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1EB054C0-A0C6-A64A-A822-3A8255A82F58}" xr6:coauthVersionLast="45" xr6:coauthVersionMax="45" xr10:uidLastSave="{00000000-0000-0000-0000-000000000000}"/>
  <bookViews>
    <workbookView xWindow="0" yWindow="460" windowWidth="28800" windowHeight="16720" activeTab="1" xr2:uid="{47C6AFC8-4B9D-1645-AE0A-12E26D4B0EBF}"/>
  </bookViews>
  <sheets>
    <sheet name="EKL &amp; VOST" sheetId="44" r:id="rId1"/>
    <sheet name="DGS - Regiões" sheetId="4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INSA" sheetId="41" r:id="rId7"/>
    <sheet name="cmp" sheetId="46" r:id="rId8"/>
    <sheet name="data" sheetId="47" r:id="rId9"/>
  </sheets>
  <externalReferences>
    <externalReference r:id="rId10"/>
    <externalReference r:id="rId11"/>
  </externalReferences>
  <definedNames>
    <definedName name="_xlchart.v2.0" hidden="1">cmp!$H$15:$H$22</definedName>
    <definedName name="_xlchart.v2.1" hidden="1">cmp!$J$15:$J$22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icroreact_project_6QKtiHFJ3_data" localSheetId="6">INSA!$A$1:$AA$441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U39" i="46" l="1"/>
  <c r="CC26" i="44"/>
  <c r="A80" i="46"/>
  <c r="A79" i="46"/>
  <c r="A78" i="46"/>
  <c r="A77" i="46"/>
  <c r="A76" i="46"/>
  <c r="A75" i="46"/>
  <c r="A74" i="46"/>
  <c r="A73" i="46"/>
  <c r="A72" i="46"/>
  <c r="A71" i="46"/>
  <c r="A70" i="46"/>
  <c r="A69" i="46"/>
  <c r="A68" i="46"/>
  <c r="A67" i="46"/>
  <c r="A66" i="46"/>
  <c r="A65" i="46"/>
  <c r="A64" i="46"/>
  <c r="A63" i="46"/>
  <c r="A62" i="46"/>
  <c r="A61" i="46"/>
  <c r="A60" i="46"/>
  <c r="A59" i="46"/>
  <c r="A58" i="46"/>
  <c r="A57" i="46"/>
  <c r="A56" i="46"/>
  <c r="A55" i="46"/>
  <c r="A54" i="46"/>
  <c r="A53" i="46"/>
  <c r="A52" i="46"/>
  <c r="A51" i="46"/>
  <c r="A50" i="46"/>
  <c r="A49" i="46"/>
  <c r="A48" i="46"/>
  <c r="A47" i="46"/>
  <c r="A46" i="46"/>
  <c r="A45" i="46"/>
  <c r="A44" i="46"/>
  <c r="A43" i="46"/>
  <c r="A42" i="46"/>
  <c r="A41" i="46"/>
  <c r="A40" i="46"/>
  <c r="A39" i="46"/>
  <c r="A38" i="46"/>
  <c r="A37" i="46"/>
  <c r="A36" i="46"/>
  <c r="A35" i="46"/>
  <c r="A34" i="46"/>
  <c r="A33" i="46"/>
  <c r="A32" i="46"/>
  <c r="A31" i="46"/>
  <c r="A30" i="46"/>
  <c r="A29" i="46"/>
  <c r="A28" i="46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A3" i="46"/>
  <c r="A2" i="46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5" i="4" l="1"/>
  <c r="U68" i="4" l="1"/>
  <c r="W66" i="4"/>
  <c r="U67" i="4"/>
  <c r="W65" i="4"/>
  <c r="U65" i="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EB1F3F-67CD-B74F-90F3-EB0061E29B71}" name="microreact-project-6QKtiHFJ3-data1" type="6" refreshedVersion="6" deleted="1" background="1" saveData="1">
    <textPr sourceFile="/Users/edlindemann/Downloads/microreact-project-6QKtiHFJ3-data.csv" thousands=" 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<sst xmlns="http://schemas.openxmlformats.org/spreadsheetml/2006/main" count="8396" uniqueCount="965">
  <si>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</si>
  <si>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</si>
  <si>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</si>
  <si>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</si>
  <si>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</si>
  <si>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</si>
  <si>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</si>
  <si>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</si>
  <si>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</si>
  <si>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</si>
  <si>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</si>
  <si>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REGIÕES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</si>
  <si>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</si>
  <si>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</si>
  <si>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</si>
  <si>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</si>
  <si>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</si>
  <si>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</si>
  <si>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</si>
  <si>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</si>
  <si>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</si>
  <si>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</si>
  <si>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</si>
  <si>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</si>
  <si>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</si>
  <si>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</si>
  <si>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</si>
  <si>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</si>
  <si>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</si>
  <si>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</si>
  <si>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</si>
  <si>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</si>
  <si>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</si>
  <si>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</si>
  <si>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</si>
  <si>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</si>
  <si>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</si>
  <si>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</si>
  <si>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</si>
  <si>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</si>
  <si>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</si>
  <si>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</si>
  <si>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</si>
  <si>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</si>
  <si>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</si>
  <si>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</si>
  <si>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</si>
  <si>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</si>
  <si>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</si>
  <si>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</si>
  <si>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</si>
  <si>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</si>
  <si>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</si>
  <si>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</si>
  <si>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</si>
  <si>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</si>
  <si>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</si>
  <si>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</si>
  <si>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</si>
  <si>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</si>
  <si>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</si>
  <si>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</si>
  <si>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</si>
  <si>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</si>
  <si>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</si>
  <si>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</si>
  <si>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</si>
  <si>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</si>
  <si>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</si>
  <si>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</si>
  <si>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</si>
  <si>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2h</t>
  </si>
  <si>
    <t>country</t>
  </si>
  <si>
    <t>date</t>
  </si>
  <si>
    <t>type</t>
  </si>
  <si>
    <t>median</t>
  </si>
  <si>
    <t>lower_90</t>
  </si>
  <si>
    <t>upper_90</t>
  </si>
  <si>
    <t>lower_50</t>
  </si>
  <si>
    <t>upper_50</t>
  </si>
  <si>
    <t>prob_control</t>
  </si>
  <si>
    <t>nowcast</t>
  </si>
  <si>
    <t>forecast</t>
  </si>
  <si>
    <t>4 '</t>
  </si>
  <si>
    <t>57 ""</t>
  </si>
  <si>
    <t>upper</t>
  </si>
  <si>
    <t>mean</t>
  </si>
  <si>
    <t>lower</t>
  </si>
  <si>
    <t>day</t>
  </si>
  <si>
    <t>Calculus Day</t>
  </si>
  <si>
    <t>NA</t>
  </si>
  <si>
    <t>confirmados_var</t>
  </si>
  <si>
    <t>Reffect</t>
  </si>
  <si>
    <t>Rlow</t>
  </si>
  <si>
    <t>Rhigh</t>
  </si>
  <si>
    <t>day-7</t>
  </si>
  <si>
    <t>day-5</t>
  </si>
  <si>
    <t>tend2</t>
  </si>
  <si>
    <t>tend1</t>
  </si>
  <si>
    <t>Id</t>
  </si>
  <si>
    <t>virus</t>
  </si>
  <si>
    <t>gisaid_epi_isl</t>
  </si>
  <si>
    <t>genbank_accession</t>
  </si>
  <si>
    <t>month</t>
  </si>
  <si>
    <t>year</t>
  </si>
  <si>
    <t>region</t>
  </si>
  <si>
    <t>division</t>
  </si>
  <si>
    <t>division__colour</t>
  </si>
  <si>
    <t>latitude</t>
  </si>
  <si>
    <t>longitude</t>
  </si>
  <si>
    <t>division_exposure</t>
  </si>
  <si>
    <t>location</t>
  </si>
  <si>
    <t>segment</t>
  </si>
  <si>
    <t>length</t>
  </si>
  <si>
    <t>host</t>
  </si>
  <si>
    <t>age</t>
  </si>
  <si>
    <t>sex</t>
  </si>
  <si>
    <t>originating_lab</t>
  </si>
  <si>
    <t>submitting_lab</t>
  </si>
  <si>
    <t>authors</t>
  </si>
  <si>
    <t>url</t>
  </si>
  <si>
    <t>title</t>
  </si>
  <si>
    <t>date_submitted</t>
  </si>
  <si>
    <t>MN908947</t>
  </si>
  <si>
    <t>ncov</t>
  </si>
  <si>
    <t>EPI_ISL_402125</t>
  </si>
  <si>
    <t>Asia</t>
  </si>
  <si>
    <t>China</t>
  </si>
  <si>
    <t>#591DA1</t>
  </si>
  <si>
    <t>Wuhan</t>
  </si>
  <si>
    <t>genome</t>
  </si>
  <si>
    <t>Human</t>
  </si>
  <si>
    <t>?</t>
  </si>
  <si>
    <t>Wuhan-Hu-1/2019</t>
  </si>
  <si>
    <t>Wuhan/WH01/2019</t>
  </si>
  <si>
    <t>LR757998</t>
  </si>
  <si>
    <t>Male</t>
  </si>
  <si>
    <t>Portugal/CV62/2020</t>
  </si>
  <si>
    <t>Europe</t>
  </si>
  <si>
    <t>Porto</t>
  </si>
  <si>
    <t>#46F9E7</t>
  </si>
  <si>
    <t>Italy</t>
  </si>
  <si>
    <t>INSA</t>
  </si>
  <si>
    <t>Portugal/CV63/2020</t>
  </si>
  <si>
    <t>#46F9A3</t>
  </si>
  <si>
    <t>Arcozelo</t>
  </si>
  <si>
    <t>Portugal/PT0003/2020</t>
  </si>
  <si>
    <t>Coimbra</t>
  </si>
  <si>
    <t>#79F73C</t>
  </si>
  <si>
    <t>Portugal/PT0001b/2020</t>
  </si>
  <si>
    <t>Portugal/PT0004/2020</t>
  </si>
  <si>
    <t>Cascais</t>
  </si>
  <si>
    <t>#E85B09</t>
  </si>
  <si>
    <t>Portugal/PT0005/2020</t>
  </si>
  <si>
    <t>Maia</t>
  </si>
  <si>
    <t>#46E9F9</t>
  </si>
  <si>
    <t>Pedroucos</t>
  </si>
  <si>
    <t>Portugal/PT0006a/2020</t>
  </si>
  <si>
    <t>Almeirim</t>
  </si>
  <si>
    <t>#D2F127</t>
  </si>
  <si>
    <t>Portugal/PT0007/2020</t>
  </si>
  <si>
    <t>Lisboa</t>
  </si>
  <si>
    <t>#EB9B13</t>
  </si>
  <si>
    <t>Lombardy</t>
  </si>
  <si>
    <t>Female</t>
  </si>
  <si>
    <t>Portugal/PT0008/2020</t>
  </si>
  <si>
    <t>Amadora</t>
  </si>
  <si>
    <t>#edbe12</t>
  </si>
  <si>
    <t>Portugal/PT0009/2020</t>
  </si>
  <si>
    <t>Benfica</t>
  </si>
  <si>
    <t>Portugal/PT0006b/2020</t>
  </si>
  <si>
    <t>Portugal/PT0010/2020</t>
  </si>
  <si>
    <t>Portimao</t>
  </si>
  <si>
    <t>#F946C1</t>
  </si>
  <si>
    <t>Portugal/PT0011/2020</t>
  </si>
  <si>
    <t>Portugal/PT0012/2020</t>
  </si>
  <si>
    <t>Paredes</t>
  </si>
  <si>
    <t>Portugal/PT0013/2020</t>
  </si>
  <si>
    <t>Felgueiras</t>
  </si>
  <si>
    <t>#46A6F9</t>
  </si>
  <si>
    <t>Portugal/PT0014/2020</t>
  </si>
  <si>
    <t>Vizela</t>
  </si>
  <si>
    <t>#4684F9</t>
  </si>
  <si>
    <t>Portugal/PT0015/2020</t>
  </si>
  <si>
    <t>Faro</t>
  </si>
  <si>
    <t>#C646F9</t>
  </si>
  <si>
    <t>Portugal/PT0016/2020</t>
  </si>
  <si>
    <t>Albufeira</t>
  </si>
  <si>
    <t>#EA46F9</t>
  </si>
  <si>
    <t>Portugal/PT0017/2020</t>
  </si>
  <si>
    <t>Portugal/PT0018/2020</t>
  </si>
  <si>
    <t>Braga</t>
  </si>
  <si>
    <t>Portugal/PT0019/2020</t>
  </si>
  <si>
    <t>Loule</t>
  </si>
  <si>
    <t>#F182F7</t>
  </si>
  <si>
    <t>Quarteira</t>
  </si>
  <si>
    <t>Portugal/PT0020/2020</t>
  </si>
  <si>
    <t>Portugal/PT0021/2020</t>
  </si>
  <si>
    <t>Montijo</t>
  </si>
  <si>
    <t>#eb7313</t>
  </si>
  <si>
    <t>Cairo</t>
  </si>
  <si>
    <t>Portugal/PT0022/2020</t>
  </si>
  <si>
    <t>#4952f5</t>
  </si>
  <si>
    <t>Portugal/PT0023/2020</t>
  </si>
  <si>
    <t>Mirandela</t>
  </si>
  <si>
    <t>Portugal/PT0024/2020</t>
  </si>
  <si>
    <t>#7E46F9</t>
  </si>
  <si>
    <t>Portugal/PT0025/2020</t>
  </si>
  <si>
    <t>Portugal/PT0026/2020</t>
  </si>
  <si>
    <t>Portugal/PT0027/2020</t>
  </si>
  <si>
    <t>Portugal/PT0028/2020</t>
  </si>
  <si>
    <t>Portugal/PT0029/2020</t>
  </si>
  <si>
    <t>Portugal/PT0030/2020</t>
  </si>
  <si>
    <t>Portugal/PT0031/2020</t>
  </si>
  <si>
    <t>Portugal/PT0032/2020</t>
  </si>
  <si>
    <t>Tomar</t>
  </si>
  <si>
    <t>#bbf02e</t>
  </si>
  <si>
    <t>Olivais</t>
  </si>
  <si>
    <t>CHMT</t>
  </si>
  <si>
    <t>Portugal/PT0033/2020</t>
  </si>
  <si>
    <t>Almada</t>
  </si>
  <si>
    <t>#ee3711</t>
  </si>
  <si>
    <t>Portugal/PT0034/2020</t>
  </si>
  <si>
    <t>Portugal/PT0035/2020</t>
  </si>
  <si>
    <t>France</t>
  </si>
  <si>
    <t>Portugal/PT0036/2020</t>
  </si>
  <si>
    <t>Portugal/PT0037/2020</t>
  </si>
  <si>
    <t>#6c54f8</t>
  </si>
  <si>
    <t>France_dep73</t>
  </si>
  <si>
    <t>Portugal/PT0038/2020</t>
  </si>
  <si>
    <t>Evora</t>
  </si>
  <si>
    <t>#F5CB84</t>
  </si>
  <si>
    <t>Iran</t>
  </si>
  <si>
    <t>Portugal/PT0039/2020</t>
  </si>
  <si>
    <t>Portugal/PT0040/2020</t>
  </si>
  <si>
    <t>Santarem</t>
  </si>
  <si>
    <t>#EED71C</t>
  </si>
  <si>
    <t>Portugal/PT0041/2020</t>
  </si>
  <si>
    <t>Funchal</t>
  </si>
  <si>
    <t>#A246F9</t>
  </si>
  <si>
    <t>Netherlands</t>
  </si>
  <si>
    <t>Portugal/PT0042/2020</t>
  </si>
  <si>
    <t>#46C8F9</t>
  </si>
  <si>
    <t>Portugal/PT0043/2020</t>
  </si>
  <si>
    <t>Guimaraes</t>
  </si>
  <si>
    <t>Portugal/PT0044/2020</t>
  </si>
  <si>
    <t>Portugal/PT0045/2020</t>
  </si>
  <si>
    <t>Portugal/PT0046/2020</t>
  </si>
  <si>
    <t>Portugal/PT0047/2020</t>
  </si>
  <si>
    <t>Sintra</t>
  </si>
  <si>
    <t>#F6E988</t>
  </si>
  <si>
    <t>INSA_A</t>
  </si>
  <si>
    <t>Portugal/PT0048/2020</t>
  </si>
  <si>
    <t>Portugal/PT0049/2020</t>
  </si>
  <si>
    <t>Portugal/PT0050/2020</t>
  </si>
  <si>
    <t>Portugal/PT0051/2020</t>
  </si>
  <si>
    <t>Loures</t>
  </si>
  <si>
    <t>Portugal/PT0052/2020</t>
  </si>
  <si>
    <t>Barreiro</t>
  </si>
  <si>
    <t>Portugal/PT0053/2020</t>
  </si>
  <si>
    <t>#F2E052</t>
  </si>
  <si>
    <t>INSA_B</t>
  </si>
  <si>
    <t>Portugal/PT0054/2020</t>
  </si>
  <si>
    <t>Portugal/PT0055/2020</t>
  </si>
  <si>
    <t>Portugal/PT0056/2020</t>
  </si>
  <si>
    <t>Portugal/PT0057/2020</t>
  </si>
  <si>
    <t>Portugal/PT0058/2020</t>
  </si>
  <si>
    <t>Portugal/PT0059/2020</t>
  </si>
  <si>
    <t>Gondomar</t>
  </si>
  <si>
    <t>Portugal/PT0060/2020</t>
  </si>
  <si>
    <t>Horta</t>
  </si>
  <si>
    <t>#380B61</t>
  </si>
  <si>
    <t>Portugal/PT0061/2020</t>
  </si>
  <si>
    <t>Portugal/PT0062/2020</t>
  </si>
  <si>
    <t>Portugal/PT0063/2020</t>
  </si>
  <si>
    <t>Portugal/PT0064/2020</t>
  </si>
  <si>
    <t>Portugal/PT0065/2020</t>
  </si>
  <si>
    <t>Portugal/PT0066/2020</t>
  </si>
  <si>
    <t>Portugal/PT0067/2020</t>
  </si>
  <si>
    <t>Cartaxo</t>
  </si>
  <si>
    <t>Portugal/PT0068/2020</t>
  </si>
  <si>
    <t>Portugal/PT0069/2020</t>
  </si>
  <si>
    <t>Portugal/PT0070/2020</t>
  </si>
  <si>
    <t>Portugal/PT0071/2020</t>
  </si>
  <si>
    <t>INSA_C</t>
  </si>
  <si>
    <t>Portugal/PT0072/2020</t>
  </si>
  <si>
    <t>Portugal/PT0073/2020</t>
  </si>
  <si>
    <t>Portugal/PT0074/2020</t>
  </si>
  <si>
    <t>Portugal/PT0075/2020</t>
  </si>
  <si>
    <t>Portugal/PT0076/2020</t>
  </si>
  <si>
    <t>Portugal/PT0077/2020</t>
  </si>
  <si>
    <t>Portugal/PT0078/2020</t>
  </si>
  <si>
    <t>Portugal/PT0079/2020</t>
  </si>
  <si>
    <t>Espinho</t>
  </si>
  <si>
    <t>Portugal/PT0080/2020</t>
  </si>
  <si>
    <t>Portugal/PT0081/2020</t>
  </si>
  <si>
    <t>Portugal/PT0082/2020</t>
  </si>
  <si>
    <t>Portugal/PT0083/2020</t>
  </si>
  <si>
    <t>Portugal/PT0084/2020</t>
  </si>
  <si>
    <t>Odivelas</t>
  </si>
  <si>
    <t>Portugal/PT0085/2020</t>
  </si>
  <si>
    <t>Portugal/PT0086/2020</t>
  </si>
  <si>
    <t>Portugal/PT0087/2020</t>
  </si>
  <si>
    <t>Portugal/PT0088/2020</t>
  </si>
  <si>
    <t>Portugal/PT0089/2020</t>
  </si>
  <si>
    <t>Portugal/PT0090/2020</t>
  </si>
  <si>
    <t>Velas</t>
  </si>
  <si>
    <t>#240B3B</t>
  </si>
  <si>
    <t>Portugal/PT0091/2020</t>
  </si>
  <si>
    <t>#1B0A2A</t>
  </si>
  <si>
    <t>Portugal/PT0092/2020</t>
  </si>
  <si>
    <t>Portugal/PT0093/2020</t>
  </si>
  <si>
    <t>Portugal/PT0094/2020</t>
  </si>
  <si>
    <t>Portugal/PT0095/2020</t>
  </si>
  <si>
    <t>Portugal/PT0096/2020</t>
  </si>
  <si>
    <t>INSA_D</t>
  </si>
  <si>
    <t>Portugal/PT0097/2020</t>
  </si>
  <si>
    <t>Leiria</t>
  </si>
  <si>
    <t>#9AF86A</t>
  </si>
  <si>
    <t>Portugal/PT0098/2020</t>
  </si>
  <si>
    <t>Portugal/PT0099/2020</t>
  </si>
  <si>
    <t>Portugal/PT0100/2020</t>
  </si>
  <si>
    <t>Portugal/PT0101/2020</t>
  </si>
  <si>
    <t>INSA_E</t>
  </si>
  <si>
    <t>Portugal/PT0102/2020</t>
  </si>
  <si>
    <t>Portugal/PT0103/2020</t>
  </si>
  <si>
    <t>Portugal/PT0104/2020</t>
  </si>
  <si>
    <t>Portugal/PT0105/2020</t>
  </si>
  <si>
    <t>Portugal/PT0106/2020</t>
  </si>
  <si>
    <t>Portugal/PT0107/2020</t>
  </si>
  <si>
    <t>Portugal/PT0108/2020</t>
  </si>
  <si>
    <t>Portugal/PT0109/2020</t>
  </si>
  <si>
    <t>Portugal/PT0110/2020</t>
  </si>
  <si>
    <t>Portugal/PT0111/2020</t>
  </si>
  <si>
    <t>Vialonga</t>
  </si>
  <si>
    <t>Portugal/PT0112/2020</t>
  </si>
  <si>
    <t>Portugal/PT0113/2020</t>
  </si>
  <si>
    <t>#EB513F</t>
  </si>
  <si>
    <t>Portugal/PT0114/2020</t>
  </si>
  <si>
    <t>Portugal/PT0115/2020</t>
  </si>
  <si>
    <t>Portugal/PT0116/2020</t>
  </si>
  <si>
    <t>Portugal/PT0117/2020</t>
  </si>
  <si>
    <t>Portugal/PT0118/2020</t>
  </si>
  <si>
    <t>INSA_F</t>
  </si>
  <si>
    <t>Portugal/PT0119/2020</t>
  </si>
  <si>
    <t>Australia</t>
  </si>
  <si>
    <t>Portugal/PT0120/2020</t>
  </si>
  <si>
    <t>Portugal/PT0121/2020</t>
  </si>
  <si>
    <t>Portugal/PT0122/2020</t>
  </si>
  <si>
    <t>Portugal/PT0123/2020</t>
  </si>
  <si>
    <t>Portugal/PT0124/2020</t>
  </si>
  <si>
    <t>Portugal/PT0125/2020</t>
  </si>
  <si>
    <t>Portugal/PT0126/2020</t>
  </si>
  <si>
    <t>Beja</t>
  </si>
  <si>
    <t>#F57ACE</t>
  </si>
  <si>
    <t>Portugal/PT0127/2020</t>
  </si>
  <si>
    <t>Portugal/PT0128/2020</t>
  </si>
  <si>
    <t>Portugal/PT0129/2020</t>
  </si>
  <si>
    <t>Portugal/PT0130/2020</t>
  </si>
  <si>
    <t>Portugal/PT0131/2020</t>
  </si>
  <si>
    <t>Portugal/PT0132/2020</t>
  </si>
  <si>
    <t>Portugal/PT0133/2020</t>
  </si>
  <si>
    <t>Grandola</t>
  </si>
  <si>
    <t>Portugal/PT0134/2020</t>
  </si>
  <si>
    <t>Portugal/PT0135/2020</t>
  </si>
  <si>
    <t>Portugal/PT0136/2020</t>
  </si>
  <si>
    <t>Portugal/PT0137/2020</t>
  </si>
  <si>
    <t>Portugal/PT0138/2020</t>
  </si>
  <si>
    <t>Portugal/PT0139/2020</t>
  </si>
  <si>
    <t>Portugal/PT0140/2020</t>
  </si>
  <si>
    <t>Moita</t>
  </si>
  <si>
    <t>Portugal/PT0141/2020</t>
  </si>
  <si>
    <t>Portugal/PT0142/2020</t>
  </si>
  <si>
    <t>Portugal/PT0143/2020</t>
  </si>
  <si>
    <t>Portugal/PT0144/2020</t>
  </si>
  <si>
    <t>Portugal/PT0145/2020</t>
  </si>
  <si>
    <t>Ovar</t>
  </si>
  <si>
    <t>#74F9B7</t>
  </si>
  <si>
    <t>Portugal/PT0146/2020</t>
  </si>
  <si>
    <t>Portugal/PT0147/2020</t>
  </si>
  <si>
    <t>Portugal/PT0148/2020</t>
  </si>
  <si>
    <t>Portugal/PT0149/2020</t>
  </si>
  <si>
    <t>Portugal/PT0150/2020</t>
  </si>
  <si>
    <t>Portugal/PT0151/2020</t>
  </si>
  <si>
    <t>Portugal/PT0152/2020</t>
  </si>
  <si>
    <t>Portugal/PT0153/2020</t>
  </si>
  <si>
    <t>Portugal/PT0154/2020</t>
  </si>
  <si>
    <t>Portugal/PT0155/2020</t>
  </si>
  <si>
    <t>Portugal/PT0156/2020</t>
  </si>
  <si>
    <t>Portugal/PT0157/2020</t>
  </si>
  <si>
    <t>Portugal/PT0158/2020</t>
  </si>
  <si>
    <t>Portugal/PT0159/2020</t>
  </si>
  <si>
    <t>Portugal/PT0160/2020</t>
  </si>
  <si>
    <t>Portugal/PT0161/2020</t>
  </si>
  <si>
    <t>Portugal/PT0162/2020</t>
  </si>
  <si>
    <t>Caparica</t>
  </si>
  <si>
    <t>Portugal/PT0163/2020</t>
  </si>
  <si>
    <t>Portugal/PT0164/2020</t>
  </si>
  <si>
    <t>Portugal/PT0165/2020</t>
  </si>
  <si>
    <t>Portugal/PT0166/2020</t>
  </si>
  <si>
    <t>Portugal/PT0167/2020</t>
  </si>
  <si>
    <t>Portugal/PT0168/2020</t>
  </si>
  <si>
    <t>#E4F9BD</t>
  </si>
  <si>
    <t>Portugal/PT0169/2020</t>
  </si>
  <si>
    <t>Portugal/PT0170/2020</t>
  </si>
  <si>
    <t>Portugal/PT0171/2020</t>
  </si>
  <si>
    <t>Portugal/PT0172/2020</t>
  </si>
  <si>
    <t>Seixal</t>
  </si>
  <si>
    <t>Portugal/PT0173/2020</t>
  </si>
  <si>
    <t>Portugal/PT0174/2020</t>
  </si>
  <si>
    <t>Portugal/PT0175/2020</t>
  </si>
  <si>
    <t>Aljezur</t>
  </si>
  <si>
    <t>#E3A3CF</t>
  </si>
  <si>
    <t>Portugal/PT0176/2020</t>
  </si>
  <si>
    <t>Arroios</t>
  </si>
  <si>
    <t>Portugal/PT0177/2020</t>
  </si>
  <si>
    <t>Portugal/PT0178/2020</t>
  </si>
  <si>
    <t>Portugal/PT0179/2020</t>
  </si>
  <si>
    <t>Portugal/PT0180/2020</t>
  </si>
  <si>
    <t>Portugal/PT0181/2020</t>
  </si>
  <si>
    <t>Portugal/PT0182/2020</t>
  </si>
  <si>
    <t>Portugal/PT0183/2020</t>
  </si>
  <si>
    <t>Portugal/PT0184/2020</t>
  </si>
  <si>
    <t>Portugal/PT0185/2020</t>
  </si>
  <si>
    <t>Portugal/PT0186/2020</t>
  </si>
  <si>
    <t>Almodovar</t>
  </si>
  <si>
    <t>Portugal/PT0187/2020</t>
  </si>
  <si>
    <t>Portugal/PT0188/2020</t>
  </si>
  <si>
    <t>Portugal/PT0189/2020</t>
  </si>
  <si>
    <t>Portugal/PT0190/2020</t>
  </si>
  <si>
    <t>Portugal/PT0191/2020</t>
  </si>
  <si>
    <t>Portugal/PT0192/2020</t>
  </si>
  <si>
    <t>Portugal/PT0193/2020</t>
  </si>
  <si>
    <t>Portugal/PT0194/2020</t>
  </si>
  <si>
    <t>Portugal/PT0195/2020</t>
  </si>
  <si>
    <t>Valega</t>
  </si>
  <si>
    <t>Portugal/PT0196/2020</t>
  </si>
  <si>
    <t>Portugal/PT0197/2020</t>
  </si>
  <si>
    <t>Portugal/PT0198/2020</t>
  </si>
  <si>
    <t>Portugal/PT0199/2020</t>
  </si>
  <si>
    <t>Portugal/PT0200/2020</t>
  </si>
  <si>
    <t>Lumiar</t>
  </si>
  <si>
    <t>INSA_G</t>
  </si>
  <si>
    <t>Portugal/PT0201/2020</t>
  </si>
  <si>
    <t>Portugal/PT0202/2020</t>
  </si>
  <si>
    <t>Portugal/PT0203/2020</t>
  </si>
  <si>
    <t>Portugal/PT0204/2020</t>
  </si>
  <si>
    <t>Portugal/PT0205/2020</t>
  </si>
  <si>
    <t>Amora</t>
  </si>
  <si>
    <t>Portugal/PT0206/2020</t>
  </si>
  <si>
    <t>Portugal/PT0207/2020</t>
  </si>
  <si>
    <t>Portugal/PT0208/2020</t>
  </si>
  <si>
    <t>Portugal/PT0209/2020</t>
  </si>
  <si>
    <t>Portugal/PT0210/2020</t>
  </si>
  <si>
    <t>Portugal/PT0211/2020</t>
  </si>
  <si>
    <t>Portugal/PT0212/2020</t>
  </si>
  <si>
    <t>Estrela</t>
  </si>
  <si>
    <t>Portugal/PT0213/2020</t>
  </si>
  <si>
    <t>Portugal/PT0214/2020</t>
  </si>
  <si>
    <t>Portugal/PT0215/2020</t>
  </si>
  <si>
    <t>Portugal/PT0216/2020</t>
  </si>
  <si>
    <t>Lamego</t>
  </si>
  <si>
    <t>Portugal/PT0217/2020</t>
  </si>
  <si>
    <t>Portugal/PT0218/2020</t>
  </si>
  <si>
    <t>Portugal/PT0219/2020</t>
  </si>
  <si>
    <t>Portugal/PT0220/2020</t>
  </si>
  <si>
    <t>Portugal/PT0221/2020</t>
  </si>
  <si>
    <t>Portugal/PT0222/2020</t>
  </si>
  <si>
    <t>Portugal/PT0223/2020</t>
  </si>
  <si>
    <t>Portugal/PT0224/2020</t>
  </si>
  <si>
    <t>Portugal/PT0225/2020</t>
  </si>
  <si>
    <t>Portugal/PT0226/2020</t>
  </si>
  <si>
    <t>Portugal/PT0227/2020</t>
  </si>
  <si>
    <t>Portugal/PT0228/2020</t>
  </si>
  <si>
    <t>Portugal/PT0229/2020</t>
  </si>
  <si>
    <t>Portugal/PT0230/2020</t>
  </si>
  <si>
    <t>Portugal/PT0231/2020</t>
  </si>
  <si>
    <t>Portugal/PT0232/2020</t>
  </si>
  <si>
    <t>Portugal/PT0233/2020</t>
  </si>
  <si>
    <t>Portugal/PT0234/2020</t>
  </si>
  <si>
    <t>Portugal/PT0235/2020</t>
  </si>
  <si>
    <t>Portugal/PT0236/2020</t>
  </si>
  <si>
    <t>Portugal/PT0237/2020</t>
  </si>
  <si>
    <t>Portugal/PT0238/2020</t>
  </si>
  <si>
    <t>Portugal/PT0239/2020</t>
  </si>
  <si>
    <t>Portugal/PT0240/2020</t>
  </si>
  <si>
    <t>Portugal/PT0241/2020</t>
  </si>
  <si>
    <t>Estarreja</t>
  </si>
  <si>
    <t>#D7F8A1</t>
  </si>
  <si>
    <t>Portugal/PT0242/2020</t>
  </si>
  <si>
    <t>Portugal/PT0243/2020</t>
  </si>
  <si>
    <t>Ilhavo</t>
  </si>
  <si>
    <t>#BDF669</t>
  </si>
  <si>
    <t>Portugal/PT0244/2020</t>
  </si>
  <si>
    <t>Portugal/PT0245/2020</t>
  </si>
  <si>
    <t>Mafra</t>
  </si>
  <si>
    <t>Portugal/PT0246/2020</t>
  </si>
  <si>
    <t>Portugal/PT0247/2020</t>
  </si>
  <si>
    <t>Portugal/PT0248/2020</t>
  </si>
  <si>
    <t>Tondela</t>
  </si>
  <si>
    <t>#B0F54D</t>
  </si>
  <si>
    <t>Portugal/PT0249/2020</t>
  </si>
  <si>
    <t>Portugal/PT0250/2020</t>
  </si>
  <si>
    <t>Portugal/PT0251/2020</t>
  </si>
  <si>
    <t>Portugal/PT0252/2020</t>
  </si>
  <si>
    <t>Portugal/PT0253/2020</t>
  </si>
  <si>
    <t>Portugal/PT0254/2020</t>
  </si>
  <si>
    <t>Portugal/PT0255/2020</t>
  </si>
  <si>
    <t>Portugal/PT0256/2020</t>
  </si>
  <si>
    <t>Portugal/PT0257/2020</t>
  </si>
  <si>
    <t>Portugal/PT0258/2020</t>
  </si>
  <si>
    <t>Portugal/PT0259/2020</t>
  </si>
  <si>
    <t>Portugal/PT0260/2020</t>
  </si>
  <si>
    <t>Marinhais</t>
  </si>
  <si>
    <t>Portugal/PT0261/2020</t>
  </si>
  <si>
    <t>Alpiarca</t>
  </si>
  <si>
    <t>Portugal/PT0262/2020</t>
  </si>
  <si>
    <t>Portugal/PT0263/2020</t>
  </si>
  <si>
    <t>Portugal/PT0264/2020</t>
  </si>
  <si>
    <t>Portugal/PT0265/2020</t>
  </si>
  <si>
    <t>Portugal/PT0266/2020</t>
  </si>
  <si>
    <t>Portugal/PT0267/2020</t>
  </si>
  <si>
    <t>Viseu</t>
  </si>
  <si>
    <t>#CAF785</t>
  </si>
  <si>
    <t>Portugal/PT0268/2020</t>
  </si>
  <si>
    <t>Portugal/PT0269/2020</t>
  </si>
  <si>
    <t>Portugal/PT0270/2020</t>
  </si>
  <si>
    <t>Portugal/PT0271/2020</t>
  </si>
  <si>
    <t>Portugal/PT0272/2020</t>
  </si>
  <si>
    <t>Campanha</t>
  </si>
  <si>
    <t>Portugal/PT0273/2020</t>
  </si>
  <si>
    <t>Portugal/PT0274/2020</t>
  </si>
  <si>
    <t>Portugal/PT0275/2020</t>
  </si>
  <si>
    <t>Portugal/PT0276/2020</t>
  </si>
  <si>
    <t>Portugal/PT0277/2020</t>
  </si>
  <si>
    <t>Portugal/PT0278/2020</t>
  </si>
  <si>
    <t>Beato</t>
  </si>
  <si>
    <t>Portugal/PT0279/2020</t>
  </si>
  <si>
    <t>Alvalade</t>
  </si>
  <si>
    <t>Portugal/PT0280/2020</t>
  </si>
  <si>
    <t>Portugal/PT0281/2020</t>
  </si>
  <si>
    <t>Portugal/PT0282/2020</t>
  </si>
  <si>
    <t>Ericeira</t>
  </si>
  <si>
    <t>Portugal/PT0283a/2020</t>
  </si>
  <si>
    <t>Portugal/PT0284/2020</t>
  </si>
  <si>
    <t>Portugal/PT0283b/2020</t>
  </si>
  <si>
    <t>Portugal/PT0285/2020</t>
  </si>
  <si>
    <t>Matosinhos</t>
  </si>
  <si>
    <t>Portugal/PT0286/2020</t>
  </si>
  <si>
    <t>Portugal/PT0287/2020</t>
  </si>
  <si>
    <t>Portugal/PT0288/2020</t>
  </si>
  <si>
    <t>Portugal/PT0289/2020</t>
  </si>
  <si>
    <t>Portugal/PT0290/2020</t>
  </si>
  <si>
    <t>Portugal/PT0291/2020</t>
  </si>
  <si>
    <t>Portugal/PT0292/2020</t>
  </si>
  <si>
    <t>Portugal/PT0293/2020</t>
  </si>
  <si>
    <t>#5DF9AD</t>
  </si>
  <si>
    <t>Portugal/PT0294/2020</t>
  </si>
  <si>
    <t>Portugal/PT0295/2020</t>
  </si>
  <si>
    <t>Portugal/PT0296/2020</t>
  </si>
  <si>
    <t>Portugal/PT0297/2020</t>
  </si>
  <si>
    <t>Portugal/PT0298/2020</t>
  </si>
  <si>
    <t>Portugal/PT0299/2020</t>
  </si>
  <si>
    <t>Penafiel</t>
  </si>
  <si>
    <t>Portugal/PT0300/2020</t>
  </si>
  <si>
    <t>Silvalde</t>
  </si>
  <si>
    <t>Portugal/PT0301/2020</t>
  </si>
  <si>
    <t>Portugal/PT0302/2020</t>
  </si>
  <si>
    <t>Portugal/PT0303/2020</t>
  </si>
  <si>
    <t>Portugal/PT0304/2020</t>
  </si>
  <si>
    <t>Portugal/PT0305/2020</t>
  </si>
  <si>
    <t>Portugal/PT0306/2020</t>
  </si>
  <si>
    <t>Portugal/PT0307/2020</t>
  </si>
  <si>
    <t>Portugal/PT0308/2020</t>
  </si>
  <si>
    <t>Portugal/PT0309/2020</t>
  </si>
  <si>
    <t>Portugal/PT0310/2020</t>
  </si>
  <si>
    <t>Portugal/PT0311/2020</t>
  </si>
  <si>
    <t>Portugal/PT0312/2020</t>
  </si>
  <si>
    <t>Portugal/PT0313/2020</t>
  </si>
  <si>
    <t>Portugal/PT0314/2020</t>
  </si>
  <si>
    <t>Portugal/PT0315/2020</t>
  </si>
  <si>
    <t>Portugal/PT0316/2020</t>
  </si>
  <si>
    <t>Portugal/PT0317/2020</t>
  </si>
  <si>
    <t>Portugal/PT0318/2020</t>
  </si>
  <si>
    <t>Portugal/PT0319/2020</t>
  </si>
  <si>
    <t>Portugal/PT0320/2020</t>
  </si>
  <si>
    <t>Esmoriz</t>
  </si>
  <si>
    <t>Portugal/PT0321/2020</t>
  </si>
  <si>
    <t>Portugal/PT0322/2020</t>
  </si>
  <si>
    <t>Portugal/PT0323/2020</t>
  </si>
  <si>
    <t>Ramalde</t>
  </si>
  <si>
    <t>Portugal/PT0324/2020</t>
  </si>
  <si>
    <t>Portugal/PT0325/2020</t>
  </si>
  <si>
    <t>Portugal/PT0326/2020</t>
  </si>
  <si>
    <t>Portugal/PT0327/2020</t>
  </si>
  <si>
    <t>Portugal/PT0328/2020</t>
  </si>
  <si>
    <t>Portugal/PT0329/2020</t>
  </si>
  <si>
    <t>Canico</t>
  </si>
  <si>
    <t>Portugal/PT0330/2020</t>
  </si>
  <si>
    <t>Portugal/PT0331/2020</t>
  </si>
  <si>
    <t>Portugal/PT0332/2020</t>
  </si>
  <si>
    <t>Portugal/PT0333/2020</t>
  </si>
  <si>
    <t>Portugal/PT0334/2020</t>
  </si>
  <si>
    <t>Portugal/PT0335/2020</t>
  </si>
  <si>
    <t>Portugal/PT0336/2020</t>
  </si>
  <si>
    <t>Portugal/PT0337/2020</t>
  </si>
  <si>
    <t>Portugal/PT0338/2020</t>
  </si>
  <si>
    <t>Portugal/PT0339/2020</t>
  </si>
  <si>
    <t>Portugal/PT0340/2020</t>
  </si>
  <si>
    <t>Portugal/PT0341/2020</t>
  </si>
  <si>
    <t>Portugal/PT0342/2020</t>
  </si>
  <si>
    <t>Portugal/PT0343/2020</t>
  </si>
  <si>
    <t>Portugal/PT0344/2020</t>
  </si>
  <si>
    <t>Portugal/PT0345/2020</t>
  </si>
  <si>
    <t>Portugal/PT0346/2020</t>
  </si>
  <si>
    <t>Portugal/PT0347/2020</t>
  </si>
  <si>
    <t>Portugal/PT0348/2020</t>
  </si>
  <si>
    <t>Portugal/PT0349/2020</t>
  </si>
  <si>
    <t>Portugal/PT0350/2020</t>
  </si>
  <si>
    <t>Portugal/PT0351/2020</t>
  </si>
  <si>
    <t>Portugal/PT0352/2020</t>
  </si>
  <si>
    <t>Portugal/PT0353/2020</t>
  </si>
  <si>
    <t>Portugal/PT0354/2020</t>
  </si>
  <si>
    <t>Portugal/PT0355/2020</t>
  </si>
  <si>
    <t>Portugal/PT0356/2020</t>
  </si>
  <si>
    <t>Portugal/PT0357/2020</t>
  </si>
  <si>
    <t>Agueda</t>
  </si>
  <si>
    <t>Portugal/PT0358/2020</t>
  </si>
  <si>
    <t>Gandra</t>
  </si>
  <si>
    <t>Portugal/PT0359/2020</t>
  </si>
  <si>
    <t>Portugal/PT0360/2020</t>
  </si>
  <si>
    <t>Portugal/PT0361/2020</t>
  </si>
  <si>
    <t>Portugal/PT0362/2020</t>
  </si>
  <si>
    <t>Portugal/PT0363/2020</t>
  </si>
  <si>
    <t>Portugal/PT0364/2020</t>
  </si>
  <si>
    <t>Portugal/PT0365/2020</t>
  </si>
  <si>
    <t>Portugal/PT0366/2020</t>
  </si>
  <si>
    <t>Portugal/PT0367/2020</t>
  </si>
  <si>
    <t>Portugal/PT0368/2020</t>
  </si>
  <si>
    <t>Portugal/PT0369/2020</t>
  </si>
  <si>
    <t>Portugal/PT0370/2020</t>
  </si>
  <si>
    <t>Portugal/PT0371/2020</t>
  </si>
  <si>
    <t>Portugal/PT0372/2020</t>
  </si>
  <si>
    <t>Portugal/PT0373/2020</t>
  </si>
  <si>
    <t>Portugal/PT0374/2020</t>
  </si>
  <si>
    <t>Portugal/PT0375/2020</t>
  </si>
  <si>
    <t>Portugal/PT0376/2020</t>
  </si>
  <si>
    <t>Portugal/PT0377/2020</t>
  </si>
  <si>
    <t>Portugal/PT0378/2020</t>
  </si>
  <si>
    <t>Portugal/PT0379/2020</t>
  </si>
  <si>
    <t>Portugal/PT0380/2020</t>
  </si>
  <si>
    <t>Portugal/PT0381/2020</t>
  </si>
  <si>
    <t>Bonfim</t>
  </si>
  <si>
    <t>Portugal/PT0382/2020</t>
  </si>
  <si>
    <t>Portugal/PT0383/2020</t>
  </si>
  <si>
    <t>Portugal/PT0384/2020</t>
  </si>
  <si>
    <t>Portugal/PT0385/2020</t>
  </si>
  <si>
    <t>Portugal/PT0386/2020</t>
  </si>
  <si>
    <t>Portugal/PT0387/2020</t>
  </si>
  <si>
    <t>Portugal/PT0388/2020</t>
  </si>
  <si>
    <t>Portugal/PT0389a/2020</t>
  </si>
  <si>
    <t>#8BF9C1</t>
  </si>
  <si>
    <t>Portugal/PT0390a/2020</t>
  </si>
  <si>
    <t>Portugal/PT0391a/2020</t>
  </si>
  <si>
    <t>Portugal/PT0392/2020</t>
  </si>
  <si>
    <t>Mangualde</t>
  </si>
  <si>
    <t>Portugal/PT0393/2020</t>
  </si>
  <si>
    <t>Portugal/PT0394/2020</t>
  </si>
  <si>
    <t>Portugal/PT0390b/2020</t>
  </si>
  <si>
    <t>Portugal/PT0391b/2020</t>
  </si>
  <si>
    <t>Portugal/PT0395a/2020</t>
  </si>
  <si>
    <t>Abraveses</t>
  </si>
  <si>
    <t>Portugal/PT0396/2020</t>
  </si>
  <si>
    <t>Portugal/PT0389b/2020</t>
  </si>
  <si>
    <t>Portugal/PT0397a/2020</t>
  </si>
  <si>
    <t>Portugal/PT0398/2020</t>
  </si>
  <si>
    <t>Portugal/PT0399a/2020</t>
  </si>
  <si>
    <t>Portugal/PT0395b/2020</t>
  </si>
  <si>
    <t>Portugal/PT0400/2020</t>
  </si>
  <si>
    <t>Portugal/PT0395c/2020</t>
  </si>
  <si>
    <t>Portugal/PT0391c/2020</t>
  </si>
  <si>
    <t>Portugal/PT0401/2020</t>
  </si>
  <si>
    <t>Portugal/PT0397b/2020</t>
  </si>
  <si>
    <t>Portugal/PT0399b/2020</t>
  </si>
  <si>
    <t>Portugal/PT0402/2020</t>
  </si>
  <si>
    <t>Portugal/PT0403/2020</t>
  </si>
  <si>
    <t>Portugal/PT0404/2020</t>
  </si>
  <si>
    <t>Portugal/PT0405/2020</t>
  </si>
  <si>
    <t>Portugal/PT0406/2020</t>
  </si>
  <si>
    <t>Portugal/PT0407/2020</t>
  </si>
  <si>
    <t>Portugal/PT0408/2020</t>
  </si>
  <si>
    <t>Portugal/PT0409/2020</t>
  </si>
  <si>
    <t>Portugal/PT0410/2020</t>
  </si>
  <si>
    <t>Calheta</t>
  </si>
  <si>
    <t>Portugal/PT0411/2020</t>
  </si>
  <si>
    <t>Portugal/PT0412/2020</t>
  </si>
  <si>
    <t>Portugal/PT0413/2020</t>
  </si>
  <si>
    <t>Portugal/PT0414/2020</t>
  </si>
  <si>
    <t>Portugal/PT0415/2020</t>
  </si>
  <si>
    <t>Portugal/PT0416/2020</t>
  </si>
  <si>
    <t>Portugal/PT0417/2020</t>
  </si>
  <si>
    <t>Portugal/PT0418/2020</t>
  </si>
  <si>
    <t>Portugal/PT0419/2020</t>
  </si>
  <si>
    <t>Madalena</t>
  </si>
  <si>
    <t>#A982F7</t>
  </si>
  <si>
    <t>Portugal/PT0420/2020</t>
  </si>
  <si>
    <t>Portugal/PT0421/2020</t>
  </si>
  <si>
    <t>Portugal/PT0422/2020</t>
  </si>
  <si>
    <t>Portugal/PT0423/2020</t>
  </si>
  <si>
    <t>Portugal/PT0424/2020</t>
  </si>
  <si>
    <t>Portugal/PT0425/2020</t>
  </si>
  <si>
    <t>Portugal/PT0426/2020</t>
  </si>
  <si>
    <t>Vila Nova de Gaia</t>
  </si>
  <si>
    <t>Wu et al, 2020</t>
  </si>
  <si>
    <t>SARS-CoV-2 reference</t>
  </si>
  <si>
    <t>Chen et al</t>
  </si>
  <si>
    <t>U F Lordelo do Ouro e Massarelos</t>
  </si>
  <si>
    <t>CH Porto - H Sto Antonio</t>
  </si>
  <si>
    <t>Instituto Nacional de Saude Doutor Ricardo Jorge, I.P. (INSA)</t>
  </si>
  <si>
    <t>SARS-CoV-2 Portugal</t>
  </si>
  <si>
    <t>Comunitat Valenciana</t>
  </si>
  <si>
    <t>CHU Sao Joao, Porto</t>
  </si>
  <si>
    <t>U F Assafarge e Antanhol</t>
  </si>
  <si>
    <t>Porto HSJoao</t>
  </si>
  <si>
    <t>U F Carcavelos e Parede</t>
  </si>
  <si>
    <t>CHULC - H Curry Cabral</t>
  </si>
  <si>
    <t>Lisboa HDEstefania</t>
  </si>
  <si>
    <t>CHULC - H D Estefania</t>
  </si>
  <si>
    <t>Lisboa HCC</t>
  </si>
  <si>
    <t>U F Caldas de Vizela, S Miguel e S Joao</t>
  </si>
  <si>
    <t>ARS Algarve - Laboratorio Laura Ayres</t>
  </si>
  <si>
    <t>Coimbra CHUC</t>
  </si>
  <si>
    <t>CHU Coimbra</t>
  </si>
  <si>
    <t>H Braga</t>
  </si>
  <si>
    <t>Coimbra CHUC Pediatrico</t>
  </si>
  <si>
    <t>CHU Coimbra - Pediatrico</t>
  </si>
  <si>
    <t>U F Montijo e Alfonsoeiro</t>
  </si>
  <si>
    <t xml:space="preserve">CHBarreiro Montijo </t>
  </si>
  <si>
    <t>U F Real, Dume e Semelhe</t>
  </si>
  <si>
    <t>Angra do Heroismo</t>
  </si>
  <si>
    <t>HSE Ilha Terceira - Angra do Heroismo</t>
  </si>
  <si>
    <t>U F Tomar e Santa Maria dos Olivais</t>
  </si>
  <si>
    <t>U F Almada, Cova da Piedade, Pragal e Cacilhas</t>
  </si>
  <si>
    <t>H Garcia de Orta</t>
  </si>
  <si>
    <t>U F Nogueira, Fraiao e Lamacaes</t>
  </si>
  <si>
    <t>Viana do Castelo</t>
  </si>
  <si>
    <t>H Evora</t>
  </si>
  <si>
    <t>U F Faro, Se e Sao Pedro</t>
  </si>
  <si>
    <t>CHUA - Faro</t>
  </si>
  <si>
    <t>U F Santarem</t>
  </si>
  <si>
    <t>H Santarem</t>
  </si>
  <si>
    <t>H Dr Nelio Mendonca - Funchal</t>
  </si>
  <si>
    <t>Vila Real</t>
  </si>
  <si>
    <t>Vila Real - CHTMAD</t>
  </si>
  <si>
    <t>CHTMAD - Vila Real</t>
  </si>
  <si>
    <t>H Guimaraes</t>
  </si>
  <si>
    <t>U F Queluz e Belas</t>
  </si>
  <si>
    <t>H Beatriz Angelo</t>
  </si>
  <si>
    <t>U F Alto do Seixalinho, Santo Andre e Verderena</t>
  </si>
  <si>
    <t xml:space="preserve">CH Barreiro Montijo </t>
  </si>
  <si>
    <t>Vila Franca de Xira</t>
  </si>
  <si>
    <t>U F Povoa de Santa Iria e Forte da Casa</t>
  </si>
  <si>
    <t>U F Sto Antonio dos Cavaleiros e Frielas</t>
  </si>
  <si>
    <t>CH VN Gaia - Espinho</t>
  </si>
  <si>
    <t>U F Pontinha e Famoes</t>
  </si>
  <si>
    <t>U F Cartaxo e Vale da Pinta</t>
  </si>
  <si>
    <t>Ribeira Grande</t>
  </si>
  <si>
    <t>CH Leiria</t>
  </si>
  <si>
    <t>H Vila Franca Xira</t>
  </si>
  <si>
    <t>H Vila Franca de Xira</t>
  </si>
  <si>
    <t>Santiago do Cacem</t>
  </si>
  <si>
    <t>ULS Litoral Alentejano</t>
  </si>
  <si>
    <t>U F Barreiro e Lavadrio</t>
  </si>
  <si>
    <t>Ponta Delgada</t>
  </si>
  <si>
    <t>U F Alverca do Ribatejo e Sobralinho</t>
  </si>
  <si>
    <t>H Beja</t>
  </si>
  <si>
    <t>U F Grandola e Sta Margarida da Serra</t>
  </si>
  <si>
    <t>UCSP Grandola</t>
  </si>
  <si>
    <t>U F Santiago do Cacem, Sta Cruz e S Bartolomeu da Serra</t>
  </si>
  <si>
    <t>Mina de Agua</t>
  </si>
  <si>
    <t>U F Baixa da Banheira e Vale da Amoreira</t>
  </si>
  <si>
    <t>Rio Maior</t>
  </si>
  <si>
    <t>Rio de Mouro</t>
  </si>
  <si>
    <t>U F Ovar, S Joao, Arada e S Vicente de Pereira Jusa</t>
  </si>
  <si>
    <t>H Dr Francisco Zagalo - Ovar</t>
  </si>
  <si>
    <t>CH Barreiro Montijo</t>
  </si>
  <si>
    <t>U F Massama e Monte Abraao</t>
  </si>
  <si>
    <t>Reguengos de Monsaraz</t>
  </si>
  <si>
    <t>ADC Evora</t>
  </si>
  <si>
    <t>CH Setubal</t>
  </si>
  <si>
    <t>H Divino Espirito Santo - Ponta Delgada</t>
  </si>
  <si>
    <t>SC Misericordia - Ovar</t>
  </si>
  <si>
    <t>Vale de Cambra</t>
  </si>
  <si>
    <t>U F Vila Cha, Codal,  VC de Perrinho</t>
  </si>
  <si>
    <t>U F Seixal, Arrentela e Aldeia de Paio Pires</t>
  </si>
  <si>
    <t>Falagueira - Venda Nova</t>
  </si>
  <si>
    <t>CSM Camarate</t>
  </si>
  <si>
    <t>U F Moscavide e Portela</t>
  </si>
  <si>
    <t>ULS Baixo Alentejo</t>
  </si>
  <si>
    <t>U F Povoa de Santo Adriao e Olival Basto</t>
  </si>
  <si>
    <t>U F Beja</t>
  </si>
  <si>
    <t>U F Sacavem e Prior Velho</t>
  </si>
  <si>
    <t>Encosta do Sol</t>
  </si>
  <si>
    <t>INMLCF - Sul</t>
  </si>
  <si>
    <t>Salvaterra de Magos</t>
  </si>
  <si>
    <t>U F Salvaterra de Magos e Foros de Salvaterra</t>
  </si>
  <si>
    <t>Gafanha da Nazare</t>
  </si>
  <si>
    <t>U F Ramada e Canecas</t>
  </si>
  <si>
    <t>U F Malveira e S Miguel de Alcainca</t>
  </si>
  <si>
    <t>ControlVET - Tondela</t>
  </si>
  <si>
    <t>U F Santarem, Sta Iria da Ribeira, etc</t>
  </si>
  <si>
    <t>Alhos Vedros</t>
  </si>
  <si>
    <t xml:space="preserve">CH Tondela Viseu </t>
  </si>
  <si>
    <t>U F  Braga S Jose S Lazaro e S Joao do Souto</t>
  </si>
  <si>
    <t>Torres Novas</t>
  </si>
  <si>
    <t>U F Torres Novas S Maria, Salvador e Santiago</t>
  </si>
  <si>
    <t>Ponte da Barca</t>
  </si>
  <si>
    <t xml:space="preserve">Ponte da Barca </t>
  </si>
  <si>
    <t>U F Custoias, Leca do Bailio e Guifoes</t>
  </si>
  <si>
    <t>U F Aldoar, Foz do Douro e Nevogilde</t>
  </si>
  <si>
    <t>U F Margaride, Varzea, Lagares, Varziela e Moure</t>
  </si>
  <si>
    <t>U F Matosinhos e Leca da Palmeira</t>
  </si>
  <si>
    <t>U F Santa Marinha e S Pedro da Afurada</t>
  </si>
  <si>
    <t>Santa Maria da Feira</t>
  </si>
  <si>
    <t>U F Lobao, Giao, Louredo e Guisande</t>
  </si>
  <si>
    <t>Arcos de Valdevez</t>
  </si>
  <si>
    <t>U F Gulpilhares e Valadares</t>
  </si>
  <si>
    <t>Oliveira de Azemeis</t>
  </si>
  <si>
    <t>U F Pinheiro da Bemposta, Travanca e Palmaz</t>
  </si>
  <si>
    <t>U F Anta e Guetim</t>
  </si>
  <si>
    <t>Oliveira do Douro</t>
  </si>
  <si>
    <t>U F Santa Maria da Feira, Travanca, Sanfins e Espargo</t>
  </si>
  <si>
    <t>U F Oliveira de Azemeis, Santiago da Riba-UI, Ul, Macinhata da Seixa e Madail</t>
  </si>
  <si>
    <t>U F Sao Miguel do Souto e Mosteiro</t>
  </si>
  <si>
    <t>U F Mafamude e Vilar do Paraiso</t>
  </si>
  <si>
    <t>Santa Cruz</t>
  </si>
  <si>
    <t>S Joao de Ver</t>
  </si>
  <si>
    <t>U F Sandim, Olival, Lever e Crestuma</t>
  </si>
  <si>
    <t>Cidade da Maia</t>
  </si>
  <si>
    <t>Vila do Conde</t>
  </si>
  <si>
    <t>Rio Tinto</t>
  </si>
  <si>
    <t>Vila de Cucujaes</t>
  </si>
  <si>
    <t>Braga S Vitor</t>
  </si>
  <si>
    <t>U F Agueda e Borralha</t>
  </si>
  <si>
    <t>U F Cedofeita, Santo Ildefonso, Se, Miragaia, S Nicolau e Vitoria</t>
  </si>
  <si>
    <t>U F Gondomar, S Cosme, Valbom e Jovim</t>
  </si>
  <si>
    <t xml:space="preserve">U F S Mamede de Infesta e Sra da Hora </t>
  </si>
  <si>
    <t>Porto HSAntonio</t>
  </si>
  <si>
    <t>U F Perafita, Lavra e Sta Cruz do Bispo</t>
  </si>
  <si>
    <t>Baguim do Monte, Rio Tinto</t>
  </si>
  <si>
    <t>U F Nogueira do Cravo e Pindelo</t>
  </si>
  <si>
    <t>U F Pedroso e Seixezelo</t>
  </si>
  <si>
    <t>Castro Daire</t>
  </si>
  <si>
    <t>Moimenta da Beira</t>
  </si>
  <si>
    <t>Carregal do Sal</t>
  </si>
  <si>
    <t>U F Viseu</t>
  </si>
  <si>
    <t>U F Tondela e Nandufe</t>
  </si>
  <si>
    <t>U F Mangualde, Mesquitela e Cunha Alta</t>
  </si>
  <si>
    <t>Rio de Loba</t>
  </si>
  <si>
    <t>Vila Praia da Vitoria</t>
  </si>
  <si>
    <t xml:space="preserve">Horta </t>
  </si>
  <si>
    <t>Sao Roque do Pico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</si>
  <si>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</si>
  <si>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</si>
  <si>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</si>
  <si>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</si>
  <si>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</si>
  <si>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</si>
  <si>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</si>
  <si>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</si>
  <si>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</si>
  <si>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</si>
  <si>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</si>
  <si>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</si>
  <si>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</si>
  <si>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</si>
  <si>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</si>
  <si>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</si>
  <si>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</si>
  <si>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</si>
  <si>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</si>
  <si>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</si>
  <si>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</si>
  <si>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</si>
  <si>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</si>
  <si>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</si>
  <si>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</si>
  <si>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</si>
  <si>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</si>
  <si>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data</t>
  </si>
  <si>
    <t>data_dados</t>
  </si>
  <si>
    <t>confirmados</t>
  </si>
  <si>
    <t>confirmados_novos</t>
  </si>
  <si>
    <t>recuperados</t>
  </si>
  <si>
    <t>obitos</t>
  </si>
  <si>
    <t>internados</t>
  </si>
  <si>
    <t>internados_uci</t>
  </si>
  <si>
    <t>lab</t>
  </si>
  <si>
    <t>suspeitos</t>
  </si>
  <si>
    <t>vigilancia</t>
  </si>
  <si>
    <t>n_confirmados</t>
  </si>
  <si>
    <t>cadeias_transmissao</t>
  </si>
  <si>
    <t>transmissao_importada</t>
  </si>
  <si>
    <t>confirmados_0_9_f</t>
  </si>
  <si>
    <t>confirmados_0_9_m</t>
  </si>
  <si>
    <t>confirmados_10_19_f</t>
  </si>
  <si>
    <t>confirmados_10_19_m</t>
  </si>
  <si>
    <t>confirmados_20_29_f</t>
  </si>
  <si>
    <t>confirmados_20_29_m</t>
  </si>
  <si>
    <t>confirmados_30_39_f</t>
  </si>
  <si>
    <t>confirmados_30_39_m</t>
  </si>
  <si>
    <t>confirmados_40_49_f</t>
  </si>
  <si>
    <t>confirmados_40_49_m</t>
  </si>
  <si>
    <t>confirmados_50_59_f</t>
  </si>
  <si>
    <t>confirmados_50_59_m</t>
  </si>
  <si>
    <t>confirmados_60_69_f</t>
  </si>
  <si>
    <t>confirmados_60_69_m</t>
  </si>
  <si>
    <t>confirmados_70_79_f</t>
  </si>
  <si>
    <t>confirmados_70_79_m</t>
  </si>
  <si>
    <t>confirmados_80_plus_f</t>
  </si>
  <si>
    <t>confirmados_80_plus_m</t>
  </si>
  <si>
    <t>sintomas_tosse</t>
  </si>
  <si>
    <t>sintomas_febre</t>
  </si>
  <si>
    <t>sintomas_dificuldade_respiratoria</t>
  </si>
  <si>
    <t>sintomas_cefaleia</t>
  </si>
  <si>
    <t>sintomas_dores_musculares</t>
  </si>
  <si>
    <t>sintomas_fraqueza_generalizada</t>
  </si>
  <si>
    <t>confirmados_f</t>
  </si>
  <si>
    <t>confirmados_m</t>
  </si>
  <si>
    <t>obitos_arsnorte</t>
  </si>
  <si>
    <t>obitos_arscentro</t>
  </si>
  <si>
    <t>obitos_arslvt</t>
  </si>
  <si>
    <t>obitos_arsalentejo</t>
  </si>
  <si>
    <t>obitos_arsalgarve</t>
  </si>
  <si>
    <t>obitos_acores</t>
  </si>
  <si>
    <t>obitos_madeira</t>
  </si>
  <si>
    <t>obitos_estrangeiro</t>
  </si>
  <si>
    <t>recuperados_arsnorte</t>
  </si>
  <si>
    <t>recuperados_arscentro</t>
  </si>
  <si>
    <t>recuperados_arslvt</t>
  </si>
  <si>
    <t>recuperados_arsalentejo</t>
  </si>
  <si>
    <t>recuperados_arsalgarve</t>
  </si>
  <si>
    <t>recuperados_acores</t>
  </si>
  <si>
    <t>recuperados_madeira</t>
  </si>
  <si>
    <t>recuperados_estrangeiro</t>
  </si>
  <si>
    <t>obitos_0_9_f</t>
  </si>
  <si>
    <t>obitos_0_9_m</t>
  </si>
  <si>
    <t>obitos_10_19_f</t>
  </si>
  <si>
    <t>obitos_10_19_m</t>
  </si>
  <si>
    <t>obitos_20_29_f</t>
  </si>
  <si>
    <t>obitos_20_29_m</t>
  </si>
  <si>
    <t>obitos_30_39_f</t>
  </si>
  <si>
    <t>obitos_30_39_m</t>
  </si>
  <si>
    <t>obitos_40_49_f</t>
  </si>
  <si>
    <t>obitos_40_49_m</t>
  </si>
  <si>
    <t>obitos_50_59_f</t>
  </si>
  <si>
    <t>obitos_50_59_m</t>
  </si>
  <si>
    <t>obitos_60_69_f</t>
  </si>
  <si>
    <t>obitos_60_69_m</t>
  </si>
  <si>
    <t>obitos_70_79_f</t>
  </si>
  <si>
    <t>obitos_70_79_m</t>
  </si>
  <si>
    <t>obitos_80_plus_f</t>
  </si>
  <si>
    <t>obitos_80_plus_m</t>
  </si>
  <si>
    <t>obitos_f</t>
  </si>
  <si>
    <t>obitos_m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</si>
</sst>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i/>
      <sz val="11"/>
      <color rgb="FFB0B0B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3" fillId="0" borderId="0"/>
  </cellStyleXfs>
  <cellXfs count="91">
    <xf numFmtId="0" fontId="0" fillId="0" borderId="0" xfId="0"/>
    <xf numFmtId="0" fontId="0" fillId="0" borderId="0" xfId="0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4" fontId="4" fillId="0" borderId="0" xfId="0" applyNumberFormat="1" applyFont="1" applyAlignment="1">
      <alignment wrapText="1"/>
    </xf>
    <xf numFmtId="14" fontId="5" fillId="0" borderId="0" xfId="0" applyNumberFormat="1" applyFont="1" applyAlignment="1">
      <alignment wrapText="1"/>
    </xf>
    <xf numFmtId="0" fontId="5" fillId="5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1" fontId="1" fillId="2" borderId="8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14" fontId="0" fillId="0" borderId="0" xfId="0" applyNumberFormat="1"/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11" fillId="0" borderId="0" xfId="0" applyFont="1"/>
    <xf numFmtId="0" fontId="0" fillId="3" borderId="6" xfId="0" applyFill="1" applyBorder="1" applyAlignment="1">
      <alignment horizontal="center" vertical="center" wrapText="1"/>
    </xf>
    <xf numFmtId="0" fontId="12" fillId="0" borderId="0" xfId="0" applyFont="1"/>
    <xf numFmtId="0" fontId="13" fillId="0" borderId="0" xfId="5"/>
    <xf numFmtId="0" fontId="13" fillId="0" borderId="9" xfId="5" applyBorder="1"/>
    <xf numFmtId="1" fontId="1" fillId="0" borderId="13" xfId="0" applyNumberFormat="1" applyFont="1" applyFill="1" applyBorder="1" applyAlignment="1">
      <alignment horizontal="center" wrapText="1"/>
    </xf>
    <xf numFmtId="1" fontId="1" fillId="0" borderId="14" xfId="0" applyNumberFormat="1" applyFont="1" applyFill="1" applyBorder="1" applyAlignment="1">
      <alignment horizontal="center" wrapText="1"/>
    </xf>
    <xf numFmtId="1" fontId="1" fillId="0" borderId="16" xfId="0" applyNumberFormat="1" applyFont="1" applyFill="1" applyBorder="1" applyAlignment="1">
      <alignment horizontal="center" wrapText="1"/>
    </xf>
    <xf numFmtId="1" fontId="1" fillId="0" borderId="4" xfId="0" applyNumberFormat="1" applyFont="1" applyFill="1" applyBorder="1" applyAlignment="1">
      <alignment horizontal="center" wrapText="1"/>
    </xf>
    <xf numFmtId="1" fontId="1" fillId="0" borderId="18" xfId="0" applyNumberFormat="1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13" fillId="2" borderId="9" xfId="5" applyFill="1" applyBorder="1"/>
    <xf numFmtId="0" fontId="13" fillId="0" borderId="9" xfId="5" applyBorder="1" applyAlignment="1">
      <alignment horizontal="center"/>
    </xf>
    <xf numFmtId="0" fontId="13" fillId="0" borderId="9" xfId="5" applyFill="1" applyBorder="1"/>
    <xf numFmtId="14" fontId="17" fillId="0" borderId="9" xfId="5" applyNumberFormat="1" applyFont="1" applyBorder="1" applyAlignment="1">
      <alignment horizontal="center" vertical="center"/>
    </xf>
    <xf numFmtId="0" fontId="13" fillId="0" borderId="9" xfId="5" applyFill="1" applyBorder="1" applyAlignment="1">
      <alignment horizontal="center"/>
    </xf>
    <xf numFmtId="10" fontId="13" fillId="0" borderId="9" xfId="5" applyNumberFormat="1" applyBorder="1" applyAlignment="1">
      <alignment horizontal="center"/>
    </xf>
    <xf numFmtId="0" fontId="14" fillId="0" borderId="19" xfId="5" applyNumberFormat="1" applyFont="1" applyBorder="1" applyAlignment="1">
      <alignment horizontal="center"/>
    </xf>
    <xf numFmtId="0" fontId="14" fillId="0" borderId="20" xfId="5" applyNumberFormat="1" applyFont="1" applyBorder="1" applyAlignment="1">
      <alignment horizontal="center"/>
    </xf>
    <xf numFmtId="0" fontId="14" fillId="0" borderId="21" xfId="5" applyNumberFormat="1" applyFont="1" applyBorder="1" applyAlignment="1">
      <alignment horizontal="center"/>
    </xf>
    <xf numFmtId="0" fontId="13" fillId="0" borderId="0" xfId="5" applyAlignment="1">
      <alignment horizontal="right"/>
    </xf>
    <xf numFmtId="0" fontId="0" fillId="0" borderId="0" xfId="0" applyAlignment="1">
      <alignment horizontal="right"/>
    </xf>
    <xf numFmtId="0" fontId="19" fillId="12" borderId="24" xfId="5" applyFont="1" applyFill="1" applyBorder="1" applyAlignment="1">
      <alignment horizontal="right"/>
    </xf>
    <xf numFmtId="0" fontId="19" fillId="12" borderId="23" xfId="5" applyFont="1" applyFill="1" applyBorder="1" applyAlignment="1">
      <alignment horizontal="right"/>
    </xf>
    <xf numFmtId="10" fontId="19" fillId="12" borderId="24" xfId="5" applyNumberFormat="1" applyFont="1" applyFill="1" applyBorder="1" applyAlignment="1">
      <alignment horizontal="right"/>
    </xf>
    <xf numFmtId="0" fontId="19" fillId="8" borderId="24" xfId="5" applyFont="1" applyFill="1" applyBorder="1" applyAlignment="1">
      <alignment horizontal="right"/>
    </xf>
    <xf numFmtId="0" fontId="19" fillId="8" borderId="23" xfId="5" applyFont="1" applyFill="1" applyBorder="1" applyAlignment="1">
      <alignment horizontal="right"/>
    </xf>
    <xf numFmtId="0" fontId="19" fillId="9" borderId="24" xfId="5" applyFont="1" applyFill="1" applyBorder="1" applyAlignment="1">
      <alignment horizontal="right"/>
    </xf>
    <xf numFmtId="0" fontId="19" fillId="9" borderId="23" xfId="5" applyFont="1" applyFill="1" applyBorder="1" applyAlignment="1">
      <alignment horizontal="right"/>
    </xf>
    <xf numFmtId="0" fontId="19" fillId="14" borderId="24" xfId="5" applyFont="1" applyFill="1" applyBorder="1" applyAlignment="1">
      <alignment horizontal="right"/>
    </xf>
    <xf numFmtId="0" fontId="19" fillId="14" borderId="23" xfId="5" applyFont="1" applyFill="1" applyBorder="1" applyAlignment="1">
      <alignment horizontal="right"/>
    </xf>
    <xf numFmtId="10" fontId="19" fillId="8" borderId="24" xfId="5" applyNumberFormat="1" applyFont="1" applyFill="1" applyBorder="1" applyAlignment="1">
      <alignment horizontal="right"/>
    </xf>
    <xf numFmtId="0" fontId="18" fillId="0" borderId="9" xfId="5" applyFont="1" applyBorder="1" applyAlignment="1">
      <alignment horizontal="right"/>
    </xf>
    <xf numFmtId="10" fontId="19" fillId="9" borderId="24" xfId="5" applyNumberFormat="1" applyFont="1" applyFill="1" applyBorder="1" applyAlignment="1">
      <alignment horizontal="right"/>
    </xf>
    <xf numFmtId="10" fontId="19" fillId="9" borderId="23" xfId="5" applyNumberFormat="1" applyFont="1" applyFill="1" applyBorder="1" applyAlignment="1">
      <alignment horizontal="right"/>
    </xf>
    <xf numFmtId="10" fontId="19" fillId="14" borderId="24" xfId="5" applyNumberFormat="1" applyFont="1" applyFill="1" applyBorder="1" applyAlignment="1">
      <alignment horizontal="right"/>
    </xf>
    <xf numFmtId="10" fontId="19" fillId="14" borderId="23" xfId="5" applyNumberFormat="1" applyFont="1" applyFill="1" applyBorder="1" applyAlignment="1">
      <alignment horizontal="right"/>
    </xf>
    <xf numFmtId="10" fontId="19" fillId="2" borderId="24" xfId="5" applyNumberFormat="1" applyFont="1" applyFill="1" applyBorder="1" applyAlignment="1">
      <alignment horizontal="right"/>
    </xf>
    <xf numFmtId="10" fontId="19" fillId="2" borderId="23" xfId="5" applyNumberFormat="1" applyFont="1" applyFill="1" applyBorder="1" applyAlignment="1">
      <alignment horizontal="right"/>
    </xf>
    <xf numFmtId="0" fontId="20" fillId="6" borderId="8" xfId="5" applyFont="1" applyFill="1" applyBorder="1" applyAlignment="1">
      <alignment horizontal="right"/>
    </xf>
    <xf numFmtId="0" fontId="21" fillId="0" borderId="0" xfId="5" applyFont="1" applyAlignment="1">
      <alignment horizontal="right"/>
    </xf>
    <xf numFmtId="0" fontId="22" fillId="0" borderId="0" xfId="0" applyFont="1" applyAlignment="1">
      <alignment horizontal="right"/>
    </xf>
    <xf numFmtId="0" fontId="20" fillId="6" borderId="22" xfId="5" applyFont="1" applyFill="1" applyBorder="1" applyAlignment="1">
      <alignment horizontal="right"/>
    </xf>
    <xf numFmtId="0" fontId="20" fillId="10" borderId="8" xfId="5" applyFont="1" applyFill="1" applyBorder="1" applyAlignment="1">
      <alignment horizontal="right"/>
    </xf>
    <xf numFmtId="14" fontId="17" fillId="0" borderId="9" xfId="5" applyNumberFormat="1" applyFont="1" applyBorder="1" applyAlignment="1">
      <alignment horizontal="right" vertical="center"/>
    </xf>
    <xf numFmtId="0" fontId="16" fillId="0" borderId="19" xfId="5" applyNumberFormat="1" applyFont="1" applyBorder="1" applyAlignment="1">
      <alignment horizontal="center"/>
    </xf>
    <xf numFmtId="0" fontId="16" fillId="0" borderId="20" xfId="5" applyNumberFormat="1" applyFont="1" applyBorder="1" applyAlignment="1">
      <alignment horizontal="center"/>
    </xf>
    <xf numFmtId="0" fontId="16" fillId="0" borderId="21" xfId="5" applyNumberFormat="1" applyFont="1" applyBorder="1" applyAlignment="1">
      <alignment horizontal="center"/>
    </xf>
    <xf numFmtId="0" fontId="16" fillId="0" borderId="8" xfId="5" applyFont="1" applyBorder="1" applyAlignment="1">
      <alignment horizontal="right"/>
    </xf>
    <xf numFmtId="0" fontId="23" fillId="7" borderId="22" xfId="5" applyFont="1" applyFill="1" applyBorder="1" applyAlignment="1">
      <alignment horizontal="right"/>
    </xf>
    <xf numFmtId="0" fontId="21" fillId="0" borderId="0" xfId="5" applyFont="1"/>
    <xf numFmtId="0" fontId="22" fillId="0" borderId="0" xfId="0" applyFont="1"/>
    <xf numFmtId="0" fontId="23" fillId="11" borderId="22" xfId="5" applyFont="1" applyFill="1" applyBorder="1" applyAlignment="1">
      <alignment horizontal="right"/>
    </xf>
    <xf numFmtId="0" fontId="23" fillId="13" borderId="9" xfId="5" applyFont="1" applyFill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19" fillId="9" borderId="23" xfId="5" applyNumberFormat="1" applyFont="1" applyFill="1" applyBorder="1" applyAlignment="1">
      <alignment horizontal="right"/>
    </xf>
    <xf numFmtId="0" fontId="19" fillId="14" borderId="23" xfId="5" applyNumberFormat="1" applyFont="1" applyFill="1" applyBorder="1" applyAlignment="1">
      <alignment horizontal="right"/>
    </xf>
    <xf numFmtId="0" fontId="19" fillId="2" borderId="23" xfId="5" applyNumberFormat="1" applyFont="1" applyFill="1" applyBorder="1" applyAlignment="1">
      <alignment horizontal="right"/>
    </xf>
    <xf numFmtId="22" fontId="0" fillId="0" borderId="0" xfId="0" applyNumberFormat="1"/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E93552"/>
      <color rgb="FF711115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387350</xdr:colOff>
      <xdr:row>45</xdr:row>
      <xdr:rowOff>12700</xdr:rowOff>
    </xdr:from>
    <xdr:to>
      <xdr:col>49</xdr:col>
      <xdr:colOff>342900</xdr:colOff>
      <xdr:row>119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react-project-6QKtiHFJ3-data" connectionId="1" xr16:uid="{6DD6012E-9135-AB42-BC49-8B4960B0755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FA41"/>
  <sheetViews>
    <sheetView workbookViewId="0">
      <pane xSplit="2" topLeftCell="BT1" activePane="topRight" state="frozen"/>
      <selection pane="topRight" activeCell="CC33" sqref="CC33"/>
    </sheetView>
  </sheetViews>
  <sheetFormatPr baseColWidth="10" defaultRowHeight="16"/>
  <cols>
    <col min="1" max="1" width="2.1640625" customWidth="1"/>
    <col min="2" max="2" width="14.1640625" style="32" customWidth="1"/>
    <col min="3" max="3" width="2.83203125" style="32" customWidth="1"/>
    <col min="4" max="19" width="9.1640625" style="32" bestFit="1" customWidth="1"/>
    <col min="20" max="20" width="12.1640625" style="32" bestFit="1" customWidth="1"/>
    <col min="21" max="24" width="12.6640625" style="32" bestFit="1" customWidth="1"/>
    <col min="25" max="25" width="10.6640625" style="32" bestFit="1" customWidth="1"/>
    <col min="26" max="26" width="12.6640625" style="32" bestFit="1" customWidth="1"/>
    <col min="27" max="27" width="12.1640625" style="32" bestFit="1" customWidth="1"/>
    <col min="28" max="28" width="11.6640625" style="32" bestFit="1" customWidth="1"/>
    <col min="29" max="31" width="12.6640625" style="32" bestFit="1" customWidth="1"/>
    <col min="32" max="33" width="12.1640625" style="32" bestFit="1" customWidth="1"/>
    <col min="34" max="34" width="12.6640625" style="32" bestFit="1" customWidth="1"/>
    <col min="35" max="35" width="12.1640625" style="32" bestFit="1" customWidth="1"/>
    <col min="36" max="37" width="12.6640625" style="32" bestFit="1" customWidth="1"/>
    <col min="38" max="39" width="12.1640625" style="32" bestFit="1" customWidth="1"/>
    <col min="40" max="41" width="12.6640625" style="32" bestFit="1" customWidth="1"/>
    <col min="42" max="42" width="12.1640625" style="32" bestFit="1" customWidth="1"/>
    <col min="43" max="43" width="12.6640625" style="32" bestFit="1" customWidth="1"/>
    <col min="44" max="44" width="12.1640625" style="32" bestFit="1" customWidth="1"/>
    <col min="45" max="45" width="11.1640625" style="32" bestFit="1" customWidth="1"/>
    <col min="46" max="47" width="12.1640625" style="32" bestFit="1" customWidth="1"/>
    <col min="48" max="48" width="12.6640625" style="32" bestFit="1" customWidth="1"/>
    <col min="49" max="49" width="12.1640625" style="32" bestFit="1" customWidth="1"/>
    <col min="50" max="51" width="12.6640625" style="32" bestFit="1" customWidth="1"/>
    <col min="52" max="53" width="12.1640625" style="32" bestFit="1" customWidth="1"/>
    <col min="54" max="54" width="10.6640625" style="32" bestFit="1" customWidth="1"/>
    <col min="55" max="55" width="11.1640625" style="32" bestFit="1" customWidth="1"/>
    <col min="56" max="58" width="12.6640625" style="32" bestFit="1" customWidth="1"/>
    <col min="59" max="59" width="12.1640625" style="32" bestFit="1" customWidth="1"/>
    <col min="60" max="60" width="12.6640625" style="32" bestFit="1" customWidth="1"/>
    <col min="61" max="61" width="12.1640625" style="32" bestFit="1" customWidth="1"/>
    <col min="62" max="62" width="10.6640625" style="32" bestFit="1" customWidth="1"/>
    <col min="63" max="63" width="12.1640625" style="32" bestFit="1" customWidth="1"/>
    <col min="64" max="64" width="12.6640625" style="32" bestFit="1" customWidth="1"/>
    <col min="65" max="65" width="12.1640625" style="32" bestFit="1" customWidth="1"/>
    <col min="66" max="66" width="12.6640625" style="32" bestFit="1" customWidth="1"/>
    <col min="67" max="69" width="12.1640625" style="32" bestFit="1" customWidth="1"/>
    <col min="70" max="71" width="12.6640625" style="32" bestFit="1" customWidth="1"/>
    <col min="72" max="72" width="12.1640625" style="32" bestFit="1" customWidth="1"/>
    <col min="73" max="73" width="11.1640625" style="32" bestFit="1" customWidth="1"/>
    <col min="74" max="74" width="12.1640625" style="32" bestFit="1" customWidth="1"/>
    <col min="75" max="75" width="12.6640625" style="32" bestFit="1" customWidth="1"/>
    <col min="76" max="77" width="12.1640625" style="32" bestFit="1" customWidth="1"/>
    <col min="78" max="79" width="12.6640625" style="32" bestFit="1" customWidth="1"/>
    <col min="80" max="80" width="12.1640625" style="32" bestFit="1" customWidth="1"/>
  </cols>
  <sheetData>
    <row r="1" spans="2:157" ht="17" thickBot="1">
      <c r="B1" s="74" t="s">
        <v>863</v>
      </c>
      <c r="D1" s="44">
        <v>43892</v>
      </c>
      <c r="E1" s="44">
        <v>43893</v>
      </c>
      <c r="F1" s="44">
        <v>43894</v>
      </c>
      <c r="G1" s="44">
        <v>43895</v>
      </c>
      <c r="H1" s="44">
        <v>43896</v>
      </c>
      <c r="I1" s="44">
        <v>43897</v>
      </c>
      <c r="J1" s="44">
        <v>43898</v>
      </c>
      <c r="K1" s="44">
        <v>43899</v>
      </c>
      <c r="L1" s="44">
        <v>43900</v>
      </c>
      <c r="M1" s="44">
        <v>43901</v>
      </c>
      <c r="N1" s="44">
        <v>43902</v>
      </c>
      <c r="O1" s="44">
        <v>43903</v>
      </c>
      <c r="P1" s="44">
        <v>43904</v>
      </c>
      <c r="Q1" s="44">
        <v>43905</v>
      </c>
      <c r="R1" s="44">
        <v>43906</v>
      </c>
      <c r="S1" s="44">
        <v>43907</v>
      </c>
      <c r="T1" s="44">
        <v>43908</v>
      </c>
      <c r="U1" s="44">
        <v>43909</v>
      </c>
      <c r="V1" s="44">
        <v>43910</v>
      </c>
      <c r="W1" s="44">
        <v>43911</v>
      </c>
      <c r="X1" s="44">
        <v>43912</v>
      </c>
      <c r="Y1" s="44">
        <v>43913</v>
      </c>
      <c r="Z1" s="44">
        <v>43914</v>
      </c>
      <c r="AA1" s="44">
        <v>43915</v>
      </c>
      <c r="AB1" s="44">
        <v>43916</v>
      </c>
      <c r="AC1" s="44">
        <v>43917</v>
      </c>
      <c r="AD1" s="44">
        <v>43918</v>
      </c>
      <c r="AE1" s="44">
        <v>43919</v>
      </c>
      <c r="AF1" s="44">
        <v>43920</v>
      </c>
      <c r="AG1" s="44">
        <v>43921</v>
      </c>
      <c r="AH1" s="44">
        <v>43922</v>
      </c>
      <c r="AI1" s="44">
        <v>43923</v>
      </c>
      <c r="AJ1" s="44">
        <v>43924</v>
      </c>
      <c r="AK1" s="44">
        <v>43925</v>
      </c>
      <c r="AL1" s="44">
        <v>43926</v>
      </c>
      <c r="AM1" s="44">
        <v>43927</v>
      </c>
      <c r="AN1" s="44">
        <f t="shared" ref="AN1:CB1" si="0">AM1+1</f>
        <v>43928</v>
      </c>
      <c r="AO1" s="44">
        <f t="shared" si="0"/>
        <v>43929</v>
      </c>
      <c r="AP1" s="44">
        <f t="shared" si="0"/>
        <v>43930</v>
      </c>
      <c r="AQ1" s="44">
        <f t="shared" si="0"/>
        <v>43931</v>
      </c>
      <c r="AR1" s="44">
        <f t="shared" si="0"/>
        <v>43932</v>
      </c>
      <c r="AS1" s="44">
        <f t="shared" si="0"/>
        <v>43933</v>
      </c>
      <c r="AT1" s="44">
        <f t="shared" si="0"/>
        <v>43934</v>
      </c>
      <c r="AU1" s="44">
        <f t="shared" si="0"/>
        <v>43935</v>
      </c>
      <c r="AV1" s="44">
        <f t="shared" si="0"/>
        <v>43936</v>
      </c>
      <c r="AW1" s="44">
        <f t="shared" si="0"/>
        <v>43937</v>
      </c>
      <c r="AX1" s="44">
        <f t="shared" si="0"/>
        <v>43938</v>
      </c>
      <c r="AY1" s="44">
        <f t="shared" si="0"/>
        <v>43939</v>
      </c>
      <c r="AZ1" s="44">
        <f t="shared" si="0"/>
        <v>43940</v>
      </c>
      <c r="BA1" s="44">
        <f t="shared" si="0"/>
        <v>43941</v>
      </c>
      <c r="BB1" s="44">
        <f t="shared" si="0"/>
        <v>43942</v>
      </c>
      <c r="BC1" s="44">
        <f t="shared" si="0"/>
        <v>43943</v>
      </c>
      <c r="BD1" s="44">
        <f t="shared" si="0"/>
        <v>43944</v>
      </c>
      <c r="BE1" s="44">
        <f t="shared" si="0"/>
        <v>43945</v>
      </c>
      <c r="BF1" s="44">
        <f t="shared" si="0"/>
        <v>43946</v>
      </c>
      <c r="BG1" s="44">
        <f t="shared" si="0"/>
        <v>43947</v>
      </c>
      <c r="BH1" s="44">
        <f t="shared" si="0"/>
        <v>43948</v>
      </c>
      <c r="BI1" s="44">
        <f t="shared" si="0"/>
        <v>43949</v>
      </c>
      <c r="BJ1" s="44">
        <f t="shared" si="0"/>
        <v>43950</v>
      </c>
      <c r="BK1" s="44">
        <f t="shared" si="0"/>
        <v>43951</v>
      </c>
      <c r="BL1" s="44">
        <f t="shared" si="0"/>
        <v>43952</v>
      </c>
      <c r="BM1" s="44">
        <f t="shared" si="0"/>
        <v>43953</v>
      </c>
      <c r="BN1" s="44">
        <f t="shared" si="0"/>
        <v>43954</v>
      </c>
      <c r="BO1" s="44">
        <f t="shared" si="0"/>
        <v>43955</v>
      </c>
      <c r="BP1" s="44">
        <f t="shared" si="0"/>
        <v>43956</v>
      </c>
      <c r="BQ1" s="44">
        <f t="shared" si="0"/>
        <v>43957</v>
      </c>
      <c r="BR1" s="44">
        <f t="shared" si="0"/>
        <v>43958</v>
      </c>
      <c r="BS1" s="44">
        <f t="shared" si="0"/>
        <v>43959</v>
      </c>
      <c r="BT1" s="44">
        <f t="shared" si="0"/>
        <v>43960</v>
      </c>
      <c r="BU1" s="44">
        <f t="shared" si="0"/>
        <v>43961</v>
      </c>
      <c r="BV1" s="44">
        <f t="shared" si="0"/>
        <v>43962</v>
      </c>
      <c r="BW1" s="44">
        <f t="shared" si="0"/>
        <v>43963</v>
      </c>
      <c r="BX1" s="44">
        <f t="shared" si="0"/>
        <v>43964</v>
      </c>
      <c r="BY1" s="44">
        <f t="shared" si="0"/>
        <v>43965</v>
      </c>
      <c r="BZ1" s="44">
        <f t="shared" si="0"/>
        <v>43966</v>
      </c>
      <c r="CA1" s="44">
        <f t="shared" si="0"/>
        <v>43967</v>
      </c>
      <c r="CB1" s="44">
        <f t="shared" si="0"/>
        <v>43968</v>
      </c>
      <c r="CC1" s="44">
        <f t="shared" ref="CC1" si="1">CB1+1</f>
        <v>43969</v>
      </c>
      <c r="CD1" s="44">
        <f t="shared" ref="CD1" si="2">CC1+1</f>
        <v>43970</v>
      </c>
      <c r="CE1" s="44">
        <f t="shared" ref="CE1" si="3">CD1+1</f>
        <v>43971</v>
      </c>
      <c r="CF1" s="44">
        <f t="shared" ref="CF1" si="4">CE1+1</f>
        <v>43972</v>
      </c>
      <c r="CG1" s="44">
        <f t="shared" ref="CG1" si="5">CF1+1</f>
        <v>43973</v>
      </c>
      <c r="CH1" s="44">
        <f t="shared" ref="CH1" si="6">CG1+1</f>
        <v>43974</v>
      </c>
      <c r="CI1" s="44">
        <f t="shared" ref="CI1" si="7">CH1+1</f>
        <v>43975</v>
      </c>
      <c r="CJ1" s="44">
        <f t="shared" ref="CJ1" si="8">CI1+1</f>
        <v>43976</v>
      </c>
      <c r="CK1" s="44">
        <f t="shared" ref="CK1" si="9">CJ1+1</f>
        <v>43977</v>
      </c>
      <c r="CL1" s="44">
        <f t="shared" ref="CL1" si="10">CK1+1</f>
        <v>43978</v>
      </c>
      <c r="CM1" s="44">
        <f t="shared" ref="CM1" si="11">CL1+1</f>
        <v>43979</v>
      </c>
      <c r="CN1" s="44">
        <f t="shared" ref="CN1" si="12">CM1+1</f>
        <v>43980</v>
      </c>
      <c r="CO1" s="44">
        <f t="shared" ref="CO1" si="13">CN1+1</f>
        <v>43981</v>
      </c>
      <c r="CP1" s="44">
        <f t="shared" ref="CP1" si="14">CO1+1</f>
        <v>43982</v>
      </c>
      <c r="CQ1" s="44">
        <f t="shared" ref="CQ1" si="15">CP1+1</f>
        <v>43983</v>
      </c>
      <c r="CR1" s="44">
        <f t="shared" ref="CR1" si="16">CQ1+1</f>
        <v>43984</v>
      </c>
      <c r="CS1" s="44">
        <f t="shared" ref="CS1" si="17">CR1+1</f>
        <v>43985</v>
      </c>
      <c r="CT1" s="44">
        <f t="shared" ref="CT1" si="18">CS1+1</f>
        <v>43986</v>
      </c>
      <c r="CU1" s="44">
        <f t="shared" ref="CU1" si="19">CT1+1</f>
        <v>43987</v>
      </c>
      <c r="CV1" s="44">
        <f t="shared" ref="CV1" si="20">CU1+1</f>
        <v>43988</v>
      </c>
      <c r="CW1" s="44">
        <f t="shared" ref="CW1" si="21">CV1+1</f>
        <v>43989</v>
      </c>
      <c r="CX1" s="44">
        <f t="shared" ref="CX1" si="22">CW1+1</f>
        <v>43990</v>
      </c>
      <c r="CY1" s="44">
        <f t="shared" ref="CY1" si="23">CX1+1</f>
        <v>43991</v>
      </c>
      <c r="CZ1" s="44">
        <f t="shared" ref="CZ1" si="24">CY1+1</f>
        <v>43992</v>
      </c>
      <c r="DA1" s="44">
        <f t="shared" ref="DA1" si="25">CZ1+1</f>
        <v>43993</v>
      </c>
      <c r="DB1" s="44">
        <f t="shared" ref="DB1" si="26">DA1+1</f>
        <v>43994</v>
      </c>
      <c r="DC1" s="44">
        <f t="shared" ref="DC1" si="27">DB1+1</f>
        <v>43995</v>
      </c>
      <c r="DD1" s="44">
        <f t="shared" ref="DD1" si="28">DC1+1</f>
        <v>43996</v>
      </c>
      <c r="DE1" s="44">
        <f t="shared" ref="DE1" si="29">DD1+1</f>
        <v>43997</v>
      </c>
      <c r="DF1" s="44">
        <f t="shared" ref="DF1" si="30">DE1+1</f>
        <v>43998</v>
      </c>
      <c r="DG1" s="44">
        <f t="shared" ref="DG1" si="31">DF1+1</f>
        <v>43999</v>
      </c>
      <c r="DH1" s="44">
        <f t="shared" ref="DH1" si="32">DG1+1</f>
        <v>44000</v>
      </c>
      <c r="DI1" s="44">
        <f t="shared" ref="DI1" si="33">DH1+1</f>
        <v>44001</v>
      </c>
      <c r="DJ1" s="44">
        <f t="shared" ref="DJ1" si="34">DI1+1</f>
        <v>44002</v>
      </c>
      <c r="DK1" s="44">
        <f t="shared" ref="DK1" si="35">DJ1+1</f>
        <v>44003</v>
      </c>
      <c r="DL1" s="44">
        <f t="shared" ref="DL1" si="36">DK1+1</f>
        <v>44004</v>
      </c>
      <c r="DM1" s="44">
        <f t="shared" ref="DM1" si="37">DL1+1</f>
        <v>44005</v>
      </c>
      <c r="DN1" s="44">
        <f t="shared" ref="DN1" si="38">DM1+1</f>
        <v>44006</v>
      </c>
      <c r="DO1" s="44">
        <f t="shared" ref="DO1" si="39">DN1+1</f>
        <v>44007</v>
      </c>
      <c r="DP1" s="44">
        <f t="shared" ref="DP1" si="40">DO1+1</f>
        <v>44008</v>
      </c>
      <c r="DQ1" s="44">
        <f t="shared" ref="DQ1" si="41">DP1+1</f>
        <v>44009</v>
      </c>
      <c r="DR1" s="44">
        <f t="shared" ref="DR1" si="42">DQ1+1</f>
        <v>44010</v>
      </c>
      <c r="DS1" s="44">
        <f t="shared" ref="DS1" si="43">DR1+1</f>
        <v>44011</v>
      </c>
      <c r="DT1" s="44">
        <f t="shared" ref="DT1" si="44">DS1+1</f>
        <v>44012</v>
      </c>
      <c r="DU1" s="44">
        <f t="shared" ref="DU1" si="45">DT1+1</f>
        <v>44013</v>
      </c>
      <c r="DV1" s="44">
        <f t="shared" ref="DV1" si="46">DU1+1</f>
        <v>44014</v>
      </c>
      <c r="DW1" s="44">
        <f t="shared" ref="DW1" si="47">DV1+1</f>
        <v>44015</v>
      </c>
      <c r="DX1" s="44">
        <f t="shared" ref="DX1" si="48">DW1+1</f>
        <v>44016</v>
      </c>
      <c r="DY1" s="44">
        <f t="shared" ref="DY1" si="49">DX1+1</f>
        <v>44017</v>
      </c>
      <c r="DZ1" s="44">
        <f t="shared" ref="DZ1" si="50">DY1+1</f>
        <v>44018</v>
      </c>
      <c r="EA1" s="44">
        <f t="shared" ref="EA1" si="51">DZ1+1</f>
        <v>44019</v>
      </c>
      <c r="EB1" s="44">
        <f t="shared" ref="EB1" si="52">EA1+1</f>
        <v>44020</v>
      </c>
      <c r="EC1" s="44">
        <f t="shared" ref="EC1" si="53">EB1+1</f>
        <v>44021</v>
      </c>
      <c r="ED1" s="44">
        <f t="shared" ref="ED1" si="54">EC1+1</f>
        <v>44022</v>
      </c>
      <c r="EE1" s="44">
        <f t="shared" ref="EE1" si="55">ED1+1</f>
        <v>44023</v>
      </c>
      <c r="EF1" s="44">
        <f t="shared" ref="EF1" si="56">EE1+1</f>
        <v>44024</v>
      </c>
      <c r="EG1" s="44">
        <f t="shared" ref="EG1" si="57">EF1+1</f>
        <v>44025</v>
      </c>
      <c r="EH1" s="44">
        <f t="shared" ref="EH1" si="58">EG1+1</f>
        <v>44026</v>
      </c>
      <c r="EI1" s="44">
        <f t="shared" ref="EI1" si="59">EH1+1</f>
        <v>44027</v>
      </c>
      <c r="EJ1" s="44">
        <f t="shared" ref="EJ1" si="60">EI1+1</f>
        <v>44028</v>
      </c>
      <c r="EK1" s="44">
        <f t="shared" ref="EK1" si="61">EJ1+1</f>
        <v>44029</v>
      </c>
      <c r="EL1" s="44">
        <f t="shared" ref="EL1" si="62">EK1+1</f>
        <v>44030</v>
      </c>
      <c r="EM1" s="44">
        <f t="shared" ref="EM1" si="63">EL1+1</f>
        <v>44031</v>
      </c>
      <c r="EN1" s="44">
        <f t="shared" ref="EN1" si="64">EM1+1</f>
        <v>44032</v>
      </c>
      <c r="EO1" s="44">
        <f t="shared" ref="EO1" si="65">EN1+1</f>
        <v>44033</v>
      </c>
      <c r="EP1" s="44">
        <f t="shared" ref="EP1" si="66">EO1+1</f>
        <v>44034</v>
      </c>
      <c r="EQ1" s="44">
        <f t="shared" ref="EQ1" si="67">EP1+1</f>
        <v>44035</v>
      </c>
      <c r="ER1" s="44">
        <f t="shared" ref="ER1" si="68">EQ1+1</f>
        <v>44036</v>
      </c>
      <c r="ES1" s="44">
        <f t="shared" ref="ES1" si="69">ER1+1</f>
        <v>44037</v>
      </c>
      <c r="ET1" s="44">
        <f t="shared" ref="ET1" si="70">ES1+1</f>
        <v>44038</v>
      </c>
      <c r="EU1" s="44">
        <f t="shared" ref="EU1" si="71">ET1+1</f>
        <v>44039</v>
      </c>
      <c r="EV1" s="44">
        <f t="shared" ref="EV1" si="72">EU1+1</f>
        <v>44040</v>
      </c>
      <c r="EW1" s="44">
        <f t="shared" ref="EW1" si="73">EV1+1</f>
        <v>44041</v>
      </c>
      <c r="EX1" s="44">
        <f t="shared" ref="EX1" si="74">EW1+1</f>
        <v>44042</v>
      </c>
      <c r="EY1" s="44">
        <f t="shared" ref="EY1" si="75">EX1+1</f>
        <v>44043</v>
      </c>
      <c r="EZ1" s="44">
        <f t="shared" ref="EZ1:FA1" si="76">EY1+1</f>
        <v>44044</v>
      </c>
      <c r="FA1" s="44">
        <f t="shared" si="76"/>
        <v>44045</v>
      </c>
    </row>
    <row r="2" spans="2:157" ht="20" thickBot="1">
      <c r="B2" s="78" t="s">
        <v>864</v>
      </c>
      <c r="D2" s="47">
        <v>10</v>
      </c>
      <c r="E2" s="48"/>
      <c r="F2" s="48"/>
      <c r="G2" s="48"/>
      <c r="H2" s="48"/>
      <c r="I2" s="48"/>
      <c r="J2" s="49"/>
      <c r="K2" s="47">
        <v>11</v>
      </c>
      <c r="L2" s="48"/>
      <c r="M2" s="48"/>
      <c r="N2" s="48"/>
      <c r="O2" s="48"/>
      <c r="P2" s="48"/>
      <c r="Q2" s="49"/>
      <c r="R2" s="47">
        <v>12</v>
      </c>
      <c r="S2" s="48"/>
      <c r="T2" s="48"/>
      <c r="U2" s="48"/>
      <c r="V2" s="48"/>
      <c r="W2" s="48"/>
      <c r="X2" s="49"/>
      <c r="Y2" s="47">
        <v>13</v>
      </c>
      <c r="Z2" s="48"/>
      <c r="AA2" s="48"/>
      <c r="AB2" s="48"/>
      <c r="AC2" s="48"/>
      <c r="AD2" s="48"/>
      <c r="AE2" s="49"/>
      <c r="AF2" s="47">
        <v>14</v>
      </c>
      <c r="AG2" s="48"/>
      <c r="AH2" s="48"/>
      <c r="AI2" s="48"/>
      <c r="AJ2" s="48"/>
      <c r="AK2" s="48"/>
      <c r="AL2" s="49"/>
      <c r="AM2" s="47">
        <v>15</v>
      </c>
      <c r="AN2" s="48"/>
      <c r="AO2" s="48"/>
      <c r="AP2" s="48"/>
      <c r="AQ2" s="48"/>
      <c r="AR2" s="48"/>
      <c r="AS2" s="49"/>
      <c r="AT2" s="47">
        <v>16</v>
      </c>
      <c r="AU2" s="48"/>
      <c r="AV2" s="48"/>
      <c r="AW2" s="48"/>
      <c r="AX2" s="48"/>
      <c r="AY2" s="48"/>
      <c r="AZ2" s="49"/>
      <c r="BA2" s="75">
        <v>17</v>
      </c>
      <c r="BB2" s="76"/>
      <c r="BC2" s="76"/>
      <c r="BD2" s="76"/>
      <c r="BE2" s="76"/>
      <c r="BF2" s="76"/>
      <c r="BG2" s="77"/>
      <c r="BH2" s="75">
        <v>18</v>
      </c>
      <c r="BI2" s="76"/>
      <c r="BJ2" s="76"/>
      <c r="BK2" s="76"/>
      <c r="BL2" s="76"/>
      <c r="BM2" s="76"/>
      <c r="BN2" s="77"/>
      <c r="BO2" s="75">
        <v>19</v>
      </c>
      <c r="BP2" s="76"/>
      <c r="BQ2" s="76"/>
      <c r="BR2" s="76"/>
      <c r="BS2" s="76"/>
      <c r="BT2" s="76"/>
      <c r="BU2" s="77"/>
      <c r="BV2" s="75">
        <v>20</v>
      </c>
      <c r="BW2" s="76"/>
      <c r="BX2" s="76"/>
      <c r="BY2" s="76"/>
      <c r="BZ2" s="76"/>
      <c r="CA2" s="76"/>
      <c r="CB2" s="77"/>
      <c r="CC2" s="75">
        <v>21</v>
      </c>
      <c r="CD2" s="76"/>
      <c r="CE2" s="76"/>
      <c r="CF2" s="76"/>
      <c r="CG2" s="76"/>
      <c r="CH2" s="76"/>
      <c r="CI2" s="77"/>
      <c r="CJ2" s="75">
        <v>22</v>
      </c>
      <c r="CK2" s="76"/>
      <c r="CL2" s="76"/>
      <c r="CM2" s="76"/>
      <c r="CN2" s="76"/>
      <c r="CO2" s="76"/>
      <c r="CP2" s="77"/>
      <c r="CQ2" s="75">
        <v>23</v>
      </c>
      <c r="CR2" s="76"/>
      <c r="CS2" s="76"/>
      <c r="CT2" s="76"/>
      <c r="CU2" s="76"/>
      <c r="CV2" s="76"/>
      <c r="CW2" s="77"/>
      <c r="CX2" s="75">
        <v>24</v>
      </c>
      <c r="CY2" s="76"/>
      <c r="CZ2" s="76"/>
      <c r="DA2" s="76"/>
      <c r="DB2" s="76"/>
      <c r="DC2" s="76"/>
      <c r="DD2" s="77"/>
      <c r="DE2" s="75">
        <v>25</v>
      </c>
      <c r="DF2" s="76"/>
      <c r="DG2" s="76"/>
      <c r="DH2" s="76"/>
      <c r="DI2" s="76"/>
      <c r="DJ2" s="76"/>
      <c r="DK2" s="77"/>
      <c r="DL2" s="75">
        <v>26</v>
      </c>
      <c r="DM2" s="76"/>
      <c r="DN2" s="76"/>
      <c r="DO2" s="76"/>
      <c r="DP2" s="76"/>
      <c r="DQ2" s="76"/>
      <c r="DR2" s="77"/>
      <c r="DS2" s="75">
        <v>27</v>
      </c>
      <c r="DT2" s="76"/>
      <c r="DU2" s="76"/>
      <c r="DV2" s="76"/>
      <c r="DW2" s="76"/>
      <c r="DX2" s="76"/>
      <c r="DY2" s="77"/>
      <c r="DZ2" s="75">
        <v>28</v>
      </c>
      <c r="EA2" s="76"/>
      <c r="EB2" s="76"/>
      <c r="EC2" s="76"/>
      <c r="ED2" s="76"/>
      <c r="EE2" s="76"/>
      <c r="EF2" s="77"/>
      <c r="EG2" s="75">
        <v>29</v>
      </c>
      <c r="EH2" s="76"/>
      <c r="EI2" s="76"/>
      <c r="EJ2" s="76"/>
      <c r="EK2" s="76"/>
      <c r="EL2" s="76"/>
      <c r="EM2" s="77"/>
      <c r="EN2" s="75">
        <v>30</v>
      </c>
      <c r="EO2" s="76"/>
      <c r="EP2" s="76"/>
      <c r="EQ2" s="76"/>
      <c r="ER2" s="76"/>
      <c r="ES2" s="76"/>
      <c r="ET2" s="77"/>
      <c r="EU2" s="75">
        <v>31</v>
      </c>
      <c r="EV2" s="76"/>
      <c r="EW2" s="76"/>
      <c r="EX2" s="76"/>
      <c r="EY2" s="76"/>
      <c r="EZ2" s="76"/>
      <c r="FA2" s="77"/>
    </row>
    <row r="3" spans="2:157">
      <c r="B3" s="62" t="s">
        <v>865</v>
      </c>
      <c r="D3" s="45">
        <v>0</v>
      </c>
      <c r="E3" s="43">
        <v>1</v>
      </c>
      <c r="F3" s="43">
        <f t="shared" ref="F3:BQ3" si="77">E3+1</f>
        <v>2</v>
      </c>
      <c r="G3" s="43">
        <f t="shared" si="77"/>
        <v>3</v>
      </c>
      <c r="H3" s="43">
        <f t="shared" si="77"/>
        <v>4</v>
      </c>
      <c r="I3" s="43">
        <f t="shared" si="77"/>
        <v>5</v>
      </c>
      <c r="J3" s="43">
        <f t="shared" si="77"/>
        <v>6</v>
      </c>
      <c r="K3" s="43">
        <f t="shared" si="77"/>
        <v>7</v>
      </c>
      <c r="L3" s="43">
        <f t="shared" si="77"/>
        <v>8</v>
      </c>
      <c r="M3" s="43">
        <f t="shared" si="77"/>
        <v>9</v>
      </c>
      <c r="N3" s="43">
        <f t="shared" si="77"/>
        <v>10</v>
      </c>
      <c r="O3" s="43">
        <f t="shared" si="77"/>
        <v>11</v>
      </c>
      <c r="P3" s="43">
        <f t="shared" si="77"/>
        <v>12</v>
      </c>
      <c r="Q3" s="43">
        <f t="shared" si="77"/>
        <v>13</v>
      </c>
      <c r="R3" s="43">
        <f t="shared" si="77"/>
        <v>14</v>
      </c>
      <c r="S3" s="43">
        <f t="shared" si="77"/>
        <v>15</v>
      </c>
      <c r="T3" s="43">
        <f t="shared" si="77"/>
        <v>16</v>
      </c>
      <c r="U3" s="43">
        <f t="shared" si="77"/>
        <v>17</v>
      </c>
      <c r="V3" s="43">
        <f t="shared" si="77"/>
        <v>18</v>
      </c>
      <c r="W3" s="43">
        <f t="shared" si="77"/>
        <v>19</v>
      </c>
      <c r="X3" s="41">
        <f t="shared" si="77"/>
        <v>20</v>
      </c>
      <c r="Y3" s="41">
        <f t="shared" si="77"/>
        <v>21</v>
      </c>
      <c r="Z3" s="41">
        <f t="shared" si="77"/>
        <v>22</v>
      </c>
      <c r="AA3" s="41">
        <f t="shared" si="77"/>
        <v>23</v>
      </c>
      <c r="AB3" s="41">
        <f t="shared" si="77"/>
        <v>24</v>
      </c>
      <c r="AC3" s="41">
        <f t="shared" si="77"/>
        <v>25</v>
      </c>
      <c r="AD3" s="41">
        <f t="shared" si="77"/>
        <v>26</v>
      </c>
      <c r="AE3" s="41">
        <f t="shared" si="77"/>
        <v>27</v>
      </c>
      <c r="AF3" s="41">
        <f t="shared" si="77"/>
        <v>28</v>
      </c>
      <c r="AG3" s="41">
        <f t="shared" si="77"/>
        <v>29</v>
      </c>
      <c r="AH3" s="41">
        <f t="shared" si="77"/>
        <v>30</v>
      </c>
      <c r="AI3" s="41">
        <f t="shared" si="77"/>
        <v>31</v>
      </c>
      <c r="AJ3" s="41">
        <f t="shared" si="77"/>
        <v>32</v>
      </c>
      <c r="AK3" s="41">
        <f t="shared" si="77"/>
        <v>33</v>
      </c>
      <c r="AL3" s="41">
        <f t="shared" si="77"/>
        <v>34</v>
      </c>
      <c r="AM3" s="41">
        <f t="shared" si="77"/>
        <v>35</v>
      </c>
      <c r="AN3" s="41">
        <f t="shared" si="77"/>
        <v>36</v>
      </c>
      <c r="AO3" s="41">
        <f t="shared" si="77"/>
        <v>37</v>
      </c>
      <c r="AP3" s="41">
        <f t="shared" si="77"/>
        <v>38</v>
      </c>
      <c r="AQ3" s="41">
        <f t="shared" si="77"/>
        <v>39</v>
      </c>
      <c r="AR3" s="41">
        <f t="shared" si="77"/>
        <v>40</v>
      </c>
      <c r="AS3" s="41">
        <f t="shared" si="77"/>
        <v>41</v>
      </c>
      <c r="AT3" s="41">
        <f t="shared" si="77"/>
        <v>42</v>
      </c>
      <c r="AU3" s="41">
        <f t="shared" si="77"/>
        <v>43</v>
      </c>
      <c r="AV3" s="41">
        <f t="shared" si="77"/>
        <v>44</v>
      </c>
      <c r="AW3" s="41">
        <f t="shared" si="77"/>
        <v>45</v>
      </c>
      <c r="AX3" s="41">
        <f t="shared" si="77"/>
        <v>46</v>
      </c>
      <c r="AY3" s="41">
        <f t="shared" si="77"/>
        <v>47</v>
      </c>
      <c r="AZ3" s="41">
        <f t="shared" si="77"/>
        <v>48</v>
      </c>
      <c r="BA3" s="41">
        <f t="shared" si="77"/>
        <v>49</v>
      </c>
      <c r="BB3" s="41">
        <f t="shared" si="77"/>
        <v>50</v>
      </c>
      <c r="BC3" s="41">
        <f t="shared" si="77"/>
        <v>51</v>
      </c>
      <c r="BD3" s="41">
        <f t="shared" si="77"/>
        <v>52</v>
      </c>
      <c r="BE3" s="41">
        <f t="shared" si="77"/>
        <v>53</v>
      </c>
      <c r="BF3" s="41">
        <f t="shared" si="77"/>
        <v>54</v>
      </c>
      <c r="BG3" s="41">
        <f t="shared" si="77"/>
        <v>55</v>
      </c>
      <c r="BH3" s="41">
        <f t="shared" si="77"/>
        <v>56</v>
      </c>
      <c r="BI3" s="41">
        <f t="shared" si="77"/>
        <v>57</v>
      </c>
      <c r="BJ3" s="41">
        <f t="shared" si="77"/>
        <v>58</v>
      </c>
      <c r="BK3" s="41">
        <f t="shared" si="77"/>
        <v>59</v>
      </c>
      <c r="BL3" s="41">
        <f t="shared" si="77"/>
        <v>60</v>
      </c>
      <c r="BM3" s="41">
        <f t="shared" si="77"/>
        <v>61</v>
      </c>
      <c r="BN3" s="41">
        <f t="shared" si="77"/>
        <v>62</v>
      </c>
      <c r="BO3" s="41">
        <f t="shared" si="77"/>
        <v>63</v>
      </c>
      <c r="BP3" s="41">
        <f t="shared" si="77"/>
        <v>64</v>
      </c>
      <c r="BQ3" s="41">
        <f t="shared" si="77"/>
        <v>65</v>
      </c>
      <c r="BR3" s="41">
        <f t="shared" ref="BR3:CB3" si="78">BQ3+1</f>
        <v>66</v>
      </c>
      <c r="BS3" s="41">
        <f t="shared" si="78"/>
        <v>67</v>
      </c>
      <c r="BT3" s="41">
        <f t="shared" si="78"/>
        <v>68</v>
      </c>
      <c r="BU3" s="41">
        <f t="shared" si="78"/>
        <v>69</v>
      </c>
      <c r="BV3" s="41">
        <f t="shared" si="78"/>
        <v>70</v>
      </c>
      <c r="BW3" s="41">
        <f t="shared" si="78"/>
        <v>71</v>
      </c>
      <c r="BX3" s="41">
        <f t="shared" si="78"/>
        <v>72</v>
      </c>
      <c r="BY3" s="41">
        <f t="shared" si="78"/>
        <v>73</v>
      </c>
      <c r="BZ3" s="41">
        <f t="shared" si="78"/>
        <v>74</v>
      </c>
      <c r="CA3" s="41">
        <f t="shared" si="78"/>
        <v>75</v>
      </c>
      <c r="CB3" s="41">
        <f t="shared" si="78"/>
        <v>76</v>
      </c>
      <c r="CC3" s="41">
        <f t="shared" ref="CC3" si="79">CB3+1</f>
        <v>77</v>
      </c>
      <c r="CD3" s="41">
        <f t="shared" ref="CD3" si="80">CC3+1</f>
        <v>78</v>
      </c>
      <c r="CE3" s="41">
        <f t="shared" ref="CE3" si="81">CD3+1</f>
        <v>79</v>
      </c>
      <c r="CF3" s="41">
        <f t="shared" ref="CF3" si="82">CE3+1</f>
        <v>80</v>
      </c>
      <c r="CG3" s="41">
        <f t="shared" ref="CG3" si="83">CF3+1</f>
        <v>81</v>
      </c>
      <c r="CH3" s="41">
        <f t="shared" ref="CH3" si="84">CG3+1</f>
        <v>82</v>
      </c>
      <c r="CI3" s="41">
        <f t="shared" ref="CI3" si="85">CH3+1</f>
        <v>83</v>
      </c>
      <c r="CJ3" s="41">
        <f t="shared" ref="CJ3" si="86">CI3+1</f>
        <v>84</v>
      </c>
      <c r="CK3" s="41">
        <f t="shared" ref="CK3" si="87">CJ3+1</f>
        <v>85</v>
      </c>
      <c r="CL3" s="41">
        <f t="shared" ref="CL3" si="88">CK3+1</f>
        <v>86</v>
      </c>
      <c r="CM3" s="41">
        <f t="shared" ref="CM3" si="89">CL3+1</f>
        <v>87</v>
      </c>
      <c r="CN3" s="41">
        <f t="shared" ref="CN3" si="90">CM3+1</f>
        <v>88</v>
      </c>
      <c r="CO3" s="41">
        <f t="shared" ref="CO3" si="91">CN3+1</f>
        <v>89</v>
      </c>
      <c r="CP3" s="41">
        <f t="shared" ref="CP3" si="92">CO3+1</f>
        <v>90</v>
      </c>
      <c r="CQ3" s="41">
        <f t="shared" ref="CQ3" si="93">CP3+1</f>
        <v>91</v>
      </c>
      <c r="CR3" s="41">
        <f t="shared" ref="CR3" si="94">CQ3+1</f>
        <v>92</v>
      </c>
      <c r="CS3" s="41">
        <f t="shared" ref="CS3" si="95">CR3+1</f>
        <v>93</v>
      </c>
      <c r="CT3" s="41">
        <f t="shared" ref="CT3" si="96">CS3+1</f>
        <v>94</v>
      </c>
      <c r="CU3" s="41">
        <f t="shared" ref="CU3" si="97">CT3+1</f>
        <v>95</v>
      </c>
      <c r="CV3" s="41">
        <f t="shared" ref="CV3" si="98">CU3+1</f>
        <v>96</v>
      </c>
      <c r="CW3" s="41">
        <f t="shared" ref="CW3" si="99">CV3+1</f>
        <v>97</v>
      </c>
      <c r="CX3" s="41">
        <f t="shared" ref="CX3" si="100">CW3+1</f>
        <v>98</v>
      </c>
      <c r="CY3" s="41">
        <f t="shared" ref="CY3" si="101">CX3+1</f>
        <v>99</v>
      </c>
      <c r="CZ3" s="41">
        <f t="shared" ref="CZ3" si="102">CY3+1</f>
        <v>100</v>
      </c>
      <c r="DA3" s="41">
        <f t="shared" ref="DA3" si="103">CZ3+1</f>
        <v>101</v>
      </c>
      <c r="DB3" s="41">
        <f t="shared" ref="DB3" si="104">DA3+1</f>
        <v>102</v>
      </c>
      <c r="DC3" s="41">
        <f t="shared" ref="DC3" si="105">DB3+1</f>
        <v>103</v>
      </c>
      <c r="DD3" s="41">
        <f t="shared" ref="DD3" si="106">DC3+1</f>
        <v>104</v>
      </c>
      <c r="DE3" s="41">
        <f t="shared" ref="DE3" si="107">DD3+1</f>
        <v>105</v>
      </c>
      <c r="DF3" s="41">
        <f t="shared" ref="DF3" si="108">DE3+1</f>
        <v>106</v>
      </c>
      <c r="DG3" s="41">
        <f t="shared" ref="DG3" si="109">DF3+1</f>
        <v>107</v>
      </c>
      <c r="DH3" s="41">
        <f t="shared" ref="DH3" si="110">DG3+1</f>
        <v>108</v>
      </c>
      <c r="DI3" s="41">
        <f t="shared" ref="DI3" si="111">DH3+1</f>
        <v>109</v>
      </c>
      <c r="DJ3" s="41">
        <f t="shared" ref="DJ3" si="112">DI3+1</f>
        <v>110</v>
      </c>
      <c r="DK3" s="41">
        <f t="shared" ref="DK3" si="113">DJ3+1</f>
        <v>111</v>
      </c>
      <c r="DL3" s="41">
        <f t="shared" ref="DL3" si="114">DK3+1</f>
        <v>112</v>
      </c>
      <c r="DM3" s="41">
        <f t="shared" ref="DM3" si="115">DL3+1</f>
        <v>113</v>
      </c>
      <c r="DN3" s="41">
        <f t="shared" ref="DN3" si="116">DM3+1</f>
        <v>114</v>
      </c>
      <c r="DO3" s="41">
        <f t="shared" ref="DO3" si="117">DN3+1</f>
        <v>115</v>
      </c>
      <c r="DP3" s="41">
        <f t="shared" ref="DP3" si="118">DO3+1</f>
        <v>116</v>
      </c>
      <c r="DQ3" s="41">
        <f t="shared" ref="DQ3" si="119">DP3+1</f>
        <v>117</v>
      </c>
      <c r="DR3" s="41">
        <f t="shared" ref="DR3" si="120">DQ3+1</f>
        <v>118</v>
      </c>
      <c r="DS3" s="41">
        <f t="shared" ref="DS3" si="121">DR3+1</f>
        <v>119</v>
      </c>
      <c r="DT3" s="41">
        <f t="shared" ref="DT3" si="122">DS3+1</f>
        <v>120</v>
      </c>
      <c r="DU3" s="41">
        <f t="shared" ref="DU3" si="123">DT3+1</f>
        <v>121</v>
      </c>
      <c r="DV3" s="41">
        <f t="shared" ref="DV3" si="124">DU3+1</f>
        <v>122</v>
      </c>
      <c r="DW3" s="41">
        <f t="shared" ref="DW3" si="125">DV3+1</f>
        <v>123</v>
      </c>
      <c r="DX3" s="41">
        <f t="shared" ref="DX3" si="126">DW3+1</f>
        <v>124</v>
      </c>
      <c r="DY3" s="41">
        <f t="shared" ref="DY3" si="127">DX3+1</f>
        <v>125</v>
      </c>
      <c r="DZ3" s="41">
        <f t="shared" ref="DZ3" si="128">DY3+1</f>
        <v>126</v>
      </c>
      <c r="EA3" s="41">
        <f t="shared" ref="EA3" si="129">DZ3+1</f>
        <v>127</v>
      </c>
      <c r="EB3" s="41">
        <f t="shared" ref="EB3" si="130">EA3+1</f>
        <v>128</v>
      </c>
      <c r="EC3" s="41">
        <f t="shared" ref="EC3" si="131">EB3+1</f>
        <v>129</v>
      </c>
      <c r="ED3" s="41">
        <f t="shared" ref="ED3" si="132">EC3+1</f>
        <v>130</v>
      </c>
      <c r="EE3" s="41">
        <f t="shared" ref="EE3" si="133">ED3+1</f>
        <v>131</v>
      </c>
      <c r="EF3" s="41">
        <f t="shared" ref="EF3" si="134">EE3+1</f>
        <v>132</v>
      </c>
      <c r="EG3" s="41">
        <f t="shared" ref="EG3" si="135">EF3+1</f>
        <v>133</v>
      </c>
      <c r="EH3" s="41">
        <f t="shared" ref="EH3" si="136">EG3+1</f>
        <v>134</v>
      </c>
      <c r="EI3" s="41">
        <f t="shared" ref="EI3" si="137">EH3+1</f>
        <v>135</v>
      </c>
      <c r="EJ3" s="41">
        <f t="shared" ref="EJ3" si="138">EI3+1</f>
        <v>136</v>
      </c>
      <c r="EK3" s="41">
        <f t="shared" ref="EK3" si="139">EJ3+1</f>
        <v>137</v>
      </c>
      <c r="EL3" s="41">
        <f t="shared" ref="EL3" si="140">EK3+1</f>
        <v>138</v>
      </c>
      <c r="EM3" s="41">
        <f t="shared" ref="EM3" si="141">EL3+1</f>
        <v>139</v>
      </c>
      <c r="EN3" s="41">
        <f t="shared" ref="EN3" si="142">EM3+1</f>
        <v>140</v>
      </c>
      <c r="EO3" s="41">
        <f t="shared" ref="EO3" si="143">EN3+1</f>
        <v>141</v>
      </c>
      <c r="EP3" s="41">
        <f t="shared" ref="EP3" si="144">EO3+1</f>
        <v>142</v>
      </c>
      <c r="EQ3" s="41">
        <f t="shared" ref="EQ3" si="145">EP3+1</f>
        <v>143</v>
      </c>
      <c r="ER3" s="41">
        <f t="shared" ref="ER3" si="146">EQ3+1</f>
        <v>144</v>
      </c>
      <c r="ES3" s="41">
        <f t="shared" ref="ES3" si="147">ER3+1</f>
        <v>145</v>
      </c>
      <c r="ET3" s="41">
        <f t="shared" ref="ET3" si="148">ES3+1</f>
        <v>146</v>
      </c>
      <c r="EU3" s="41">
        <f t="shared" ref="EU3" si="149">ET3+1</f>
        <v>147</v>
      </c>
      <c r="EV3" s="41">
        <f t="shared" ref="EV3" si="150">EU3+1</f>
        <v>148</v>
      </c>
      <c r="EW3" s="41">
        <f t="shared" ref="EW3" si="151">EV3+1</f>
        <v>149</v>
      </c>
      <c r="EX3" s="41">
        <f t="shared" ref="EX3" si="152">EW3+1</f>
        <v>150</v>
      </c>
      <c r="EY3" s="41">
        <f t="shared" ref="EY3" si="153">EX3+1</f>
        <v>151</v>
      </c>
      <c r="EZ3" s="41">
        <f t="shared" ref="EZ3" si="154">EY3+1</f>
        <v>152</v>
      </c>
      <c r="FA3" s="41">
        <f t="shared" ref="FA3" si="155">EZ3+1</f>
        <v>153</v>
      </c>
    </row>
    <row r="4" spans="2:157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157" s="71" customFormat="1" ht="20" thickBot="1">
      <c r="B5" s="69" t="s">
        <v>866</v>
      </c>
      <c r="C5" s="70"/>
      <c r="D5" s="69"/>
      <c r="E5" s="69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2203</v>
      </c>
      <c r="S5" s="69">
        <v>3259</v>
      </c>
      <c r="T5" s="69">
        <v>4074</v>
      </c>
      <c r="U5" s="69">
        <v>4788</v>
      </c>
      <c r="V5" s="69">
        <v>5862</v>
      </c>
      <c r="W5" s="69">
        <v>7515</v>
      </c>
      <c r="X5" s="69">
        <v>9027</v>
      </c>
      <c r="Y5" s="69">
        <v>10212</v>
      </c>
      <c r="Z5" s="69">
        <v>11329</v>
      </c>
      <c r="AA5" s="69">
        <v>16569</v>
      </c>
      <c r="AB5" s="69">
        <v>16718</v>
      </c>
      <c r="AC5" s="69">
        <v>17168</v>
      </c>
      <c r="AD5" s="69">
        <v>22646</v>
      </c>
      <c r="AE5" s="69">
        <v>26572</v>
      </c>
      <c r="AF5" s="69">
        <v>32953</v>
      </c>
      <c r="AG5" s="69">
        <v>40033</v>
      </c>
      <c r="AH5" s="69">
        <v>46249</v>
      </c>
      <c r="AI5" s="69">
        <v>52903</v>
      </c>
      <c r="AJ5" s="69">
        <v>59099</v>
      </c>
      <c r="AK5" s="69">
        <v>65045</v>
      </c>
      <c r="AL5" s="69">
        <v>70130</v>
      </c>
      <c r="AM5" s="69">
        <v>75564</v>
      </c>
      <c r="AN5" s="69">
        <v>82846</v>
      </c>
      <c r="AO5" s="69">
        <v>85842</v>
      </c>
      <c r="AP5" s="69">
        <v>97401</v>
      </c>
      <c r="AQ5" s="69">
        <v>123583</v>
      </c>
      <c r="AR5" s="69">
        <v>110352</v>
      </c>
      <c r="AS5" s="69">
        <v>116047</v>
      </c>
      <c r="AT5" s="69">
        <v>118986</v>
      </c>
      <c r="AU5" s="69">
        <v>122592</v>
      </c>
      <c r="AV5" s="69">
        <v>128653</v>
      </c>
      <c r="AW5" s="69">
        <v>131976</v>
      </c>
      <c r="AX5" s="69">
        <v>135113</v>
      </c>
      <c r="AY5" s="69">
        <v>137860</v>
      </c>
      <c r="AZ5" s="69">
        <v>162439</v>
      </c>
      <c r="BA5" s="69">
        <v>172751</v>
      </c>
      <c r="BB5" s="69">
        <v>176381</v>
      </c>
      <c r="BC5" s="69">
        <v>185101</v>
      </c>
      <c r="BD5" s="69">
        <v>193447</v>
      </c>
      <c r="BE5" s="69">
        <v>200219</v>
      </c>
      <c r="BF5" s="69">
        <v>203562</v>
      </c>
      <c r="BG5" s="69">
        <v>207873</v>
      </c>
      <c r="BH5" s="69">
        <v>208453</v>
      </c>
      <c r="BI5" s="69">
        <v>211180</v>
      </c>
      <c r="BJ5" s="69">
        <v>215325</v>
      </c>
      <c r="BK5" s="69">
        <v>218857</v>
      </c>
      <c r="BL5" s="69">
        <v>222090</v>
      </c>
      <c r="BM5" s="69">
        <v>223777</v>
      </c>
      <c r="BN5" s="69">
        <v>223916</v>
      </c>
      <c r="BO5" s="69">
        <v>226226</v>
      </c>
      <c r="BP5" s="69">
        <v>230115</v>
      </c>
      <c r="BQ5" s="69">
        <v>233367</v>
      </c>
      <c r="BR5" s="69">
        <v>236191</v>
      </c>
      <c r="BS5" s="69">
        <v>239014</v>
      </c>
      <c r="BT5" s="69">
        <v>242082</v>
      </c>
      <c r="BU5" s="69">
        <v>244201</v>
      </c>
      <c r="BV5" s="69">
        <v>245832</v>
      </c>
      <c r="BW5" s="69">
        <v>249301</v>
      </c>
      <c r="BX5" s="69">
        <v>252143</v>
      </c>
      <c r="BY5" s="69">
        <v>255209</v>
      </c>
      <c r="BZ5" s="69">
        <v>258004</v>
      </c>
      <c r="CA5" s="69">
        <v>260499</v>
      </c>
      <c r="CB5" s="69">
        <v>262269</v>
      </c>
      <c r="CC5" s="69">
        <v>263980</v>
      </c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</row>
    <row r="6" spans="2:157">
      <c r="B6" s="52" t="s">
        <v>868</v>
      </c>
      <c r="D6" s="54"/>
      <c r="E6" s="54" t="s">
        <v>862</v>
      </c>
      <c r="F6" s="54" t="s">
        <v>862</v>
      </c>
      <c r="G6" s="54" t="s">
        <v>862</v>
      </c>
      <c r="H6" s="54" t="s">
        <v>862</v>
      </c>
      <c r="I6" s="54" t="s">
        <v>862</v>
      </c>
      <c r="J6" s="54" t="s">
        <v>862</v>
      </c>
      <c r="K6" s="54" t="s">
        <v>862</v>
      </c>
      <c r="L6" s="54" t="s">
        <v>862</v>
      </c>
      <c r="M6" s="54" t="s">
        <v>862</v>
      </c>
      <c r="N6" s="54" t="s">
        <v>862</v>
      </c>
      <c r="O6" s="54" t="s">
        <v>862</v>
      </c>
      <c r="P6" s="54" t="s">
        <v>862</v>
      </c>
      <c r="Q6" s="54" t="s">
        <v>862</v>
      </c>
      <c r="R6" s="54" t="s">
        <v>862</v>
      </c>
      <c r="S6" s="54">
        <f>(S5/R5)-1</f>
        <v>0.47934634589196556</v>
      </c>
      <c r="T6" s="54">
        <f>(T5/S5)-1</f>
        <v>0.25007671064743797</v>
      </c>
      <c r="U6" s="54">
        <f>(U5/T5)-1</f>
        <v>0.17525773195876293</v>
      </c>
      <c r="V6" s="54">
        <f>(V5/U5)-1</f>
        <v>0.22431077694235579</v>
      </c>
      <c r="W6" s="54">
        <f>(W5/V5)-1</f>
        <v>0.28198567041965195</v>
      </c>
      <c r="X6" s="54">
        <f>(X5/W5)-1</f>
        <v>0.20119760479041915</v>
      </c>
      <c r="Y6" s="54">
        <f>(Y5/X5)-1</f>
        <v>0.13127284812229978</v>
      </c>
      <c r="Z6" s="54">
        <f>(Z5/Y5)-1</f>
        <v>0.10938112025068536</v>
      </c>
      <c r="AA6" s="54">
        <f>(AA5/Z5)-1</f>
        <v>0.46252979080236556</v>
      </c>
      <c r="AB6" s="54">
        <f>(AB5/AA5)-1</f>
        <v>8.9926972056248999E-3</v>
      </c>
      <c r="AC6" s="54">
        <f>(AC5/AB5)-1</f>
        <v>2.6917095346333353E-2</v>
      </c>
      <c r="AD6" s="54">
        <f>(AD5/AC5)-1</f>
        <v>0.31908201304753026</v>
      </c>
      <c r="AE6" s="54">
        <f>(AE5/AD5)-1</f>
        <v>0.17336394948335254</v>
      </c>
      <c r="AF6" s="54">
        <f>(AF5/AE5)-1</f>
        <v>0.2401399969893121</v>
      </c>
      <c r="AG6" s="54">
        <f>(AG5/AF5)-1</f>
        <v>0.21485145510272208</v>
      </c>
      <c r="AH6" s="54">
        <f>(AH5/AG5)-1</f>
        <v>0.15527190068193741</v>
      </c>
      <c r="AI6" s="54">
        <f>(AI5/AH5)-1</f>
        <v>0.14387338104607661</v>
      </c>
      <c r="AJ6" s="54">
        <f>(AJ5/AI5)-1</f>
        <v>0.11712001209761258</v>
      </c>
      <c r="AK6" s="54">
        <f>(AK5/AJ5)-1</f>
        <v>0.10061083943890758</v>
      </c>
      <c r="AL6" s="54">
        <f>(AL5/AK5)-1</f>
        <v>7.8176646936736205E-2</v>
      </c>
      <c r="AM6" s="54">
        <f>(AM5/AL5)-1</f>
        <v>7.7484671324682841E-2</v>
      </c>
      <c r="AN6" s="54">
        <f>(AN5/AM5)-1</f>
        <v>9.6368641151871159E-2</v>
      </c>
      <c r="AO6" s="54">
        <f>(AO5/AN5)-1</f>
        <v>3.6163484054752226E-2</v>
      </c>
      <c r="AP6" s="54">
        <f>(AP5/AO5)-1</f>
        <v>0.1346543649961558</v>
      </c>
      <c r="AQ6" s="54">
        <f>(AQ5/AP5)-1</f>
        <v>0.26880627508957811</v>
      </c>
      <c r="AR6" s="54">
        <f>(AR5/AQ5)-1</f>
        <v>-0.10706165087431119</v>
      </c>
      <c r="AS6" s="54">
        <f>(AS5/AR5)-1</f>
        <v>5.1607583007104552E-2</v>
      </c>
      <c r="AT6" s="54">
        <f>(AT5/AS5)-1</f>
        <v>2.5325945522072901E-2</v>
      </c>
      <c r="AU6" s="54">
        <f>(AU5/AT5)-1</f>
        <v>3.0306086430336387E-2</v>
      </c>
      <c r="AV6" s="54">
        <f>(AV5/AU5)-1</f>
        <v>4.944042025580786E-2</v>
      </c>
      <c r="AW6" s="54">
        <f>(AW5/AV5)-1</f>
        <v>2.5829168383170176E-2</v>
      </c>
      <c r="AX6" s="54">
        <f>(AX5/AW5)-1</f>
        <v>2.3769473237558403E-2</v>
      </c>
      <c r="AY6" s="54">
        <f>(AY5/AX5)-1</f>
        <v>2.0331130239133133E-2</v>
      </c>
      <c r="AZ6" s="54">
        <f>(AZ5/AY5)-1</f>
        <v>0.17828956912810101</v>
      </c>
      <c r="BA6" s="54">
        <f>(BA5/AZ5)-1</f>
        <v>6.3482291814157987E-2</v>
      </c>
      <c r="BB6" s="54">
        <f>(BB5/BA5)-1</f>
        <v>2.1012902964382185E-2</v>
      </c>
      <c r="BC6" s="54">
        <f>(BC5/BB5)-1</f>
        <v>4.9438431577097264E-2</v>
      </c>
      <c r="BD6" s="54">
        <f>(BD5/BC5)-1</f>
        <v>4.5088897412763895E-2</v>
      </c>
      <c r="BE6" s="54">
        <f>(BE5/BD5)-1</f>
        <v>3.5007004502525252E-2</v>
      </c>
      <c r="BF6" s="54">
        <f>(BF5/BE5)-1</f>
        <v>1.6696717094781155E-2</v>
      </c>
      <c r="BG6" s="54">
        <f>(BG5/BF5)-1</f>
        <v>2.1177822972853422E-2</v>
      </c>
      <c r="BH6" s="54">
        <f>(BH5/BG5)-1</f>
        <v>2.7901651489130597E-3</v>
      </c>
      <c r="BI6" s="54">
        <f>(BI5/BH5)-1</f>
        <v>1.3082085650002684E-2</v>
      </c>
      <c r="BJ6" s="54">
        <f>(BJ5/BI5)-1</f>
        <v>1.9627805663415154E-2</v>
      </c>
      <c r="BK6" s="54">
        <f>(BK5/BJ5)-1</f>
        <v>1.6403111575525431E-2</v>
      </c>
      <c r="BL6" s="54">
        <f>(BL5/BK5)-1</f>
        <v>1.4772202853918337E-2</v>
      </c>
      <c r="BM6" s="54">
        <f>(BM5/BL5)-1</f>
        <v>7.5960196316808837E-3</v>
      </c>
      <c r="BN6" s="54">
        <f>(BN5/BM5)-1</f>
        <v>6.2115409537177868E-4</v>
      </c>
      <c r="BO6" s="54">
        <f>(BO5/BN5)-1</f>
        <v>1.0316368638239259E-2</v>
      </c>
      <c r="BP6" s="54">
        <f>(BP5/BO5)-1</f>
        <v>1.7190773827941985E-2</v>
      </c>
      <c r="BQ6" s="54">
        <f>(BQ5/BP5)-1</f>
        <v>1.4132064402581301E-2</v>
      </c>
      <c r="BR6" s="54">
        <f>(BR5/BQ5)-1</f>
        <v>1.2101111125394803E-2</v>
      </c>
      <c r="BS6" s="54">
        <f>(BS5/BR5)-1</f>
        <v>1.195219123505975E-2</v>
      </c>
      <c r="BT6" s="54">
        <f>(BT5/BS5)-1</f>
        <v>1.2836068180106519E-2</v>
      </c>
      <c r="BU6" s="54">
        <f>(BU5/BT5)-1</f>
        <v>8.7532323758066077E-3</v>
      </c>
      <c r="BV6" s="54">
        <f>(BV5/BU5)-1</f>
        <v>6.6789243287292965E-3</v>
      </c>
      <c r="BW6" s="54">
        <f>(BW5/BV5)-1</f>
        <v>1.4111262976341576E-2</v>
      </c>
      <c r="BX6" s="54">
        <f>(BX5/BW5)-1</f>
        <v>1.1399874047837821E-2</v>
      </c>
      <c r="BY6" s="54">
        <f>(BY5/BX5)-1</f>
        <v>1.2159766481718792E-2</v>
      </c>
      <c r="BZ6" s="54">
        <f>(BZ5/BY5)-1</f>
        <v>1.0951808125889029E-2</v>
      </c>
      <c r="CA6" s="54">
        <f>(CA5/BZ5)-1</f>
        <v>9.6703927070898033E-3</v>
      </c>
      <c r="CB6" s="54">
        <f>(CB5/CA5)-1</f>
        <v>6.7946518028860758E-3</v>
      </c>
      <c r="CC6" s="54">
        <f>(CC5/CB5)-1</f>
        <v>6.5238362139634631E-3</v>
      </c>
      <c r="CD6" s="54">
        <f t="shared" ref="CD6:CV6" si="156">(CD5/CC5)-1</f>
        <v>-1</v>
      </c>
      <c r="CE6" s="54" t="e">
        <f t="shared" si="156"/>
        <v>#DIV/0!</v>
      </c>
      <c r="CF6" s="54" t="e">
        <f t="shared" si="156"/>
        <v>#DIV/0!</v>
      </c>
      <c r="CG6" s="54" t="e">
        <f t="shared" si="156"/>
        <v>#DIV/0!</v>
      </c>
      <c r="CH6" s="54" t="e">
        <f t="shared" si="156"/>
        <v>#DIV/0!</v>
      </c>
      <c r="CI6" s="54" t="e">
        <f t="shared" si="156"/>
        <v>#DIV/0!</v>
      </c>
      <c r="CJ6" s="54" t="e">
        <f t="shared" si="156"/>
        <v>#DIV/0!</v>
      </c>
      <c r="CK6" s="54" t="e">
        <f t="shared" si="156"/>
        <v>#DIV/0!</v>
      </c>
      <c r="CL6" s="54" t="e">
        <f t="shared" si="156"/>
        <v>#DIV/0!</v>
      </c>
      <c r="CM6" s="54" t="e">
        <f t="shared" si="156"/>
        <v>#DIV/0!</v>
      </c>
      <c r="CN6" s="54" t="e">
        <f t="shared" si="156"/>
        <v>#DIV/0!</v>
      </c>
      <c r="CO6" s="54" t="e">
        <f t="shared" si="156"/>
        <v>#DIV/0!</v>
      </c>
      <c r="CP6" s="54" t="e">
        <f t="shared" si="156"/>
        <v>#DIV/0!</v>
      </c>
      <c r="CQ6" s="54" t="e">
        <f t="shared" si="156"/>
        <v>#DIV/0!</v>
      </c>
      <c r="CR6" s="54" t="e">
        <f t="shared" si="156"/>
        <v>#DIV/0!</v>
      </c>
      <c r="CS6" s="54" t="e">
        <f t="shared" si="156"/>
        <v>#DIV/0!</v>
      </c>
      <c r="CT6" s="54" t="e">
        <f t="shared" si="156"/>
        <v>#DIV/0!</v>
      </c>
      <c r="CU6" s="54" t="e">
        <f t="shared" si="156"/>
        <v>#DIV/0!</v>
      </c>
      <c r="CV6" s="54" t="e">
        <f t="shared" si="156"/>
        <v>#DIV/0!</v>
      </c>
    </row>
    <row r="7" spans="2:157" ht="17" thickBot="1">
      <c r="B7" s="53" t="s">
        <v>867</v>
      </c>
      <c r="D7" s="53"/>
      <c r="E7" s="53">
        <f>E5</f>
        <v>0</v>
      </c>
      <c r="F7" s="53">
        <f>F5-E5</f>
        <v>0</v>
      </c>
      <c r="G7" s="53">
        <f>G5-F5</f>
        <v>0</v>
      </c>
      <c r="H7" s="53">
        <f>H5-G5</f>
        <v>0</v>
      </c>
      <c r="I7" s="53">
        <f>I5-H5</f>
        <v>0</v>
      </c>
      <c r="J7" s="53">
        <f>J5-I5</f>
        <v>0</v>
      </c>
      <c r="K7" s="53">
        <f>K5-J5</f>
        <v>0</v>
      </c>
      <c r="L7" s="53">
        <f>L5-K5</f>
        <v>0</v>
      </c>
      <c r="M7" s="53">
        <f>M5-L5</f>
        <v>0</v>
      </c>
      <c r="N7" s="53">
        <f>N5-M5</f>
        <v>0</v>
      </c>
      <c r="O7" s="53">
        <f>O5-N5</f>
        <v>0</v>
      </c>
      <c r="P7" s="53">
        <f>P5-O5</f>
        <v>0</v>
      </c>
      <c r="Q7" s="53">
        <f>Q5-P5</f>
        <v>0</v>
      </c>
      <c r="R7" s="53">
        <f>R5-Q5</f>
        <v>2203</v>
      </c>
      <c r="S7" s="53">
        <f>S5-R5</f>
        <v>1056</v>
      </c>
      <c r="T7" s="53">
        <f>T5-S5</f>
        <v>815</v>
      </c>
      <c r="U7" s="53">
        <f>U5-T5</f>
        <v>714</v>
      </c>
      <c r="V7" s="53">
        <f>V5-U5</f>
        <v>1074</v>
      </c>
      <c r="W7" s="53">
        <f>W5-V5</f>
        <v>1653</v>
      </c>
      <c r="X7" s="53">
        <f>X5-W5</f>
        <v>1512</v>
      </c>
      <c r="Y7" s="53">
        <f>Y5-X5</f>
        <v>1185</v>
      </c>
      <c r="Z7" s="53">
        <f>Z5-Y5</f>
        <v>1117</v>
      </c>
      <c r="AA7" s="53">
        <f>AA5-Z5</f>
        <v>5240</v>
      </c>
      <c r="AB7" s="53">
        <f>AB5-AA5</f>
        <v>149</v>
      </c>
      <c r="AC7" s="53">
        <f>AC5-AB5</f>
        <v>450</v>
      </c>
      <c r="AD7" s="53">
        <f>AD5-AC5</f>
        <v>5478</v>
      </c>
      <c r="AE7" s="53">
        <f>AE5-AD5</f>
        <v>3926</v>
      </c>
      <c r="AF7" s="53">
        <f>AF5-AE5</f>
        <v>6381</v>
      </c>
      <c r="AG7" s="53">
        <f>AG5-AF5</f>
        <v>7080</v>
      </c>
      <c r="AH7" s="53">
        <f>AH5-AG5</f>
        <v>6216</v>
      </c>
      <c r="AI7" s="53">
        <f>AI5-AH5</f>
        <v>6654</v>
      </c>
      <c r="AJ7" s="53">
        <f>AJ5-AI5</f>
        <v>6196</v>
      </c>
      <c r="AK7" s="53">
        <f>AK5-AJ5</f>
        <v>5946</v>
      </c>
      <c r="AL7" s="53">
        <f>AL5-AK5</f>
        <v>5085</v>
      </c>
      <c r="AM7" s="53">
        <f>AM5-AL5</f>
        <v>5434</v>
      </c>
      <c r="AN7" s="53">
        <f>AN5-AM5</f>
        <v>7282</v>
      </c>
      <c r="AO7" s="53">
        <f>AO5-AN5</f>
        <v>2996</v>
      </c>
      <c r="AP7" s="53">
        <f>AP5-AO5</f>
        <v>11559</v>
      </c>
      <c r="AQ7" s="53">
        <f>AQ5-AP5</f>
        <v>26182</v>
      </c>
      <c r="AR7" s="53">
        <f>AR5-AQ5</f>
        <v>-13231</v>
      </c>
      <c r="AS7" s="53">
        <f>AS5-AR5</f>
        <v>5695</v>
      </c>
      <c r="AT7" s="53">
        <f>AT5-AS5</f>
        <v>2939</v>
      </c>
      <c r="AU7" s="53">
        <f>AU5-AT5</f>
        <v>3606</v>
      </c>
      <c r="AV7" s="53">
        <f>AV5-AU5</f>
        <v>6061</v>
      </c>
      <c r="AW7" s="53">
        <f>AW5-AV5</f>
        <v>3323</v>
      </c>
      <c r="AX7" s="53">
        <f>AX5-AW5</f>
        <v>3137</v>
      </c>
      <c r="AY7" s="53">
        <f>AY5-AX5</f>
        <v>2747</v>
      </c>
      <c r="AZ7" s="53">
        <f>AZ5-AY5</f>
        <v>24579</v>
      </c>
      <c r="BA7" s="53">
        <f>BA5-AZ5</f>
        <v>10312</v>
      </c>
      <c r="BB7" s="53">
        <f>BB5-BA5</f>
        <v>3630</v>
      </c>
      <c r="BC7" s="53">
        <f>BC5-BB5</f>
        <v>8720</v>
      </c>
      <c r="BD7" s="53">
        <f>BD5-BC5</f>
        <v>8346</v>
      </c>
      <c r="BE7" s="53">
        <f>BE5-BD5</f>
        <v>6772</v>
      </c>
      <c r="BF7" s="53">
        <f>BF5-BE5</f>
        <v>3343</v>
      </c>
      <c r="BG7" s="53">
        <f>BG5-BF5</f>
        <v>4311</v>
      </c>
      <c r="BH7" s="53">
        <f>BH5-BG5</f>
        <v>580</v>
      </c>
      <c r="BI7" s="53">
        <f>BI5-BH5</f>
        <v>2727</v>
      </c>
      <c r="BJ7" s="53">
        <f>BJ5-BI5</f>
        <v>4145</v>
      </c>
      <c r="BK7" s="53">
        <f>BK5-BJ5</f>
        <v>3532</v>
      </c>
      <c r="BL7" s="53">
        <f>BL5-BK5</f>
        <v>3233</v>
      </c>
      <c r="BM7" s="53">
        <f>BM5-BL5</f>
        <v>1687</v>
      </c>
      <c r="BN7" s="53">
        <f>BN5-BM5</f>
        <v>139</v>
      </c>
      <c r="BO7" s="53">
        <f>BO5-BN5</f>
        <v>2310</v>
      </c>
      <c r="BP7" s="53">
        <f>BP5-BO5</f>
        <v>3889</v>
      </c>
      <c r="BQ7" s="53">
        <f>BQ5-BP5</f>
        <v>3252</v>
      </c>
      <c r="BR7" s="53">
        <f>BR5-BQ5</f>
        <v>2824</v>
      </c>
      <c r="BS7" s="53">
        <f>BS5-BR5</f>
        <v>2823</v>
      </c>
      <c r="BT7" s="53">
        <f>BT5-BS5</f>
        <v>3068</v>
      </c>
      <c r="BU7" s="53">
        <f>BU5-BT5</f>
        <v>2119</v>
      </c>
      <c r="BV7" s="53">
        <f>BV5-BU5</f>
        <v>1631</v>
      </c>
      <c r="BW7" s="53">
        <f>BW5-BV5</f>
        <v>3469</v>
      </c>
      <c r="BX7" s="53">
        <f>BX5-BW5</f>
        <v>2842</v>
      </c>
      <c r="BY7" s="53">
        <f>BY5-BX5</f>
        <v>3066</v>
      </c>
      <c r="BZ7" s="53">
        <f>BZ5-BY5</f>
        <v>2795</v>
      </c>
      <c r="CA7" s="53">
        <f>CA5-BZ5</f>
        <v>2495</v>
      </c>
      <c r="CB7" s="53">
        <f>CB5-CA5</f>
        <v>1770</v>
      </c>
      <c r="CC7" s="53">
        <f>CC5-CB5</f>
        <v>1711</v>
      </c>
      <c r="CD7" s="53">
        <f t="shared" ref="CD7:CV7" si="157">CD5-CC5</f>
        <v>-263980</v>
      </c>
      <c r="CE7" s="53">
        <f t="shared" si="157"/>
        <v>0</v>
      </c>
      <c r="CF7" s="53">
        <f t="shared" si="157"/>
        <v>0</v>
      </c>
      <c r="CG7" s="53">
        <f t="shared" si="157"/>
        <v>0</v>
      </c>
      <c r="CH7" s="53">
        <f t="shared" si="157"/>
        <v>0</v>
      </c>
      <c r="CI7" s="53">
        <f t="shared" si="157"/>
        <v>0</v>
      </c>
      <c r="CJ7" s="53">
        <f t="shared" si="157"/>
        <v>0</v>
      </c>
      <c r="CK7" s="53">
        <f t="shared" si="157"/>
        <v>0</v>
      </c>
      <c r="CL7" s="53">
        <f t="shared" si="157"/>
        <v>0</v>
      </c>
      <c r="CM7" s="53">
        <f t="shared" si="157"/>
        <v>0</v>
      </c>
      <c r="CN7" s="53">
        <f t="shared" si="157"/>
        <v>0</v>
      </c>
      <c r="CO7" s="53">
        <f t="shared" si="157"/>
        <v>0</v>
      </c>
      <c r="CP7" s="53">
        <f t="shared" si="157"/>
        <v>0</v>
      </c>
      <c r="CQ7" s="53">
        <f t="shared" si="157"/>
        <v>0</v>
      </c>
      <c r="CR7" s="53">
        <f t="shared" si="157"/>
        <v>0</v>
      </c>
      <c r="CS7" s="53">
        <f t="shared" si="157"/>
        <v>0</v>
      </c>
      <c r="CT7" s="53">
        <f t="shared" si="157"/>
        <v>0</v>
      </c>
      <c r="CU7" s="53">
        <f t="shared" si="157"/>
        <v>0</v>
      </c>
      <c r="CV7" s="53">
        <f t="shared" si="157"/>
        <v>0</v>
      </c>
    </row>
    <row r="8" spans="2:157" s="71" customFormat="1" ht="20" thickBot="1">
      <c r="B8" s="72" t="s">
        <v>872</v>
      </c>
      <c r="C8" s="70"/>
      <c r="D8" s="69"/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1</v>
      </c>
      <c r="Q8" s="69">
        <v>2</v>
      </c>
      <c r="R8" s="69">
        <v>3</v>
      </c>
      <c r="S8" s="69">
        <v>3</v>
      </c>
      <c r="T8" s="69">
        <v>3</v>
      </c>
      <c r="U8" s="69">
        <v>3</v>
      </c>
      <c r="V8" s="69">
        <v>5</v>
      </c>
      <c r="W8" s="69">
        <v>5</v>
      </c>
      <c r="X8" s="69">
        <v>5</v>
      </c>
      <c r="Y8" s="69">
        <v>14</v>
      </c>
      <c r="Z8" s="69">
        <v>22</v>
      </c>
      <c r="AA8" s="69">
        <v>22</v>
      </c>
      <c r="AB8" s="69">
        <v>43</v>
      </c>
      <c r="AC8" s="69">
        <v>43</v>
      </c>
      <c r="AD8" s="69">
        <v>43</v>
      </c>
      <c r="AE8" s="69">
        <v>43</v>
      </c>
      <c r="AF8" s="69">
        <v>43</v>
      </c>
      <c r="AG8" s="69">
        <v>43</v>
      </c>
      <c r="AH8" s="69">
        <v>43</v>
      </c>
      <c r="AI8" s="69">
        <v>68</v>
      </c>
      <c r="AJ8" s="69">
        <v>68</v>
      </c>
      <c r="AK8" s="69">
        <v>75</v>
      </c>
      <c r="AL8" s="69">
        <v>75</v>
      </c>
      <c r="AM8" s="69">
        <v>140</v>
      </c>
      <c r="AN8" s="69">
        <v>184</v>
      </c>
      <c r="AO8" s="69">
        <v>196</v>
      </c>
      <c r="AP8" s="69">
        <v>205</v>
      </c>
      <c r="AQ8" s="69">
        <v>233</v>
      </c>
      <c r="AR8" s="69">
        <v>266</v>
      </c>
      <c r="AS8" s="69">
        <v>277</v>
      </c>
      <c r="AT8" s="69">
        <v>277</v>
      </c>
      <c r="AU8" s="69">
        <v>347</v>
      </c>
      <c r="AV8" s="69">
        <v>383</v>
      </c>
      <c r="AW8" s="69">
        <v>493</v>
      </c>
      <c r="AX8" s="69">
        <v>519</v>
      </c>
      <c r="AY8" s="69">
        <v>610</v>
      </c>
      <c r="AZ8" s="69">
        <v>610</v>
      </c>
      <c r="BA8" s="69">
        <v>610</v>
      </c>
      <c r="BB8" s="69">
        <v>917</v>
      </c>
      <c r="BC8" s="69">
        <v>1143</v>
      </c>
      <c r="BD8" s="69">
        <v>1201</v>
      </c>
      <c r="BE8" s="69">
        <v>1228</v>
      </c>
      <c r="BF8" s="69">
        <v>1277</v>
      </c>
      <c r="BG8" s="69">
        <v>1329</v>
      </c>
      <c r="BH8" s="69">
        <v>1357</v>
      </c>
      <c r="BI8" s="69">
        <v>1389</v>
      </c>
      <c r="BJ8" s="69">
        <v>1470</v>
      </c>
      <c r="BK8" s="69">
        <v>1519</v>
      </c>
      <c r="BL8" s="69">
        <v>1647</v>
      </c>
      <c r="BM8" s="69">
        <v>1671</v>
      </c>
      <c r="BN8" s="69">
        <v>1689</v>
      </c>
      <c r="BO8" s="69">
        <v>1712</v>
      </c>
      <c r="BP8" s="69">
        <v>1743</v>
      </c>
      <c r="BQ8" s="69">
        <v>2076</v>
      </c>
      <c r="BR8" s="69">
        <v>2258</v>
      </c>
      <c r="BS8" s="69">
        <v>2422</v>
      </c>
      <c r="BT8" s="69">
        <v>2499</v>
      </c>
      <c r="BU8" s="69">
        <v>2549</v>
      </c>
      <c r="BV8" s="69">
        <v>2549</v>
      </c>
      <c r="BW8" s="69">
        <v>3013</v>
      </c>
      <c r="BX8" s="69">
        <v>3182</v>
      </c>
      <c r="BY8" s="69">
        <v>3198</v>
      </c>
      <c r="BZ8" s="69">
        <v>3328</v>
      </c>
      <c r="CA8" s="69">
        <v>3822</v>
      </c>
      <c r="CB8" s="69">
        <v>4636</v>
      </c>
      <c r="CC8" s="69">
        <v>6430</v>
      </c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</row>
    <row r="9" spans="2:157">
      <c r="B9" s="52" t="s">
        <v>868</v>
      </c>
      <c r="D9" s="54"/>
      <c r="E9" s="54" t="s">
        <v>862</v>
      </c>
      <c r="F9" s="54" t="s">
        <v>862</v>
      </c>
      <c r="G9" s="54" t="s">
        <v>862</v>
      </c>
      <c r="H9" s="54" t="s">
        <v>862</v>
      </c>
      <c r="I9" s="54" t="s">
        <v>862</v>
      </c>
      <c r="J9" s="54" t="s">
        <v>862</v>
      </c>
      <c r="K9" s="54" t="s">
        <v>862</v>
      </c>
      <c r="L9" s="54" t="s">
        <v>862</v>
      </c>
      <c r="M9" s="54" t="s">
        <v>862</v>
      </c>
      <c r="N9" s="54" t="s">
        <v>862</v>
      </c>
      <c r="O9" s="54" t="s">
        <v>862</v>
      </c>
      <c r="P9" s="54" t="s">
        <v>862</v>
      </c>
      <c r="Q9" s="54">
        <f>(Q8/P8)-1</f>
        <v>1</v>
      </c>
      <c r="R9" s="54">
        <f>(R8/Q8)-1</f>
        <v>0.5</v>
      </c>
      <c r="S9" s="54">
        <f>(S8/R8)-1</f>
        <v>0</v>
      </c>
      <c r="T9" s="54">
        <f>(T8/S8)-1</f>
        <v>0</v>
      </c>
      <c r="U9" s="54">
        <f>(U8/T8)-1</f>
        <v>0</v>
      </c>
      <c r="V9" s="54">
        <f>(V8/U8)-1</f>
        <v>0.66666666666666674</v>
      </c>
      <c r="W9" s="54">
        <f>(W8/V8)-1</f>
        <v>0</v>
      </c>
      <c r="X9" s="54">
        <f>(X8/W8)-1</f>
        <v>0</v>
      </c>
      <c r="Y9" s="54">
        <f>(Y8/X8)-1</f>
        <v>1.7999999999999998</v>
      </c>
      <c r="Z9" s="54">
        <f>(Z8/Y8)-1</f>
        <v>0.5714285714285714</v>
      </c>
      <c r="AA9" s="54">
        <f>(AA8/Z8)-1</f>
        <v>0</v>
      </c>
      <c r="AB9" s="54">
        <f>(AB8/AA8)-1</f>
        <v>0.95454545454545459</v>
      </c>
      <c r="AC9" s="54">
        <f>(AC8/AB8)-1</f>
        <v>0</v>
      </c>
      <c r="AD9" s="54">
        <f>(AD8/AC8)-1</f>
        <v>0</v>
      </c>
      <c r="AE9" s="54">
        <f>(AE8/AD8)-1</f>
        <v>0</v>
      </c>
      <c r="AF9" s="54">
        <f>(AF8/AE8)-1</f>
        <v>0</v>
      </c>
      <c r="AG9" s="54">
        <f>(AG8/AF8)-1</f>
        <v>0</v>
      </c>
      <c r="AH9" s="54">
        <f>(AH8/AG8)-1</f>
        <v>0</v>
      </c>
      <c r="AI9" s="54">
        <f>(AI8/AH8)-1</f>
        <v>0.58139534883720922</v>
      </c>
      <c r="AJ9" s="54">
        <f>(AJ8/AI8)-1</f>
        <v>0</v>
      </c>
      <c r="AK9" s="54">
        <f>(AK8/AJ8)-1</f>
        <v>0.10294117647058831</v>
      </c>
      <c r="AL9" s="54">
        <f>(AL8/AK8)-1</f>
        <v>0</v>
      </c>
      <c r="AM9" s="54">
        <f>(AM8/AL8)-1</f>
        <v>0.8666666666666667</v>
      </c>
      <c r="AN9" s="54">
        <f>(AN8/AM8)-1</f>
        <v>0.31428571428571428</v>
      </c>
      <c r="AO9" s="54">
        <f>(AO8/AN8)-1</f>
        <v>6.5217391304347894E-2</v>
      </c>
      <c r="AP9" s="54">
        <f>(AP8/AO8)-1</f>
        <v>4.5918367346938771E-2</v>
      </c>
      <c r="AQ9" s="54">
        <f>(AQ8/AP8)-1</f>
        <v>0.13658536585365844</v>
      </c>
      <c r="AR9" s="54">
        <f>(AR8/AQ8)-1</f>
        <v>0.14163090128755362</v>
      </c>
      <c r="AS9" s="54">
        <f>(AS8/AR8)-1</f>
        <v>4.1353383458646586E-2</v>
      </c>
      <c r="AT9" s="54">
        <f>(AT8/AS8)-1</f>
        <v>0</v>
      </c>
      <c r="AU9" s="54">
        <f>(AU8/AT8)-1</f>
        <v>0.25270758122743686</v>
      </c>
      <c r="AV9" s="54">
        <f>(AV8/AU8)-1</f>
        <v>0.10374639769452454</v>
      </c>
      <c r="AW9" s="54">
        <f>(AW8/AV8)-1</f>
        <v>0.28720626631853796</v>
      </c>
      <c r="AX9" s="54">
        <f>(AX8/AW8)-1</f>
        <v>5.273833671399597E-2</v>
      </c>
      <c r="AY9" s="54">
        <f>(AY8/AX8)-1</f>
        <v>0.17533718689788058</v>
      </c>
      <c r="AZ9" s="54">
        <f>(AZ8/AY8)-1</f>
        <v>0</v>
      </c>
      <c r="BA9" s="54">
        <f>(BA8/AZ8)-1</f>
        <v>0</v>
      </c>
      <c r="BB9" s="54">
        <f>(BB8/BA8)-1</f>
        <v>0.50327868852459012</v>
      </c>
      <c r="BC9" s="54">
        <f>(BC8/BB8)-1</f>
        <v>0.24645583424209372</v>
      </c>
      <c r="BD9" s="54">
        <f>(BD8/BC8)-1</f>
        <v>5.074365704286965E-2</v>
      </c>
      <c r="BE9" s="54">
        <f>(BE8/BD8)-1</f>
        <v>2.2481265611989931E-2</v>
      </c>
      <c r="BF9" s="54">
        <f>(BF8/BE8)-1</f>
        <v>3.9902280130293066E-2</v>
      </c>
      <c r="BG9" s="54">
        <f>(BG8/BF8)-1</f>
        <v>4.0720438527799496E-2</v>
      </c>
      <c r="BH9" s="54">
        <f>(BH8/BG8)-1</f>
        <v>2.1068472535741067E-2</v>
      </c>
      <c r="BI9" s="54">
        <f>(BI8/BH8)-1</f>
        <v>2.358142962417098E-2</v>
      </c>
      <c r="BJ9" s="54">
        <f>(BJ8/BI8)-1</f>
        <v>5.8315334773218153E-2</v>
      </c>
      <c r="BK9" s="54">
        <f>(BK8/BJ8)-1</f>
        <v>3.3333333333333437E-2</v>
      </c>
      <c r="BL9" s="54">
        <f>(BL8/BK8)-1</f>
        <v>8.4265964450296327E-2</v>
      </c>
      <c r="BM9" s="54">
        <f>(BM8/BL8)-1</f>
        <v>1.4571948998178597E-2</v>
      </c>
      <c r="BN9" s="54">
        <f>(BN8/BM8)-1</f>
        <v>1.0771992818671361E-2</v>
      </c>
      <c r="BO9" s="54">
        <f>(BO8/BN8)-1</f>
        <v>1.3617525162818334E-2</v>
      </c>
      <c r="BP9" s="54">
        <f>(BP8/BO8)-1</f>
        <v>1.8107476635514042E-2</v>
      </c>
      <c r="BQ9" s="54">
        <f>(BQ8/BP8)-1</f>
        <v>0.1910499139414803</v>
      </c>
      <c r="BR9" s="54">
        <f>(BR8/BQ8)-1</f>
        <v>8.7668593448940291E-2</v>
      </c>
      <c r="BS9" s="54">
        <f>(BS8/BR8)-1</f>
        <v>7.2630646589902481E-2</v>
      </c>
      <c r="BT9" s="54">
        <f>(BT8/BS8)-1</f>
        <v>3.1791907514450823E-2</v>
      </c>
      <c r="BU9" s="54">
        <f>(BU8/BT8)-1</f>
        <v>2.00080032012806E-2</v>
      </c>
      <c r="BV9" s="54">
        <f>(BV8/BU8)-1</f>
        <v>0</v>
      </c>
      <c r="BW9" s="54">
        <f>(BW8/BV8)-1</f>
        <v>0.18203216947822676</v>
      </c>
      <c r="BX9" s="54">
        <f>(BX8/BW8)-1</f>
        <v>5.6090275472950646E-2</v>
      </c>
      <c r="BY9" s="54">
        <f>(BY8/BX8)-1</f>
        <v>5.0282840980515608E-3</v>
      </c>
      <c r="BZ9" s="54">
        <f>(BZ8/BY8)-1</f>
        <v>4.0650406504065151E-2</v>
      </c>
      <c r="CA9" s="54">
        <f>(CA8/BZ8)-1</f>
        <v>0.1484375</v>
      </c>
      <c r="CB9" s="54">
        <f>(CB8/CA8)-1</f>
        <v>0.21297749869178451</v>
      </c>
      <c r="CC9" s="54">
        <f>(CC8/CB8)-1</f>
        <v>0.38697152717860228</v>
      </c>
      <c r="CD9" s="54">
        <f t="shared" ref="CD9:CV9" si="158">(CD8/CC8)-1</f>
        <v>-1</v>
      </c>
      <c r="CE9" s="54" t="e">
        <f t="shared" si="158"/>
        <v>#DIV/0!</v>
      </c>
      <c r="CF9" s="54" t="e">
        <f t="shared" si="158"/>
        <v>#DIV/0!</v>
      </c>
      <c r="CG9" s="54" t="e">
        <f t="shared" si="158"/>
        <v>#DIV/0!</v>
      </c>
      <c r="CH9" s="54" t="e">
        <f t="shared" si="158"/>
        <v>#DIV/0!</v>
      </c>
      <c r="CI9" s="54" t="e">
        <f t="shared" si="158"/>
        <v>#DIV/0!</v>
      </c>
      <c r="CJ9" s="54" t="e">
        <f t="shared" si="158"/>
        <v>#DIV/0!</v>
      </c>
      <c r="CK9" s="54" t="e">
        <f t="shared" si="158"/>
        <v>#DIV/0!</v>
      </c>
      <c r="CL9" s="54" t="e">
        <f t="shared" si="158"/>
        <v>#DIV/0!</v>
      </c>
      <c r="CM9" s="54" t="e">
        <f t="shared" si="158"/>
        <v>#DIV/0!</v>
      </c>
      <c r="CN9" s="54" t="e">
        <f t="shared" si="158"/>
        <v>#DIV/0!</v>
      </c>
      <c r="CO9" s="54" t="e">
        <f t="shared" si="158"/>
        <v>#DIV/0!</v>
      </c>
      <c r="CP9" s="54" t="e">
        <f t="shared" si="158"/>
        <v>#DIV/0!</v>
      </c>
      <c r="CQ9" s="54" t="e">
        <f t="shared" si="158"/>
        <v>#DIV/0!</v>
      </c>
      <c r="CR9" s="54" t="e">
        <f t="shared" si="158"/>
        <v>#DIV/0!</v>
      </c>
      <c r="CS9" s="54" t="e">
        <f t="shared" si="158"/>
        <v>#DIV/0!</v>
      </c>
      <c r="CT9" s="54" t="e">
        <f t="shared" si="158"/>
        <v>#DIV/0!</v>
      </c>
      <c r="CU9" s="54" t="e">
        <f t="shared" si="158"/>
        <v>#DIV/0!</v>
      </c>
      <c r="CV9" s="54" t="e">
        <f t="shared" si="158"/>
        <v>#DIV/0!</v>
      </c>
    </row>
    <row r="10" spans="2:157" ht="17" thickBot="1">
      <c r="B10" s="53" t="s">
        <v>867</v>
      </c>
      <c r="D10" s="53"/>
      <c r="E10" s="53">
        <f>E8</f>
        <v>0</v>
      </c>
      <c r="F10" s="53">
        <f>F8-E8</f>
        <v>0</v>
      </c>
      <c r="G10" s="53">
        <f>G8-F8</f>
        <v>0</v>
      </c>
      <c r="H10" s="53">
        <f>H8-G8</f>
        <v>0</v>
      </c>
      <c r="I10" s="53">
        <f>I8-H8</f>
        <v>0</v>
      </c>
      <c r="J10" s="53">
        <f>J8-I8</f>
        <v>0</v>
      </c>
      <c r="K10" s="53">
        <f>K8-J8</f>
        <v>0</v>
      </c>
      <c r="L10" s="53">
        <f>L8-K8</f>
        <v>0</v>
      </c>
      <c r="M10" s="53">
        <f>M8-L8</f>
        <v>0</v>
      </c>
      <c r="N10" s="53">
        <f>N8-M8</f>
        <v>0</v>
      </c>
      <c r="O10" s="53">
        <f>O8-N8</f>
        <v>0</v>
      </c>
      <c r="P10" s="53">
        <f>P8-O8</f>
        <v>1</v>
      </c>
      <c r="Q10" s="53">
        <f>Q8-P8</f>
        <v>1</v>
      </c>
      <c r="R10" s="53">
        <f>R8-Q8</f>
        <v>1</v>
      </c>
      <c r="S10" s="53">
        <f>S8-R8</f>
        <v>0</v>
      </c>
      <c r="T10" s="53">
        <f>T8-S8</f>
        <v>0</v>
      </c>
      <c r="U10" s="53">
        <f>U8-T8</f>
        <v>0</v>
      </c>
      <c r="V10" s="53">
        <f>V8-U8</f>
        <v>2</v>
      </c>
      <c r="W10" s="53">
        <f>W8-V8</f>
        <v>0</v>
      </c>
      <c r="X10" s="53">
        <f>X8-W8</f>
        <v>0</v>
      </c>
      <c r="Y10" s="53">
        <f>Y8-X8</f>
        <v>9</v>
      </c>
      <c r="Z10" s="53">
        <f>Z8-Y8</f>
        <v>8</v>
      </c>
      <c r="AA10" s="53">
        <f>AA8-Z8</f>
        <v>0</v>
      </c>
      <c r="AB10" s="53">
        <f>AB8-AA8</f>
        <v>21</v>
      </c>
      <c r="AC10" s="53">
        <f>AC8-AB8</f>
        <v>0</v>
      </c>
      <c r="AD10" s="53">
        <f>AD8-AC8</f>
        <v>0</v>
      </c>
      <c r="AE10" s="53">
        <f>AE8-AD8</f>
        <v>0</v>
      </c>
      <c r="AF10" s="53">
        <f>AF8-AE8</f>
        <v>0</v>
      </c>
      <c r="AG10" s="53">
        <f>AG8-AF8</f>
        <v>0</v>
      </c>
      <c r="AH10" s="53">
        <f>AH8-AG8</f>
        <v>0</v>
      </c>
      <c r="AI10" s="53">
        <f>AI8-AH8</f>
        <v>25</v>
      </c>
      <c r="AJ10" s="53">
        <f>AJ8-AI8</f>
        <v>0</v>
      </c>
      <c r="AK10" s="53">
        <f>AK8-AJ8</f>
        <v>7</v>
      </c>
      <c r="AL10" s="53">
        <f>AL8-AK8</f>
        <v>0</v>
      </c>
      <c r="AM10" s="53">
        <f>AM8-AL8</f>
        <v>65</v>
      </c>
      <c r="AN10" s="53">
        <f>AN8-AM8</f>
        <v>44</v>
      </c>
      <c r="AO10" s="53">
        <f>AO8-AN8</f>
        <v>12</v>
      </c>
      <c r="AP10" s="53">
        <f>AP8-AO8</f>
        <v>9</v>
      </c>
      <c r="AQ10" s="53">
        <f>AQ8-AP8</f>
        <v>28</v>
      </c>
      <c r="AR10" s="53">
        <f>AR8-AQ8</f>
        <v>33</v>
      </c>
      <c r="AS10" s="53">
        <f>AS8-AR8</f>
        <v>11</v>
      </c>
      <c r="AT10" s="53">
        <f>AT8-AS8</f>
        <v>0</v>
      </c>
      <c r="AU10" s="53">
        <f>AU8-AT8</f>
        <v>70</v>
      </c>
      <c r="AV10" s="53">
        <f>AV8-AU8</f>
        <v>36</v>
      </c>
      <c r="AW10" s="53">
        <f>AW8-AV8</f>
        <v>110</v>
      </c>
      <c r="AX10" s="53">
        <f>AX8-AW8</f>
        <v>26</v>
      </c>
      <c r="AY10" s="53">
        <f>AY8-AX8</f>
        <v>91</v>
      </c>
      <c r="AZ10" s="53">
        <f>AZ8-AY8</f>
        <v>0</v>
      </c>
      <c r="BA10" s="53">
        <f>BA8-AZ8</f>
        <v>0</v>
      </c>
      <c r="BB10" s="53">
        <f>BB8-BA8</f>
        <v>307</v>
      </c>
      <c r="BC10" s="53">
        <f>BC8-BB8</f>
        <v>226</v>
      </c>
      <c r="BD10" s="53">
        <f>BD8-BC8</f>
        <v>58</v>
      </c>
      <c r="BE10" s="53">
        <f>BE8-BD8</f>
        <v>27</v>
      </c>
      <c r="BF10" s="53">
        <f>BF8-BE8</f>
        <v>49</v>
      </c>
      <c r="BG10" s="53">
        <f>BG8-BF8</f>
        <v>52</v>
      </c>
      <c r="BH10" s="53">
        <f>BH8-BG8</f>
        <v>28</v>
      </c>
      <c r="BI10" s="53">
        <f>BI8-BH8</f>
        <v>32</v>
      </c>
      <c r="BJ10" s="53">
        <f>BJ8-BI8</f>
        <v>81</v>
      </c>
      <c r="BK10" s="53">
        <f>BK8-BJ8</f>
        <v>49</v>
      </c>
      <c r="BL10" s="53">
        <f>BL8-BK8</f>
        <v>128</v>
      </c>
      <c r="BM10" s="53">
        <f>BM8-BL8</f>
        <v>24</v>
      </c>
      <c r="BN10" s="53">
        <f>BN8-BM8</f>
        <v>18</v>
      </c>
      <c r="BO10" s="53">
        <f>BO8-BN8</f>
        <v>23</v>
      </c>
      <c r="BP10" s="53">
        <f>BP8-BO8</f>
        <v>31</v>
      </c>
      <c r="BQ10" s="53">
        <f>BQ8-BP8</f>
        <v>333</v>
      </c>
      <c r="BR10" s="53">
        <f>BR8-BQ8</f>
        <v>182</v>
      </c>
      <c r="BS10" s="53">
        <f>BS8-BR8</f>
        <v>164</v>
      </c>
      <c r="BT10" s="53">
        <f>BT8-BS8</f>
        <v>77</v>
      </c>
      <c r="BU10" s="53">
        <f>BU8-BT8</f>
        <v>50</v>
      </c>
      <c r="BV10" s="53">
        <f>BV8-BU8</f>
        <v>0</v>
      </c>
      <c r="BW10" s="53">
        <f>BW8-BV8</f>
        <v>464</v>
      </c>
      <c r="BX10" s="53">
        <f>BX8-BW8</f>
        <v>169</v>
      </c>
      <c r="BY10" s="53">
        <f>BY8-BX8</f>
        <v>16</v>
      </c>
      <c r="BZ10" s="53">
        <f>BZ8-BY8</f>
        <v>130</v>
      </c>
      <c r="CA10" s="53">
        <f>CA8-BZ8</f>
        <v>494</v>
      </c>
      <c r="CB10" s="53">
        <f>CB8-CA8</f>
        <v>814</v>
      </c>
      <c r="CC10" s="53">
        <f>CC8-CB8</f>
        <v>1794</v>
      </c>
      <c r="CD10" s="53">
        <f t="shared" ref="CD10:CV10" si="159">CD8-CC8</f>
        <v>-6430</v>
      </c>
      <c r="CE10" s="53">
        <f t="shared" si="159"/>
        <v>0</v>
      </c>
      <c r="CF10" s="53">
        <f t="shared" si="159"/>
        <v>0</v>
      </c>
      <c r="CG10" s="53">
        <f t="shared" si="159"/>
        <v>0</v>
      </c>
      <c r="CH10" s="53">
        <f t="shared" si="159"/>
        <v>0</v>
      </c>
      <c r="CI10" s="53">
        <f t="shared" si="159"/>
        <v>0</v>
      </c>
      <c r="CJ10" s="53">
        <f t="shared" si="159"/>
        <v>0</v>
      </c>
      <c r="CK10" s="53">
        <f t="shared" si="159"/>
        <v>0</v>
      </c>
      <c r="CL10" s="53">
        <f t="shared" si="159"/>
        <v>0</v>
      </c>
      <c r="CM10" s="53">
        <f t="shared" si="159"/>
        <v>0</v>
      </c>
      <c r="CN10" s="53">
        <f t="shared" si="159"/>
        <v>0</v>
      </c>
      <c r="CO10" s="53">
        <f t="shared" si="159"/>
        <v>0</v>
      </c>
      <c r="CP10" s="53">
        <f t="shared" si="159"/>
        <v>0</v>
      </c>
      <c r="CQ10" s="53">
        <f t="shared" si="159"/>
        <v>0</v>
      </c>
      <c r="CR10" s="53">
        <f t="shared" si="159"/>
        <v>0</v>
      </c>
      <c r="CS10" s="53">
        <f t="shared" si="159"/>
        <v>0</v>
      </c>
      <c r="CT10" s="53">
        <f t="shared" si="159"/>
        <v>0</v>
      </c>
      <c r="CU10" s="53">
        <f t="shared" si="159"/>
        <v>0</v>
      </c>
      <c r="CV10" s="53">
        <f t="shared" si="159"/>
        <v>0</v>
      </c>
    </row>
    <row r="11" spans="2:157" ht="5" customHeight="1" thickBot="1">
      <c r="D11" s="4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</row>
    <row r="12" spans="2:157" s="71" customFormat="1" ht="20" thickBot="1">
      <c r="B12" s="73" t="s">
        <v>869</v>
      </c>
      <c r="C12" s="70"/>
      <c r="D12" s="73"/>
      <c r="E12" s="73">
        <v>101</v>
      </c>
      <c r="F12" s="73">
        <v>117</v>
      </c>
      <c r="G12" s="73">
        <v>147</v>
      </c>
      <c r="H12" s="73">
        <v>181</v>
      </c>
      <c r="I12" s="73">
        <v>224</v>
      </c>
      <c r="J12" s="73">
        <v>281</v>
      </c>
      <c r="K12" s="73">
        <v>339</v>
      </c>
      <c r="L12" s="73">
        <v>375</v>
      </c>
      <c r="M12" s="73">
        <v>471</v>
      </c>
      <c r="N12" s="73">
        <v>637</v>
      </c>
      <c r="O12" s="73">
        <v>1308</v>
      </c>
      <c r="P12" s="73">
        <v>1704</v>
      </c>
      <c r="Q12" s="73">
        <v>2271</v>
      </c>
      <c r="R12" s="73">
        <v>2908</v>
      </c>
      <c r="S12" s="73">
        <v>4030</v>
      </c>
      <c r="T12" s="73">
        <v>5067</v>
      </c>
      <c r="U12" s="73">
        <v>6061</v>
      </c>
      <c r="V12" s="73">
        <v>7732</v>
      </c>
      <c r="W12" s="73">
        <v>9854</v>
      </c>
      <c r="X12" s="73">
        <v>11779</v>
      </c>
      <c r="Y12" s="73">
        <v>13674</v>
      </c>
      <c r="Z12" s="73">
        <v>15474</v>
      </c>
      <c r="AA12" s="73">
        <v>21155</v>
      </c>
      <c r="AB12" s="73">
        <v>22257</v>
      </c>
      <c r="AC12" s="73">
        <v>25431</v>
      </c>
      <c r="AD12" s="73">
        <v>32754</v>
      </c>
      <c r="AE12" s="73">
        <v>38042</v>
      </c>
      <c r="AF12" s="73">
        <v>44206</v>
      </c>
      <c r="AG12" s="73">
        <v>52086</v>
      </c>
      <c r="AH12" s="73">
        <v>59457</v>
      </c>
      <c r="AI12" s="73">
        <v>66895</v>
      </c>
      <c r="AJ12" s="73">
        <v>74377</v>
      </c>
      <c r="AK12" s="73">
        <v>81087</v>
      </c>
      <c r="AL12" s="73">
        <v>86370</v>
      </c>
      <c r="AM12" s="73">
        <v>91794</v>
      </c>
      <c r="AN12" s="73">
        <v>99730</v>
      </c>
      <c r="AO12" s="73">
        <v>104886</v>
      </c>
      <c r="AP12" s="73">
        <v>115158</v>
      </c>
      <c r="AQ12" s="73">
        <v>123564</v>
      </c>
      <c r="AR12" s="73">
        <v>130300</v>
      </c>
      <c r="AS12" s="73">
        <v>136243</v>
      </c>
      <c r="AT12" s="73">
        <v>139184</v>
      </c>
      <c r="AU12" s="73">
        <v>142514</v>
      </c>
      <c r="AV12" s="73">
        <v>150804</v>
      </c>
      <c r="AW12" s="73">
        <v>154727</v>
      </c>
      <c r="AX12" s="73">
        <v>158940</v>
      </c>
      <c r="AY12" s="73">
        <v>162711</v>
      </c>
      <c r="AZ12" s="73">
        <v>187604</v>
      </c>
      <c r="BA12" s="73">
        <v>198353</v>
      </c>
      <c r="BB12" s="73">
        <v>202769</v>
      </c>
      <c r="BC12" s="73">
        <v>210302</v>
      </c>
      <c r="BD12" s="73">
        <v>219848</v>
      </c>
      <c r="BE12" s="73">
        <v>227393</v>
      </c>
      <c r="BF12" s="73">
        <v>231616</v>
      </c>
      <c r="BG12" s="73">
        <v>236229</v>
      </c>
      <c r="BH12" s="73">
        <v>237390</v>
      </c>
      <c r="BI12" s="73">
        <v>238884</v>
      </c>
      <c r="BJ12" s="73">
        <v>243474</v>
      </c>
      <c r="BK12" s="73">
        <v>247343</v>
      </c>
      <c r="BL12" s="73">
        <v>250905</v>
      </c>
      <c r="BM12" s="73">
        <v>252728</v>
      </c>
      <c r="BN12" s="73">
        <v>252889</v>
      </c>
      <c r="BO12" s="73">
        <v>254510</v>
      </c>
      <c r="BP12" s="73">
        <v>258488</v>
      </c>
      <c r="BQ12" s="73">
        <v>262041</v>
      </c>
      <c r="BR12" s="73">
        <v>265572</v>
      </c>
      <c r="BS12" s="73">
        <v>269266</v>
      </c>
      <c r="BT12" s="73">
        <v>272443</v>
      </c>
      <c r="BU12" s="73">
        <v>274536</v>
      </c>
      <c r="BV12" s="73">
        <v>276153</v>
      </c>
      <c r="BW12" s="73">
        <v>279933</v>
      </c>
      <c r="BX12" s="73">
        <v>282291</v>
      </c>
      <c r="BY12" s="73">
        <v>286285</v>
      </c>
      <c r="BZ12" s="73">
        <v>289309</v>
      </c>
      <c r="CA12" s="73">
        <v>292249</v>
      </c>
      <c r="CB12" s="73">
        <v>294009</v>
      </c>
      <c r="CC12" s="73">
        <v>295449</v>
      </c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</row>
    <row r="13" spans="2:157">
      <c r="B13" s="55" t="s">
        <v>868</v>
      </c>
      <c r="D13" s="61"/>
      <c r="E13" s="61" t="s">
        <v>862</v>
      </c>
      <c r="F13" s="61">
        <f>(F12/E12)-1</f>
        <v>0.15841584158415833</v>
      </c>
      <c r="G13" s="61">
        <f>(G12/F12)-1</f>
        <v>0.25641025641025639</v>
      </c>
      <c r="H13" s="61">
        <f>(H12/G12)-1</f>
        <v>0.23129251700680276</v>
      </c>
      <c r="I13" s="61">
        <f>(I12/H12)-1</f>
        <v>0.23756906077348061</v>
      </c>
      <c r="J13" s="61">
        <f>(J12/I12)-1</f>
        <v>0.25446428571428581</v>
      </c>
      <c r="K13" s="61">
        <f>(K12/J12)-1</f>
        <v>0.20640569395017794</v>
      </c>
      <c r="L13" s="61">
        <f>(L12/K12)-1</f>
        <v>0.10619469026548667</v>
      </c>
      <c r="M13" s="61">
        <f>(M12/L12)-1</f>
        <v>0.25600000000000001</v>
      </c>
      <c r="N13" s="61">
        <f>(N12/M12)-1</f>
        <v>0.35244161358811033</v>
      </c>
      <c r="O13" s="61">
        <f>(O12/N12)-1</f>
        <v>1.0533751962323392</v>
      </c>
      <c r="P13" s="61">
        <f>(P12/O12)-1</f>
        <v>0.30275229357798161</v>
      </c>
      <c r="Q13" s="61">
        <f>(Q12/P12)-1</f>
        <v>0.33274647887323949</v>
      </c>
      <c r="R13" s="61">
        <f>(R12/Q12)-1</f>
        <v>0.28049317481285785</v>
      </c>
      <c r="S13" s="61">
        <f>(S12/R12)-1</f>
        <v>0.38583218707015132</v>
      </c>
      <c r="T13" s="61">
        <f>(T12/S12)-1</f>
        <v>0.25732009925558308</v>
      </c>
      <c r="U13" s="61">
        <f>(U12/T12)-1</f>
        <v>0.19617130451943954</v>
      </c>
      <c r="V13" s="61">
        <f>(V12/U12)-1</f>
        <v>0.27569707968982016</v>
      </c>
      <c r="W13" s="61">
        <f>(W12/V12)-1</f>
        <v>0.2744438696326954</v>
      </c>
      <c r="X13" s="61">
        <f>(X12/W12)-1</f>
        <v>0.1953521412624315</v>
      </c>
      <c r="Y13" s="61">
        <f>(Y12/X12)-1</f>
        <v>0.16087953136938626</v>
      </c>
      <c r="Z13" s="61">
        <f>(Z12/Y12)-1</f>
        <v>0.13163668275559459</v>
      </c>
      <c r="AA13" s="61">
        <f>(AA12/Z12)-1</f>
        <v>0.36713196329326614</v>
      </c>
      <c r="AB13" s="61">
        <f>(AB12/AA12)-1</f>
        <v>5.2091704088867985E-2</v>
      </c>
      <c r="AC13" s="61">
        <f>(AC12/AB12)-1</f>
        <v>0.14260682032618943</v>
      </c>
      <c r="AD13" s="61">
        <f>(AD12/AC12)-1</f>
        <v>0.28795564468561996</v>
      </c>
      <c r="AE13" s="61">
        <f>(AE12/AD12)-1</f>
        <v>0.16144593026805887</v>
      </c>
      <c r="AF13" s="61">
        <f>(AF12/AE12)-1</f>
        <v>0.16203143893591299</v>
      </c>
      <c r="AG13" s="61">
        <f>(AG12/AF12)-1</f>
        <v>0.17825634529249412</v>
      </c>
      <c r="AH13" s="61">
        <f>(AH12/AG12)-1</f>
        <v>0.14151595438313569</v>
      </c>
      <c r="AI13" s="61">
        <f>(AI12/AH12)-1</f>
        <v>0.12509881090536012</v>
      </c>
      <c r="AJ13" s="61">
        <f>(AJ12/AI12)-1</f>
        <v>0.11184692428432608</v>
      </c>
      <c r="AK13" s="61">
        <f>(AK12/AJ12)-1</f>
        <v>9.0216061416835913E-2</v>
      </c>
      <c r="AL13" s="61">
        <f>(AL12/AK12)-1</f>
        <v>6.5152243886196226E-2</v>
      </c>
      <c r="AM13" s="61">
        <f>(AM12/AL12)-1</f>
        <v>6.2799583188607233E-2</v>
      </c>
      <c r="AN13" s="61">
        <f>(AN12/AM12)-1</f>
        <v>8.6454452360720691E-2</v>
      </c>
      <c r="AO13" s="61">
        <f>(AO12/AN12)-1</f>
        <v>5.1699588890002923E-2</v>
      </c>
      <c r="AP13" s="61">
        <f>(AP12/AO12)-1</f>
        <v>9.7934900749385045E-2</v>
      </c>
      <c r="AQ13" s="61">
        <f>(AQ12/AP12)-1</f>
        <v>7.2995362892721349E-2</v>
      </c>
      <c r="AR13" s="61">
        <f>(AR12/AQ12)-1</f>
        <v>5.4514259816775157E-2</v>
      </c>
      <c r="AS13" s="61">
        <f>(AS12/AR12)-1</f>
        <v>4.5610130468150434E-2</v>
      </c>
      <c r="AT13" s="61">
        <f>(AT12/AS12)-1</f>
        <v>2.1586430128520462E-2</v>
      </c>
      <c r="AU13" s="61">
        <f>(AU12/AT12)-1</f>
        <v>2.3925163811932437E-2</v>
      </c>
      <c r="AV13" s="61">
        <f>(AV12/AU12)-1</f>
        <v>5.816972367627038E-2</v>
      </c>
      <c r="AW13" s="61">
        <f>(AW12/AV12)-1</f>
        <v>2.60138988355747E-2</v>
      </c>
      <c r="AX13" s="61">
        <f>(AX12/AW12)-1</f>
        <v>2.7228602635609889E-2</v>
      </c>
      <c r="AY13" s="61">
        <f>(AY12/AX12)-1</f>
        <v>2.3725934314835717E-2</v>
      </c>
      <c r="AZ13" s="61">
        <f>(AZ12/AY12)-1</f>
        <v>0.15298904192095186</v>
      </c>
      <c r="BA13" s="61">
        <f>(BA12/AZ12)-1</f>
        <v>5.7296219696808093E-2</v>
      </c>
      <c r="BB13" s="61">
        <f>(BB12/BA12)-1</f>
        <v>2.2263338593315973E-2</v>
      </c>
      <c r="BC13" s="61">
        <f>(BC12/BB12)-1</f>
        <v>3.7150649260981661E-2</v>
      </c>
      <c r="BD13" s="61">
        <f>(BD12/BC12)-1</f>
        <v>4.5391865032191836E-2</v>
      </c>
      <c r="BE13" s="61">
        <f>(BE12/BD12)-1</f>
        <v>3.4319165969215026E-2</v>
      </c>
      <c r="BF13" s="61">
        <f>(BF12/BE12)-1</f>
        <v>1.8571372029921873E-2</v>
      </c>
      <c r="BG13" s="61">
        <f>(BG12/BF12)-1</f>
        <v>1.9916586073500886E-2</v>
      </c>
      <c r="BH13" s="61">
        <f>(BH12/BG12)-1</f>
        <v>4.9147225785148851E-3</v>
      </c>
      <c r="BI13" s="61">
        <f>(BI12/BH12)-1</f>
        <v>6.2934411727537665E-3</v>
      </c>
      <c r="BJ13" s="61">
        <f>(BJ12/BI12)-1</f>
        <v>1.9214346712211894E-2</v>
      </c>
      <c r="BK13" s="61">
        <f>(BK12/BJ12)-1</f>
        <v>1.5890813803527193E-2</v>
      </c>
      <c r="BL13" s="61">
        <f>(BL12/BK12)-1</f>
        <v>1.4401054406229408E-2</v>
      </c>
      <c r="BM13" s="61">
        <f>(BM12/BL12)-1</f>
        <v>7.2656981726151315E-3</v>
      </c>
      <c r="BN13" s="61">
        <f>(BN12/BM12)-1</f>
        <v>6.3704852647905597E-4</v>
      </c>
      <c r="BO13" s="61">
        <f>(BO12/BN12)-1</f>
        <v>6.4099268849178159E-3</v>
      </c>
      <c r="BP13" s="61">
        <f>(BP12/BO12)-1</f>
        <v>1.5630034183332642E-2</v>
      </c>
      <c r="BQ13" s="61">
        <f>(BQ12/BP12)-1</f>
        <v>1.3745318931633221E-2</v>
      </c>
      <c r="BR13" s="61">
        <f>(BR12/BQ12)-1</f>
        <v>1.3474990554913191E-2</v>
      </c>
      <c r="BS13" s="61">
        <f>(BS12/BR12)-1</f>
        <v>1.3909598903498965E-2</v>
      </c>
      <c r="BT13" s="61">
        <f>(BT12/BS12)-1</f>
        <v>1.1798741764649012E-2</v>
      </c>
      <c r="BU13" s="61">
        <f>(BU12/BT12)-1</f>
        <v>7.6823408933244242E-3</v>
      </c>
      <c r="BV13" s="61">
        <f>(BV12/BU12)-1</f>
        <v>5.8899379316372791E-3</v>
      </c>
      <c r="BW13" s="61">
        <f>(BW12/BV12)-1</f>
        <v>1.3688064225266361E-2</v>
      </c>
      <c r="BX13" s="61">
        <f>(BX12/BW12)-1</f>
        <v>8.4234441812862659E-3</v>
      </c>
      <c r="BY13" s="61">
        <f>(BY12/BX12)-1</f>
        <v>1.4148520498350914E-2</v>
      </c>
      <c r="BZ13" s="61">
        <f>(BZ12/BY12)-1</f>
        <v>1.0562900606039483E-2</v>
      </c>
      <c r="CA13" s="61">
        <f>(CA12/BZ12)-1</f>
        <v>1.0162144973021814E-2</v>
      </c>
      <c r="CB13" s="61">
        <f>(CB12/CA12)-1</f>
        <v>6.0222618383638515E-3</v>
      </c>
      <c r="CC13" s="61">
        <f>(CC12/CB12)-1</f>
        <v>4.8978092507372395E-3</v>
      </c>
      <c r="CD13" s="61">
        <f t="shared" ref="CD13:CV13" si="160">(CD12/CC12)-1</f>
        <v>-1</v>
      </c>
      <c r="CE13" s="61" t="e">
        <f t="shared" si="160"/>
        <v>#DIV/0!</v>
      </c>
      <c r="CF13" s="61" t="e">
        <f t="shared" si="160"/>
        <v>#DIV/0!</v>
      </c>
      <c r="CG13" s="61" t="e">
        <f t="shared" si="160"/>
        <v>#DIV/0!</v>
      </c>
      <c r="CH13" s="61" t="e">
        <f t="shared" si="160"/>
        <v>#DIV/0!</v>
      </c>
      <c r="CI13" s="61" t="e">
        <f t="shared" si="160"/>
        <v>#DIV/0!</v>
      </c>
      <c r="CJ13" s="61" t="e">
        <f t="shared" si="160"/>
        <v>#DIV/0!</v>
      </c>
      <c r="CK13" s="61" t="e">
        <f t="shared" si="160"/>
        <v>#DIV/0!</v>
      </c>
      <c r="CL13" s="61" t="e">
        <f t="shared" si="160"/>
        <v>#DIV/0!</v>
      </c>
      <c r="CM13" s="61" t="e">
        <f t="shared" si="160"/>
        <v>#DIV/0!</v>
      </c>
      <c r="CN13" s="61" t="e">
        <f t="shared" si="160"/>
        <v>#DIV/0!</v>
      </c>
      <c r="CO13" s="61" t="e">
        <f t="shared" si="160"/>
        <v>#DIV/0!</v>
      </c>
      <c r="CP13" s="61" t="e">
        <f t="shared" si="160"/>
        <v>#DIV/0!</v>
      </c>
      <c r="CQ13" s="61" t="e">
        <f t="shared" si="160"/>
        <v>#DIV/0!</v>
      </c>
      <c r="CR13" s="61" t="e">
        <f t="shared" si="160"/>
        <v>#DIV/0!</v>
      </c>
      <c r="CS13" s="61" t="e">
        <f t="shared" si="160"/>
        <v>#DIV/0!</v>
      </c>
      <c r="CT13" s="61" t="e">
        <f t="shared" si="160"/>
        <v>#DIV/0!</v>
      </c>
      <c r="CU13" s="61" t="e">
        <f t="shared" si="160"/>
        <v>#DIV/0!</v>
      </c>
      <c r="CV13" s="61" t="e">
        <f t="shared" si="160"/>
        <v>#DIV/0!</v>
      </c>
    </row>
    <row r="14" spans="2:157" ht="17" thickBot="1">
      <c r="B14" s="56" t="s">
        <v>867</v>
      </c>
      <c r="D14" s="56"/>
      <c r="E14" s="56">
        <f>E12</f>
        <v>101</v>
      </c>
      <c r="F14" s="56">
        <f>F12-E12</f>
        <v>16</v>
      </c>
      <c r="G14" s="56">
        <f>G12-F12</f>
        <v>30</v>
      </c>
      <c r="H14" s="56">
        <f>H12-G12</f>
        <v>34</v>
      </c>
      <c r="I14" s="56">
        <f>I12-H12</f>
        <v>43</v>
      </c>
      <c r="J14" s="56">
        <f>J12-I12</f>
        <v>57</v>
      </c>
      <c r="K14" s="56">
        <f>K12-J12</f>
        <v>58</v>
      </c>
      <c r="L14" s="56">
        <f>L12-K12</f>
        <v>36</v>
      </c>
      <c r="M14" s="56">
        <f>M12-L12</f>
        <v>96</v>
      </c>
      <c r="N14" s="56">
        <f>N12-M12</f>
        <v>166</v>
      </c>
      <c r="O14" s="56">
        <f>O12-N12</f>
        <v>671</v>
      </c>
      <c r="P14" s="56">
        <f>P12-O12</f>
        <v>396</v>
      </c>
      <c r="Q14" s="56">
        <f>Q12-P12</f>
        <v>567</v>
      </c>
      <c r="R14" s="56">
        <f>R12-Q12</f>
        <v>637</v>
      </c>
      <c r="S14" s="56">
        <f>S12-R12</f>
        <v>1122</v>
      </c>
      <c r="T14" s="56">
        <f>T12-S12</f>
        <v>1037</v>
      </c>
      <c r="U14" s="56">
        <f>U12-T12</f>
        <v>994</v>
      </c>
      <c r="V14" s="56">
        <f>V12-U12</f>
        <v>1671</v>
      </c>
      <c r="W14" s="56">
        <f>W12-V12</f>
        <v>2122</v>
      </c>
      <c r="X14" s="56">
        <f>X12-W12</f>
        <v>1925</v>
      </c>
      <c r="Y14" s="56">
        <f>Y12-X12</f>
        <v>1895</v>
      </c>
      <c r="Z14" s="56">
        <f>Z12-Y12</f>
        <v>1800</v>
      </c>
      <c r="AA14" s="56">
        <f>AA12-Z12</f>
        <v>5681</v>
      </c>
      <c r="AB14" s="56">
        <f>AB12-AA12</f>
        <v>1102</v>
      </c>
      <c r="AC14" s="56">
        <f>AC12-AB12</f>
        <v>3174</v>
      </c>
      <c r="AD14" s="56">
        <f>AD12-AC12</f>
        <v>7323</v>
      </c>
      <c r="AE14" s="56">
        <f>AE12-AD12</f>
        <v>5288</v>
      </c>
      <c r="AF14" s="56">
        <f>AF12-AE12</f>
        <v>6164</v>
      </c>
      <c r="AG14" s="56">
        <f>AG12-AF12</f>
        <v>7880</v>
      </c>
      <c r="AH14" s="56">
        <f>AH12-AG12</f>
        <v>7371</v>
      </c>
      <c r="AI14" s="56">
        <f>AI12-AH12</f>
        <v>7438</v>
      </c>
      <c r="AJ14" s="56">
        <f>AJ12-AI12</f>
        <v>7482</v>
      </c>
      <c r="AK14" s="56">
        <f>AK12-AJ12</f>
        <v>6710</v>
      </c>
      <c r="AL14" s="56">
        <f>AL12-AK12</f>
        <v>5283</v>
      </c>
      <c r="AM14" s="56">
        <f>AM12-AL12</f>
        <v>5424</v>
      </c>
      <c r="AN14" s="56">
        <f>AN12-AM12</f>
        <v>7936</v>
      </c>
      <c r="AO14" s="56">
        <f>AO12-AN12</f>
        <v>5156</v>
      </c>
      <c r="AP14" s="56">
        <f>AP12-AO12</f>
        <v>10272</v>
      </c>
      <c r="AQ14" s="56">
        <f>AQ12-AP12</f>
        <v>8406</v>
      </c>
      <c r="AR14" s="56">
        <f>AR12-AQ12</f>
        <v>6736</v>
      </c>
      <c r="AS14" s="56">
        <f>AS12-AR12</f>
        <v>5943</v>
      </c>
      <c r="AT14" s="56">
        <f>AT12-AS12</f>
        <v>2941</v>
      </c>
      <c r="AU14" s="56">
        <f>AU12-AT12</f>
        <v>3330</v>
      </c>
      <c r="AV14" s="56">
        <f>AV12-AU12</f>
        <v>8290</v>
      </c>
      <c r="AW14" s="56">
        <f>AW12-AV12</f>
        <v>3923</v>
      </c>
      <c r="AX14" s="56">
        <f>AX12-AW12</f>
        <v>4213</v>
      </c>
      <c r="AY14" s="56">
        <f>AY12-AX12</f>
        <v>3771</v>
      </c>
      <c r="AZ14" s="56">
        <f>AZ12-AY12</f>
        <v>24893</v>
      </c>
      <c r="BA14" s="56">
        <f>BA12-AZ12</f>
        <v>10749</v>
      </c>
      <c r="BB14" s="56">
        <f>BB12-BA12</f>
        <v>4416</v>
      </c>
      <c r="BC14" s="56">
        <f>BC12-BB12</f>
        <v>7533</v>
      </c>
      <c r="BD14" s="56">
        <f>BD12-BC12</f>
        <v>9546</v>
      </c>
      <c r="BE14" s="56">
        <f>BE12-BD12</f>
        <v>7545</v>
      </c>
      <c r="BF14" s="56">
        <f>BF12-BE12</f>
        <v>4223</v>
      </c>
      <c r="BG14" s="56">
        <f>BG12-BF12</f>
        <v>4613</v>
      </c>
      <c r="BH14" s="56">
        <f>BH12-BG12</f>
        <v>1161</v>
      </c>
      <c r="BI14" s="56">
        <f>BI12-BH12</f>
        <v>1494</v>
      </c>
      <c r="BJ14" s="56">
        <f>BJ12-BI12</f>
        <v>4590</v>
      </c>
      <c r="BK14" s="56">
        <f>BK12-BJ12</f>
        <v>3869</v>
      </c>
      <c r="BL14" s="56">
        <f>BL12-BK12</f>
        <v>3562</v>
      </c>
      <c r="BM14" s="56">
        <f>BM12-BL12</f>
        <v>1823</v>
      </c>
      <c r="BN14" s="56">
        <f>BN12-BM12</f>
        <v>161</v>
      </c>
      <c r="BO14" s="56">
        <f>BO12-BN12</f>
        <v>1621</v>
      </c>
      <c r="BP14" s="56">
        <f>BP12-BO12</f>
        <v>3978</v>
      </c>
      <c r="BQ14" s="56">
        <f>BQ12-BP12</f>
        <v>3553</v>
      </c>
      <c r="BR14" s="56">
        <f>BR12-BQ12</f>
        <v>3531</v>
      </c>
      <c r="BS14" s="56">
        <f>BS12-BR12</f>
        <v>3694</v>
      </c>
      <c r="BT14" s="56">
        <f>BT12-BS12</f>
        <v>3177</v>
      </c>
      <c r="BU14" s="56">
        <f>BU12-BT12</f>
        <v>2093</v>
      </c>
      <c r="BV14" s="56">
        <f>BV12-BU12</f>
        <v>1617</v>
      </c>
      <c r="BW14" s="56">
        <f>BW12-BV12</f>
        <v>3780</v>
      </c>
      <c r="BX14" s="56">
        <f>BX12-BW12</f>
        <v>2358</v>
      </c>
      <c r="BY14" s="56">
        <f>BY12-BX12</f>
        <v>3994</v>
      </c>
      <c r="BZ14" s="56">
        <f>BZ12-BY12</f>
        <v>3024</v>
      </c>
      <c r="CA14" s="56">
        <f>CA12-BZ12</f>
        <v>2940</v>
      </c>
      <c r="CB14" s="56">
        <f>CB12-CA12</f>
        <v>1760</v>
      </c>
      <c r="CC14" s="56">
        <f>CC12-CB12</f>
        <v>1440</v>
      </c>
      <c r="CD14" s="56">
        <f t="shared" ref="CD14:CV14" si="161">CD12-CC12</f>
        <v>-295449</v>
      </c>
      <c r="CE14" s="56">
        <f t="shared" si="161"/>
        <v>0</v>
      </c>
      <c r="CF14" s="56">
        <f t="shared" si="161"/>
        <v>0</v>
      </c>
      <c r="CG14" s="56">
        <f t="shared" si="161"/>
        <v>0</v>
      </c>
      <c r="CH14" s="56">
        <f t="shared" si="161"/>
        <v>0</v>
      </c>
      <c r="CI14" s="56">
        <f t="shared" si="161"/>
        <v>0</v>
      </c>
      <c r="CJ14" s="56">
        <f t="shared" si="161"/>
        <v>0</v>
      </c>
      <c r="CK14" s="56">
        <f t="shared" si="161"/>
        <v>0</v>
      </c>
      <c r="CL14" s="56">
        <f t="shared" si="161"/>
        <v>0</v>
      </c>
      <c r="CM14" s="56">
        <f t="shared" si="161"/>
        <v>0</v>
      </c>
      <c r="CN14" s="56">
        <f t="shared" si="161"/>
        <v>0</v>
      </c>
      <c r="CO14" s="56">
        <f t="shared" si="161"/>
        <v>0</v>
      </c>
      <c r="CP14" s="56">
        <f t="shared" si="161"/>
        <v>0</v>
      </c>
      <c r="CQ14" s="56">
        <f t="shared" si="161"/>
        <v>0</v>
      </c>
      <c r="CR14" s="56">
        <f t="shared" si="161"/>
        <v>0</v>
      </c>
      <c r="CS14" s="56">
        <f t="shared" si="161"/>
        <v>0</v>
      </c>
      <c r="CT14" s="56">
        <f t="shared" si="161"/>
        <v>0</v>
      </c>
      <c r="CU14" s="56">
        <f t="shared" si="161"/>
        <v>0</v>
      </c>
      <c r="CV14" s="56">
        <f t="shared" si="161"/>
        <v>0</v>
      </c>
    </row>
    <row r="15" spans="2:157" s="71" customFormat="1" ht="20" thickBot="1">
      <c r="B15" s="73" t="s">
        <v>871</v>
      </c>
      <c r="C15" s="70"/>
      <c r="D15" s="73"/>
      <c r="E15" s="73">
        <v>0</v>
      </c>
      <c r="F15" s="73">
        <v>81</v>
      </c>
      <c r="G15" s="73">
        <v>213</v>
      </c>
      <c r="H15" s="73">
        <v>354</v>
      </c>
      <c r="I15" s="73">
        <v>412</v>
      </c>
      <c r="J15" s="73">
        <v>447</v>
      </c>
      <c r="K15" s="73">
        <v>496</v>
      </c>
      <c r="L15" s="73">
        <v>667</v>
      </c>
      <c r="M15" s="73">
        <v>3066</v>
      </c>
      <c r="N15" s="73">
        <v>4923</v>
      </c>
      <c r="O15" s="73">
        <v>5674</v>
      </c>
      <c r="P15" s="73">
        <v>5011</v>
      </c>
      <c r="Q15" s="73">
        <v>4592</v>
      </c>
      <c r="R15" s="73">
        <v>4592</v>
      </c>
      <c r="S15" s="73">
        <v>6852</v>
      </c>
      <c r="T15" s="73">
        <v>6656</v>
      </c>
      <c r="U15" s="73">
        <v>8091</v>
      </c>
      <c r="V15" s="73">
        <v>9008</v>
      </c>
      <c r="W15" s="73">
        <v>13155</v>
      </c>
      <c r="X15" s="73">
        <v>12562</v>
      </c>
      <c r="Y15" s="73">
        <v>11842</v>
      </c>
      <c r="Z15" s="73">
        <v>11842</v>
      </c>
      <c r="AA15" s="73">
        <v>13624</v>
      </c>
      <c r="AB15" s="73">
        <v>14994</v>
      </c>
      <c r="AC15" s="73">
        <v>19816</v>
      </c>
      <c r="AD15" s="73">
        <v>19927</v>
      </c>
      <c r="AE15" s="73">
        <v>17785</v>
      </c>
      <c r="AF15" s="73">
        <v>11482</v>
      </c>
      <c r="AG15" s="73">
        <v>19260</v>
      </c>
      <c r="AH15" s="73">
        <v>20275</v>
      </c>
      <c r="AI15" s="73">
        <v>21798</v>
      </c>
      <c r="AJ15" s="73">
        <v>22559</v>
      </c>
      <c r="AK15" s="73">
        <v>22858</v>
      </c>
      <c r="AL15" s="73">
        <v>23209</v>
      </c>
      <c r="AM15" s="73">
        <v>23470</v>
      </c>
      <c r="AN15" s="73">
        <v>25070</v>
      </c>
      <c r="AO15" s="73">
        <v>24481</v>
      </c>
      <c r="AP15" s="73">
        <v>24708</v>
      </c>
      <c r="AQ15" s="73">
        <v>25914</v>
      </c>
      <c r="AR15" s="73">
        <v>25432</v>
      </c>
      <c r="AS15" s="73">
        <v>25041</v>
      </c>
      <c r="AT15" s="73">
        <v>26989</v>
      </c>
      <c r="AU15" s="73">
        <v>23265</v>
      </c>
      <c r="AV15" s="73">
        <v>26144</v>
      </c>
      <c r="AW15" s="73">
        <v>26065</v>
      </c>
      <c r="AX15" s="73">
        <v>25456</v>
      </c>
      <c r="AY15" s="73">
        <v>25456</v>
      </c>
      <c r="AZ15" s="73">
        <v>27847</v>
      </c>
      <c r="BA15" s="73">
        <v>30805</v>
      </c>
      <c r="BB15" s="73">
        <v>30646</v>
      </c>
      <c r="BC15" s="73">
        <v>30646</v>
      </c>
      <c r="BD15" s="73">
        <v>30342</v>
      </c>
      <c r="BE15" s="73">
        <v>29621</v>
      </c>
      <c r="BF15" s="73">
        <v>29932</v>
      </c>
      <c r="BG15" s="73">
        <v>30453</v>
      </c>
      <c r="BH15" s="73">
        <v>30703</v>
      </c>
      <c r="BI15" s="73">
        <v>29559</v>
      </c>
      <c r="BJ15" s="73">
        <v>29568</v>
      </c>
      <c r="BK15" s="73">
        <v>29467</v>
      </c>
      <c r="BL15" s="73">
        <v>29756</v>
      </c>
      <c r="BM15" s="73">
        <v>27895</v>
      </c>
      <c r="BN15" s="73">
        <v>25324</v>
      </c>
      <c r="BO15" s="73">
        <v>25081</v>
      </c>
      <c r="BP15" s="73">
        <v>25066</v>
      </c>
      <c r="BQ15" s="73">
        <v>24579</v>
      </c>
      <c r="BR15" s="73">
        <v>27318</v>
      </c>
      <c r="BS15" s="73">
        <v>26829</v>
      </c>
      <c r="BT15" s="73">
        <v>26667</v>
      </c>
      <c r="BU15" s="73">
        <v>26344</v>
      </c>
      <c r="BV15" s="73">
        <v>28307</v>
      </c>
      <c r="BW15" s="73">
        <v>27054</v>
      </c>
      <c r="BX15" s="73">
        <v>26278</v>
      </c>
      <c r="BY15" s="73">
        <v>26082</v>
      </c>
      <c r="BZ15" s="73">
        <v>25792</v>
      </c>
      <c r="CA15" s="73">
        <v>25419</v>
      </c>
      <c r="CB15" s="73">
        <v>25640</v>
      </c>
      <c r="CC15" s="73">
        <v>25360</v>
      </c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</row>
    <row r="16" spans="2:157">
      <c r="B16" s="55" t="s">
        <v>868</v>
      </c>
      <c r="D16" s="61"/>
      <c r="E16" s="61" t="s">
        <v>862</v>
      </c>
      <c r="F16" s="61" t="s">
        <v>862</v>
      </c>
      <c r="G16" s="61">
        <f>(G15/F15)-1</f>
        <v>1.6296296296296298</v>
      </c>
      <c r="H16" s="61">
        <f>(H15/G15)-1</f>
        <v>0.6619718309859155</v>
      </c>
      <c r="I16" s="61">
        <f>(I15/H15)-1</f>
        <v>0.16384180790960445</v>
      </c>
      <c r="J16" s="61">
        <f>(J15/I15)-1</f>
        <v>8.4951456310679685E-2</v>
      </c>
      <c r="K16" s="61">
        <f>(K15/J15)-1</f>
        <v>0.10961968680089496</v>
      </c>
      <c r="L16" s="61">
        <f>(L15/K15)-1</f>
        <v>0.344758064516129</v>
      </c>
      <c r="M16" s="61">
        <f>(M15/L15)-1</f>
        <v>3.5967016491754125</v>
      </c>
      <c r="N16" s="61">
        <f>(N15/M15)-1</f>
        <v>0.60567514677103729</v>
      </c>
      <c r="O16" s="61">
        <f>(O15/N15)-1</f>
        <v>0.15254925858216528</v>
      </c>
      <c r="P16" s="61">
        <f>(P15/O15)-1</f>
        <v>-0.11684878392668308</v>
      </c>
      <c r="Q16" s="61">
        <f>(Q15/P15)-1</f>
        <v>-8.36160447016564E-2</v>
      </c>
      <c r="R16" s="61">
        <f>(R15/Q15)-1</f>
        <v>0</v>
      </c>
      <c r="S16" s="61">
        <f>(S15/R15)-1</f>
        <v>0.4921602787456445</v>
      </c>
      <c r="T16" s="61">
        <f>(T15/S15)-1</f>
        <v>-2.8604786923525971E-2</v>
      </c>
      <c r="U16" s="61">
        <f>(U15/T15)-1</f>
        <v>0.21559495192307687</v>
      </c>
      <c r="V16" s="61">
        <f>(V15/U15)-1</f>
        <v>0.11333580521567166</v>
      </c>
      <c r="W16" s="61">
        <f>(W15/V15)-1</f>
        <v>0.46036856127886328</v>
      </c>
      <c r="X16" s="61">
        <f>(X15/W15)-1</f>
        <v>-4.5077917141771229E-2</v>
      </c>
      <c r="Y16" s="61">
        <f>(Y15/X15)-1</f>
        <v>-5.7315714058270961E-2</v>
      </c>
      <c r="Z16" s="61">
        <f>(Z15/Y15)-1</f>
        <v>0</v>
      </c>
      <c r="AA16" s="61">
        <f>(AA15/Z15)-1</f>
        <v>0.15048133761188986</v>
      </c>
      <c r="AB16" s="61">
        <f>(AB15/AA15)-1</f>
        <v>0.10055783910745753</v>
      </c>
      <c r="AC16" s="61">
        <f>(AC15/AB15)-1</f>
        <v>0.321595304788582</v>
      </c>
      <c r="AD16" s="61">
        <f>(AD15/AC15)-1</f>
        <v>5.6015341138473396E-3</v>
      </c>
      <c r="AE16" s="61">
        <f>(AE15/AD15)-1</f>
        <v>-0.10749234706679378</v>
      </c>
      <c r="AF16" s="61">
        <f>(AF15/AE15)-1</f>
        <v>-0.35439977509136911</v>
      </c>
      <c r="AG16" s="61">
        <f>(AG15/AF15)-1</f>
        <v>0.67740811705277837</v>
      </c>
      <c r="AH16" s="61">
        <f>(AH15/AG15)-1</f>
        <v>5.2699896157839987E-2</v>
      </c>
      <c r="AI16" s="61">
        <f>(AI15/AH15)-1</f>
        <v>7.5117139334155425E-2</v>
      </c>
      <c r="AJ16" s="61">
        <f>(AJ15/AI15)-1</f>
        <v>3.4911459766951092E-2</v>
      </c>
      <c r="AK16" s="61">
        <f>(AK15/AJ15)-1</f>
        <v>1.3254133605212992E-2</v>
      </c>
      <c r="AL16" s="61">
        <f>(AL15/AK15)-1</f>
        <v>1.5355674162218946E-2</v>
      </c>
      <c r="AM16" s="61">
        <f>(AM15/AL15)-1</f>
        <v>1.1245637468223491E-2</v>
      </c>
      <c r="AN16" s="61">
        <f>(AN15/AM15)-1</f>
        <v>6.8172134639965964E-2</v>
      </c>
      <c r="AO16" s="61">
        <f>(AO15/AN15)-1</f>
        <v>-2.3494216194654971E-2</v>
      </c>
      <c r="AP16" s="61">
        <f>(AP15/AO15)-1</f>
        <v>9.2724970385196226E-3</v>
      </c>
      <c r="AQ16" s="61">
        <f>(AQ15/AP15)-1</f>
        <v>4.8810101991257904E-2</v>
      </c>
      <c r="AR16" s="61">
        <f>(AR15/AQ15)-1</f>
        <v>-1.8599984564328209E-2</v>
      </c>
      <c r="AS16" s="61">
        <f>(AS15/AR15)-1</f>
        <v>-1.5374331550802145E-2</v>
      </c>
      <c r="AT16" s="61">
        <f>(AT15/AS15)-1</f>
        <v>7.7792420430494058E-2</v>
      </c>
      <c r="AU16" s="61">
        <f>(AU15/AT15)-1</f>
        <v>-0.13798214087220717</v>
      </c>
      <c r="AV16" s="61">
        <f>(AV15/AU15)-1</f>
        <v>0.12374811949280029</v>
      </c>
      <c r="AW16" s="61">
        <f>(AW15/AV15)-1</f>
        <v>-3.0217258261934221E-3</v>
      </c>
      <c r="AX16" s="61">
        <f>(AX15/AW15)-1</f>
        <v>-2.3364665259927087E-2</v>
      </c>
      <c r="AY16" s="61">
        <f>(AY15/AX15)-1</f>
        <v>0</v>
      </c>
      <c r="AZ16" s="61">
        <f>(AZ15/AY15)-1</f>
        <v>9.3926775612822144E-2</v>
      </c>
      <c r="BA16" s="61">
        <f>(BA15/AZ15)-1</f>
        <v>0.10622329155743881</v>
      </c>
      <c r="BB16" s="61">
        <f>(BB15/BA15)-1</f>
        <v>-5.1614997565330167E-3</v>
      </c>
      <c r="BC16" s="61">
        <f>(BC15/BB15)-1</f>
        <v>0</v>
      </c>
      <c r="BD16" s="61">
        <f>(BD15/BC15)-1</f>
        <v>-9.9197285126932933E-3</v>
      </c>
      <c r="BE16" s="61">
        <f>(BE15/BD15)-1</f>
        <v>-2.3762441500230658E-2</v>
      </c>
      <c r="BF16" s="61">
        <f>(BF15/BE15)-1</f>
        <v>1.0499307923432788E-2</v>
      </c>
      <c r="BG16" s="61">
        <f>(BG15/BF15)-1</f>
        <v>1.7406120539890324E-2</v>
      </c>
      <c r="BH16" s="61">
        <f>(BH15/BG15)-1</f>
        <v>8.2093718188684939E-3</v>
      </c>
      <c r="BI16" s="61">
        <f>(BI15/BH15)-1</f>
        <v>-3.7260202586066549E-2</v>
      </c>
      <c r="BJ16" s="61">
        <f>(BJ15/BI15)-1</f>
        <v>3.0447579417436366E-4</v>
      </c>
      <c r="BK16" s="61">
        <f>(BK15/BJ15)-1</f>
        <v>-3.4158549783549486E-3</v>
      </c>
      <c r="BL16" s="61">
        <f>(BL15/BK15)-1</f>
        <v>9.8075813622018337E-3</v>
      </c>
      <c r="BM16" s="61">
        <f>(BM15/BL15)-1</f>
        <v>-6.2542008334453558E-2</v>
      </c>
      <c r="BN16" s="61">
        <f>(BN15/BM15)-1</f>
        <v>-9.2167055027782774E-2</v>
      </c>
      <c r="BO16" s="61">
        <f>(BO15/BN15)-1</f>
        <v>-9.5956404991313082E-3</v>
      </c>
      <c r="BP16" s="61">
        <f>(BP15/BO15)-1</f>
        <v>-5.9806227821856961E-4</v>
      </c>
      <c r="BQ16" s="61">
        <f>(BQ15/BP15)-1</f>
        <v>-1.9428708210324719E-2</v>
      </c>
      <c r="BR16" s="61">
        <f>(BR15/BQ15)-1</f>
        <v>0.11143659221286462</v>
      </c>
      <c r="BS16" s="61">
        <f>(BS15/BR15)-1</f>
        <v>-1.7900285526026849E-2</v>
      </c>
      <c r="BT16" s="61">
        <f>(BT15/BS15)-1</f>
        <v>-6.0382422006037828E-3</v>
      </c>
      <c r="BU16" s="61">
        <f>(BU15/BT15)-1</f>
        <v>-1.2112348595642586E-2</v>
      </c>
      <c r="BV16" s="61">
        <f>(BV15/BU15)-1</f>
        <v>7.4514120862435362E-2</v>
      </c>
      <c r="BW16" s="61">
        <f>(BW15/BV15)-1</f>
        <v>-4.4264669516374089E-2</v>
      </c>
      <c r="BX16" s="61">
        <f>(BX15/BW15)-1</f>
        <v>-2.8683373992755223E-2</v>
      </c>
      <c r="BY16" s="61">
        <f>(BY15/BX15)-1</f>
        <v>-7.4587107085775095E-3</v>
      </c>
      <c r="BZ16" s="61">
        <f>(BZ15/BY15)-1</f>
        <v>-1.1118779234721266E-2</v>
      </c>
      <c r="CA16" s="61">
        <f>(CA15/BZ15)-1</f>
        <v>-1.4461848635235697E-2</v>
      </c>
      <c r="CB16" s="61">
        <f>(CB15/CA15)-1</f>
        <v>8.6942838034540504E-3</v>
      </c>
      <c r="CC16" s="61">
        <f>(CC15/CB15)-1</f>
        <v>-1.0920436817472678E-2</v>
      </c>
      <c r="CD16" s="61">
        <f t="shared" ref="CD16:CV16" si="162">(CD15/CC15)-1</f>
        <v>-1</v>
      </c>
      <c r="CE16" s="61" t="e">
        <f t="shared" si="162"/>
        <v>#DIV/0!</v>
      </c>
      <c r="CF16" s="61" t="e">
        <f t="shared" si="162"/>
        <v>#DIV/0!</v>
      </c>
      <c r="CG16" s="61" t="e">
        <f t="shared" si="162"/>
        <v>#DIV/0!</v>
      </c>
      <c r="CH16" s="61" t="e">
        <f t="shared" si="162"/>
        <v>#DIV/0!</v>
      </c>
      <c r="CI16" s="61" t="e">
        <f t="shared" si="162"/>
        <v>#DIV/0!</v>
      </c>
      <c r="CJ16" s="61" t="e">
        <f t="shared" si="162"/>
        <v>#DIV/0!</v>
      </c>
      <c r="CK16" s="61" t="e">
        <f t="shared" si="162"/>
        <v>#DIV/0!</v>
      </c>
      <c r="CL16" s="61" t="e">
        <f t="shared" si="162"/>
        <v>#DIV/0!</v>
      </c>
      <c r="CM16" s="61" t="e">
        <f t="shared" si="162"/>
        <v>#DIV/0!</v>
      </c>
      <c r="CN16" s="61" t="e">
        <f t="shared" si="162"/>
        <v>#DIV/0!</v>
      </c>
      <c r="CO16" s="61" t="e">
        <f t="shared" si="162"/>
        <v>#DIV/0!</v>
      </c>
      <c r="CP16" s="61" t="e">
        <f t="shared" si="162"/>
        <v>#DIV/0!</v>
      </c>
      <c r="CQ16" s="61" t="e">
        <f t="shared" si="162"/>
        <v>#DIV/0!</v>
      </c>
      <c r="CR16" s="61" t="e">
        <f t="shared" si="162"/>
        <v>#DIV/0!</v>
      </c>
      <c r="CS16" s="61" t="e">
        <f t="shared" si="162"/>
        <v>#DIV/0!</v>
      </c>
      <c r="CT16" s="61" t="e">
        <f t="shared" si="162"/>
        <v>#DIV/0!</v>
      </c>
      <c r="CU16" s="61" t="e">
        <f t="shared" si="162"/>
        <v>#DIV/0!</v>
      </c>
      <c r="CV16" s="61" t="e">
        <f t="shared" si="162"/>
        <v>#DIV/0!</v>
      </c>
    </row>
    <row r="17" spans="2:100" ht="17" thickBot="1">
      <c r="B17" s="56" t="s">
        <v>867</v>
      </c>
      <c r="D17" s="56"/>
      <c r="E17" s="56">
        <f>E15</f>
        <v>0</v>
      </c>
      <c r="F17" s="56">
        <f>F15-E15</f>
        <v>81</v>
      </c>
      <c r="G17" s="56">
        <f>G15-F15</f>
        <v>132</v>
      </c>
      <c r="H17" s="56">
        <f>H15-G15</f>
        <v>141</v>
      </c>
      <c r="I17" s="56">
        <f>I15-H15</f>
        <v>58</v>
      </c>
      <c r="J17" s="56">
        <f>J15-I15</f>
        <v>35</v>
      </c>
      <c r="K17" s="56">
        <f>K15-J15</f>
        <v>49</v>
      </c>
      <c r="L17" s="56">
        <f>L15-K15</f>
        <v>171</v>
      </c>
      <c r="M17" s="56">
        <f>M15-L15</f>
        <v>2399</v>
      </c>
      <c r="N17" s="56">
        <f>N15-M15</f>
        <v>1857</v>
      </c>
      <c r="O17" s="56">
        <f>O15-N15</f>
        <v>751</v>
      </c>
      <c r="P17" s="56">
        <f>P15-O15</f>
        <v>-663</v>
      </c>
      <c r="Q17" s="56">
        <f>Q15-P15</f>
        <v>-419</v>
      </c>
      <c r="R17" s="56">
        <f>R15-Q15</f>
        <v>0</v>
      </c>
      <c r="S17" s="56">
        <f>S15-R15</f>
        <v>2260</v>
      </c>
      <c r="T17" s="56">
        <f>T15-S15</f>
        <v>-196</v>
      </c>
      <c r="U17" s="56">
        <f>U15-T15</f>
        <v>1435</v>
      </c>
      <c r="V17" s="56">
        <f>V15-U15</f>
        <v>917</v>
      </c>
      <c r="W17" s="56">
        <f>W15-V15</f>
        <v>4147</v>
      </c>
      <c r="X17" s="56">
        <f>X15-W15</f>
        <v>-593</v>
      </c>
      <c r="Y17" s="56">
        <f>Y15-X15</f>
        <v>-720</v>
      </c>
      <c r="Z17" s="56">
        <f>Z15-Y15</f>
        <v>0</v>
      </c>
      <c r="AA17" s="56">
        <f>AA15-Z15</f>
        <v>1782</v>
      </c>
      <c r="AB17" s="56">
        <f>AB15-AA15</f>
        <v>1370</v>
      </c>
      <c r="AC17" s="56">
        <f>AC15-AB15</f>
        <v>4822</v>
      </c>
      <c r="AD17" s="56">
        <f>AD15-AC15</f>
        <v>111</v>
      </c>
      <c r="AE17" s="56">
        <f>AE15-AD15</f>
        <v>-2142</v>
      </c>
      <c r="AF17" s="56">
        <f>AF15-AE15</f>
        <v>-6303</v>
      </c>
      <c r="AG17" s="56">
        <f>AG15-AF15</f>
        <v>7778</v>
      </c>
      <c r="AH17" s="56">
        <f>AH15-AG15</f>
        <v>1015</v>
      </c>
      <c r="AI17" s="56">
        <f>AI15-AH15</f>
        <v>1523</v>
      </c>
      <c r="AJ17" s="56">
        <f>AJ15-AI15</f>
        <v>761</v>
      </c>
      <c r="AK17" s="56">
        <f>AK15-AJ15</f>
        <v>299</v>
      </c>
      <c r="AL17" s="56">
        <f>AL15-AK15</f>
        <v>351</v>
      </c>
      <c r="AM17" s="56">
        <f>AM15-AL15</f>
        <v>261</v>
      </c>
      <c r="AN17" s="56">
        <f>AN15-AM15</f>
        <v>1600</v>
      </c>
      <c r="AO17" s="56">
        <f>AO15-AN15</f>
        <v>-589</v>
      </c>
      <c r="AP17" s="56">
        <f>AP15-AO15</f>
        <v>227</v>
      </c>
      <c r="AQ17" s="56">
        <f>AQ15-AP15</f>
        <v>1206</v>
      </c>
      <c r="AR17" s="56">
        <f>AR15-AQ15</f>
        <v>-482</v>
      </c>
      <c r="AS17" s="56">
        <f>AS15-AR15</f>
        <v>-391</v>
      </c>
      <c r="AT17" s="56">
        <f>AT15-AS15</f>
        <v>1948</v>
      </c>
      <c r="AU17" s="56">
        <f>AU15-AT15</f>
        <v>-3724</v>
      </c>
      <c r="AV17" s="56">
        <f>AV15-AU15</f>
        <v>2879</v>
      </c>
      <c r="AW17" s="56">
        <f>AW15-AV15</f>
        <v>-79</v>
      </c>
      <c r="AX17" s="56">
        <f>AX15-AW15</f>
        <v>-609</v>
      </c>
      <c r="AY17" s="56">
        <f>AY15-AX15</f>
        <v>0</v>
      </c>
      <c r="AZ17" s="56">
        <f>AZ15-AY15</f>
        <v>2391</v>
      </c>
      <c r="BA17" s="56">
        <f>BA15-AZ15</f>
        <v>2958</v>
      </c>
      <c r="BB17" s="56">
        <f>BB15-BA15</f>
        <v>-159</v>
      </c>
      <c r="BC17" s="56">
        <f>BC15-BB15</f>
        <v>0</v>
      </c>
      <c r="BD17" s="56">
        <f>BD15-BC15</f>
        <v>-304</v>
      </c>
      <c r="BE17" s="56">
        <f>BE15-BD15</f>
        <v>-721</v>
      </c>
      <c r="BF17" s="56">
        <f>BF15-BE15</f>
        <v>311</v>
      </c>
      <c r="BG17" s="56">
        <f>BG15-BF15</f>
        <v>521</v>
      </c>
      <c r="BH17" s="56">
        <f>BH15-BG15</f>
        <v>250</v>
      </c>
      <c r="BI17" s="56">
        <f>BI15-BH15</f>
        <v>-1144</v>
      </c>
      <c r="BJ17" s="56">
        <f>BJ15-BI15</f>
        <v>9</v>
      </c>
      <c r="BK17" s="56">
        <f>BK15-BJ15</f>
        <v>-101</v>
      </c>
      <c r="BL17" s="56">
        <f>BL15-BK15</f>
        <v>289</v>
      </c>
      <c r="BM17" s="56">
        <f>BM15-BL15</f>
        <v>-1861</v>
      </c>
      <c r="BN17" s="56">
        <f>BN15-BM15</f>
        <v>-2571</v>
      </c>
      <c r="BO17" s="56">
        <f>BO15-BN15</f>
        <v>-243</v>
      </c>
      <c r="BP17" s="56">
        <f>BP15-BO15</f>
        <v>-15</v>
      </c>
      <c r="BQ17" s="56">
        <f>BQ15-BP15</f>
        <v>-487</v>
      </c>
      <c r="BR17" s="56">
        <f>BR15-BQ15</f>
        <v>2739</v>
      </c>
      <c r="BS17" s="56">
        <f>BS15-BR15</f>
        <v>-489</v>
      </c>
      <c r="BT17" s="56">
        <f>BT15-BS15</f>
        <v>-162</v>
      </c>
      <c r="BU17" s="56">
        <f>BU15-BT15</f>
        <v>-323</v>
      </c>
      <c r="BV17" s="56">
        <f>BV15-BU15</f>
        <v>1963</v>
      </c>
      <c r="BW17" s="56">
        <f>BW15-BV15</f>
        <v>-1253</v>
      </c>
      <c r="BX17" s="56">
        <f>BX15-BW15</f>
        <v>-776</v>
      </c>
      <c r="BY17" s="56">
        <f>BY15-BX15</f>
        <v>-196</v>
      </c>
      <c r="BZ17" s="56">
        <f>BZ15-BY15</f>
        <v>-290</v>
      </c>
      <c r="CA17" s="56">
        <f>CA15-BZ15</f>
        <v>-373</v>
      </c>
      <c r="CB17" s="56">
        <f>CB15-CA15</f>
        <v>221</v>
      </c>
      <c r="CC17" s="56">
        <f>CC15-CB15</f>
        <v>-280</v>
      </c>
      <c r="CD17" s="56">
        <f t="shared" ref="CD17:CV17" si="163">CD15-CC15</f>
        <v>-25360</v>
      </c>
      <c r="CE17" s="56">
        <f t="shared" si="163"/>
        <v>0</v>
      </c>
      <c r="CF17" s="56">
        <f t="shared" si="163"/>
        <v>0</v>
      </c>
      <c r="CG17" s="56">
        <f t="shared" si="163"/>
        <v>0</v>
      </c>
      <c r="CH17" s="56">
        <f t="shared" si="163"/>
        <v>0</v>
      </c>
      <c r="CI17" s="56">
        <f t="shared" si="163"/>
        <v>0</v>
      </c>
      <c r="CJ17" s="56">
        <f t="shared" si="163"/>
        <v>0</v>
      </c>
      <c r="CK17" s="56">
        <f t="shared" si="163"/>
        <v>0</v>
      </c>
      <c r="CL17" s="56">
        <f t="shared" si="163"/>
        <v>0</v>
      </c>
      <c r="CM17" s="56">
        <f t="shared" si="163"/>
        <v>0</v>
      </c>
      <c r="CN17" s="56">
        <f t="shared" si="163"/>
        <v>0</v>
      </c>
      <c r="CO17" s="56">
        <f t="shared" si="163"/>
        <v>0</v>
      </c>
      <c r="CP17" s="56">
        <f t="shared" si="163"/>
        <v>0</v>
      </c>
      <c r="CQ17" s="56">
        <f t="shared" si="163"/>
        <v>0</v>
      </c>
      <c r="CR17" s="56">
        <f t="shared" si="163"/>
        <v>0</v>
      </c>
      <c r="CS17" s="56">
        <f t="shared" si="163"/>
        <v>0</v>
      </c>
      <c r="CT17" s="56">
        <f t="shared" si="163"/>
        <v>0</v>
      </c>
      <c r="CU17" s="56">
        <f t="shared" si="163"/>
        <v>0</v>
      </c>
      <c r="CV17" s="56">
        <f t="shared" si="163"/>
        <v>0</v>
      </c>
    </row>
    <row r="18" spans="2:100" s="71" customFormat="1" ht="20" thickBot="1">
      <c r="B18" s="73" t="s">
        <v>870</v>
      </c>
      <c r="C18" s="70"/>
      <c r="D18" s="73"/>
      <c r="E18" s="73">
        <v>0</v>
      </c>
      <c r="F18" s="73">
        <v>0</v>
      </c>
      <c r="G18" s="73">
        <v>0</v>
      </c>
      <c r="H18" s="73">
        <v>30</v>
      </c>
      <c r="I18" s="73">
        <v>47</v>
      </c>
      <c r="J18" s="73">
        <v>56</v>
      </c>
      <c r="K18" s="73">
        <v>67</v>
      </c>
      <c r="L18" s="73">
        <v>83</v>
      </c>
      <c r="M18" s="73">
        <v>83</v>
      </c>
      <c r="N18" s="73">
        <v>133</v>
      </c>
      <c r="O18" s="73">
        <v>172</v>
      </c>
      <c r="P18" s="73">
        <v>126</v>
      </c>
      <c r="Q18" s="73">
        <v>281</v>
      </c>
      <c r="R18" s="73">
        <v>374</v>
      </c>
      <c r="S18" s="73">
        <v>323</v>
      </c>
      <c r="T18" s="73">
        <v>351</v>
      </c>
      <c r="U18" s="73">
        <v>488</v>
      </c>
      <c r="V18" s="73">
        <v>850</v>
      </c>
      <c r="W18" s="73">
        <v>1059</v>
      </c>
      <c r="X18" s="73">
        <v>1152</v>
      </c>
      <c r="Y18" s="73">
        <v>1402</v>
      </c>
      <c r="Z18" s="73">
        <v>1783</v>
      </c>
      <c r="AA18" s="73">
        <v>1591</v>
      </c>
      <c r="AB18" s="73">
        <v>1995</v>
      </c>
      <c r="AC18" s="73">
        <v>3995</v>
      </c>
      <c r="AD18" s="73">
        <v>4938</v>
      </c>
      <c r="AE18" s="73">
        <v>5508</v>
      </c>
      <c r="AF18" s="73">
        <v>4845</v>
      </c>
      <c r="AG18" s="73">
        <v>4610</v>
      </c>
      <c r="AH18" s="73">
        <v>4957</v>
      </c>
      <c r="AI18" s="73">
        <v>4958</v>
      </c>
      <c r="AJ18" s="73">
        <v>5392</v>
      </c>
      <c r="AK18" s="73">
        <v>5518</v>
      </c>
      <c r="AL18" s="73">
        <v>4962</v>
      </c>
      <c r="AM18" s="73">
        <v>4500</v>
      </c>
      <c r="AN18" s="73">
        <v>4442</v>
      </c>
      <c r="AO18" s="73">
        <v>5903</v>
      </c>
      <c r="AP18" s="73">
        <v>3801</v>
      </c>
      <c r="AQ18" s="73">
        <v>4509</v>
      </c>
      <c r="AR18" s="73">
        <v>3961</v>
      </c>
      <c r="AS18" s="73">
        <v>3611</v>
      </c>
      <c r="AT18" s="73">
        <v>3264</v>
      </c>
      <c r="AU18" s="73">
        <v>2474</v>
      </c>
      <c r="AV18" s="73">
        <v>4060</v>
      </c>
      <c r="AW18" s="73">
        <v>3910</v>
      </c>
      <c r="AX18" s="73">
        <v>4805</v>
      </c>
      <c r="AY18" s="73">
        <v>5166</v>
      </c>
      <c r="AZ18" s="73">
        <v>4959</v>
      </c>
      <c r="BA18" s="73">
        <v>4739</v>
      </c>
      <c r="BB18" s="73">
        <v>5009</v>
      </c>
      <c r="BC18" s="73">
        <v>3219</v>
      </c>
      <c r="BD18" s="73">
        <v>4048</v>
      </c>
      <c r="BE18" s="73">
        <v>4377</v>
      </c>
      <c r="BF18" s="73">
        <v>4783</v>
      </c>
      <c r="BG18" s="73">
        <v>4673</v>
      </c>
      <c r="BH18" s="73">
        <v>5091</v>
      </c>
      <c r="BI18" s="73">
        <v>3563</v>
      </c>
      <c r="BJ18" s="73">
        <v>3825</v>
      </c>
      <c r="BK18" s="73">
        <v>3794</v>
      </c>
      <c r="BL18" s="73">
        <v>3828</v>
      </c>
      <c r="BM18" s="73">
        <v>3761</v>
      </c>
      <c r="BN18" s="73">
        <v>3691</v>
      </c>
      <c r="BO18" s="73">
        <v>2760</v>
      </c>
      <c r="BP18" s="73">
        <v>2671</v>
      </c>
      <c r="BQ18" s="73">
        <v>2492</v>
      </c>
      <c r="BR18" s="73">
        <v>2666</v>
      </c>
      <c r="BS18" s="73">
        <v>2984</v>
      </c>
      <c r="BT18" s="73">
        <v>2955</v>
      </c>
      <c r="BU18" s="73">
        <v>2754</v>
      </c>
      <c r="BV18" s="73">
        <v>2642</v>
      </c>
      <c r="BW18" s="73">
        <v>2719</v>
      </c>
      <c r="BX18" s="73">
        <v>2686</v>
      </c>
      <c r="BY18" s="73">
        <v>2676</v>
      </c>
      <c r="BZ18" s="73">
        <v>2722</v>
      </c>
      <c r="CA18" s="73">
        <v>2940</v>
      </c>
      <c r="CB18" s="73">
        <v>2704</v>
      </c>
      <c r="CC18" s="73">
        <v>2260</v>
      </c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</row>
    <row r="19" spans="2:100">
      <c r="B19" s="55" t="s">
        <v>868</v>
      </c>
      <c r="D19" s="61"/>
      <c r="E19" s="61" t="s">
        <v>862</v>
      </c>
      <c r="F19" s="61" t="s">
        <v>862</v>
      </c>
      <c r="G19" s="61" t="s">
        <v>862</v>
      </c>
      <c r="H19" s="61" t="s">
        <v>862</v>
      </c>
      <c r="I19" s="61">
        <f>(I18/H18)-1</f>
        <v>0.56666666666666665</v>
      </c>
      <c r="J19" s="61">
        <f>(J18/I18)-1</f>
        <v>0.1914893617021276</v>
      </c>
      <c r="K19" s="61">
        <f>(K18/J18)-1</f>
        <v>0.1964285714285714</v>
      </c>
      <c r="L19" s="61">
        <f>(L18/K18)-1</f>
        <v>0.23880597014925375</v>
      </c>
      <c r="M19" s="61">
        <f>(M18/L18)-1</f>
        <v>0</v>
      </c>
      <c r="N19" s="61">
        <f>(N18/M18)-1</f>
        <v>0.60240963855421681</v>
      </c>
      <c r="O19" s="61">
        <f>(O18/N18)-1</f>
        <v>0.29323308270676685</v>
      </c>
      <c r="P19" s="61">
        <f>(P18/O18)-1</f>
        <v>-0.26744186046511631</v>
      </c>
      <c r="Q19" s="61">
        <f>(Q18/P18)-1</f>
        <v>1.2301587301587302</v>
      </c>
      <c r="R19" s="61">
        <f>(R18/Q18)-1</f>
        <v>0.33096085409252662</v>
      </c>
      <c r="S19" s="61">
        <f>(S18/R18)-1</f>
        <v>-0.13636363636363635</v>
      </c>
      <c r="T19" s="61">
        <f>(T18/S18)-1</f>
        <v>8.6687306501547878E-2</v>
      </c>
      <c r="U19" s="61">
        <f>(U18/T18)-1</f>
        <v>0.39031339031339041</v>
      </c>
      <c r="V19" s="61">
        <f>(V18/U18)-1</f>
        <v>0.74180327868852469</v>
      </c>
      <c r="W19" s="61">
        <f>(W18/V18)-1</f>
        <v>0.24588235294117644</v>
      </c>
      <c r="X19" s="61">
        <f>(X18/W18)-1</f>
        <v>8.7818696883852798E-2</v>
      </c>
      <c r="Y19" s="61">
        <f>(Y18/X18)-1</f>
        <v>0.21701388888888884</v>
      </c>
      <c r="Z19" s="61">
        <f>(Z18/Y18)-1</f>
        <v>0.27175463623395157</v>
      </c>
      <c r="AA19" s="61">
        <f>(AA18/Z18)-1</f>
        <v>-0.10768367919237243</v>
      </c>
      <c r="AB19" s="61">
        <f>(AB18/AA18)-1</f>
        <v>0.25392834695160271</v>
      </c>
      <c r="AC19" s="61">
        <f>(AC18/AB18)-1</f>
        <v>1.0025062656641603</v>
      </c>
      <c r="AD19" s="61">
        <f>(AD18/AC18)-1</f>
        <v>0.2360450563204004</v>
      </c>
      <c r="AE19" s="61">
        <f>(AE18/AD18)-1</f>
        <v>0.11543134872417982</v>
      </c>
      <c r="AF19" s="61">
        <f>(AF18/AE18)-1</f>
        <v>-0.12037037037037035</v>
      </c>
      <c r="AG19" s="61">
        <f>(AG18/AF18)-1</f>
        <v>-4.8503611971104199E-2</v>
      </c>
      <c r="AH19" s="61">
        <f>(AH18/AG18)-1</f>
        <v>7.5271149674620341E-2</v>
      </c>
      <c r="AI19" s="61">
        <f>(AI18/AH18)-1</f>
        <v>2.0173492031472229E-4</v>
      </c>
      <c r="AJ19" s="61">
        <f>(AJ18/AI18)-1</f>
        <v>8.7535296490520276E-2</v>
      </c>
      <c r="AK19" s="61">
        <f>(AK18/AJ18)-1</f>
        <v>2.3367952522255209E-2</v>
      </c>
      <c r="AL19" s="61">
        <f>(AL18/AK18)-1</f>
        <v>-0.10076114534251546</v>
      </c>
      <c r="AM19" s="61">
        <f>(AM18/AL18)-1</f>
        <v>-9.3107617896009631E-2</v>
      </c>
      <c r="AN19" s="61">
        <f>(AN18/AM18)-1</f>
        <v>-1.2888888888888839E-2</v>
      </c>
      <c r="AO19" s="61">
        <f>(AO18/AN18)-1</f>
        <v>0.32890589824403427</v>
      </c>
      <c r="AP19" s="61">
        <f>(AP18/AO18)-1</f>
        <v>-0.35609012366593262</v>
      </c>
      <c r="AQ19" s="61">
        <f>(AQ18/AP18)-1</f>
        <v>0.18626677190213092</v>
      </c>
      <c r="AR19" s="61">
        <f>(AR18/AQ18)-1</f>
        <v>-0.12153470836105562</v>
      </c>
      <c r="AS19" s="61">
        <f>(AS18/AR18)-1</f>
        <v>-8.8361524867457741E-2</v>
      </c>
      <c r="AT19" s="61">
        <f>(AT18/AS18)-1</f>
        <v>-9.6095264469675978E-2</v>
      </c>
      <c r="AU19" s="61">
        <f>(AU18/AT18)-1</f>
        <v>-0.24203431372549022</v>
      </c>
      <c r="AV19" s="61">
        <f>(AV18/AU18)-1</f>
        <v>0.64106709781729987</v>
      </c>
      <c r="AW19" s="61">
        <f>(AW18/AV18)-1</f>
        <v>-3.6945812807881784E-2</v>
      </c>
      <c r="AX19" s="61">
        <f>(AX18/AW18)-1</f>
        <v>0.2289002557544757</v>
      </c>
      <c r="AY19" s="61">
        <f>(AY18/AX18)-1</f>
        <v>7.5130072840790874E-2</v>
      </c>
      <c r="AZ19" s="61">
        <f>(AZ18/AY18)-1</f>
        <v>-4.006968641114983E-2</v>
      </c>
      <c r="BA19" s="61">
        <f>(BA18/AZ18)-1</f>
        <v>-4.4363783020770264E-2</v>
      </c>
      <c r="BB19" s="61">
        <f>(BB18/BA18)-1</f>
        <v>5.6974045157206055E-2</v>
      </c>
      <c r="BC19" s="61">
        <f>(BC18/BB18)-1</f>
        <v>-0.35735675783589538</v>
      </c>
      <c r="BD19" s="61">
        <f>(BD18/BC18)-1</f>
        <v>0.25753339546442988</v>
      </c>
      <c r="BE19" s="61">
        <f>(BE18/BD18)-1</f>
        <v>8.1274703557312256E-2</v>
      </c>
      <c r="BF19" s="61">
        <f>(BF18/BE18)-1</f>
        <v>9.2757596527301756E-2</v>
      </c>
      <c r="BG19" s="61">
        <f>(BG18/BF18)-1</f>
        <v>-2.2998118335772477E-2</v>
      </c>
      <c r="BH19" s="61">
        <f>(BH18/BG18)-1</f>
        <v>8.9450032099293919E-2</v>
      </c>
      <c r="BI19" s="61">
        <f>(BI18/BH18)-1</f>
        <v>-0.30013749754468666</v>
      </c>
      <c r="BJ19" s="61">
        <f>(BJ18/BI18)-1</f>
        <v>7.3533539152399685E-2</v>
      </c>
      <c r="BK19" s="61">
        <f>(BK18/BJ18)-1</f>
        <v>-8.1045751633986862E-3</v>
      </c>
      <c r="BL19" s="61">
        <f>(BL18/BK18)-1</f>
        <v>8.9615181866105065E-3</v>
      </c>
      <c r="BM19" s="61">
        <f>(BM18/BL18)-1</f>
        <v>-1.7502612330198564E-2</v>
      </c>
      <c r="BN19" s="61">
        <f>(BN18/BM18)-1</f>
        <v>-1.8612071257644192E-2</v>
      </c>
      <c r="BO19" s="61">
        <f>(BO18/BN18)-1</f>
        <v>-0.2522351666215118</v>
      </c>
      <c r="BP19" s="61">
        <f>(BP18/BO18)-1</f>
        <v>-3.2246376811594257E-2</v>
      </c>
      <c r="BQ19" s="61">
        <f>(BQ18/BP18)-1</f>
        <v>-6.7016098839385974E-2</v>
      </c>
      <c r="BR19" s="61">
        <f>(BR18/BQ18)-1</f>
        <v>6.9823434991974409E-2</v>
      </c>
      <c r="BS19" s="61">
        <f>(BS18/BR18)-1</f>
        <v>0.11927981995498871</v>
      </c>
      <c r="BT19" s="61">
        <f>(BT18/BS18)-1</f>
        <v>-9.7184986595174605E-3</v>
      </c>
      <c r="BU19" s="61">
        <f>(BU18/BT18)-1</f>
        <v>-6.8020304568527923E-2</v>
      </c>
      <c r="BV19" s="61">
        <f>(BV18/BU18)-1</f>
        <v>-4.066811909949164E-2</v>
      </c>
      <c r="BW19" s="61">
        <f>(BW18/BV18)-1</f>
        <v>2.9144587433762359E-2</v>
      </c>
      <c r="BX19" s="61">
        <f>(BX18/BW18)-1</f>
        <v>-1.2136815005516777E-2</v>
      </c>
      <c r="BY19" s="61">
        <f>(BY18/BX18)-1</f>
        <v>-3.7230081906179935E-3</v>
      </c>
      <c r="BZ19" s="61">
        <f>(BZ18/BY18)-1</f>
        <v>1.7189835575485812E-2</v>
      </c>
      <c r="CA19" s="61">
        <f>(CA18/BZ18)-1</f>
        <v>8.0088170462894848E-2</v>
      </c>
      <c r="CB19" s="61">
        <f>(CB18/CA18)-1</f>
        <v>-8.0272108843537415E-2</v>
      </c>
      <c r="CC19" s="61">
        <f>(CC18/CB18)-1</f>
        <v>-0.16420118343195267</v>
      </c>
      <c r="CD19" s="61">
        <f t="shared" ref="CD19:CV19" si="164">(CD18/CC18)-1</f>
        <v>-1</v>
      </c>
      <c r="CE19" s="61" t="e">
        <f t="shared" si="164"/>
        <v>#DIV/0!</v>
      </c>
      <c r="CF19" s="61" t="e">
        <f t="shared" si="164"/>
        <v>#DIV/0!</v>
      </c>
      <c r="CG19" s="61" t="e">
        <f t="shared" si="164"/>
        <v>#DIV/0!</v>
      </c>
      <c r="CH19" s="61" t="e">
        <f t="shared" si="164"/>
        <v>#DIV/0!</v>
      </c>
      <c r="CI19" s="61" t="e">
        <f t="shared" si="164"/>
        <v>#DIV/0!</v>
      </c>
      <c r="CJ19" s="61" t="e">
        <f t="shared" si="164"/>
        <v>#DIV/0!</v>
      </c>
      <c r="CK19" s="61" t="e">
        <f t="shared" si="164"/>
        <v>#DIV/0!</v>
      </c>
      <c r="CL19" s="61" t="e">
        <f t="shared" si="164"/>
        <v>#DIV/0!</v>
      </c>
      <c r="CM19" s="61" t="e">
        <f t="shared" si="164"/>
        <v>#DIV/0!</v>
      </c>
      <c r="CN19" s="61" t="e">
        <f t="shared" si="164"/>
        <v>#DIV/0!</v>
      </c>
      <c r="CO19" s="61" t="e">
        <f t="shared" si="164"/>
        <v>#DIV/0!</v>
      </c>
      <c r="CP19" s="61" t="e">
        <f t="shared" si="164"/>
        <v>#DIV/0!</v>
      </c>
      <c r="CQ19" s="61" t="e">
        <f t="shared" si="164"/>
        <v>#DIV/0!</v>
      </c>
      <c r="CR19" s="61" t="e">
        <f t="shared" si="164"/>
        <v>#DIV/0!</v>
      </c>
      <c r="CS19" s="61" t="e">
        <f t="shared" si="164"/>
        <v>#DIV/0!</v>
      </c>
      <c r="CT19" s="61" t="e">
        <f t="shared" si="164"/>
        <v>#DIV/0!</v>
      </c>
      <c r="CU19" s="61" t="e">
        <f t="shared" si="164"/>
        <v>#DIV/0!</v>
      </c>
      <c r="CV19" s="61" t="e">
        <f t="shared" si="164"/>
        <v>#DIV/0!</v>
      </c>
    </row>
    <row r="20" spans="2:100" ht="17" thickBot="1">
      <c r="B20" s="56" t="s">
        <v>867</v>
      </c>
      <c r="D20" s="56"/>
      <c r="E20" s="56">
        <f>E18</f>
        <v>0</v>
      </c>
      <c r="F20" s="56">
        <f>F18-E18</f>
        <v>0</v>
      </c>
      <c r="G20" s="56">
        <f>G18-F18</f>
        <v>0</v>
      </c>
      <c r="H20" s="56">
        <f>H18-G18</f>
        <v>30</v>
      </c>
      <c r="I20" s="56">
        <f>I18-H18</f>
        <v>17</v>
      </c>
      <c r="J20" s="56">
        <f>J18-I18</f>
        <v>9</v>
      </c>
      <c r="K20" s="56">
        <f>K18-J18</f>
        <v>11</v>
      </c>
      <c r="L20" s="56">
        <f>L18-K18</f>
        <v>16</v>
      </c>
      <c r="M20" s="56">
        <f>M18-L18</f>
        <v>0</v>
      </c>
      <c r="N20" s="56">
        <f>N18-M18</f>
        <v>50</v>
      </c>
      <c r="O20" s="56">
        <f>O18-N18</f>
        <v>39</v>
      </c>
      <c r="P20" s="56">
        <f>P18-O18</f>
        <v>-46</v>
      </c>
      <c r="Q20" s="56">
        <f>Q18-P18</f>
        <v>155</v>
      </c>
      <c r="R20" s="56">
        <f>R18-Q18</f>
        <v>93</v>
      </c>
      <c r="S20" s="56">
        <f>S18-R18</f>
        <v>-51</v>
      </c>
      <c r="T20" s="56">
        <f>T18-S18</f>
        <v>28</v>
      </c>
      <c r="U20" s="56">
        <f>U18-T18</f>
        <v>137</v>
      </c>
      <c r="V20" s="56">
        <f>V18-U18</f>
        <v>362</v>
      </c>
      <c r="W20" s="56">
        <f>W18-V18</f>
        <v>209</v>
      </c>
      <c r="X20" s="56">
        <f>X18-W18</f>
        <v>93</v>
      </c>
      <c r="Y20" s="56">
        <f>Y18-X18</f>
        <v>250</v>
      </c>
      <c r="Z20" s="56">
        <f>Z18-Y18</f>
        <v>381</v>
      </c>
      <c r="AA20" s="56">
        <f>AA18-Z18</f>
        <v>-192</v>
      </c>
      <c r="AB20" s="56">
        <f>AB18-AA18</f>
        <v>404</v>
      </c>
      <c r="AC20" s="56">
        <f>AC18-AB18</f>
        <v>2000</v>
      </c>
      <c r="AD20" s="56">
        <f>AD18-AC18</f>
        <v>943</v>
      </c>
      <c r="AE20" s="56">
        <f>AE18-AD18</f>
        <v>570</v>
      </c>
      <c r="AF20" s="56">
        <f>AF18-AE18</f>
        <v>-663</v>
      </c>
      <c r="AG20" s="56">
        <f>AG18-AF18</f>
        <v>-235</v>
      </c>
      <c r="AH20" s="56">
        <f>AH18-AG18</f>
        <v>347</v>
      </c>
      <c r="AI20" s="56">
        <f>AI18-AH18</f>
        <v>1</v>
      </c>
      <c r="AJ20" s="56">
        <f>AJ18-AI18</f>
        <v>434</v>
      </c>
      <c r="AK20" s="56">
        <f>AK18-AJ18</f>
        <v>126</v>
      </c>
      <c r="AL20" s="56">
        <f>AL18-AK18</f>
        <v>-556</v>
      </c>
      <c r="AM20" s="56">
        <f>AM18-AL18</f>
        <v>-462</v>
      </c>
      <c r="AN20" s="56">
        <f>AN18-AM18</f>
        <v>-58</v>
      </c>
      <c r="AO20" s="56">
        <f>AO18-AN18</f>
        <v>1461</v>
      </c>
      <c r="AP20" s="56">
        <f>AP18-AO18</f>
        <v>-2102</v>
      </c>
      <c r="AQ20" s="56">
        <f>AQ18-AP18</f>
        <v>708</v>
      </c>
      <c r="AR20" s="56">
        <f>AR18-AQ18</f>
        <v>-548</v>
      </c>
      <c r="AS20" s="56">
        <f>AS18-AR18</f>
        <v>-350</v>
      </c>
      <c r="AT20" s="56">
        <f>AT18-AS18</f>
        <v>-347</v>
      </c>
      <c r="AU20" s="56">
        <f>AU18-AT18</f>
        <v>-790</v>
      </c>
      <c r="AV20" s="56">
        <f>AV18-AU18</f>
        <v>1586</v>
      </c>
      <c r="AW20" s="56">
        <f>AW18-AV18</f>
        <v>-150</v>
      </c>
      <c r="AX20" s="56">
        <f>AX18-AW18</f>
        <v>895</v>
      </c>
      <c r="AY20" s="56">
        <f>AY18-AX18</f>
        <v>361</v>
      </c>
      <c r="AZ20" s="56">
        <f>AZ18-AY18</f>
        <v>-207</v>
      </c>
      <c r="BA20" s="56">
        <f>BA18-AZ18</f>
        <v>-220</v>
      </c>
      <c r="BB20" s="56">
        <f>BB18-BA18</f>
        <v>270</v>
      </c>
      <c r="BC20" s="56">
        <f>BC18-BB18</f>
        <v>-1790</v>
      </c>
      <c r="BD20" s="56">
        <f>BD18-BC18</f>
        <v>829</v>
      </c>
      <c r="BE20" s="56">
        <f>BE18-BD18</f>
        <v>329</v>
      </c>
      <c r="BF20" s="56">
        <f>BF18-BE18</f>
        <v>406</v>
      </c>
      <c r="BG20" s="56">
        <f>BG18-BF18</f>
        <v>-110</v>
      </c>
      <c r="BH20" s="56">
        <f>BH18-BG18</f>
        <v>418</v>
      </c>
      <c r="BI20" s="56">
        <f>BI18-BH18</f>
        <v>-1528</v>
      </c>
      <c r="BJ20" s="56">
        <f>BJ18-BI18</f>
        <v>262</v>
      </c>
      <c r="BK20" s="56">
        <f>BK18-BJ18</f>
        <v>-31</v>
      </c>
      <c r="BL20" s="56">
        <f>BL18-BK18</f>
        <v>34</v>
      </c>
      <c r="BM20" s="56">
        <f>BM18-BL18</f>
        <v>-67</v>
      </c>
      <c r="BN20" s="56">
        <f>BN18-BM18</f>
        <v>-70</v>
      </c>
      <c r="BO20" s="56">
        <f>BO18-BN18</f>
        <v>-931</v>
      </c>
      <c r="BP20" s="56">
        <f>BP18-BO18</f>
        <v>-89</v>
      </c>
      <c r="BQ20" s="56">
        <f>BQ18-BP18</f>
        <v>-179</v>
      </c>
      <c r="BR20" s="56">
        <f>BR18-BQ18</f>
        <v>174</v>
      </c>
      <c r="BS20" s="56">
        <f>BS18-BR18</f>
        <v>318</v>
      </c>
      <c r="BT20" s="56">
        <f>BT18-BS18</f>
        <v>-29</v>
      </c>
      <c r="BU20" s="56">
        <f>BU18-BT18</f>
        <v>-201</v>
      </c>
      <c r="BV20" s="56">
        <f>BV18-BU18</f>
        <v>-112</v>
      </c>
      <c r="BW20" s="56">
        <f>BW18-BV18</f>
        <v>77</v>
      </c>
      <c r="BX20" s="56">
        <f>BX18-BW18</f>
        <v>-33</v>
      </c>
      <c r="BY20" s="56">
        <f>BY18-BX18</f>
        <v>-10</v>
      </c>
      <c r="BZ20" s="56">
        <f>BZ18-BY18</f>
        <v>46</v>
      </c>
      <c r="CA20" s="56">
        <f>CA18-BZ18</f>
        <v>218</v>
      </c>
      <c r="CB20" s="56">
        <f>CB18-CA18</f>
        <v>-236</v>
      </c>
      <c r="CC20" s="56">
        <f>CC18-CB18</f>
        <v>-444</v>
      </c>
      <c r="CD20" s="56">
        <f t="shared" ref="CD20:CV20" si="165">CD18-CC18</f>
        <v>-2260</v>
      </c>
      <c r="CE20" s="56">
        <f t="shared" si="165"/>
        <v>0</v>
      </c>
      <c r="CF20" s="56">
        <f t="shared" si="165"/>
        <v>0</v>
      </c>
      <c r="CG20" s="56">
        <f t="shared" si="165"/>
        <v>0</v>
      </c>
      <c r="CH20" s="56">
        <f t="shared" si="165"/>
        <v>0</v>
      </c>
      <c r="CI20" s="56">
        <f t="shared" si="165"/>
        <v>0</v>
      </c>
      <c r="CJ20" s="56">
        <f t="shared" si="165"/>
        <v>0</v>
      </c>
      <c r="CK20" s="56">
        <f t="shared" si="165"/>
        <v>0</v>
      </c>
      <c r="CL20" s="56">
        <f t="shared" si="165"/>
        <v>0</v>
      </c>
      <c r="CM20" s="56">
        <f t="shared" si="165"/>
        <v>0</v>
      </c>
      <c r="CN20" s="56">
        <f t="shared" si="165"/>
        <v>0</v>
      </c>
      <c r="CO20" s="56">
        <f t="shared" si="165"/>
        <v>0</v>
      </c>
      <c r="CP20" s="56">
        <f t="shared" si="165"/>
        <v>0</v>
      </c>
      <c r="CQ20" s="56">
        <f t="shared" si="165"/>
        <v>0</v>
      </c>
      <c r="CR20" s="56">
        <f t="shared" si="165"/>
        <v>0</v>
      </c>
      <c r="CS20" s="56">
        <f t="shared" si="165"/>
        <v>0</v>
      </c>
      <c r="CT20" s="56">
        <f t="shared" si="165"/>
        <v>0</v>
      </c>
      <c r="CU20" s="56">
        <f t="shared" si="165"/>
        <v>0</v>
      </c>
      <c r="CV20" s="56">
        <f t="shared" si="165"/>
        <v>0</v>
      </c>
    </row>
    <row r="21" spans="2:100" ht="5" customHeight="1" thickBot="1"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</row>
    <row r="22" spans="2:100" s="81" customFormat="1" ht="19">
      <c r="B22" s="79" t="s">
        <v>874</v>
      </c>
      <c r="C22" s="80"/>
      <c r="D22" s="79"/>
      <c r="E22" s="79">
        <v>4</v>
      </c>
      <c r="F22" s="79">
        <v>6</v>
      </c>
      <c r="G22" s="79">
        <v>9</v>
      </c>
      <c r="H22" s="79">
        <v>13</v>
      </c>
      <c r="I22" s="79">
        <v>21</v>
      </c>
      <c r="J22" s="79">
        <v>30</v>
      </c>
      <c r="K22" s="79">
        <v>39</v>
      </c>
      <c r="L22" s="79">
        <v>41</v>
      </c>
      <c r="M22" s="79">
        <v>59</v>
      </c>
      <c r="N22" s="79">
        <v>78</v>
      </c>
      <c r="O22" s="79">
        <v>112</v>
      </c>
      <c r="P22" s="79">
        <v>169</v>
      </c>
      <c r="Q22" s="79">
        <v>245</v>
      </c>
      <c r="R22" s="79">
        <v>331</v>
      </c>
      <c r="S22" s="79">
        <v>448</v>
      </c>
      <c r="T22" s="79">
        <v>642</v>
      </c>
      <c r="U22" s="79">
        <v>785</v>
      </c>
      <c r="V22" s="79">
        <v>1020</v>
      </c>
      <c r="W22" s="79">
        <v>1280</v>
      </c>
      <c r="X22" s="79">
        <v>1600</v>
      </c>
      <c r="Y22" s="79">
        <v>2060</v>
      </c>
      <c r="Z22" s="79">
        <v>2362</v>
      </c>
      <c r="AA22" s="79">
        <v>2995</v>
      </c>
      <c r="AB22" s="79">
        <v>3544</v>
      </c>
      <c r="AC22" s="79">
        <v>4268</v>
      </c>
      <c r="AD22" s="79">
        <v>5170</v>
      </c>
      <c r="AE22" s="79">
        <v>5962</v>
      </c>
      <c r="AF22" s="79">
        <v>6408</v>
      </c>
      <c r="AG22" s="79">
        <v>7443</v>
      </c>
      <c r="AH22" s="79">
        <v>8251</v>
      </c>
      <c r="AI22" s="79">
        <v>9034</v>
      </c>
      <c r="AJ22" s="79">
        <v>9886</v>
      </c>
      <c r="AK22" s="79">
        <v>10524</v>
      </c>
      <c r="AL22" s="79">
        <v>11278</v>
      </c>
      <c r="AM22" s="79">
        <v>11730</v>
      </c>
      <c r="AN22" s="79">
        <v>12442</v>
      </c>
      <c r="AO22" s="79">
        <v>13141</v>
      </c>
      <c r="AP22" s="79">
        <v>13956</v>
      </c>
      <c r="AQ22" s="79">
        <v>15472</v>
      </c>
      <c r="AR22" s="79">
        <v>15987</v>
      </c>
      <c r="AS22" s="79">
        <v>16585</v>
      </c>
      <c r="AT22" s="79">
        <v>16934</v>
      </c>
      <c r="AU22" s="79">
        <v>17448</v>
      </c>
      <c r="AV22" s="79">
        <v>18091</v>
      </c>
      <c r="AW22" s="79">
        <v>18841</v>
      </c>
      <c r="AX22" s="79">
        <v>19022</v>
      </c>
      <c r="AY22" s="79">
        <v>19685</v>
      </c>
      <c r="AZ22" s="79">
        <v>20206</v>
      </c>
      <c r="BA22" s="79">
        <v>20863</v>
      </c>
      <c r="BB22" s="79">
        <v>21379</v>
      </c>
      <c r="BC22" s="79">
        <v>21982</v>
      </c>
      <c r="BD22" s="79">
        <v>22353</v>
      </c>
      <c r="BE22" s="79">
        <v>22797</v>
      </c>
      <c r="BF22" s="79">
        <v>23271</v>
      </c>
      <c r="BG22" s="79">
        <v>23683</v>
      </c>
      <c r="BH22" s="79">
        <v>23846</v>
      </c>
      <c r="BI22" s="79">
        <v>24141</v>
      </c>
      <c r="BJ22" s="79">
        <v>24324</v>
      </c>
      <c r="BK22" s="79">
        <v>24692</v>
      </c>
      <c r="BL22" s="79">
        <v>24987</v>
      </c>
      <c r="BM22" s="79">
        <v>25190</v>
      </c>
      <c r="BN22" s="79">
        <v>25282</v>
      </c>
      <c r="BO22" s="79">
        <v>25524</v>
      </c>
      <c r="BP22" s="79">
        <v>25702</v>
      </c>
      <c r="BQ22" s="79">
        <v>26182</v>
      </c>
      <c r="BR22" s="79">
        <v>26715</v>
      </c>
      <c r="BS22" s="79">
        <v>27268</v>
      </c>
      <c r="BT22" s="79">
        <v>27406</v>
      </c>
      <c r="BU22" s="79">
        <v>27581</v>
      </c>
      <c r="BV22" s="79">
        <v>27679</v>
      </c>
      <c r="BW22" s="79">
        <v>27913</v>
      </c>
      <c r="BX22" s="79">
        <v>28132</v>
      </c>
      <c r="BY22" s="79">
        <v>28319</v>
      </c>
      <c r="BZ22" s="79">
        <v>28583</v>
      </c>
      <c r="CA22" s="79">
        <v>28810</v>
      </c>
      <c r="CB22" s="79">
        <v>29036</v>
      </c>
      <c r="CC22" s="79">
        <v>29209</v>
      </c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</row>
    <row r="23" spans="2:100">
      <c r="B23" s="63" t="s">
        <v>868</v>
      </c>
      <c r="D23" s="63"/>
      <c r="E23" s="63" t="s">
        <v>862</v>
      </c>
      <c r="F23" s="63">
        <f>(F22/E22)-1</f>
        <v>0.5</v>
      </c>
      <c r="G23" s="63">
        <f>(G22/F22)-1</f>
        <v>0.5</v>
      </c>
      <c r="H23" s="63">
        <f>(H22/G22)-1</f>
        <v>0.44444444444444442</v>
      </c>
      <c r="I23" s="63">
        <f>(I22/H22)-1</f>
        <v>0.61538461538461542</v>
      </c>
      <c r="J23" s="63">
        <f>(J22/I22)-1</f>
        <v>0.4285714285714286</v>
      </c>
      <c r="K23" s="63">
        <f>(K22/J22)-1</f>
        <v>0.30000000000000004</v>
      </c>
      <c r="L23" s="63">
        <f>(L22/K22)-1</f>
        <v>5.1282051282051322E-2</v>
      </c>
      <c r="M23" s="63">
        <f>(M22/L22)-1</f>
        <v>0.43902439024390238</v>
      </c>
      <c r="N23" s="63">
        <f>(N22/M22)-1</f>
        <v>0.32203389830508478</v>
      </c>
      <c r="O23" s="63">
        <f>(O22/N22)-1</f>
        <v>0.4358974358974359</v>
      </c>
      <c r="P23" s="63">
        <f>(P22/O22)-1</f>
        <v>0.5089285714285714</v>
      </c>
      <c r="Q23" s="63">
        <f>(Q22/P22)-1</f>
        <v>0.4497041420118344</v>
      </c>
      <c r="R23" s="63">
        <f>(R22/Q22)-1</f>
        <v>0.3510204081632653</v>
      </c>
      <c r="S23" s="63">
        <f>(S22/R22)-1</f>
        <v>0.3534743202416919</v>
      </c>
      <c r="T23" s="63">
        <f>(T22/S22)-1</f>
        <v>0.43303571428571419</v>
      </c>
      <c r="U23" s="63">
        <f>(U22/T22)-1</f>
        <v>0.22274143302180693</v>
      </c>
      <c r="V23" s="63">
        <f>(V22/U22)-1</f>
        <v>0.2993630573248407</v>
      </c>
      <c r="W23" s="63">
        <f>(W22/V22)-1</f>
        <v>0.25490196078431371</v>
      </c>
      <c r="X23" s="63">
        <f>(X22/W22)-1</f>
        <v>0.25</v>
      </c>
      <c r="Y23" s="63">
        <f>(Y22/X22)-1</f>
        <v>0.28750000000000009</v>
      </c>
      <c r="Z23" s="63">
        <f>(Z22/Y22)-1</f>
        <v>0.14660194174757279</v>
      </c>
      <c r="AA23" s="63">
        <f>(AA22/Z22)-1</f>
        <v>0.26799322607959364</v>
      </c>
      <c r="AB23" s="63">
        <f>(AB22/AA22)-1</f>
        <v>0.18330550918196997</v>
      </c>
      <c r="AC23" s="63">
        <f>(AC22/AB22)-1</f>
        <v>0.20428893905191869</v>
      </c>
      <c r="AD23" s="63">
        <f>(AD22/AC22)-1</f>
        <v>0.21134020618556693</v>
      </c>
      <c r="AE23" s="63">
        <f>(AE22/AD22)-1</f>
        <v>0.15319148936170213</v>
      </c>
      <c r="AF23" s="63">
        <f>(AF22/AE22)-1</f>
        <v>7.4807111707480667E-2</v>
      </c>
      <c r="AG23" s="63">
        <f>(AG22/AF22)-1</f>
        <v>0.16151685393258419</v>
      </c>
      <c r="AH23" s="63">
        <f>(AH22/AG22)-1</f>
        <v>0.10855837699852211</v>
      </c>
      <c r="AI23" s="63">
        <f>(AI22/AH22)-1</f>
        <v>9.4897588171130698E-2</v>
      </c>
      <c r="AJ23" s="63">
        <f>(AJ22/AI22)-1</f>
        <v>9.4310382997564668E-2</v>
      </c>
      <c r="AK23" s="63">
        <f>(AK22/AJ22)-1</f>
        <v>6.45357070604895E-2</v>
      </c>
      <c r="AL23" s="63">
        <f>(AL22/AK22)-1</f>
        <v>7.1645762067654939E-2</v>
      </c>
      <c r="AM23" s="63">
        <f>(AM22/AL22)-1</f>
        <v>4.007802801915239E-2</v>
      </c>
      <c r="AN23" s="63">
        <f>(AN22/AM22)-1</f>
        <v>6.0699062233589007E-2</v>
      </c>
      <c r="AO23" s="63">
        <f>(AO22/AN22)-1</f>
        <v>5.6180678347532487E-2</v>
      </c>
      <c r="AP23" s="63">
        <f>(AP22/AO22)-1</f>
        <v>6.2019633209040359E-2</v>
      </c>
      <c r="AQ23" s="63">
        <f>(AQ22/AP22)-1</f>
        <v>0.10862711378618517</v>
      </c>
      <c r="AR23" s="63">
        <f>(AR22/AQ22)-1</f>
        <v>3.3285935884177942E-2</v>
      </c>
      <c r="AS23" s="63">
        <f>(AS22/AR22)-1</f>
        <v>3.7405391880903194E-2</v>
      </c>
      <c r="AT23" s="63">
        <f>(AT22/AS22)-1</f>
        <v>2.1043111245101054E-2</v>
      </c>
      <c r="AU23" s="63">
        <f>(AU22/AT22)-1</f>
        <v>3.0353135703318657E-2</v>
      </c>
      <c r="AV23" s="63">
        <f>(AV22/AU22)-1</f>
        <v>3.6852361302154968E-2</v>
      </c>
      <c r="AW23" s="63">
        <f>(AW22/AV22)-1</f>
        <v>4.1457078105135103E-2</v>
      </c>
      <c r="AX23" s="63">
        <f>(AX22/AW22)-1</f>
        <v>9.6067087734197365E-3</v>
      </c>
      <c r="AY23" s="63">
        <f>(AY22/AX22)-1</f>
        <v>3.4854379139943159E-2</v>
      </c>
      <c r="AZ23" s="63">
        <f>(AZ22/AY22)-1</f>
        <v>2.6466852933705765E-2</v>
      </c>
      <c r="BA23" s="63">
        <f>(BA22/AZ22)-1</f>
        <v>3.2515094526378352E-2</v>
      </c>
      <c r="BB23" s="63">
        <f>(BB22/BA22)-1</f>
        <v>2.4732780520538844E-2</v>
      </c>
      <c r="BC23" s="63">
        <f>(BC22/BB22)-1</f>
        <v>2.8205248140698913E-2</v>
      </c>
      <c r="BD23" s="63">
        <f>(BD22/BC22)-1</f>
        <v>1.6877445182422068E-2</v>
      </c>
      <c r="BE23" s="63">
        <f>(BE22/BD22)-1</f>
        <v>1.9863105623406208E-2</v>
      </c>
      <c r="BF23" s="63">
        <f>(BF22/BE22)-1</f>
        <v>2.0792209501250269E-2</v>
      </c>
      <c r="BG23" s="63">
        <f>(BG22/BF22)-1</f>
        <v>1.7704439001332117E-2</v>
      </c>
      <c r="BH23" s="63">
        <f>(BH22/BG22)-1</f>
        <v>6.8825739982265599E-3</v>
      </c>
      <c r="BI23" s="63">
        <f>(BI22/BH22)-1</f>
        <v>1.2371047555145509E-2</v>
      </c>
      <c r="BJ23" s="63">
        <f>(BJ22/BI22)-1</f>
        <v>7.5804647694792671E-3</v>
      </c>
      <c r="BK23" s="63">
        <f>(BK22/BJ22)-1</f>
        <v>1.5129090610096929E-2</v>
      </c>
      <c r="BL23" s="63">
        <f>(BL22/BK22)-1</f>
        <v>1.1947189373076261E-2</v>
      </c>
      <c r="BM23" s="63">
        <f>(BM22/BL22)-1</f>
        <v>8.1242245967902971E-3</v>
      </c>
      <c r="BN23" s="63">
        <f>(BN22/BM22)-1</f>
        <v>3.6522429535530421E-3</v>
      </c>
      <c r="BO23" s="63">
        <f>(BO22/BN22)-1</f>
        <v>9.5720275294675083E-3</v>
      </c>
      <c r="BP23" s="63">
        <f>(BP22/BO22)-1</f>
        <v>6.9738285535183575E-3</v>
      </c>
      <c r="BQ23" s="63">
        <f>(BQ22/BP22)-1</f>
        <v>1.8675589448291952E-2</v>
      </c>
      <c r="BR23" s="63">
        <f>(BR22/BQ22)-1</f>
        <v>2.0357497517378365E-2</v>
      </c>
      <c r="BS23" s="63">
        <f>(BS22/BR22)-1</f>
        <v>2.0699981283922808E-2</v>
      </c>
      <c r="BT23" s="63">
        <f>(BT22/BS22)-1</f>
        <v>5.0608772187179518E-3</v>
      </c>
      <c r="BU23" s="63">
        <f>(BU22/BT22)-1</f>
        <v>6.3854630372910393E-3</v>
      </c>
      <c r="BV23" s="63">
        <f>(BV22/BU22)-1</f>
        <v>3.5531706609621683E-3</v>
      </c>
      <c r="BW23" s="63">
        <f>(BW22/BV22)-1</f>
        <v>8.4540626467719537E-3</v>
      </c>
      <c r="BX23" s="63">
        <f>(BX22/BW22)-1</f>
        <v>7.8458066134059479E-3</v>
      </c>
      <c r="BY23" s="63">
        <f>(BY22/BX22)-1</f>
        <v>6.647234466088392E-3</v>
      </c>
      <c r="BZ23" s="63">
        <f>(BZ22/BY22)-1</f>
        <v>9.3223630777923283E-3</v>
      </c>
      <c r="CA23" s="63">
        <f>(CA22/BZ22)-1</f>
        <v>7.9417835776509627E-3</v>
      </c>
      <c r="CB23" s="63">
        <f>(CB22/CA22)-1</f>
        <v>7.8444984380423577E-3</v>
      </c>
      <c r="CC23" s="63">
        <f>(CC22/CB22)-1</f>
        <v>5.958120953299284E-3</v>
      </c>
      <c r="CD23" s="63">
        <f t="shared" ref="CD23:CV23" si="166">(CD22/CC22)-1</f>
        <v>-1</v>
      </c>
      <c r="CE23" s="63" t="e">
        <f t="shared" si="166"/>
        <v>#DIV/0!</v>
      </c>
      <c r="CF23" s="63" t="e">
        <f t="shared" si="166"/>
        <v>#DIV/0!</v>
      </c>
      <c r="CG23" s="63" t="e">
        <f t="shared" si="166"/>
        <v>#DIV/0!</v>
      </c>
      <c r="CH23" s="63" t="e">
        <f t="shared" si="166"/>
        <v>#DIV/0!</v>
      </c>
      <c r="CI23" s="63" t="e">
        <f t="shared" si="166"/>
        <v>#DIV/0!</v>
      </c>
      <c r="CJ23" s="63" t="e">
        <f t="shared" si="166"/>
        <v>#DIV/0!</v>
      </c>
      <c r="CK23" s="63" t="e">
        <f t="shared" si="166"/>
        <v>#DIV/0!</v>
      </c>
      <c r="CL23" s="63" t="e">
        <f t="shared" si="166"/>
        <v>#DIV/0!</v>
      </c>
      <c r="CM23" s="63" t="e">
        <f t="shared" si="166"/>
        <v>#DIV/0!</v>
      </c>
      <c r="CN23" s="63" t="e">
        <f t="shared" si="166"/>
        <v>#DIV/0!</v>
      </c>
      <c r="CO23" s="63" t="e">
        <f t="shared" si="166"/>
        <v>#DIV/0!</v>
      </c>
      <c r="CP23" s="63" t="e">
        <f t="shared" si="166"/>
        <v>#DIV/0!</v>
      </c>
      <c r="CQ23" s="63" t="e">
        <f t="shared" si="166"/>
        <v>#DIV/0!</v>
      </c>
      <c r="CR23" s="63" t="e">
        <f t="shared" si="166"/>
        <v>#DIV/0!</v>
      </c>
      <c r="CS23" s="63" t="e">
        <f t="shared" si="166"/>
        <v>#DIV/0!</v>
      </c>
      <c r="CT23" s="63" t="e">
        <f t="shared" si="166"/>
        <v>#DIV/0!</v>
      </c>
      <c r="CU23" s="63" t="e">
        <f t="shared" si="166"/>
        <v>#DIV/0!</v>
      </c>
      <c r="CV23" s="63" t="e">
        <f t="shared" si="166"/>
        <v>#DIV/0!</v>
      </c>
    </row>
    <row r="24" spans="2:100" ht="17" thickBot="1">
      <c r="B24" s="64" t="s">
        <v>867</v>
      </c>
      <c r="D24" s="64"/>
      <c r="E24" s="87">
        <f>E22</f>
        <v>4</v>
      </c>
      <c r="F24" s="87">
        <f>F22-E22</f>
        <v>2</v>
      </c>
      <c r="G24" s="87">
        <f>G22-F22</f>
        <v>3</v>
      </c>
      <c r="H24" s="87">
        <f>H22-G22</f>
        <v>4</v>
      </c>
      <c r="I24" s="87">
        <f>I22-H22</f>
        <v>8</v>
      </c>
      <c r="J24" s="87">
        <f>J22-I22</f>
        <v>9</v>
      </c>
      <c r="K24" s="87">
        <f>K22-J22</f>
        <v>9</v>
      </c>
      <c r="L24" s="87">
        <f>L22-K22</f>
        <v>2</v>
      </c>
      <c r="M24" s="87">
        <f>M22-L22</f>
        <v>18</v>
      </c>
      <c r="N24" s="87">
        <f>N22-M22</f>
        <v>19</v>
      </c>
      <c r="O24" s="87">
        <f>O22-N22</f>
        <v>34</v>
      </c>
      <c r="P24" s="87">
        <f>P22-O22</f>
        <v>57</v>
      </c>
      <c r="Q24" s="87">
        <f>Q22-P22</f>
        <v>76</v>
      </c>
      <c r="R24" s="87">
        <f>R22-Q22</f>
        <v>86</v>
      </c>
      <c r="S24" s="87">
        <f>S22-R22</f>
        <v>117</v>
      </c>
      <c r="T24" s="87">
        <f>T22-S22</f>
        <v>194</v>
      </c>
      <c r="U24" s="87">
        <f>U22-T22</f>
        <v>143</v>
      </c>
      <c r="V24" s="87">
        <f>V22-U22</f>
        <v>235</v>
      </c>
      <c r="W24" s="87">
        <f>W22-V22</f>
        <v>260</v>
      </c>
      <c r="X24" s="87">
        <f>X22-W22</f>
        <v>320</v>
      </c>
      <c r="Y24" s="87">
        <f>Y22-X22</f>
        <v>460</v>
      </c>
      <c r="Z24" s="87">
        <f>Z22-Y22</f>
        <v>302</v>
      </c>
      <c r="AA24" s="87">
        <f>AA22-Z22</f>
        <v>633</v>
      </c>
      <c r="AB24" s="87">
        <f>AB22-AA22</f>
        <v>549</v>
      </c>
      <c r="AC24" s="87">
        <f>AC22-AB22</f>
        <v>724</v>
      </c>
      <c r="AD24" s="87">
        <f>AD22-AC22</f>
        <v>902</v>
      </c>
      <c r="AE24" s="87">
        <f>AE22-AD22</f>
        <v>792</v>
      </c>
      <c r="AF24" s="87">
        <f>AF22-AE22</f>
        <v>446</v>
      </c>
      <c r="AG24" s="87">
        <f>AG22-AF22</f>
        <v>1035</v>
      </c>
      <c r="AH24" s="87">
        <f>AH22-AG22</f>
        <v>808</v>
      </c>
      <c r="AI24" s="87">
        <f>AI22-AH22</f>
        <v>783</v>
      </c>
      <c r="AJ24" s="87">
        <f>AJ22-AI22</f>
        <v>852</v>
      </c>
      <c r="AK24" s="87">
        <f>AK22-AJ22</f>
        <v>638</v>
      </c>
      <c r="AL24" s="87">
        <f>AL22-AK22</f>
        <v>754</v>
      </c>
      <c r="AM24" s="87">
        <f>AM22-AL22</f>
        <v>452</v>
      </c>
      <c r="AN24" s="87">
        <f>AN22-AM22</f>
        <v>712</v>
      </c>
      <c r="AO24" s="87">
        <f>AO22-AN22</f>
        <v>699</v>
      </c>
      <c r="AP24" s="87">
        <f>AP22-AO22</f>
        <v>815</v>
      </c>
      <c r="AQ24" s="87">
        <f>AQ22-AP22</f>
        <v>1516</v>
      </c>
      <c r="AR24" s="87">
        <f>AR22-AQ22</f>
        <v>515</v>
      </c>
      <c r="AS24" s="87">
        <f>AS22-AR22</f>
        <v>598</v>
      </c>
      <c r="AT24" s="87">
        <f>AT22-AS22</f>
        <v>349</v>
      </c>
      <c r="AU24" s="87">
        <f>AU22-AT22</f>
        <v>514</v>
      </c>
      <c r="AV24" s="87">
        <f>AV22-AU22</f>
        <v>643</v>
      </c>
      <c r="AW24" s="87">
        <f>AW22-AV22</f>
        <v>750</v>
      </c>
      <c r="AX24" s="87">
        <f>AX22-AW22</f>
        <v>181</v>
      </c>
      <c r="AY24" s="87">
        <f>AY22-AX22</f>
        <v>663</v>
      </c>
      <c r="AZ24" s="87">
        <f>AZ22-AY22</f>
        <v>521</v>
      </c>
      <c r="BA24" s="87">
        <f>BA22-AZ22</f>
        <v>657</v>
      </c>
      <c r="BB24" s="87">
        <f>BB22-BA22</f>
        <v>516</v>
      </c>
      <c r="BC24" s="87">
        <f>BC22-BB22</f>
        <v>603</v>
      </c>
      <c r="BD24" s="87">
        <f>BD22-BC22</f>
        <v>371</v>
      </c>
      <c r="BE24" s="87">
        <f>BE22-BD22</f>
        <v>444</v>
      </c>
      <c r="BF24" s="87">
        <f>BF22-BE22</f>
        <v>474</v>
      </c>
      <c r="BG24" s="87">
        <f>BG22-BF22</f>
        <v>412</v>
      </c>
      <c r="BH24" s="87">
        <f>BH22-BG22</f>
        <v>163</v>
      </c>
      <c r="BI24" s="87">
        <f>BI22-BH22</f>
        <v>295</v>
      </c>
      <c r="BJ24" s="87">
        <f>BJ22-BI22</f>
        <v>183</v>
      </c>
      <c r="BK24" s="87">
        <f>BK22-BJ22</f>
        <v>368</v>
      </c>
      <c r="BL24" s="87">
        <f>BL22-BK22</f>
        <v>295</v>
      </c>
      <c r="BM24" s="87">
        <f>BM22-BL22</f>
        <v>203</v>
      </c>
      <c r="BN24" s="87">
        <f>BN22-BM22</f>
        <v>92</v>
      </c>
      <c r="BO24" s="87">
        <f>BO22-BN22</f>
        <v>242</v>
      </c>
      <c r="BP24" s="87">
        <f>BP22-BO22</f>
        <v>178</v>
      </c>
      <c r="BQ24" s="87">
        <f>BQ22-BP22</f>
        <v>480</v>
      </c>
      <c r="BR24" s="87">
        <f>BR22-BQ22</f>
        <v>533</v>
      </c>
      <c r="BS24" s="87">
        <f>BS22-BR22</f>
        <v>553</v>
      </c>
      <c r="BT24" s="87">
        <f>BT22-BS22</f>
        <v>138</v>
      </c>
      <c r="BU24" s="87">
        <f>BU22-BT22</f>
        <v>175</v>
      </c>
      <c r="BV24" s="87">
        <f>BV22-BU22</f>
        <v>98</v>
      </c>
      <c r="BW24" s="87">
        <f>BW22-BV22</f>
        <v>234</v>
      </c>
      <c r="BX24" s="87">
        <f>BX22-BW22</f>
        <v>219</v>
      </c>
      <c r="BY24" s="87">
        <f>BY22-BX22</f>
        <v>187</v>
      </c>
      <c r="BZ24" s="87">
        <f>BZ22-BY22</f>
        <v>264</v>
      </c>
      <c r="CA24" s="87">
        <f>CA22-BZ22</f>
        <v>227</v>
      </c>
      <c r="CB24" s="87">
        <f>CB22-CA22</f>
        <v>226</v>
      </c>
      <c r="CC24" s="87">
        <f>CC22-CB22</f>
        <v>173</v>
      </c>
      <c r="CD24" s="87">
        <f t="shared" ref="CD24:CV24" si="167">CD22-CC22</f>
        <v>-29209</v>
      </c>
      <c r="CE24" s="87">
        <f t="shared" si="167"/>
        <v>0</v>
      </c>
      <c r="CF24" s="87">
        <f t="shared" si="167"/>
        <v>0</v>
      </c>
      <c r="CG24" s="87">
        <f t="shared" si="167"/>
        <v>0</v>
      </c>
      <c r="CH24" s="87">
        <f t="shared" si="167"/>
        <v>0</v>
      </c>
      <c r="CI24" s="87">
        <f t="shared" si="167"/>
        <v>0</v>
      </c>
      <c r="CJ24" s="87">
        <f t="shared" si="167"/>
        <v>0</v>
      </c>
      <c r="CK24" s="87">
        <f t="shared" si="167"/>
        <v>0</v>
      </c>
      <c r="CL24" s="87">
        <f t="shared" si="167"/>
        <v>0</v>
      </c>
      <c r="CM24" s="87">
        <f t="shared" si="167"/>
        <v>0</v>
      </c>
      <c r="CN24" s="87">
        <f t="shared" si="167"/>
        <v>0</v>
      </c>
      <c r="CO24" s="87">
        <f t="shared" si="167"/>
        <v>0</v>
      </c>
      <c r="CP24" s="87">
        <f t="shared" si="167"/>
        <v>0</v>
      </c>
      <c r="CQ24" s="87">
        <f t="shared" si="167"/>
        <v>0</v>
      </c>
      <c r="CR24" s="87">
        <f t="shared" si="167"/>
        <v>0</v>
      </c>
      <c r="CS24" s="87">
        <f t="shared" si="167"/>
        <v>0</v>
      </c>
      <c r="CT24" s="87">
        <f t="shared" si="167"/>
        <v>0</v>
      </c>
      <c r="CU24" s="87">
        <f t="shared" si="167"/>
        <v>0</v>
      </c>
      <c r="CV24" s="87">
        <f t="shared" si="167"/>
        <v>0</v>
      </c>
    </row>
    <row r="25" spans="2:100" s="81" customFormat="1" ht="19">
      <c r="B25" s="79" t="s">
        <v>873</v>
      </c>
      <c r="C25" s="80"/>
      <c r="D25" s="79"/>
      <c r="E25" s="79">
        <f>E22-E36-E8</f>
        <v>4</v>
      </c>
      <c r="F25" s="79">
        <f>F22-F36-F8</f>
        <v>6</v>
      </c>
      <c r="G25" s="79">
        <f>G22-G36-G8</f>
        <v>9</v>
      </c>
      <c r="H25" s="79">
        <f>H22-H36-H8</f>
        <v>13</v>
      </c>
      <c r="I25" s="79">
        <f>I22-I36-I8</f>
        <v>21</v>
      </c>
      <c r="J25" s="79">
        <f>J22-J36-J8</f>
        <v>30</v>
      </c>
      <c r="K25" s="79">
        <f>K22-K36-K8</f>
        <v>39</v>
      </c>
      <c r="L25" s="79">
        <f>L22-L36-L8</f>
        <v>41</v>
      </c>
      <c r="M25" s="79">
        <f>M22-M36-M8</f>
        <v>59</v>
      </c>
      <c r="N25" s="79">
        <f>N22-N36-N8</f>
        <v>78</v>
      </c>
      <c r="O25" s="79">
        <f>O22-O36-O8</f>
        <v>112</v>
      </c>
      <c r="P25" s="79">
        <f>P22-P36-P8</f>
        <v>168</v>
      </c>
      <c r="Q25" s="79">
        <f>Q22-Q36-Q8</f>
        <v>243</v>
      </c>
      <c r="R25" s="79">
        <f>R22-R36-R8</f>
        <v>328</v>
      </c>
      <c r="S25" s="79">
        <f>S22-S36-S8</f>
        <v>444</v>
      </c>
      <c r="T25" s="79">
        <f>T22-T36-T8</f>
        <v>638</v>
      </c>
      <c r="U25" s="79">
        <f>U22-U36-U8</f>
        <v>779</v>
      </c>
      <c r="V25" s="79">
        <f>V22-V36-V8</f>
        <v>1009</v>
      </c>
      <c r="W25" s="79">
        <f>W22-W36-W8</f>
        <v>1263</v>
      </c>
      <c r="X25" s="79">
        <f>X22-X36-X8</f>
        <v>1581</v>
      </c>
      <c r="Y25" s="79">
        <f>Y22-Y36-Y8</f>
        <v>2023</v>
      </c>
      <c r="Z25" s="79">
        <f>Z22-Z36-Z8</f>
        <v>2307</v>
      </c>
      <c r="AA25" s="79">
        <f>AA22-AA36-AA8</f>
        <v>2930</v>
      </c>
      <c r="AB25" s="79">
        <f>AB22-AB36-AB8</f>
        <v>3441</v>
      </c>
      <c r="AC25" s="79">
        <f>AC22-AC36-AC8</f>
        <v>4149</v>
      </c>
      <c r="AD25" s="79">
        <f>AD22-AD36-AD8</f>
        <v>5027</v>
      </c>
      <c r="AE25" s="79">
        <f>AE22-AE36-AE8</f>
        <v>5800</v>
      </c>
      <c r="AF25" s="79">
        <f>AF22-AF36-AF8</f>
        <v>6225</v>
      </c>
      <c r="AG25" s="79">
        <f>AG22-AG36-AG8</f>
        <v>7240</v>
      </c>
      <c r="AH25" s="79">
        <f>AH22-AH36-AH8</f>
        <v>8021</v>
      </c>
      <c r="AI25" s="79">
        <f>AI22-AI36-AI8</f>
        <v>8757</v>
      </c>
      <c r="AJ25" s="79">
        <f>AJ22-AJ36-AJ8</f>
        <v>9572</v>
      </c>
      <c r="AK25" s="79">
        <f>AK22-AK36-AK8</f>
        <v>10183</v>
      </c>
      <c r="AL25" s="79">
        <f>AL22-AL36-AL8</f>
        <v>10908</v>
      </c>
      <c r="AM25" s="79">
        <f>AM22-AM36-AM8</f>
        <v>11279</v>
      </c>
      <c r="AN25" s="79">
        <f>AN22-AN36-AN8</f>
        <v>11913</v>
      </c>
      <c r="AO25" s="79">
        <f>AO22-AO36-AO8</f>
        <v>12565</v>
      </c>
      <c r="AP25" s="79">
        <f>AP22-AP36-AP8</f>
        <v>13342</v>
      </c>
      <c r="AQ25" s="79">
        <f>AQ22-AQ36-AQ8</f>
        <v>14804</v>
      </c>
      <c r="AR25" s="79">
        <f>AR22-AR36-AR8</f>
        <v>15251</v>
      </c>
      <c r="AS25" s="79">
        <f>AS22-AS36-AS8</f>
        <v>15804</v>
      </c>
      <c r="AT25" s="79">
        <f>AT22-AT36-AT8</f>
        <v>16122</v>
      </c>
      <c r="AU25" s="79">
        <f>AU22-AU36-AU8</f>
        <v>16534</v>
      </c>
      <c r="AV25" s="79">
        <f>AV22-AV36-AV8</f>
        <v>17109</v>
      </c>
      <c r="AW25" s="79">
        <f>AW22-AW36-AW8</f>
        <v>17719</v>
      </c>
      <c r="AX25" s="79">
        <f>AX22-AX36-AX8</f>
        <v>17846</v>
      </c>
      <c r="AY25" s="79">
        <f>AY22-AY36-AY8</f>
        <v>18388</v>
      </c>
      <c r="AZ25" s="79">
        <f>AZ22-AZ36-AZ8</f>
        <v>18882</v>
      </c>
      <c r="BA25" s="79">
        <f>BA22-BA36-BA8</f>
        <v>19518</v>
      </c>
      <c r="BB25" s="79">
        <f>BB22-BB36-BB8</f>
        <v>19700</v>
      </c>
      <c r="BC25" s="79">
        <f>BC22-BC36-BC8</f>
        <v>20054</v>
      </c>
      <c r="BD25" s="79">
        <f>BD22-BD36-BD8</f>
        <v>20332</v>
      </c>
      <c r="BE25" s="79">
        <f>BE22-BE36-BE8</f>
        <v>20715</v>
      </c>
      <c r="BF25" s="79">
        <f>BF22-BF36-BF8</f>
        <v>21114</v>
      </c>
      <c r="BG25" s="79">
        <f>BG22-BG36-BG8</f>
        <v>21451</v>
      </c>
      <c r="BH25" s="79">
        <f>BH22-BH36-BH8</f>
        <v>21561</v>
      </c>
      <c r="BI25" s="79">
        <f>BI22-BI36-BI8</f>
        <v>21804</v>
      </c>
      <c r="BJ25" s="79">
        <f>BJ22-BJ36-BJ8</f>
        <v>21881</v>
      </c>
      <c r="BK25" s="79">
        <f>BK22-BK36-BK8</f>
        <v>22184</v>
      </c>
      <c r="BL25" s="79">
        <f>BL22-BL36-BL8</f>
        <v>22333</v>
      </c>
      <c r="BM25" s="79">
        <f>BM22-BM36-BM8</f>
        <v>22496</v>
      </c>
      <c r="BN25" s="79">
        <f>BN22-BN36-BN8</f>
        <v>22550</v>
      </c>
      <c r="BO25" s="79">
        <f>BO22-BO36-BO8</f>
        <v>22749</v>
      </c>
      <c r="BP25" s="79">
        <f>BP22-BP36-BP8</f>
        <v>22885</v>
      </c>
      <c r="BQ25" s="79">
        <f>BQ22-BQ36-BQ8</f>
        <v>23017</v>
      </c>
      <c r="BR25" s="79">
        <f>BR22-BR36-BR8</f>
        <v>23352</v>
      </c>
      <c r="BS25" s="79">
        <f>BS22-BS36-BS8</f>
        <v>23732</v>
      </c>
      <c r="BT25" s="79">
        <f>BT22-BT36-BT8</f>
        <v>23781</v>
      </c>
      <c r="BU25" s="79">
        <f>BU22-BU36-BU8</f>
        <v>23897</v>
      </c>
      <c r="BV25" s="79">
        <f>BV22-BV36-BV8</f>
        <v>23986</v>
      </c>
      <c r="BW25" s="79">
        <f>BW22-BW36-BW8</f>
        <v>23737</v>
      </c>
      <c r="BX25" s="79">
        <f>BX22-BX36-BX8</f>
        <v>23775</v>
      </c>
      <c r="BY25" s="79">
        <f>BY22-BY36-BY8</f>
        <v>23937</v>
      </c>
      <c r="BZ25" s="79">
        <f>BZ22-BZ36-BZ8</f>
        <v>24065</v>
      </c>
      <c r="CA25" s="79">
        <f>CA22-CA36-CA8</f>
        <v>23785</v>
      </c>
      <c r="CB25" s="79">
        <f>CB22-CB36-CB8</f>
        <v>23182</v>
      </c>
      <c r="CC25" s="79">
        <f>CC22-CC36-CC8</f>
        <v>21548</v>
      </c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</row>
    <row r="26" spans="2:100">
      <c r="B26" s="57" t="s">
        <v>868</v>
      </c>
      <c r="D26" s="63"/>
      <c r="E26" s="63">
        <v>0</v>
      </c>
      <c r="F26" s="63">
        <f>(F25/E25)-1</f>
        <v>0.5</v>
      </c>
      <c r="G26" s="63">
        <f>(G25/F25)-1</f>
        <v>0.5</v>
      </c>
      <c r="H26" s="63">
        <f>(H25/G25)-1</f>
        <v>0.44444444444444442</v>
      </c>
      <c r="I26" s="63">
        <f>(I25/H25)-1</f>
        <v>0.61538461538461542</v>
      </c>
      <c r="J26" s="63">
        <f>(J25/I25)-1</f>
        <v>0.4285714285714286</v>
      </c>
      <c r="K26" s="63">
        <f>(K25/J25)-1</f>
        <v>0.30000000000000004</v>
      </c>
      <c r="L26" s="63">
        <f>(L25/K25)-1</f>
        <v>5.1282051282051322E-2</v>
      </c>
      <c r="M26" s="63">
        <f>(M25/L25)-1</f>
        <v>0.43902439024390238</v>
      </c>
      <c r="N26" s="63">
        <f>(N25/M25)-1</f>
        <v>0.32203389830508478</v>
      </c>
      <c r="O26" s="63">
        <f>(O25/N25)-1</f>
        <v>0.4358974358974359</v>
      </c>
      <c r="P26" s="63">
        <f>(P25/O25)-1</f>
        <v>0.5</v>
      </c>
      <c r="Q26" s="63">
        <f>(Q25/P25)-1</f>
        <v>0.4464285714285714</v>
      </c>
      <c r="R26" s="63">
        <f>(R25/Q25)-1</f>
        <v>0.34979423868312765</v>
      </c>
      <c r="S26" s="63">
        <f>(S25/R25)-1</f>
        <v>0.35365853658536595</v>
      </c>
      <c r="T26" s="63">
        <f>(T25/S25)-1</f>
        <v>0.43693693693693691</v>
      </c>
      <c r="U26" s="63">
        <f>(U25/T25)-1</f>
        <v>0.22100313479623823</v>
      </c>
      <c r="V26" s="63">
        <f>(V25/U25)-1</f>
        <v>0.29525032092426184</v>
      </c>
      <c r="W26" s="63">
        <f>(W25/V25)-1</f>
        <v>0.25173439048562929</v>
      </c>
      <c r="X26" s="63">
        <f>(X25/W25)-1</f>
        <v>0.25178147268408546</v>
      </c>
      <c r="Y26" s="63">
        <f>(Y25/X25)-1</f>
        <v>0.27956989247311825</v>
      </c>
      <c r="Z26" s="63">
        <f>(Z25/Y25)-1</f>
        <v>0.14038556599110241</v>
      </c>
      <c r="AA26" s="63">
        <f>(AA25/Z25)-1</f>
        <v>0.27004768097095799</v>
      </c>
      <c r="AB26" s="63">
        <f>(AB25/AA25)-1</f>
        <v>0.17440273037542653</v>
      </c>
      <c r="AC26" s="63">
        <f>(AC25/AB25)-1</f>
        <v>0.20575414123801217</v>
      </c>
      <c r="AD26" s="63">
        <f>(AD25/AC25)-1</f>
        <v>0.21161725717040247</v>
      </c>
      <c r="AE26" s="63">
        <f>(AE25/AD25)-1</f>
        <v>0.15376964392281689</v>
      </c>
      <c r="AF26" s="63">
        <f>(AF25/AE25)-1</f>
        <v>7.3275862068965525E-2</v>
      </c>
      <c r="AG26" s="63">
        <f>(AG25/AF25)-1</f>
        <v>0.16305220883534144</v>
      </c>
      <c r="AH26" s="63">
        <f>(AH25/AG25)-1</f>
        <v>0.10787292817679561</v>
      </c>
      <c r="AI26" s="63">
        <f>(AI25/AH25)-1</f>
        <v>9.1759132277770883E-2</v>
      </c>
      <c r="AJ26" s="63">
        <f>(AJ25/AI25)-1</f>
        <v>9.3068402420920515E-2</v>
      </c>
      <c r="AK26" s="63">
        <f>(AK25/AJ25)-1</f>
        <v>6.3832010029251984E-2</v>
      </c>
      <c r="AL26" s="63">
        <f>(AL25/AK25)-1</f>
        <v>7.1197093194539818E-2</v>
      </c>
      <c r="AM26" s="63">
        <f>(AM25/AL25)-1</f>
        <v>3.4011734506784075E-2</v>
      </c>
      <c r="AN26" s="63">
        <f>(AN25/AM25)-1</f>
        <v>5.6210656973135986E-2</v>
      </c>
      <c r="AO26" s="63">
        <f>(AO25/AN25)-1</f>
        <v>5.47301267522875E-2</v>
      </c>
      <c r="AP26" s="63">
        <f>(AP25/AO25)-1</f>
        <v>6.1838440111420701E-2</v>
      </c>
      <c r="AQ26" s="63">
        <f>(AQ25/AP25)-1</f>
        <v>0.10957877379703196</v>
      </c>
      <c r="AR26" s="63">
        <f>(AR25/AQ25)-1</f>
        <v>3.0194542015671511E-2</v>
      </c>
      <c r="AS26" s="63">
        <f>(AS25/AR25)-1</f>
        <v>3.62599173824667E-2</v>
      </c>
      <c r="AT26" s="63">
        <f>(AT25/AS25)-1</f>
        <v>2.01214882308276E-2</v>
      </c>
      <c r="AU26" s="63">
        <f>(AU25/AT25)-1</f>
        <v>2.5555142041930212E-2</v>
      </c>
      <c r="AV26" s="63">
        <f>(AV25/AU25)-1</f>
        <v>3.4776823515180855E-2</v>
      </c>
      <c r="AW26" s="63">
        <f>(AW25/AV25)-1</f>
        <v>3.5653749488573361E-2</v>
      </c>
      <c r="AX26" s="63">
        <f>(AX25/AW25)-1</f>
        <v>7.1674473728766674E-3</v>
      </c>
      <c r="AY26" s="63">
        <f>(AY25/AX25)-1</f>
        <v>3.0370951473719598E-2</v>
      </c>
      <c r="AZ26" s="63">
        <f>(AZ25/AY25)-1</f>
        <v>2.6865346965412318E-2</v>
      </c>
      <c r="BA26" s="63">
        <f>(BA25/AZ25)-1</f>
        <v>3.3682872577057488E-2</v>
      </c>
      <c r="BB26" s="63">
        <f>(BB25/BA25)-1</f>
        <v>9.3247258940465372E-3</v>
      </c>
      <c r="BC26" s="63">
        <f>(BC25/BB25)-1</f>
        <v>1.7969543147208222E-2</v>
      </c>
      <c r="BD26" s="63">
        <f>(BD25/BC25)-1</f>
        <v>1.3862571058143036E-2</v>
      </c>
      <c r="BE26" s="63">
        <f>(BE25/BD25)-1</f>
        <v>1.883730080661028E-2</v>
      </c>
      <c r="BF26" s="63">
        <f>(BF25/BE25)-1</f>
        <v>1.9261404779145508E-2</v>
      </c>
      <c r="BG26" s="63">
        <f>(BG25/BF25)-1</f>
        <v>1.5960973761485198E-2</v>
      </c>
      <c r="BH26" s="63">
        <f>(BH25/BG25)-1</f>
        <v>5.1279660621883494E-3</v>
      </c>
      <c r="BI26" s="63">
        <f>(BI25/BH25)-1</f>
        <v>1.127034924168635E-2</v>
      </c>
      <c r="BJ26" s="63">
        <f>(BJ25/BI25)-1</f>
        <v>3.5314621170428051E-3</v>
      </c>
      <c r="BK26" s="63">
        <f>(BK25/BJ25)-1</f>
        <v>1.3847630364242969E-2</v>
      </c>
      <c r="BL26" s="63">
        <f>(BL25/BK25)-1</f>
        <v>6.7165524702488266E-3</v>
      </c>
      <c r="BM26" s="63">
        <f>(BM25/BL25)-1</f>
        <v>7.2986163972597051E-3</v>
      </c>
      <c r="BN26" s="63">
        <f>(BN25/BM25)-1</f>
        <v>2.4004267425319359E-3</v>
      </c>
      <c r="BO26" s="63">
        <f>(BO25/BN25)-1</f>
        <v>8.8248337028824508E-3</v>
      </c>
      <c r="BP26" s="63">
        <f>(BP25/BO25)-1</f>
        <v>5.978284759769581E-3</v>
      </c>
      <c r="BQ26" s="63">
        <f>(BQ25/BP25)-1</f>
        <v>5.767970286213675E-3</v>
      </c>
      <c r="BR26" s="63">
        <f>(BR25/BQ25)-1</f>
        <v>1.4554459747143422E-2</v>
      </c>
      <c r="BS26" s="63">
        <f>(BS25/BR25)-1</f>
        <v>1.6272696128811326E-2</v>
      </c>
      <c r="BT26" s="63">
        <f>(BT25/BS25)-1</f>
        <v>2.0647227372323496E-3</v>
      </c>
      <c r="BU26" s="63">
        <f>(BU25/BT25)-1</f>
        <v>4.8778436567007422E-3</v>
      </c>
      <c r="BV26" s="63">
        <f>(BV25/BU25)-1</f>
        <v>3.7243168598568577E-3</v>
      </c>
      <c r="BW26" s="63">
        <f>(BW25/BV25)-1</f>
        <v>-1.0381055615775847E-2</v>
      </c>
      <c r="BX26" s="63">
        <f>(BX25/BW25)-1</f>
        <v>1.6008762691157585E-3</v>
      </c>
      <c r="BY26" s="63">
        <f>(BY25/BX25)-1</f>
        <v>6.8138801261830029E-3</v>
      </c>
      <c r="BZ26" s="63">
        <f>(BZ25/BY25)-1</f>
        <v>5.3473701800559326E-3</v>
      </c>
      <c r="CA26" s="63">
        <f>(CA25/BZ25)-1</f>
        <v>-1.1635154789112812E-2</v>
      </c>
      <c r="CB26" s="63">
        <f>(CB25/CA25)-1</f>
        <v>-2.5352112676056304E-2</v>
      </c>
      <c r="CC26" s="63">
        <f>(CC25/CB25)-1</f>
        <v>-7.0485721680614288E-2</v>
      </c>
      <c r="CD26" s="63">
        <f t="shared" ref="CD26:CV26" si="168">(CD25/CC25)-1</f>
        <v>-1</v>
      </c>
      <c r="CE26" s="63" t="e">
        <f t="shared" si="168"/>
        <v>#DIV/0!</v>
      </c>
      <c r="CF26" s="63" t="e">
        <f t="shared" si="168"/>
        <v>#DIV/0!</v>
      </c>
      <c r="CG26" s="63" t="e">
        <f t="shared" si="168"/>
        <v>#DIV/0!</v>
      </c>
      <c r="CH26" s="63" t="e">
        <f t="shared" si="168"/>
        <v>#DIV/0!</v>
      </c>
      <c r="CI26" s="63" t="e">
        <f t="shared" si="168"/>
        <v>#DIV/0!</v>
      </c>
      <c r="CJ26" s="63" t="e">
        <f t="shared" si="168"/>
        <v>#DIV/0!</v>
      </c>
      <c r="CK26" s="63" t="e">
        <f t="shared" si="168"/>
        <v>#DIV/0!</v>
      </c>
      <c r="CL26" s="63" t="e">
        <f t="shared" si="168"/>
        <v>#DIV/0!</v>
      </c>
      <c r="CM26" s="63" t="e">
        <f t="shared" si="168"/>
        <v>#DIV/0!</v>
      </c>
      <c r="CN26" s="63" t="e">
        <f t="shared" si="168"/>
        <v>#DIV/0!</v>
      </c>
      <c r="CO26" s="63" t="e">
        <f t="shared" si="168"/>
        <v>#DIV/0!</v>
      </c>
      <c r="CP26" s="63" t="e">
        <f t="shared" si="168"/>
        <v>#DIV/0!</v>
      </c>
      <c r="CQ26" s="63" t="e">
        <f t="shared" si="168"/>
        <v>#DIV/0!</v>
      </c>
      <c r="CR26" s="63" t="e">
        <f t="shared" si="168"/>
        <v>#DIV/0!</v>
      </c>
      <c r="CS26" s="63" t="e">
        <f t="shared" si="168"/>
        <v>#DIV/0!</v>
      </c>
      <c r="CT26" s="63" t="e">
        <f t="shared" si="168"/>
        <v>#DIV/0!</v>
      </c>
      <c r="CU26" s="63" t="e">
        <f t="shared" si="168"/>
        <v>#DIV/0!</v>
      </c>
      <c r="CV26" s="63" t="e">
        <f t="shared" si="168"/>
        <v>#DIV/0!</v>
      </c>
    </row>
    <row r="27" spans="2:100" s="51" customFormat="1" ht="17" thickBot="1">
      <c r="B27" s="58" t="s">
        <v>867</v>
      </c>
      <c r="C27" s="50"/>
      <c r="D27" s="64"/>
      <c r="E27" s="87">
        <f>F32</f>
        <v>0</v>
      </c>
      <c r="F27" s="87">
        <f>F25-E25</f>
        <v>2</v>
      </c>
      <c r="G27" s="87">
        <f>G25-F25</f>
        <v>3</v>
      </c>
      <c r="H27" s="87">
        <f>H25-G25</f>
        <v>4</v>
      </c>
      <c r="I27" s="87">
        <f>I25-H25</f>
        <v>8</v>
      </c>
      <c r="J27" s="87">
        <f>J25-I25</f>
        <v>9</v>
      </c>
      <c r="K27" s="87">
        <f>K25-J25</f>
        <v>9</v>
      </c>
      <c r="L27" s="87">
        <f>L25-K25</f>
        <v>2</v>
      </c>
      <c r="M27" s="87">
        <f>M25-L25</f>
        <v>18</v>
      </c>
      <c r="N27" s="87">
        <f>N25-M25</f>
        <v>19</v>
      </c>
      <c r="O27" s="87">
        <f>O25-N25</f>
        <v>34</v>
      </c>
      <c r="P27" s="87">
        <f>P25-O25</f>
        <v>56</v>
      </c>
      <c r="Q27" s="87">
        <f>Q25-P25</f>
        <v>75</v>
      </c>
      <c r="R27" s="87">
        <f>R25-Q25</f>
        <v>85</v>
      </c>
      <c r="S27" s="87">
        <f>S25-R25</f>
        <v>116</v>
      </c>
      <c r="T27" s="87">
        <f>T25-S25</f>
        <v>194</v>
      </c>
      <c r="U27" s="87">
        <f>U25-T25</f>
        <v>141</v>
      </c>
      <c r="V27" s="87">
        <f>V25-U25</f>
        <v>230</v>
      </c>
      <c r="W27" s="87">
        <f>W25-V25</f>
        <v>254</v>
      </c>
      <c r="X27" s="87">
        <f>X25-W25</f>
        <v>318</v>
      </c>
      <c r="Y27" s="87">
        <f>Y25-X25</f>
        <v>442</v>
      </c>
      <c r="Z27" s="87">
        <f>Z25-Y25</f>
        <v>284</v>
      </c>
      <c r="AA27" s="87">
        <f>AA25-Z25</f>
        <v>623</v>
      </c>
      <c r="AB27" s="87">
        <f>AB25-AA25</f>
        <v>511</v>
      </c>
      <c r="AC27" s="87">
        <f>AC25-AB25</f>
        <v>708</v>
      </c>
      <c r="AD27" s="87">
        <f>AD25-AC25</f>
        <v>878</v>
      </c>
      <c r="AE27" s="87">
        <f>AE25-AD25</f>
        <v>773</v>
      </c>
      <c r="AF27" s="87">
        <f>AF25-AE25</f>
        <v>425</v>
      </c>
      <c r="AG27" s="87">
        <f>AG25-AF25</f>
        <v>1015</v>
      </c>
      <c r="AH27" s="87">
        <f>AH25-AG25</f>
        <v>781</v>
      </c>
      <c r="AI27" s="87">
        <f>AI25-AH25</f>
        <v>736</v>
      </c>
      <c r="AJ27" s="87">
        <f>AJ25-AI25</f>
        <v>815</v>
      </c>
      <c r="AK27" s="87">
        <f>AK25-AJ25</f>
        <v>611</v>
      </c>
      <c r="AL27" s="87">
        <f>AL25-AK25</f>
        <v>725</v>
      </c>
      <c r="AM27" s="87">
        <f>AM25-AL25</f>
        <v>371</v>
      </c>
      <c r="AN27" s="87">
        <f>AN25-AM25</f>
        <v>634</v>
      </c>
      <c r="AO27" s="87">
        <f>AO25-AN25</f>
        <v>652</v>
      </c>
      <c r="AP27" s="87">
        <f>AP25-AO25</f>
        <v>777</v>
      </c>
      <c r="AQ27" s="87">
        <f>AQ25-AP25</f>
        <v>1462</v>
      </c>
      <c r="AR27" s="87">
        <f>AR25-AQ25</f>
        <v>447</v>
      </c>
      <c r="AS27" s="87">
        <f>AS25-AR25</f>
        <v>553</v>
      </c>
      <c r="AT27" s="87">
        <f>AT25-AS25</f>
        <v>318</v>
      </c>
      <c r="AU27" s="87">
        <f>AU25-AT25</f>
        <v>412</v>
      </c>
      <c r="AV27" s="87">
        <f>AV25-AU25</f>
        <v>575</v>
      </c>
      <c r="AW27" s="87">
        <f>AW25-AV25</f>
        <v>610</v>
      </c>
      <c r="AX27" s="87">
        <f>AX25-AW25</f>
        <v>127</v>
      </c>
      <c r="AY27" s="87">
        <f>AY25-AX25</f>
        <v>542</v>
      </c>
      <c r="AZ27" s="87">
        <f>AZ25-AY25</f>
        <v>494</v>
      </c>
      <c r="BA27" s="87">
        <f>BA25-AZ25</f>
        <v>636</v>
      </c>
      <c r="BB27" s="87">
        <f>BB25-BA25</f>
        <v>182</v>
      </c>
      <c r="BC27" s="87">
        <f>BC25-BB25</f>
        <v>354</v>
      </c>
      <c r="BD27" s="87">
        <f>BD25-BC25</f>
        <v>278</v>
      </c>
      <c r="BE27" s="87">
        <f>BE25-BD25</f>
        <v>383</v>
      </c>
      <c r="BF27" s="87">
        <f>BF25-BE25</f>
        <v>399</v>
      </c>
      <c r="BG27" s="87">
        <f>BG25-BF25</f>
        <v>337</v>
      </c>
      <c r="BH27" s="87">
        <f>BH25-BG25</f>
        <v>110</v>
      </c>
      <c r="BI27" s="87">
        <f>BI25-BH25</f>
        <v>243</v>
      </c>
      <c r="BJ27" s="87">
        <f>BJ25-BI25</f>
        <v>77</v>
      </c>
      <c r="BK27" s="87">
        <f>BK25-BJ25</f>
        <v>303</v>
      </c>
      <c r="BL27" s="87">
        <f>BL25-BK25</f>
        <v>149</v>
      </c>
      <c r="BM27" s="87">
        <f>BM25-BL25</f>
        <v>163</v>
      </c>
      <c r="BN27" s="87">
        <f>BN25-BM25</f>
        <v>54</v>
      </c>
      <c r="BO27" s="87">
        <f>BO25-BN25</f>
        <v>199</v>
      </c>
      <c r="BP27" s="87">
        <f>BP25-BO25</f>
        <v>136</v>
      </c>
      <c r="BQ27" s="87">
        <f>BQ25-BP25</f>
        <v>132</v>
      </c>
      <c r="BR27" s="87">
        <f>BR25-BQ25</f>
        <v>335</v>
      </c>
      <c r="BS27" s="87">
        <f>BS25-BR25</f>
        <v>380</v>
      </c>
      <c r="BT27" s="87">
        <f>BT25-BS25</f>
        <v>49</v>
      </c>
      <c r="BU27" s="87">
        <f>BU25-BT25</f>
        <v>116</v>
      </c>
      <c r="BV27" s="87">
        <f>BV25-BU25</f>
        <v>89</v>
      </c>
      <c r="BW27" s="87">
        <f>BW25-BV25</f>
        <v>-249</v>
      </c>
      <c r="BX27" s="87">
        <f>BX25-BW25</f>
        <v>38</v>
      </c>
      <c r="BY27" s="87">
        <f>BY25-BX25</f>
        <v>162</v>
      </c>
      <c r="BZ27" s="87">
        <f>BZ25-BY25</f>
        <v>128</v>
      </c>
      <c r="CA27" s="87">
        <f>CA25-BZ25</f>
        <v>-280</v>
      </c>
      <c r="CB27" s="87">
        <f>CB25-CA25</f>
        <v>-603</v>
      </c>
      <c r="CC27" s="87">
        <f>CC25-CB25</f>
        <v>-1634</v>
      </c>
      <c r="CD27" s="87">
        <f t="shared" ref="CD27:CV27" si="169">CD25-CC25</f>
        <v>-21548</v>
      </c>
      <c r="CE27" s="87">
        <f t="shared" si="169"/>
        <v>0</v>
      </c>
      <c r="CF27" s="87">
        <f t="shared" si="169"/>
        <v>0</v>
      </c>
      <c r="CG27" s="87">
        <f t="shared" si="169"/>
        <v>0</v>
      </c>
      <c r="CH27" s="87">
        <f t="shared" si="169"/>
        <v>0</v>
      </c>
      <c r="CI27" s="87">
        <f t="shared" si="169"/>
        <v>0</v>
      </c>
      <c r="CJ27" s="87">
        <f t="shared" si="169"/>
        <v>0</v>
      </c>
      <c r="CK27" s="87">
        <f t="shared" si="169"/>
        <v>0</v>
      </c>
      <c r="CL27" s="87">
        <f t="shared" si="169"/>
        <v>0</v>
      </c>
      <c r="CM27" s="87">
        <f t="shared" si="169"/>
        <v>0</v>
      </c>
      <c r="CN27" s="87">
        <f t="shared" si="169"/>
        <v>0</v>
      </c>
      <c r="CO27" s="87">
        <f t="shared" si="169"/>
        <v>0</v>
      </c>
      <c r="CP27" s="87">
        <f t="shared" si="169"/>
        <v>0</v>
      </c>
      <c r="CQ27" s="87">
        <f t="shared" si="169"/>
        <v>0</v>
      </c>
      <c r="CR27" s="87">
        <f t="shared" si="169"/>
        <v>0</v>
      </c>
      <c r="CS27" s="87">
        <f t="shared" si="169"/>
        <v>0</v>
      </c>
      <c r="CT27" s="87">
        <f t="shared" si="169"/>
        <v>0</v>
      </c>
      <c r="CU27" s="87">
        <f t="shared" si="169"/>
        <v>0</v>
      </c>
      <c r="CV27" s="87">
        <f t="shared" si="169"/>
        <v>0</v>
      </c>
    </row>
    <row r="28" spans="2:100" ht="6" customHeight="1" thickBot="1">
      <c r="B28" s="50"/>
      <c r="D28" s="4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</row>
    <row r="29" spans="2:100" s="81" customFormat="1" ht="19">
      <c r="B29" s="82" t="s">
        <v>877</v>
      </c>
      <c r="C29" s="80"/>
      <c r="D29" s="82"/>
      <c r="E29" s="82">
        <v>0</v>
      </c>
      <c r="F29" s="82">
        <v>0</v>
      </c>
      <c r="G29" s="82">
        <v>9</v>
      </c>
      <c r="H29" s="82">
        <v>13</v>
      </c>
      <c r="I29" s="82">
        <v>21</v>
      </c>
      <c r="J29" s="82">
        <v>30</v>
      </c>
      <c r="K29" s="82">
        <v>38</v>
      </c>
      <c r="L29" s="82">
        <v>40</v>
      </c>
      <c r="M29" s="82">
        <v>57</v>
      </c>
      <c r="N29" s="82">
        <v>69</v>
      </c>
      <c r="O29" s="82">
        <v>107</v>
      </c>
      <c r="P29" s="82">
        <v>114</v>
      </c>
      <c r="Q29" s="82">
        <v>139</v>
      </c>
      <c r="R29" s="82">
        <v>139</v>
      </c>
      <c r="S29" s="82">
        <v>206</v>
      </c>
      <c r="T29" s="82">
        <v>89</v>
      </c>
      <c r="U29" s="82">
        <v>89</v>
      </c>
      <c r="V29" s="82">
        <v>126</v>
      </c>
      <c r="W29" s="82">
        <v>156</v>
      </c>
      <c r="X29" s="82">
        <v>169</v>
      </c>
      <c r="Y29" s="82">
        <v>201</v>
      </c>
      <c r="Z29" s="82">
        <v>203</v>
      </c>
      <c r="AA29" s="82">
        <v>276</v>
      </c>
      <c r="AB29" s="82">
        <v>191</v>
      </c>
      <c r="AC29" s="82">
        <v>354</v>
      </c>
      <c r="AD29" s="82">
        <v>418</v>
      </c>
      <c r="AE29" s="82">
        <v>486</v>
      </c>
      <c r="AF29" s="82">
        <v>571</v>
      </c>
      <c r="AG29" s="82">
        <v>627</v>
      </c>
      <c r="AH29" s="82">
        <v>726</v>
      </c>
      <c r="AI29" s="82">
        <v>1042</v>
      </c>
      <c r="AJ29" s="82">
        <v>1058</v>
      </c>
      <c r="AK29" s="82">
        <v>1075</v>
      </c>
      <c r="AL29" s="82">
        <v>1084</v>
      </c>
      <c r="AM29" s="82">
        <v>1099</v>
      </c>
      <c r="AN29" s="82">
        <v>1180</v>
      </c>
      <c r="AO29" s="82">
        <v>1211</v>
      </c>
      <c r="AP29" s="82">
        <v>1173</v>
      </c>
      <c r="AQ29" s="82">
        <v>1179</v>
      </c>
      <c r="AR29" s="82">
        <v>1175</v>
      </c>
      <c r="AS29" s="82">
        <v>1177</v>
      </c>
      <c r="AT29" s="82">
        <v>1187</v>
      </c>
      <c r="AU29" s="82">
        <v>1227</v>
      </c>
      <c r="AV29" s="82">
        <v>1200</v>
      </c>
      <c r="AW29" s="82">
        <v>1302</v>
      </c>
      <c r="AX29" s="82">
        <v>1284</v>
      </c>
      <c r="AY29" s="82">
        <v>1253</v>
      </c>
      <c r="AZ29" s="82">
        <v>1243</v>
      </c>
      <c r="BA29" s="82">
        <v>1208</v>
      </c>
      <c r="BB29" s="82">
        <v>1172</v>
      </c>
      <c r="BC29" s="82">
        <v>1146</v>
      </c>
      <c r="BD29" s="82">
        <v>1095</v>
      </c>
      <c r="BE29" s="82">
        <v>1068</v>
      </c>
      <c r="BF29" s="82">
        <v>1040</v>
      </c>
      <c r="BG29" s="82">
        <v>1005</v>
      </c>
      <c r="BH29" s="82">
        <v>995</v>
      </c>
      <c r="BI29" s="82">
        <v>936</v>
      </c>
      <c r="BJ29" s="82">
        <v>980</v>
      </c>
      <c r="BK29" s="82">
        <v>968</v>
      </c>
      <c r="BL29" s="82">
        <v>892</v>
      </c>
      <c r="BM29" s="82">
        <v>855</v>
      </c>
      <c r="BN29" s="82">
        <v>856</v>
      </c>
      <c r="BO29" s="82">
        <v>813</v>
      </c>
      <c r="BP29" s="82">
        <v>818</v>
      </c>
      <c r="BQ29" s="82">
        <v>838</v>
      </c>
      <c r="BR29" s="82">
        <v>874</v>
      </c>
      <c r="BS29" s="82">
        <v>842</v>
      </c>
      <c r="BT29" s="82">
        <v>815</v>
      </c>
      <c r="BU29" s="82">
        <v>797</v>
      </c>
      <c r="BV29" s="82">
        <v>805</v>
      </c>
      <c r="BW29" s="82">
        <v>709</v>
      </c>
      <c r="BX29" s="82">
        <v>692</v>
      </c>
      <c r="BY29" s="82">
        <v>680</v>
      </c>
      <c r="BZ29" s="82">
        <v>673</v>
      </c>
      <c r="CA29" s="82">
        <v>657</v>
      </c>
      <c r="CB29" s="82">
        <v>649</v>
      </c>
      <c r="CC29" s="82">
        <v>628</v>
      </c>
      <c r="CD29" s="82"/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82"/>
      <c r="CP29" s="82"/>
      <c r="CQ29" s="82"/>
      <c r="CR29" s="82"/>
      <c r="CS29" s="82"/>
      <c r="CT29" s="82"/>
      <c r="CU29" s="82"/>
      <c r="CV29" s="82"/>
    </row>
    <row r="30" spans="2:100">
      <c r="B30" s="65" t="s">
        <v>868</v>
      </c>
      <c r="D30" s="65"/>
      <c r="E30" s="65" t="s">
        <v>862</v>
      </c>
      <c r="F30" s="65" t="s">
        <v>862</v>
      </c>
      <c r="G30" s="65" t="s">
        <v>862</v>
      </c>
      <c r="H30" s="65">
        <f>(H29/G29)-1</f>
        <v>0.44444444444444442</v>
      </c>
      <c r="I30" s="65">
        <f>(I29/H29)-1</f>
        <v>0.61538461538461542</v>
      </c>
      <c r="J30" s="65">
        <f>(J29/I29)-1</f>
        <v>0.4285714285714286</v>
      </c>
      <c r="K30" s="65">
        <f>(K29/J29)-1</f>
        <v>0.26666666666666661</v>
      </c>
      <c r="L30" s="65">
        <f>(L29/K29)-1</f>
        <v>5.2631578947368363E-2</v>
      </c>
      <c r="M30" s="65">
        <f>(M29/L29)-1</f>
        <v>0.42500000000000004</v>
      </c>
      <c r="N30" s="65">
        <f>(N29/M29)-1</f>
        <v>0.21052631578947367</v>
      </c>
      <c r="O30" s="65">
        <f>(O29/N29)-1</f>
        <v>0.55072463768115942</v>
      </c>
      <c r="P30" s="65">
        <f>(P29/O29)-1</f>
        <v>6.5420560747663448E-2</v>
      </c>
      <c r="Q30" s="65">
        <f>(Q29/P29)-1</f>
        <v>0.2192982456140351</v>
      </c>
      <c r="R30" s="65">
        <f>(R29/Q29)-1</f>
        <v>0</v>
      </c>
      <c r="S30" s="65">
        <f>(S29/R29)-1</f>
        <v>0.48201438848920852</v>
      </c>
      <c r="T30" s="65">
        <f>(T29/S29)-1</f>
        <v>-0.56796116504854366</v>
      </c>
      <c r="U30" s="65">
        <f>(U29/T29)-1</f>
        <v>0</v>
      </c>
      <c r="V30" s="65">
        <f>(V29/U29)-1</f>
        <v>0.41573033707865159</v>
      </c>
      <c r="W30" s="65">
        <f>(W29/V29)-1</f>
        <v>0.23809523809523814</v>
      </c>
      <c r="X30" s="65">
        <f>(X29/W29)-1</f>
        <v>8.3333333333333259E-2</v>
      </c>
      <c r="Y30" s="65">
        <f>(Y29/X29)-1</f>
        <v>0.18934911242603558</v>
      </c>
      <c r="Z30" s="65">
        <f>(Z29/Y29)-1</f>
        <v>9.9502487562188602E-3</v>
      </c>
      <c r="AA30" s="65">
        <f>(AA29/Z29)-1</f>
        <v>0.35960591133004915</v>
      </c>
      <c r="AB30" s="65">
        <f>(AB29/AA29)-1</f>
        <v>-0.30797101449275366</v>
      </c>
      <c r="AC30" s="65">
        <f>(AC29/AB29)-1</f>
        <v>0.85340314136125661</v>
      </c>
      <c r="AD30" s="65">
        <f>(AD29/AC29)-1</f>
        <v>0.18079096045197751</v>
      </c>
      <c r="AE30" s="65">
        <f>(AE29/AD29)-1</f>
        <v>0.16267942583732053</v>
      </c>
      <c r="AF30" s="65">
        <f>(AF29/AE29)-1</f>
        <v>0.17489711934156382</v>
      </c>
      <c r="AG30" s="65">
        <f>(AG29/AF29)-1</f>
        <v>9.8073555166374726E-2</v>
      </c>
      <c r="AH30" s="65">
        <f>(AH29/AG29)-1</f>
        <v>0.15789473684210531</v>
      </c>
      <c r="AI30" s="65">
        <f>(AI29/AH29)-1</f>
        <v>0.43526170798898067</v>
      </c>
      <c r="AJ30" s="65">
        <f>(AJ29/AI29)-1</f>
        <v>1.5355086372360827E-2</v>
      </c>
      <c r="AK30" s="65">
        <f>(AK29/AJ29)-1</f>
        <v>1.6068052930056753E-2</v>
      </c>
      <c r="AL30" s="65">
        <f>(AL29/AK29)-1</f>
        <v>8.3720930232558111E-3</v>
      </c>
      <c r="AM30" s="65">
        <f>(AM29/AL29)-1</f>
        <v>1.3837638376383854E-2</v>
      </c>
      <c r="AN30" s="65">
        <f>(AN29/AM29)-1</f>
        <v>7.3703366696997286E-2</v>
      </c>
      <c r="AO30" s="65">
        <f>(AO29/AN29)-1</f>
        <v>2.6271186440677941E-2</v>
      </c>
      <c r="AP30" s="65">
        <f>(AP29/AO29)-1</f>
        <v>-3.1379025598678778E-2</v>
      </c>
      <c r="AQ30" s="65">
        <f>(AQ29/AP29)-1</f>
        <v>5.1150895140665842E-3</v>
      </c>
      <c r="AR30" s="65">
        <f>(AR29/AQ29)-1</f>
        <v>-3.392705682782049E-3</v>
      </c>
      <c r="AS30" s="65">
        <f>(AS29/AR29)-1</f>
        <v>1.7021276595745594E-3</v>
      </c>
      <c r="AT30" s="65">
        <f>(AT29/AS29)-1</f>
        <v>8.4961767204758676E-3</v>
      </c>
      <c r="AU30" s="65">
        <f>(AU29/AT29)-1</f>
        <v>3.3698399326032025E-2</v>
      </c>
      <c r="AV30" s="65">
        <f>(AV29/AU29)-1</f>
        <v>-2.2004889975550168E-2</v>
      </c>
      <c r="AW30" s="65">
        <f>(AW29/AV29)-1</f>
        <v>8.4999999999999964E-2</v>
      </c>
      <c r="AX30" s="65">
        <f>(AX29/AW29)-1</f>
        <v>-1.3824884792626779E-2</v>
      </c>
      <c r="AY30" s="65">
        <f>(AY29/AX29)-1</f>
        <v>-2.4143302180685389E-2</v>
      </c>
      <c r="AZ30" s="65">
        <f>(AZ29/AY29)-1</f>
        <v>-7.9808459696727452E-3</v>
      </c>
      <c r="BA30" s="65">
        <f>(BA29/AZ29)-1</f>
        <v>-2.8157683024939706E-2</v>
      </c>
      <c r="BB30" s="65">
        <f>(BB29/BA29)-1</f>
        <v>-2.9801324503311299E-2</v>
      </c>
      <c r="BC30" s="65">
        <f>(BC29/BB29)-1</f>
        <v>-2.2184300341296925E-2</v>
      </c>
      <c r="BD30" s="65">
        <f>(BD29/BC29)-1</f>
        <v>-4.450261780104714E-2</v>
      </c>
      <c r="BE30" s="65">
        <f>(BE29/BD29)-1</f>
        <v>-2.4657534246575352E-2</v>
      </c>
      <c r="BF30" s="65">
        <f>(BF29/BE29)-1</f>
        <v>-2.6217228464419429E-2</v>
      </c>
      <c r="BG30" s="65">
        <f>(BG29/BF29)-1</f>
        <v>-3.3653846153846145E-2</v>
      </c>
      <c r="BH30" s="65">
        <f>(BH29/BG29)-1</f>
        <v>-9.9502487562188602E-3</v>
      </c>
      <c r="BI30" s="65">
        <f>(BI29/BH29)-1</f>
        <v>-5.9296482412060314E-2</v>
      </c>
      <c r="BJ30" s="65">
        <f>(BJ29/BI29)-1</f>
        <v>4.7008547008547064E-2</v>
      </c>
      <c r="BK30" s="65">
        <f>(BK29/BJ29)-1</f>
        <v>-1.2244897959183709E-2</v>
      </c>
      <c r="BL30" s="65">
        <f>(BL29/BK29)-1</f>
        <v>-7.8512396694214837E-2</v>
      </c>
      <c r="BM30" s="65">
        <f>(BM29/BL29)-1</f>
        <v>-4.1479820627802644E-2</v>
      </c>
      <c r="BN30" s="65">
        <f>(BN29/BM29)-1</f>
        <v>1.1695906432749315E-3</v>
      </c>
      <c r="BO30" s="65">
        <f>(BO29/BN29)-1</f>
        <v>-5.0233644859813076E-2</v>
      </c>
      <c r="BP30" s="65">
        <f>(BP29/BO29)-1</f>
        <v>6.1500615006149228E-3</v>
      </c>
      <c r="BQ30" s="65">
        <f>(BQ29/BP29)-1</f>
        <v>2.4449877750611249E-2</v>
      </c>
      <c r="BR30" s="65">
        <f>(BR29/BQ29)-1</f>
        <v>4.2959427207637235E-2</v>
      </c>
      <c r="BS30" s="65">
        <f>(BS29/BR29)-1</f>
        <v>-3.6613272311212808E-2</v>
      </c>
      <c r="BT30" s="65">
        <f>(BT29/BS29)-1</f>
        <v>-3.2066508313539188E-2</v>
      </c>
      <c r="BU30" s="65">
        <f>(BU29/BT29)-1</f>
        <v>-2.2085889570552131E-2</v>
      </c>
      <c r="BV30" s="65">
        <f>(BV29/BU29)-1</f>
        <v>1.0037641154328814E-2</v>
      </c>
      <c r="BW30" s="65">
        <f>(BW29/BV29)-1</f>
        <v>-0.11925465838509319</v>
      </c>
      <c r="BX30" s="65">
        <f>(BX29/BW29)-1</f>
        <v>-2.3977433004231274E-2</v>
      </c>
      <c r="BY30" s="65">
        <f>(BY29/BX29)-1</f>
        <v>-1.7341040462427793E-2</v>
      </c>
      <c r="BZ30" s="65">
        <f>(BZ29/BY29)-1</f>
        <v>-1.0294117647058787E-2</v>
      </c>
      <c r="CA30" s="65">
        <f>(CA29/BZ29)-1</f>
        <v>-2.3774145616641928E-2</v>
      </c>
      <c r="CB30" s="65">
        <f>(CB29/CA29)-1</f>
        <v>-1.2176560121765601E-2</v>
      </c>
      <c r="CC30" s="65">
        <f>(CC29/CB29)-1</f>
        <v>-3.2357473035439122E-2</v>
      </c>
      <c r="CD30" s="65">
        <f t="shared" ref="CD30:CV30" si="170">(CD29/CC29)-1</f>
        <v>-1</v>
      </c>
      <c r="CE30" s="65" t="e">
        <f t="shared" si="170"/>
        <v>#DIV/0!</v>
      </c>
      <c r="CF30" s="65" t="e">
        <f t="shared" si="170"/>
        <v>#DIV/0!</v>
      </c>
      <c r="CG30" s="65" t="e">
        <f t="shared" si="170"/>
        <v>#DIV/0!</v>
      </c>
      <c r="CH30" s="65" t="e">
        <f t="shared" si="170"/>
        <v>#DIV/0!</v>
      </c>
      <c r="CI30" s="65" t="e">
        <f t="shared" si="170"/>
        <v>#DIV/0!</v>
      </c>
      <c r="CJ30" s="65" t="e">
        <f t="shared" si="170"/>
        <v>#DIV/0!</v>
      </c>
      <c r="CK30" s="65" t="e">
        <f t="shared" si="170"/>
        <v>#DIV/0!</v>
      </c>
      <c r="CL30" s="65" t="e">
        <f t="shared" si="170"/>
        <v>#DIV/0!</v>
      </c>
      <c r="CM30" s="65" t="e">
        <f t="shared" si="170"/>
        <v>#DIV/0!</v>
      </c>
      <c r="CN30" s="65" t="e">
        <f t="shared" si="170"/>
        <v>#DIV/0!</v>
      </c>
      <c r="CO30" s="65" t="e">
        <f t="shared" si="170"/>
        <v>#DIV/0!</v>
      </c>
      <c r="CP30" s="65" t="e">
        <f t="shared" si="170"/>
        <v>#DIV/0!</v>
      </c>
      <c r="CQ30" s="65" t="e">
        <f t="shared" si="170"/>
        <v>#DIV/0!</v>
      </c>
      <c r="CR30" s="65" t="e">
        <f t="shared" si="170"/>
        <v>#DIV/0!</v>
      </c>
      <c r="CS30" s="65" t="e">
        <f t="shared" si="170"/>
        <v>#DIV/0!</v>
      </c>
      <c r="CT30" s="65" t="e">
        <f t="shared" si="170"/>
        <v>#DIV/0!</v>
      </c>
      <c r="CU30" s="65" t="e">
        <f t="shared" si="170"/>
        <v>#DIV/0!</v>
      </c>
      <c r="CV30" s="65" t="e">
        <f t="shared" si="170"/>
        <v>#DIV/0!</v>
      </c>
    </row>
    <row r="31" spans="2:100" ht="17" thickBot="1">
      <c r="B31" s="66" t="s">
        <v>867</v>
      </c>
      <c r="D31" s="66"/>
      <c r="E31" s="88">
        <f>E29</f>
        <v>0</v>
      </c>
      <c r="F31" s="88">
        <f>F29-E29</f>
        <v>0</v>
      </c>
      <c r="G31" s="88">
        <f>G29-F29</f>
        <v>9</v>
      </c>
      <c r="H31" s="88">
        <f>H29-G29</f>
        <v>4</v>
      </c>
      <c r="I31" s="88">
        <f>I29-H29</f>
        <v>8</v>
      </c>
      <c r="J31" s="88">
        <f>J29-I29</f>
        <v>9</v>
      </c>
      <c r="K31" s="88">
        <f>K29-J29</f>
        <v>8</v>
      </c>
      <c r="L31" s="88">
        <f>L29-K29</f>
        <v>2</v>
      </c>
      <c r="M31" s="88">
        <f>M29-L29</f>
        <v>17</v>
      </c>
      <c r="N31" s="88">
        <f>N29-M29</f>
        <v>12</v>
      </c>
      <c r="O31" s="88">
        <f>O29-N29</f>
        <v>38</v>
      </c>
      <c r="P31" s="88">
        <f>P29-O29</f>
        <v>7</v>
      </c>
      <c r="Q31" s="88">
        <f>Q29-P29</f>
        <v>25</v>
      </c>
      <c r="R31" s="88">
        <f>R29-Q29</f>
        <v>0</v>
      </c>
      <c r="S31" s="88">
        <f>S29-R29</f>
        <v>67</v>
      </c>
      <c r="T31" s="88">
        <f>T29-S29</f>
        <v>-117</v>
      </c>
      <c r="U31" s="88">
        <f>U29-T29</f>
        <v>0</v>
      </c>
      <c r="V31" s="88">
        <f>V29-U29</f>
        <v>37</v>
      </c>
      <c r="W31" s="88">
        <f>W29-V29</f>
        <v>30</v>
      </c>
      <c r="X31" s="88">
        <f>X29-W29</f>
        <v>13</v>
      </c>
      <c r="Y31" s="88">
        <f>Y29-X29</f>
        <v>32</v>
      </c>
      <c r="Z31" s="88">
        <f>Z29-Y29</f>
        <v>2</v>
      </c>
      <c r="AA31" s="88">
        <f>AA29-Z29</f>
        <v>73</v>
      </c>
      <c r="AB31" s="88">
        <f>AB29-AA29</f>
        <v>-85</v>
      </c>
      <c r="AC31" s="88">
        <f>AC29-AB29</f>
        <v>163</v>
      </c>
      <c r="AD31" s="88">
        <f>AD29-AC29</f>
        <v>64</v>
      </c>
      <c r="AE31" s="88">
        <f>AE29-AD29</f>
        <v>68</v>
      </c>
      <c r="AF31" s="88">
        <f>AF29-AE29</f>
        <v>85</v>
      </c>
      <c r="AG31" s="88">
        <f>AG29-AF29</f>
        <v>56</v>
      </c>
      <c r="AH31" s="88">
        <f>AH29-AG29</f>
        <v>99</v>
      </c>
      <c r="AI31" s="88">
        <f>AI29-AH29</f>
        <v>316</v>
      </c>
      <c r="AJ31" s="88">
        <f>AJ29-AI29</f>
        <v>16</v>
      </c>
      <c r="AK31" s="88">
        <f>AK29-AJ29</f>
        <v>17</v>
      </c>
      <c r="AL31" s="88">
        <f>AL29-AK29</f>
        <v>9</v>
      </c>
      <c r="AM31" s="88">
        <f>AM29-AL29</f>
        <v>15</v>
      </c>
      <c r="AN31" s="88">
        <f>AN29-AM29</f>
        <v>81</v>
      </c>
      <c r="AO31" s="88">
        <f>AO29-AN29</f>
        <v>31</v>
      </c>
      <c r="AP31" s="88">
        <f>AP29-AO29</f>
        <v>-38</v>
      </c>
      <c r="AQ31" s="88">
        <f>AQ29-AP29</f>
        <v>6</v>
      </c>
      <c r="AR31" s="88">
        <f>AR29-AQ29</f>
        <v>-4</v>
      </c>
      <c r="AS31" s="88">
        <f>AS29-AR29</f>
        <v>2</v>
      </c>
      <c r="AT31" s="88">
        <f>AT29-AS29</f>
        <v>10</v>
      </c>
      <c r="AU31" s="88">
        <f>AU29-AT29</f>
        <v>40</v>
      </c>
      <c r="AV31" s="88">
        <f>AV29-AU29</f>
        <v>-27</v>
      </c>
      <c r="AW31" s="88">
        <f>AW29-AV29</f>
        <v>102</v>
      </c>
      <c r="AX31" s="88">
        <f>AX29-AW29</f>
        <v>-18</v>
      </c>
      <c r="AY31" s="88">
        <f>AY29-AX29</f>
        <v>-31</v>
      </c>
      <c r="AZ31" s="88">
        <f>AZ29-AY29</f>
        <v>-10</v>
      </c>
      <c r="BA31" s="88">
        <f>BA29-AZ29</f>
        <v>-35</v>
      </c>
      <c r="BB31" s="88">
        <f>BB29-BA29</f>
        <v>-36</v>
      </c>
      <c r="BC31" s="88">
        <f>BC29-BB29</f>
        <v>-26</v>
      </c>
      <c r="BD31" s="88">
        <f>BD29-BC29</f>
        <v>-51</v>
      </c>
      <c r="BE31" s="88">
        <f>BE29-BD29</f>
        <v>-27</v>
      </c>
      <c r="BF31" s="88">
        <f>BF29-BE29</f>
        <v>-28</v>
      </c>
      <c r="BG31" s="88">
        <f>BG29-BF29</f>
        <v>-35</v>
      </c>
      <c r="BH31" s="88">
        <f>BH29-BG29</f>
        <v>-10</v>
      </c>
      <c r="BI31" s="88">
        <f>BI29-BH29</f>
        <v>-59</v>
      </c>
      <c r="BJ31" s="88">
        <f>BJ29-BI29</f>
        <v>44</v>
      </c>
      <c r="BK31" s="88">
        <f>BK29-BJ29</f>
        <v>-12</v>
      </c>
      <c r="BL31" s="88">
        <f>BL29-BK29</f>
        <v>-76</v>
      </c>
      <c r="BM31" s="88">
        <f>BM29-BL29</f>
        <v>-37</v>
      </c>
      <c r="BN31" s="88">
        <f>BN29-BM29</f>
        <v>1</v>
      </c>
      <c r="BO31" s="88">
        <f>BO29-BN29</f>
        <v>-43</v>
      </c>
      <c r="BP31" s="88">
        <f>BP29-BO29</f>
        <v>5</v>
      </c>
      <c r="BQ31" s="88">
        <f>BQ29-BP29</f>
        <v>20</v>
      </c>
      <c r="BR31" s="88">
        <f>BR29-BQ29</f>
        <v>36</v>
      </c>
      <c r="BS31" s="88">
        <f>BS29-BR29</f>
        <v>-32</v>
      </c>
      <c r="BT31" s="88">
        <f>BT29-BS29</f>
        <v>-27</v>
      </c>
      <c r="BU31" s="88">
        <f>BU29-BT29</f>
        <v>-18</v>
      </c>
      <c r="BV31" s="88">
        <f>BV29-BU29</f>
        <v>8</v>
      </c>
      <c r="BW31" s="88">
        <f>BW29-BV29</f>
        <v>-96</v>
      </c>
      <c r="BX31" s="88">
        <f>BX29-BW29</f>
        <v>-17</v>
      </c>
      <c r="BY31" s="88">
        <f>BY29-BX29</f>
        <v>-12</v>
      </c>
      <c r="BZ31" s="88">
        <f>BZ29-BY29</f>
        <v>-7</v>
      </c>
      <c r="CA31" s="88">
        <f>CA29-BZ29</f>
        <v>-16</v>
      </c>
      <c r="CB31" s="88">
        <f>CB29-CA29</f>
        <v>-8</v>
      </c>
      <c r="CC31" s="88">
        <f>CC29-CB29</f>
        <v>-21</v>
      </c>
      <c r="CD31" s="88">
        <f t="shared" ref="CD31:CV31" si="171">CD29-CC29</f>
        <v>-628</v>
      </c>
      <c r="CE31" s="88">
        <f t="shared" si="171"/>
        <v>0</v>
      </c>
      <c r="CF31" s="88">
        <f t="shared" si="171"/>
        <v>0</v>
      </c>
      <c r="CG31" s="88">
        <f t="shared" si="171"/>
        <v>0</v>
      </c>
      <c r="CH31" s="88">
        <f t="shared" si="171"/>
        <v>0</v>
      </c>
      <c r="CI31" s="88">
        <f t="shared" si="171"/>
        <v>0</v>
      </c>
      <c r="CJ31" s="88">
        <f t="shared" si="171"/>
        <v>0</v>
      </c>
      <c r="CK31" s="88">
        <f t="shared" si="171"/>
        <v>0</v>
      </c>
      <c r="CL31" s="88">
        <f t="shared" si="171"/>
        <v>0</v>
      </c>
      <c r="CM31" s="88">
        <f t="shared" si="171"/>
        <v>0</v>
      </c>
      <c r="CN31" s="88">
        <f t="shared" si="171"/>
        <v>0</v>
      </c>
      <c r="CO31" s="88">
        <f t="shared" si="171"/>
        <v>0</v>
      </c>
      <c r="CP31" s="88">
        <f t="shared" si="171"/>
        <v>0</v>
      </c>
      <c r="CQ31" s="88">
        <f t="shared" si="171"/>
        <v>0</v>
      </c>
      <c r="CR31" s="88">
        <f t="shared" si="171"/>
        <v>0</v>
      </c>
      <c r="CS31" s="88">
        <f t="shared" si="171"/>
        <v>0</v>
      </c>
      <c r="CT31" s="88">
        <f t="shared" si="171"/>
        <v>0</v>
      </c>
      <c r="CU31" s="88">
        <f t="shared" si="171"/>
        <v>0</v>
      </c>
      <c r="CV31" s="88">
        <f t="shared" si="171"/>
        <v>0</v>
      </c>
    </row>
    <row r="32" spans="2:100" s="81" customFormat="1" ht="19">
      <c r="B32" s="82" t="s">
        <v>876</v>
      </c>
      <c r="C32" s="80"/>
      <c r="D32" s="82"/>
      <c r="E32" s="82">
        <v>0</v>
      </c>
      <c r="F32" s="82">
        <v>0</v>
      </c>
      <c r="G32" s="82">
        <v>0</v>
      </c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10</v>
      </c>
      <c r="Q32" s="82">
        <v>9</v>
      </c>
      <c r="R32" s="82">
        <v>18</v>
      </c>
      <c r="S32" s="82">
        <v>17</v>
      </c>
      <c r="T32" s="82">
        <v>20</v>
      </c>
      <c r="U32" s="82">
        <v>20</v>
      </c>
      <c r="V32" s="82">
        <v>26</v>
      </c>
      <c r="W32" s="82">
        <v>35</v>
      </c>
      <c r="X32" s="82">
        <v>41</v>
      </c>
      <c r="Y32" s="82">
        <v>47</v>
      </c>
      <c r="Z32" s="82">
        <v>48</v>
      </c>
      <c r="AA32" s="82">
        <v>61</v>
      </c>
      <c r="AB32" s="82">
        <v>61</v>
      </c>
      <c r="AC32" s="82">
        <v>71</v>
      </c>
      <c r="AD32" s="82">
        <v>89</v>
      </c>
      <c r="AE32" s="82">
        <v>138</v>
      </c>
      <c r="AF32" s="82">
        <v>164</v>
      </c>
      <c r="AG32" s="82">
        <v>188</v>
      </c>
      <c r="AH32" s="82">
        <v>230</v>
      </c>
      <c r="AI32" s="82">
        <v>240</v>
      </c>
      <c r="AJ32" s="82">
        <v>245</v>
      </c>
      <c r="AK32" s="82">
        <v>251</v>
      </c>
      <c r="AL32" s="82">
        <v>267</v>
      </c>
      <c r="AM32" s="82">
        <v>270</v>
      </c>
      <c r="AN32" s="82">
        <v>271</v>
      </c>
      <c r="AO32" s="82">
        <v>245</v>
      </c>
      <c r="AP32" s="82">
        <v>241</v>
      </c>
      <c r="AQ32" s="82">
        <v>226</v>
      </c>
      <c r="AR32" s="82">
        <v>233</v>
      </c>
      <c r="AS32" s="82">
        <v>228</v>
      </c>
      <c r="AT32" s="82">
        <v>188</v>
      </c>
      <c r="AU32" s="82">
        <v>218</v>
      </c>
      <c r="AV32" s="82">
        <v>208</v>
      </c>
      <c r="AW32" s="82">
        <v>229</v>
      </c>
      <c r="AX32" s="82">
        <v>222</v>
      </c>
      <c r="AY32" s="82">
        <v>228</v>
      </c>
      <c r="AZ32" s="82">
        <v>224</v>
      </c>
      <c r="BA32" s="82">
        <v>215</v>
      </c>
      <c r="BB32" s="82">
        <v>213</v>
      </c>
      <c r="BC32" s="82">
        <v>207</v>
      </c>
      <c r="BD32" s="82">
        <v>204</v>
      </c>
      <c r="BE32" s="82">
        <v>188</v>
      </c>
      <c r="BF32" s="82">
        <v>186</v>
      </c>
      <c r="BG32" s="82">
        <v>182</v>
      </c>
      <c r="BH32" s="82">
        <v>176</v>
      </c>
      <c r="BI32" s="82">
        <v>172</v>
      </c>
      <c r="BJ32" s="82">
        <v>169</v>
      </c>
      <c r="BK32" s="82">
        <v>172</v>
      </c>
      <c r="BL32" s="82">
        <v>154</v>
      </c>
      <c r="BM32" s="82">
        <v>150</v>
      </c>
      <c r="BN32" s="82">
        <v>144</v>
      </c>
      <c r="BO32" s="82">
        <v>143</v>
      </c>
      <c r="BP32" s="82">
        <v>134</v>
      </c>
      <c r="BQ32" s="82">
        <v>136</v>
      </c>
      <c r="BR32" s="82">
        <v>135</v>
      </c>
      <c r="BS32" s="82">
        <v>127</v>
      </c>
      <c r="BT32" s="82">
        <v>120</v>
      </c>
      <c r="BU32" s="82">
        <v>112</v>
      </c>
      <c r="BV32" s="82">
        <v>112</v>
      </c>
      <c r="BW32" s="82">
        <v>113</v>
      </c>
      <c r="BX32" s="82">
        <v>103</v>
      </c>
      <c r="BY32" s="82">
        <v>108</v>
      </c>
      <c r="BZ32" s="82">
        <v>112</v>
      </c>
      <c r="CA32" s="82">
        <v>115</v>
      </c>
      <c r="CB32" s="82">
        <v>108</v>
      </c>
      <c r="CC32" s="82">
        <v>105</v>
      </c>
      <c r="CD32" s="82"/>
      <c r="CE32" s="82"/>
      <c r="CF32" s="82"/>
      <c r="CG32" s="82"/>
      <c r="CH32" s="82"/>
      <c r="CI32" s="82"/>
      <c r="CJ32" s="82"/>
      <c r="CK32" s="82"/>
      <c r="CL32" s="82"/>
      <c r="CM32" s="82"/>
      <c r="CN32" s="82"/>
      <c r="CO32" s="82"/>
      <c r="CP32" s="82"/>
      <c r="CQ32" s="82"/>
      <c r="CR32" s="82"/>
      <c r="CS32" s="82"/>
      <c r="CT32" s="82"/>
      <c r="CU32" s="82"/>
      <c r="CV32" s="82"/>
    </row>
    <row r="33" spans="2:100">
      <c r="B33" s="59" t="s">
        <v>868</v>
      </c>
      <c r="D33" s="65"/>
      <c r="E33" s="65" t="s">
        <v>862</v>
      </c>
      <c r="F33" s="65" t="s">
        <v>862</v>
      </c>
      <c r="G33" s="65" t="s">
        <v>862</v>
      </c>
      <c r="H33" s="65" t="s">
        <v>862</v>
      </c>
      <c r="I33" s="65" t="s">
        <v>862</v>
      </c>
      <c r="J33" s="65" t="s">
        <v>862</v>
      </c>
      <c r="K33" s="65" t="s">
        <v>862</v>
      </c>
      <c r="L33" s="65" t="s">
        <v>862</v>
      </c>
      <c r="M33" s="65" t="s">
        <v>862</v>
      </c>
      <c r="N33" s="65" t="s">
        <v>862</v>
      </c>
      <c r="O33" s="65" t="s">
        <v>862</v>
      </c>
      <c r="P33" s="65" t="s">
        <v>862</v>
      </c>
      <c r="Q33" s="65">
        <f>(Q32/P32)-1</f>
        <v>-9.9999999999999978E-2</v>
      </c>
      <c r="R33" s="65">
        <f>(R32/Q32)-1</f>
        <v>1</v>
      </c>
      <c r="S33" s="65">
        <f>(S32/R32)-1</f>
        <v>-5.555555555555558E-2</v>
      </c>
      <c r="T33" s="65">
        <f>(T32/S32)-1</f>
        <v>0.17647058823529416</v>
      </c>
      <c r="U33" s="65">
        <f>(U32/T32)-1</f>
        <v>0</v>
      </c>
      <c r="V33" s="65">
        <f>(V32/U32)-1</f>
        <v>0.30000000000000004</v>
      </c>
      <c r="W33" s="65">
        <f>(W32/V32)-1</f>
        <v>0.34615384615384626</v>
      </c>
      <c r="X33" s="65">
        <f>(X32/W32)-1</f>
        <v>0.17142857142857149</v>
      </c>
      <c r="Y33" s="65">
        <f>(Y32/X32)-1</f>
        <v>0.14634146341463405</v>
      </c>
      <c r="Z33" s="65">
        <f>(Z32/Y32)-1</f>
        <v>2.1276595744680771E-2</v>
      </c>
      <c r="AA33" s="65">
        <f>(AA32/Z32)-1</f>
        <v>0.27083333333333326</v>
      </c>
      <c r="AB33" s="65">
        <f>(AB32/AA32)-1</f>
        <v>0</v>
      </c>
      <c r="AC33" s="65">
        <f>(AC32/AB32)-1</f>
        <v>0.16393442622950816</v>
      </c>
      <c r="AD33" s="65">
        <f>(AD32/AC32)-1</f>
        <v>0.25352112676056349</v>
      </c>
      <c r="AE33" s="65">
        <f>(AE32/AD32)-1</f>
        <v>0.550561797752809</v>
      </c>
      <c r="AF33" s="65">
        <f>(AF32/AE32)-1</f>
        <v>0.18840579710144922</v>
      </c>
      <c r="AG33" s="65">
        <f>(AG32/AF32)-1</f>
        <v>0.14634146341463405</v>
      </c>
      <c r="AH33" s="65">
        <f>(AH32/AG32)-1</f>
        <v>0.22340425531914887</v>
      </c>
      <c r="AI33" s="65">
        <f>(AI32/AH32)-1</f>
        <v>4.3478260869565188E-2</v>
      </c>
      <c r="AJ33" s="65">
        <f>(AJ32/AI32)-1</f>
        <v>2.0833333333333259E-2</v>
      </c>
      <c r="AK33" s="65">
        <f>(AK32/AJ32)-1</f>
        <v>2.4489795918367419E-2</v>
      </c>
      <c r="AL33" s="65">
        <f>(AL32/AK32)-1</f>
        <v>6.3745019920318668E-2</v>
      </c>
      <c r="AM33" s="65">
        <f>(AM32/AL32)-1</f>
        <v>1.1235955056179803E-2</v>
      </c>
      <c r="AN33" s="65">
        <f>(AN32/AM32)-1</f>
        <v>3.7037037037037646E-3</v>
      </c>
      <c r="AO33" s="65">
        <f>(AO32/AN32)-1</f>
        <v>-9.5940959409594129E-2</v>
      </c>
      <c r="AP33" s="65">
        <f>(AP32/AO32)-1</f>
        <v>-1.6326530612244872E-2</v>
      </c>
      <c r="AQ33" s="65">
        <f>(AQ32/AP32)-1</f>
        <v>-6.2240663900414939E-2</v>
      </c>
      <c r="AR33" s="65">
        <f>(AR32/AQ32)-1</f>
        <v>3.0973451327433565E-2</v>
      </c>
      <c r="AS33" s="65">
        <f>(AS32/AR32)-1</f>
        <v>-2.1459227467811148E-2</v>
      </c>
      <c r="AT33" s="65">
        <f>(AT32/AS32)-1</f>
        <v>-0.17543859649122806</v>
      </c>
      <c r="AU33" s="65">
        <f>(AU32/AT32)-1</f>
        <v>0.15957446808510634</v>
      </c>
      <c r="AV33" s="65">
        <f>(AV32/AU32)-1</f>
        <v>-4.587155963302747E-2</v>
      </c>
      <c r="AW33" s="65">
        <f>(AW32/AV32)-1</f>
        <v>0.10096153846153855</v>
      </c>
      <c r="AX33" s="65">
        <f>(AX32/AW32)-1</f>
        <v>-3.0567685589519611E-2</v>
      </c>
      <c r="AY33" s="65">
        <f>(AY32/AX32)-1</f>
        <v>2.7027027027026973E-2</v>
      </c>
      <c r="AZ33" s="65">
        <f>(AZ32/AY32)-1</f>
        <v>-1.7543859649122862E-2</v>
      </c>
      <c r="BA33" s="65">
        <f>(BA32/AZ32)-1</f>
        <v>-4.0178571428571397E-2</v>
      </c>
      <c r="BB33" s="65">
        <f>(BB32/BA32)-1</f>
        <v>-9.302325581395321E-3</v>
      </c>
      <c r="BC33" s="65">
        <f>(BC32/BB32)-1</f>
        <v>-2.8169014084507005E-2</v>
      </c>
      <c r="BD33" s="65">
        <f>(BD32/BC32)-1</f>
        <v>-1.4492753623188359E-2</v>
      </c>
      <c r="BE33" s="65">
        <f>(BE32/BD32)-1</f>
        <v>-7.8431372549019662E-2</v>
      </c>
      <c r="BF33" s="65">
        <f>(BF32/BE32)-1</f>
        <v>-1.0638297872340385E-2</v>
      </c>
      <c r="BG33" s="65">
        <f>(BG32/BF32)-1</f>
        <v>-2.1505376344086002E-2</v>
      </c>
      <c r="BH33" s="65">
        <f>(BH32/BG32)-1</f>
        <v>-3.2967032967032961E-2</v>
      </c>
      <c r="BI33" s="65">
        <f>(BI32/BH32)-1</f>
        <v>-2.2727272727272707E-2</v>
      </c>
      <c r="BJ33" s="65">
        <f>(BJ32/BI32)-1</f>
        <v>-1.744186046511631E-2</v>
      </c>
      <c r="BK33" s="65">
        <f>(BK32/BJ32)-1</f>
        <v>1.7751479289940919E-2</v>
      </c>
      <c r="BL33" s="65">
        <f>(BL32/BK32)-1</f>
        <v>-0.10465116279069764</v>
      </c>
      <c r="BM33" s="65">
        <f>(BM32/BL32)-1</f>
        <v>-2.5974025974025983E-2</v>
      </c>
      <c r="BN33" s="65">
        <f>(BN32/BM32)-1</f>
        <v>-4.0000000000000036E-2</v>
      </c>
      <c r="BO33" s="65">
        <f>(BO32/BN32)-1</f>
        <v>-6.9444444444444198E-3</v>
      </c>
      <c r="BP33" s="65">
        <f>(BP32/BO32)-1</f>
        <v>-6.2937062937062915E-2</v>
      </c>
      <c r="BQ33" s="65">
        <f>(BQ32/BP32)-1</f>
        <v>1.4925373134328401E-2</v>
      </c>
      <c r="BR33" s="65">
        <f>(BR32/BQ32)-1</f>
        <v>-7.3529411764705621E-3</v>
      </c>
      <c r="BS33" s="65">
        <f>(BS32/BR32)-1</f>
        <v>-5.9259259259259234E-2</v>
      </c>
      <c r="BT33" s="65">
        <f>(BT32/BS32)-1</f>
        <v>-5.5118110236220486E-2</v>
      </c>
      <c r="BU33" s="65">
        <f>(BU32/BT32)-1</f>
        <v>-6.6666666666666652E-2</v>
      </c>
      <c r="BV33" s="65">
        <f>(BV32/BU32)-1</f>
        <v>0</v>
      </c>
      <c r="BW33" s="65">
        <f>(BW32/BV32)-1</f>
        <v>8.9285714285713969E-3</v>
      </c>
      <c r="BX33" s="65">
        <f>(BX32/BW32)-1</f>
        <v>-8.8495575221238965E-2</v>
      </c>
      <c r="BY33" s="65">
        <f>(BY32/BX32)-1</f>
        <v>4.8543689320388328E-2</v>
      </c>
      <c r="BZ33" s="65">
        <f>(BZ32/BY32)-1</f>
        <v>3.7037037037036979E-2</v>
      </c>
      <c r="CA33" s="65">
        <f>(CA32/BZ32)-1</f>
        <v>2.6785714285714191E-2</v>
      </c>
      <c r="CB33" s="65">
        <f>(CB32/CA32)-1</f>
        <v>-6.0869565217391286E-2</v>
      </c>
      <c r="CC33" s="65">
        <f>(CC32/CB32)-1</f>
        <v>-2.777777777777779E-2</v>
      </c>
      <c r="CD33" s="65">
        <f t="shared" ref="CD33:CV33" si="172">(CD32/CC32)-1</f>
        <v>-1</v>
      </c>
      <c r="CE33" s="65" t="e">
        <f t="shared" si="172"/>
        <v>#DIV/0!</v>
      </c>
      <c r="CF33" s="65" t="e">
        <f t="shared" si="172"/>
        <v>#DIV/0!</v>
      </c>
      <c r="CG33" s="65" t="e">
        <f t="shared" si="172"/>
        <v>#DIV/0!</v>
      </c>
      <c r="CH33" s="65" t="e">
        <f t="shared" si="172"/>
        <v>#DIV/0!</v>
      </c>
      <c r="CI33" s="65" t="e">
        <f t="shared" si="172"/>
        <v>#DIV/0!</v>
      </c>
      <c r="CJ33" s="65" t="e">
        <f t="shared" si="172"/>
        <v>#DIV/0!</v>
      </c>
      <c r="CK33" s="65" t="e">
        <f t="shared" si="172"/>
        <v>#DIV/0!</v>
      </c>
      <c r="CL33" s="65" t="e">
        <f t="shared" si="172"/>
        <v>#DIV/0!</v>
      </c>
      <c r="CM33" s="65" t="e">
        <f t="shared" si="172"/>
        <v>#DIV/0!</v>
      </c>
      <c r="CN33" s="65" t="e">
        <f t="shared" si="172"/>
        <v>#DIV/0!</v>
      </c>
      <c r="CO33" s="65" t="e">
        <f t="shared" si="172"/>
        <v>#DIV/0!</v>
      </c>
      <c r="CP33" s="65" t="e">
        <f t="shared" si="172"/>
        <v>#DIV/0!</v>
      </c>
      <c r="CQ33" s="65" t="e">
        <f t="shared" si="172"/>
        <v>#DIV/0!</v>
      </c>
      <c r="CR33" s="65" t="e">
        <f t="shared" si="172"/>
        <v>#DIV/0!</v>
      </c>
      <c r="CS33" s="65" t="e">
        <f t="shared" si="172"/>
        <v>#DIV/0!</v>
      </c>
      <c r="CT33" s="65" t="e">
        <f t="shared" si="172"/>
        <v>#DIV/0!</v>
      </c>
      <c r="CU33" s="65" t="e">
        <f t="shared" si="172"/>
        <v>#DIV/0!</v>
      </c>
      <c r="CV33" s="65" t="e">
        <f t="shared" si="172"/>
        <v>#DIV/0!</v>
      </c>
    </row>
    <row r="34" spans="2:100" ht="17" thickBot="1">
      <c r="B34" s="60" t="s">
        <v>867</v>
      </c>
      <c r="D34" s="66"/>
      <c r="E34" s="88">
        <f>E32</f>
        <v>0</v>
      </c>
      <c r="F34" s="88">
        <f>F32-E32</f>
        <v>0</v>
      </c>
      <c r="G34" s="88">
        <f>G32-F32</f>
        <v>0</v>
      </c>
      <c r="H34" s="88">
        <f>H32-G32</f>
        <v>0</v>
      </c>
      <c r="I34" s="88">
        <f>I32-H32</f>
        <v>0</v>
      </c>
      <c r="J34" s="88">
        <f>J32-I32</f>
        <v>0</v>
      </c>
      <c r="K34" s="88">
        <f>K32-J32</f>
        <v>0</v>
      </c>
      <c r="L34" s="88">
        <f>L32-K32</f>
        <v>0</v>
      </c>
      <c r="M34" s="88">
        <f>M32-L32</f>
        <v>0</v>
      </c>
      <c r="N34" s="88">
        <f>N32-M32</f>
        <v>0</v>
      </c>
      <c r="O34" s="88">
        <f>O32-N32</f>
        <v>0</v>
      </c>
      <c r="P34" s="88">
        <f>P32-O32</f>
        <v>10</v>
      </c>
      <c r="Q34" s="88">
        <f>Q32-P32</f>
        <v>-1</v>
      </c>
      <c r="R34" s="88">
        <f>R32-Q32</f>
        <v>9</v>
      </c>
      <c r="S34" s="88">
        <f>S32-R32</f>
        <v>-1</v>
      </c>
      <c r="T34" s="88">
        <f>T32-S32</f>
        <v>3</v>
      </c>
      <c r="U34" s="88">
        <f>U32-T32</f>
        <v>0</v>
      </c>
      <c r="V34" s="88">
        <f>V32-U32</f>
        <v>6</v>
      </c>
      <c r="W34" s="88">
        <f>W32-V32</f>
        <v>9</v>
      </c>
      <c r="X34" s="88">
        <f>X32-W32</f>
        <v>6</v>
      </c>
      <c r="Y34" s="88">
        <f>Y32-X32</f>
        <v>6</v>
      </c>
      <c r="Z34" s="88">
        <f>Z32-Y32</f>
        <v>1</v>
      </c>
      <c r="AA34" s="88">
        <f>AA32-Z32</f>
        <v>13</v>
      </c>
      <c r="AB34" s="88">
        <f>AB32-AA32</f>
        <v>0</v>
      </c>
      <c r="AC34" s="88">
        <f>AC32-AB32</f>
        <v>10</v>
      </c>
      <c r="AD34" s="88">
        <f>AD32-AC32</f>
        <v>18</v>
      </c>
      <c r="AE34" s="88">
        <f>AE32-AD32</f>
        <v>49</v>
      </c>
      <c r="AF34" s="88">
        <f>AF32-AE32</f>
        <v>26</v>
      </c>
      <c r="AG34" s="88">
        <f>AG32-AF32</f>
        <v>24</v>
      </c>
      <c r="AH34" s="88">
        <f>AH32-AG32</f>
        <v>42</v>
      </c>
      <c r="AI34" s="88">
        <f>AI32-AH32</f>
        <v>10</v>
      </c>
      <c r="AJ34" s="88">
        <f>AJ32-AI32</f>
        <v>5</v>
      </c>
      <c r="AK34" s="88">
        <f>AK32-AJ32</f>
        <v>6</v>
      </c>
      <c r="AL34" s="88">
        <f>AL32-AK32</f>
        <v>16</v>
      </c>
      <c r="AM34" s="88">
        <f>AM32-AL32</f>
        <v>3</v>
      </c>
      <c r="AN34" s="88">
        <f>AN32-AM32</f>
        <v>1</v>
      </c>
      <c r="AO34" s="88">
        <f>AO32-AN32</f>
        <v>-26</v>
      </c>
      <c r="AP34" s="88">
        <f>AP32-AO32</f>
        <v>-4</v>
      </c>
      <c r="AQ34" s="88">
        <f>AQ32-AP32</f>
        <v>-15</v>
      </c>
      <c r="AR34" s="88">
        <f>AR32-AQ32</f>
        <v>7</v>
      </c>
      <c r="AS34" s="88">
        <f>AS32-AR32</f>
        <v>-5</v>
      </c>
      <c r="AT34" s="88">
        <f>AT32-AS32</f>
        <v>-40</v>
      </c>
      <c r="AU34" s="88">
        <f>AU32-AT32</f>
        <v>30</v>
      </c>
      <c r="AV34" s="88">
        <f>AV32-AU32</f>
        <v>-10</v>
      </c>
      <c r="AW34" s="88">
        <f>AW32-AV32</f>
        <v>21</v>
      </c>
      <c r="AX34" s="88">
        <f>AX32-AW32</f>
        <v>-7</v>
      </c>
      <c r="AY34" s="88">
        <f>AY32-AX32</f>
        <v>6</v>
      </c>
      <c r="AZ34" s="88">
        <f>AZ32-AY32</f>
        <v>-4</v>
      </c>
      <c r="BA34" s="88">
        <f>BA32-AZ32</f>
        <v>-9</v>
      </c>
      <c r="BB34" s="88">
        <f>BB32-BA32</f>
        <v>-2</v>
      </c>
      <c r="BC34" s="88">
        <f>BC32-BB32</f>
        <v>-6</v>
      </c>
      <c r="BD34" s="88">
        <f>BD32-BC32</f>
        <v>-3</v>
      </c>
      <c r="BE34" s="88">
        <f>BE32-BD32</f>
        <v>-16</v>
      </c>
      <c r="BF34" s="88">
        <f>BF32-BE32</f>
        <v>-2</v>
      </c>
      <c r="BG34" s="88">
        <f>BG32-BF32</f>
        <v>-4</v>
      </c>
      <c r="BH34" s="88">
        <f>BH32-BG32</f>
        <v>-6</v>
      </c>
      <c r="BI34" s="88">
        <f>BI32-BH32</f>
        <v>-4</v>
      </c>
      <c r="BJ34" s="88">
        <f>BJ32-BI32</f>
        <v>-3</v>
      </c>
      <c r="BK34" s="88">
        <f>BK32-BJ32</f>
        <v>3</v>
      </c>
      <c r="BL34" s="88">
        <f>BL32-BK32</f>
        <v>-18</v>
      </c>
      <c r="BM34" s="88">
        <f>BM32-BL32</f>
        <v>-4</v>
      </c>
      <c r="BN34" s="88">
        <f>BN32-BM32</f>
        <v>-6</v>
      </c>
      <c r="BO34" s="88">
        <f>BO32-BN32</f>
        <v>-1</v>
      </c>
      <c r="BP34" s="88">
        <f>BP32-BO32</f>
        <v>-9</v>
      </c>
      <c r="BQ34" s="88">
        <f>BQ32-BP32</f>
        <v>2</v>
      </c>
      <c r="BR34" s="88">
        <f>BR32-BQ32</f>
        <v>-1</v>
      </c>
      <c r="BS34" s="88">
        <f>BS32-BR32</f>
        <v>-8</v>
      </c>
      <c r="BT34" s="88">
        <f>BT32-BS32</f>
        <v>-7</v>
      </c>
      <c r="BU34" s="88">
        <f>BU32-BT32</f>
        <v>-8</v>
      </c>
      <c r="BV34" s="88">
        <f>BV32-BU32</f>
        <v>0</v>
      </c>
      <c r="BW34" s="88">
        <f>BW32-BV32</f>
        <v>1</v>
      </c>
      <c r="BX34" s="88">
        <f>BX32-BW32</f>
        <v>-10</v>
      </c>
      <c r="BY34" s="88">
        <f>BY32-BX32</f>
        <v>5</v>
      </c>
      <c r="BZ34" s="88">
        <f>BZ32-BY32</f>
        <v>4</v>
      </c>
      <c r="CA34" s="88">
        <f>CA32-BZ32</f>
        <v>3</v>
      </c>
      <c r="CB34" s="88">
        <f>CB32-CA32</f>
        <v>-7</v>
      </c>
      <c r="CC34" s="88">
        <f>CC32-CB32</f>
        <v>-3</v>
      </c>
      <c r="CD34" s="88">
        <f t="shared" ref="CD34:CV34" si="173">CD32-CC32</f>
        <v>-105</v>
      </c>
      <c r="CE34" s="88">
        <f t="shared" si="173"/>
        <v>0</v>
      </c>
      <c r="CF34" s="88">
        <f t="shared" si="173"/>
        <v>0</v>
      </c>
      <c r="CG34" s="88">
        <f t="shared" si="173"/>
        <v>0</v>
      </c>
      <c r="CH34" s="88">
        <f t="shared" si="173"/>
        <v>0</v>
      </c>
      <c r="CI34" s="88">
        <f t="shared" si="173"/>
        <v>0</v>
      </c>
      <c r="CJ34" s="88">
        <f t="shared" si="173"/>
        <v>0</v>
      </c>
      <c r="CK34" s="88">
        <f t="shared" si="173"/>
        <v>0</v>
      </c>
      <c r="CL34" s="88">
        <f t="shared" si="173"/>
        <v>0</v>
      </c>
      <c r="CM34" s="88">
        <f t="shared" si="173"/>
        <v>0</v>
      </c>
      <c r="CN34" s="88">
        <f t="shared" si="173"/>
        <v>0</v>
      </c>
      <c r="CO34" s="88">
        <f t="shared" si="173"/>
        <v>0</v>
      </c>
      <c r="CP34" s="88">
        <f t="shared" si="173"/>
        <v>0</v>
      </c>
      <c r="CQ34" s="88">
        <f t="shared" si="173"/>
        <v>0</v>
      </c>
      <c r="CR34" s="88">
        <f t="shared" si="173"/>
        <v>0</v>
      </c>
      <c r="CS34" s="88">
        <f t="shared" si="173"/>
        <v>0</v>
      </c>
      <c r="CT34" s="88">
        <f t="shared" si="173"/>
        <v>0</v>
      </c>
      <c r="CU34" s="88">
        <f t="shared" si="173"/>
        <v>0</v>
      </c>
      <c r="CV34" s="88">
        <f t="shared" si="173"/>
        <v>0</v>
      </c>
    </row>
    <row r="35" spans="2:100" ht="6" customHeight="1">
      <c r="B35" s="50"/>
      <c r="D35" s="4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</row>
    <row r="36" spans="2:100" s="81" customFormat="1" ht="19">
      <c r="B36" s="83" t="s">
        <v>875</v>
      </c>
      <c r="C36" s="80"/>
      <c r="D36" s="83"/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  <c r="R36" s="83">
        <v>0</v>
      </c>
      <c r="S36" s="83">
        <v>1</v>
      </c>
      <c r="T36" s="83">
        <v>1</v>
      </c>
      <c r="U36" s="83">
        <v>3</v>
      </c>
      <c r="V36" s="83">
        <v>6</v>
      </c>
      <c r="W36" s="83">
        <v>12</v>
      </c>
      <c r="X36" s="83">
        <v>14</v>
      </c>
      <c r="Y36" s="83">
        <v>23</v>
      </c>
      <c r="Z36" s="83">
        <v>33</v>
      </c>
      <c r="AA36" s="83">
        <v>43</v>
      </c>
      <c r="AB36" s="83">
        <v>60</v>
      </c>
      <c r="AC36" s="83">
        <v>76</v>
      </c>
      <c r="AD36" s="83">
        <v>100</v>
      </c>
      <c r="AE36" s="83">
        <v>119</v>
      </c>
      <c r="AF36" s="83">
        <v>140</v>
      </c>
      <c r="AG36" s="83">
        <v>160</v>
      </c>
      <c r="AH36" s="83">
        <v>187</v>
      </c>
      <c r="AI36" s="83">
        <v>209</v>
      </c>
      <c r="AJ36" s="83">
        <v>246</v>
      </c>
      <c r="AK36" s="83">
        <v>266</v>
      </c>
      <c r="AL36" s="83">
        <v>295</v>
      </c>
      <c r="AM36" s="83">
        <v>311</v>
      </c>
      <c r="AN36" s="83">
        <v>345</v>
      </c>
      <c r="AO36" s="83">
        <v>380</v>
      </c>
      <c r="AP36" s="83">
        <v>409</v>
      </c>
      <c r="AQ36" s="83">
        <v>435</v>
      </c>
      <c r="AR36" s="83">
        <v>470</v>
      </c>
      <c r="AS36" s="83">
        <v>504</v>
      </c>
      <c r="AT36" s="83">
        <v>535</v>
      </c>
      <c r="AU36" s="83">
        <v>567</v>
      </c>
      <c r="AV36" s="83">
        <v>599</v>
      </c>
      <c r="AW36" s="83">
        <v>629</v>
      </c>
      <c r="AX36" s="83">
        <v>657</v>
      </c>
      <c r="AY36" s="83">
        <v>687</v>
      </c>
      <c r="AZ36" s="83">
        <v>714</v>
      </c>
      <c r="BA36" s="83">
        <v>735</v>
      </c>
      <c r="BB36" s="83">
        <v>762</v>
      </c>
      <c r="BC36" s="83">
        <v>785</v>
      </c>
      <c r="BD36" s="83">
        <v>820</v>
      </c>
      <c r="BE36" s="83">
        <v>854</v>
      </c>
      <c r="BF36" s="83">
        <v>880</v>
      </c>
      <c r="BG36" s="83">
        <v>903</v>
      </c>
      <c r="BH36" s="83">
        <v>928</v>
      </c>
      <c r="BI36" s="83">
        <v>948</v>
      </c>
      <c r="BJ36" s="83">
        <v>973</v>
      </c>
      <c r="BK36" s="83">
        <v>989</v>
      </c>
      <c r="BL36" s="83">
        <v>1007</v>
      </c>
      <c r="BM36" s="83">
        <v>1023</v>
      </c>
      <c r="BN36" s="83">
        <v>1043</v>
      </c>
      <c r="BO36" s="83">
        <v>1063</v>
      </c>
      <c r="BP36" s="83">
        <v>1074</v>
      </c>
      <c r="BQ36" s="83">
        <v>1089</v>
      </c>
      <c r="BR36" s="83">
        <v>1105</v>
      </c>
      <c r="BS36" s="83">
        <v>1114</v>
      </c>
      <c r="BT36" s="83">
        <v>1126</v>
      </c>
      <c r="BU36" s="83">
        <v>1135</v>
      </c>
      <c r="BV36" s="83">
        <v>1144</v>
      </c>
      <c r="BW36" s="83">
        <v>1163</v>
      </c>
      <c r="BX36" s="83">
        <v>1175</v>
      </c>
      <c r="BY36" s="83">
        <v>1184</v>
      </c>
      <c r="BZ36" s="83">
        <v>1190</v>
      </c>
      <c r="CA36" s="83">
        <v>1203</v>
      </c>
      <c r="CB36" s="83">
        <v>1218</v>
      </c>
      <c r="CC36" s="83">
        <v>1231</v>
      </c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</row>
    <row r="37" spans="2:100">
      <c r="B37" s="67" t="s">
        <v>868</v>
      </c>
      <c r="D37" s="67"/>
      <c r="E37" s="67" t="s">
        <v>862</v>
      </c>
      <c r="F37" s="67" t="s">
        <v>862</v>
      </c>
      <c r="G37" s="67" t="s">
        <v>862</v>
      </c>
      <c r="H37" s="67" t="s">
        <v>862</v>
      </c>
      <c r="I37" s="67" t="s">
        <v>862</v>
      </c>
      <c r="J37" s="67" t="s">
        <v>862</v>
      </c>
      <c r="K37" s="67" t="s">
        <v>862</v>
      </c>
      <c r="L37" s="67" t="s">
        <v>862</v>
      </c>
      <c r="M37" s="67" t="s">
        <v>862</v>
      </c>
      <c r="N37" s="67" t="s">
        <v>862</v>
      </c>
      <c r="O37" s="67" t="s">
        <v>862</v>
      </c>
      <c r="P37" s="67" t="s">
        <v>862</v>
      </c>
      <c r="Q37" s="67" t="s">
        <v>862</v>
      </c>
      <c r="R37" s="67" t="s">
        <v>862</v>
      </c>
      <c r="S37" s="67" t="s">
        <v>862</v>
      </c>
      <c r="T37" s="67">
        <f>(T36/S36)-1</f>
        <v>0</v>
      </c>
      <c r="U37" s="67">
        <f>(U36/T36)-1</f>
        <v>2</v>
      </c>
      <c r="V37" s="67">
        <f>(V36/U36)-1</f>
        <v>1</v>
      </c>
      <c r="W37" s="67">
        <f>(W36/V36)-1</f>
        <v>1</v>
      </c>
      <c r="X37" s="67">
        <f>(X36/W36)-1</f>
        <v>0.16666666666666674</v>
      </c>
      <c r="Y37" s="67">
        <f>(Y36/X36)-1</f>
        <v>0.64285714285714279</v>
      </c>
      <c r="Z37" s="67">
        <f>(Z36/Y36)-1</f>
        <v>0.43478260869565211</v>
      </c>
      <c r="AA37" s="67">
        <f>(AA36/Z36)-1</f>
        <v>0.30303030303030298</v>
      </c>
      <c r="AB37" s="67">
        <f>(AB36/AA36)-1</f>
        <v>0.39534883720930236</v>
      </c>
      <c r="AC37" s="67">
        <f>(AC36/AB36)-1</f>
        <v>0.26666666666666661</v>
      </c>
      <c r="AD37" s="67">
        <f>(AD36/AC36)-1</f>
        <v>0.31578947368421062</v>
      </c>
      <c r="AE37" s="67">
        <f>(AE36/AD36)-1</f>
        <v>0.18999999999999995</v>
      </c>
      <c r="AF37" s="67">
        <f>(AF36/AE36)-1</f>
        <v>0.17647058823529416</v>
      </c>
      <c r="AG37" s="67">
        <f>(AG36/AF36)-1</f>
        <v>0.14285714285714279</v>
      </c>
      <c r="AH37" s="67">
        <f>(AH36/AG36)-1</f>
        <v>0.16874999999999996</v>
      </c>
      <c r="AI37" s="67">
        <f>(AI36/AH36)-1</f>
        <v>0.11764705882352944</v>
      </c>
      <c r="AJ37" s="67">
        <f>(AJ36/AI36)-1</f>
        <v>0.17703349282296643</v>
      </c>
      <c r="AK37" s="67">
        <f>(AK36/AJ36)-1</f>
        <v>8.1300813008130079E-2</v>
      </c>
      <c r="AL37" s="67">
        <f>(AL36/AK36)-1</f>
        <v>0.10902255639097747</v>
      </c>
      <c r="AM37" s="67">
        <f>(AM36/AL36)-1</f>
        <v>5.4237288135593253E-2</v>
      </c>
      <c r="AN37" s="67">
        <f>(AN36/AM36)-1</f>
        <v>0.10932475884244375</v>
      </c>
      <c r="AO37" s="67">
        <f>(AO36/AN36)-1</f>
        <v>0.10144927536231885</v>
      </c>
      <c r="AP37" s="67">
        <f>(AP36/AO36)-1</f>
        <v>7.6315789473684115E-2</v>
      </c>
      <c r="AQ37" s="67">
        <f>(AQ36/AP36)-1</f>
        <v>6.3569682151589202E-2</v>
      </c>
      <c r="AR37" s="67">
        <f>(AR36/AQ36)-1</f>
        <v>8.0459770114942541E-2</v>
      </c>
      <c r="AS37" s="67">
        <f>(AS36/AR36)-1</f>
        <v>7.2340425531914887E-2</v>
      </c>
      <c r="AT37" s="67">
        <f>(AT36/AS36)-1</f>
        <v>6.1507936507936511E-2</v>
      </c>
      <c r="AU37" s="67">
        <f>(AU36/AT36)-1</f>
        <v>5.9813084112149584E-2</v>
      </c>
      <c r="AV37" s="67">
        <f>(AV36/AU36)-1</f>
        <v>5.6437389770723101E-2</v>
      </c>
      <c r="AW37" s="67">
        <f>(AW36/AV36)-1</f>
        <v>5.0083472454090172E-2</v>
      </c>
      <c r="AX37" s="67">
        <f>(AX36/AW36)-1</f>
        <v>4.4515103338632844E-2</v>
      </c>
      <c r="AY37" s="67">
        <f>(AY36/AX36)-1</f>
        <v>4.5662100456621113E-2</v>
      </c>
      <c r="AZ37" s="67">
        <f>(AZ36/AY36)-1</f>
        <v>3.9301310043668103E-2</v>
      </c>
      <c r="BA37" s="67">
        <f>(BA36/AZ36)-1</f>
        <v>2.9411764705882248E-2</v>
      </c>
      <c r="BB37" s="67">
        <f>(BB36/BA36)-1</f>
        <v>3.6734693877551017E-2</v>
      </c>
      <c r="BC37" s="67">
        <f>(BC36/BB36)-1</f>
        <v>3.0183727034120755E-2</v>
      </c>
      <c r="BD37" s="67">
        <f>(BD36/BC36)-1</f>
        <v>4.4585987261146487E-2</v>
      </c>
      <c r="BE37" s="67">
        <f>(BE36/BD36)-1</f>
        <v>4.1463414634146378E-2</v>
      </c>
      <c r="BF37" s="67">
        <f>(BF36/BE36)-1</f>
        <v>3.0444964871194413E-2</v>
      </c>
      <c r="BG37" s="67">
        <f>(BG36/BF36)-1</f>
        <v>2.6136363636363624E-2</v>
      </c>
      <c r="BH37" s="67">
        <f>(BH36/BG36)-1</f>
        <v>2.7685492801771794E-2</v>
      </c>
      <c r="BI37" s="67">
        <f>(BI36/BH36)-1</f>
        <v>2.155172413793105E-2</v>
      </c>
      <c r="BJ37" s="67">
        <f>(BJ36/BI36)-1</f>
        <v>2.6371308016877704E-2</v>
      </c>
      <c r="BK37" s="67">
        <f>(BK36/BJ36)-1</f>
        <v>1.6443987667009274E-2</v>
      </c>
      <c r="BL37" s="67">
        <f>(BL36/BK36)-1</f>
        <v>1.8200202224469164E-2</v>
      </c>
      <c r="BM37" s="67">
        <f>(BM36/BL36)-1</f>
        <v>1.5888778550148919E-2</v>
      </c>
      <c r="BN37" s="67">
        <f>(BN36/BM36)-1</f>
        <v>1.9550342130987275E-2</v>
      </c>
      <c r="BO37" s="67">
        <f>(BO36/BN36)-1</f>
        <v>1.9175455417066223E-2</v>
      </c>
      <c r="BP37" s="67">
        <f>(BP36/BO36)-1</f>
        <v>1.0348071495766664E-2</v>
      </c>
      <c r="BQ37" s="67">
        <f>(BQ36/BP36)-1</f>
        <v>1.3966480446927276E-2</v>
      </c>
      <c r="BR37" s="67">
        <f>(BR36/BQ36)-1</f>
        <v>1.469237832874204E-2</v>
      </c>
      <c r="BS37" s="67">
        <f>(BS36/BR36)-1</f>
        <v>8.1447963800904688E-3</v>
      </c>
      <c r="BT37" s="67">
        <f>(BT36/BS36)-1</f>
        <v>1.0771992818671361E-2</v>
      </c>
      <c r="BU37" s="67">
        <f>(BU36/BT36)-1</f>
        <v>7.9928952042629398E-3</v>
      </c>
      <c r="BV37" s="67">
        <f>(BV36/BU36)-1</f>
        <v>7.9295154185021755E-3</v>
      </c>
      <c r="BW37" s="67">
        <f>(BW36/BV36)-1</f>
        <v>1.6608391608391671E-2</v>
      </c>
      <c r="BX37" s="67">
        <f>(BX36/BW36)-1</f>
        <v>1.0318142734307756E-2</v>
      </c>
      <c r="BY37" s="67">
        <f>(BY36/BX36)-1</f>
        <v>7.6595744680851841E-3</v>
      </c>
      <c r="BZ37" s="67">
        <f>(BZ36/BY36)-1</f>
        <v>5.0675675675675436E-3</v>
      </c>
      <c r="CA37" s="67">
        <f>(CA36/BZ36)-1</f>
        <v>1.0924369747899121E-2</v>
      </c>
      <c r="CB37" s="67">
        <f>(CB36/CA36)-1</f>
        <v>1.2468827930174564E-2</v>
      </c>
      <c r="CC37" s="67">
        <f>(CC36/CB36)-1</f>
        <v>1.0673234811165777E-2</v>
      </c>
      <c r="CD37" s="67">
        <f t="shared" ref="CD37:CV37" si="174">(CD36/CC36)-1</f>
        <v>-1</v>
      </c>
      <c r="CE37" s="67" t="e">
        <f t="shared" si="174"/>
        <v>#DIV/0!</v>
      </c>
      <c r="CF37" s="67" t="e">
        <f t="shared" si="174"/>
        <v>#DIV/0!</v>
      </c>
      <c r="CG37" s="67" t="e">
        <f t="shared" si="174"/>
        <v>#DIV/0!</v>
      </c>
      <c r="CH37" s="67" t="e">
        <f t="shared" si="174"/>
        <v>#DIV/0!</v>
      </c>
      <c r="CI37" s="67" t="e">
        <f t="shared" si="174"/>
        <v>#DIV/0!</v>
      </c>
      <c r="CJ37" s="67" t="e">
        <f t="shared" si="174"/>
        <v>#DIV/0!</v>
      </c>
      <c r="CK37" s="67" t="e">
        <f t="shared" si="174"/>
        <v>#DIV/0!</v>
      </c>
      <c r="CL37" s="67" t="e">
        <f t="shared" si="174"/>
        <v>#DIV/0!</v>
      </c>
      <c r="CM37" s="67" t="e">
        <f t="shared" si="174"/>
        <v>#DIV/0!</v>
      </c>
      <c r="CN37" s="67" t="e">
        <f t="shared" si="174"/>
        <v>#DIV/0!</v>
      </c>
      <c r="CO37" s="67" t="e">
        <f t="shared" si="174"/>
        <v>#DIV/0!</v>
      </c>
      <c r="CP37" s="67" t="e">
        <f t="shared" si="174"/>
        <v>#DIV/0!</v>
      </c>
      <c r="CQ37" s="67" t="e">
        <f t="shared" si="174"/>
        <v>#DIV/0!</v>
      </c>
      <c r="CR37" s="67" t="e">
        <f t="shared" si="174"/>
        <v>#DIV/0!</v>
      </c>
      <c r="CS37" s="67" t="e">
        <f t="shared" si="174"/>
        <v>#DIV/0!</v>
      </c>
      <c r="CT37" s="67" t="e">
        <f t="shared" si="174"/>
        <v>#DIV/0!</v>
      </c>
      <c r="CU37" s="67" t="e">
        <f t="shared" si="174"/>
        <v>#DIV/0!</v>
      </c>
      <c r="CV37" s="67" t="e">
        <f t="shared" si="174"/>
        <v>#DIV/0!</v>
      </c>
    </row>
    <row r="38" spans="2:100" ht="17" thickBot="1">
      <c r="B38" s="68" t="s">
        <v>867</v>
      </c>
      <c r="D38" s="68"/>
      <c r="E38" s="89">
        <f>E36</f>
        <v>0</v>
      </c>
      <c r="F38" s="89">
        <f>F36-E36</f>
        <v>0</v>
      </c>
      <c r="G38" s="89">
        <f>G36-F36</f>
        <v>0</v>
      </c>
      <c r="H38" s="89">
        <f>H36-G36</f>
        <v>0</v>
      </c>
      <c r="I38" s="89">
        <f>I36-H36</f>
        <v>0</v>
      </c>
      <c r="J38" s="89">
        <f>J36-I36</f>
        <v>0</v>
      </c>
      <c r="K38" s="89">
        <f>K36-J36</f>
        <v>0</v>
      </c>
      <c r="L38" s="89">
        <f>L36-K36</f>
        <v>0</v>
      </c>
      <c r="M38" s="89">
        <f>M36-L36</f>
        <v>0</v>
      </c>
      <c r="N38" s="89">
        <f>N36-M36</f>
        <v>0</v>
      </c>
      <c r="O38" s="89">
        <f>O36-N36</f>
        <v>0</v>
      </c>
      <c r="P38" s="89">
        <f>P36-O36</f>
        <v>0</v>
      </c>
      <c r="Q38" s="89">
        <f>Q36-P36</f>
        <v>0</v>
      </c>
      <c r="R38" s="89">
        <f>R36-Q36</f>
        <v>0</v>
      </c>
      <c r="S38" s="89">
        <f>S36-R36</f>
        <v>1</v>
      </c>
      <c r="T38" s="89">
        <f>T36-S36</f>
        <v>0</v>
      </c>
      <c r="U38" s="89">
        <f>U36-T36</f>
        <v>2</v>
      </c>
      <c r="V38" s="89">
        <f>V36-U36</f>
        <v>3</v>
      </c>
      <c r="W38" s="89">
        <f>W36-V36</f>
        <v>6</v>
      </c>
      <c r="X38" s="89">
        <f>X36-W36</f>
        <v>2</v>
      </c>
      <c r="Y38" s="89">
        <f>Y36-X36</f>
        <v>9</v>
      </c>
      <c r="Z38" s="89">
        <f>Z36-Y36</f>
        <v>10</v>
      </c>
      <c r="AA38" s="89">
        <f>AA36-Z36</f>
        <v>10</v>
      </c>
      <c r="AB38" s="89">
        <f>AB36-AA36</f>
        <v>17</v>
      </c>
      <c r="AC38" s="89">
        <f>AC36-AB36</f>
        <v>16</v>
      </c>
      <c r="AD38" s="89">
        <f>AD36-AC36</f>
        <v>24</v>
      </c>
      <c r="AE38" s="89">
        <f>AE36-AD36</f>
        <v>19</v>
      </c>
      <c r="AF38" s="89">
        <f>AF36-AE36</f>
        <v>21</v>
      </c>
      <c r="AG38" s="89">
        <f>AG36-AF36</f>
        <v>20</v>
      </c>
      <c r="AH38" s="89">
        <f>AH36-AG36</f>
        <v>27</v>
      </c>
      <c r="AI38" s="89">
        <f>AI36-AH36</f>
        <v>22</v>
      </c>
      <c r="AJ38" s="89">
        <f>AJ36-AI36</f>
        <v>37</v>
      </c>
      <c r="AK38" s="89">
        <f>AK36-AJ36</f>
        <v>20</v>
      </c>
      <c r="AL38" s="89">
        <f>AL36-AK36</f>
        <v>29</v>
      </c>
      <c r="AM38" s="89">
        <f>AM36-AL36</f>
        <v>16</v>
      </c>
      <c r="AN38" s="89">
        <f>AN36-AM36</f>
        <v>34</v>
      </c>
      <c r="AO38" s="89">
        <f>AO36-AN36</f>
        <v>35</v>
      </c>
      <c r="AP38" s="89">
        <f>AP36-AO36</f>
        <v>29</v>
      </c>
      <c r="AQ38" s="89">
        <f>AQ36-AP36</f>
        <v>26</v>
      </c>
      <c r="AR38" s="89">
        <f>AR36-AQ36</f>
        <v>35</v>
      </c>
      <c r="AS38" s="89">
        <f>AS36-AR36</f>
        <v>34</v>
      </c>
      <c r="AT38" s="89">
        <f>AT36-AS36</f>
        <v>31</v>
      </c>
      <c r="AU38" s="89">
        <f>AU36-AT36</f>
        <v>32</v>
      </c>
      <c r="AV38" s="89">
        <f>AV36-AU36</f>
        <v>32</v>
      </c>
      <c r="AW38" s="89">
        <f>AW36-AV36</f>
        <v>30</v>
      </c>
      <c r="AX38" s="89">
        <f>AX36-AW36</f>
        <v>28</v>
      </c>
      <c r="AY38" s="89">
        <f>AY36-AX36</f>
        <v>30</v>
      </c>
      <c r="AZ38" s="89">
        <f>AZ36-AY36</f>
        <v>27</v>
      </c>
      <c r="BA38" s="89">
        <f>BA36-AZ36</f>
        <v>21</v>
      </c>
      <c r="BB38" s="89">
        <f>BB36-BA36</f>
        <v>27</v>
      </c>
      <c r="BC38" s="89">
        <f>BC36-BB36</f>
        <v>23</v>
      </c>
      <c r="BD38" s="89">
        <f>BD36-BC36</f>
        <v>35</v>
      </c>
      <c r="BE38" s="89">
        <f>BE36-BD36</f>
        <v>34</v>
      </c>
      <c r="BF38" s="89">
        <f>BF36-BE36</f>
        <v>26</v>
      </c>
      <c r="BG38" s="89">
        <f>BG36-BF36</f>
        <v>23</v>
      </c>
      <c r="BH38" s="89">
        <f>BH36-BG36</f>
        <v>25</v>
      </c>
      <c r="BI38" s="89">
        <f>BI36-BH36</f>
        <v>20</v>
      </c>
      <c r="BJ38" s="89">
        <f>BJ36-BI36</f>
        <v>25</v>
      </c>
      <c r="BK38" s="89">
        <f>BK36-BJ36</f>
        <v>16</v>
      </c>
      <c r="BL38" s="89">
        <f>BL36-BK36</f>
        <v>18</v>
      </c>
      <c r="BM38" s="89">
        <f>BM36-BL36</f>
        <v>16</v>
      </c>
      <c r="BN38" s="89">
        <f>BN36-BM36</f>
        <v>20</v>
      </c>
      <c r="BO38" s="89">
        <f>BO36-BN36</f>
        <v>20</v>
      </c>
      <c r="BP38" s="89">
        <f>BP36-BO36</f>
        <v>11</v>
      </c>
      <c r="BQ38" s="89">
        <f>BQ36-BP36</f>
        <v>15</v>
      </c>
      <c r="BR38" s="89">
        <f>BR36-BQ36</f>
        <v>16</v>
      </c>
      <c r="BS38" s="89">
        <f>BS36-BR36</f>
        <v>9</v>
      </c>
      <c r="BT38" s="89">
        <f>BT36-BS36</f>
        <v>12</v>
      </c>
      <c r="BU38" s="89">
        <f>BU36-BT36</f>
        <v>9</v>
      </c>
      <c r="BV38" s="89">
        <f>BV36-BU36</f>
        <v>9</v>
      </c>
      <c r="BW38" s="89">
        <f>BW36-BV36</f>
        <v>19</v>
      </c>
      <c r="BX38" s="89">
        <f>BX36-BW36</f>
        <v>12</v>
      </c>
      <c r="BY38" s="89">
        <f>BY36-BX36</f>
        <v>9</v>
      </c>
      <c r="BZ38" s="89">
        <f>BZ36-BY36</f>
        <v>6</v>
      </c>
      <c r="CA38" s="89">
        <f>CA36-BZ36</f>
        <v>13</v>
      </c>
      <c r="CB38" s="89">
        <f>CB36-CA36</f>
        <v>15</v>
      </c>
      <c r="CC38" s="89">
        <f>CC36-CB36</f>
        <v>13</v>
      </c>
      <c r="CD38" s="89">
        <f t="shared" ref="CD38:CV38" si="175">CD36-CC36</f>
        <v>-1231</v>
      </c>
      <c r="CE38" s="89">
        <f t="shared" si="175"/>
        <v>0</v>
      </c>
      <c r="CF38" s="89">
        <f t="shared" si="175"/>
        <v>0</v>
      </c>
      <c r="CG38" s="89">
        <f t="shared" si="175"/>
        <v>0</v>
      </c>
      <c r="CH38" s="89">
        <f t="shared" si="175"/>
        <v>0</v>
      </c>
      <c r="CI38" s="89">
        <f t="shared" si="175"/>
        <v>0</v>
      </c>
      <c r="CJ38" s="89">
        <f t="shared" si="175"/>
        <v>0</v>
      </c>
      <c r="CK38" s="89">
        <f t="shared" si="175"/>
        <v>0</v>
      </c>
      <c r="CL38" s="89">
        <f t="shared" si="175"/>
        <v>0</v>
      </c>
      <c r="CM38" s="89">
        <f t="shared" si="175"/>
        <v>0</v>
      </c>
      <c r="CN38" s="89">
        <f t="shared" si="175"/>
        <v>0</v>
      </c>
      <c r="CO38" s="89">
        <f t="shared" si="175"/>
        <v>0</v>
      </c>
      <c r="CP38" s="89">
        <f t="shared" si="175"/>
        <v>0</v>
      </c>
      <c r="CQ38" s="89">
        <f t="shared" si="175"/>
        <v>0</v>
      </c>
      <c r="CR38" s="89">
        <f t="shared" si="175"/>
        <v>0</v>
      </c>
      <c r="CS38" s="89">
        <f t="shared" si="175"/>
        <v>0</v>
      </c>
      <c r="CT38" s="89">
        <f t="shared" si="175"/>
        <v>0</v>
      </c>
      <c r="CU38" s="89">
        <f t="shared" si="175"/>
        <v>0</v>
      </c>
      <c r="CV38" s="89">
        <f t="shared" si="175"/>
        <v>0</v>
      </c>
    </row>
    <row r="41" spans="2:100">
      <c r="G41" s="46"/>
      <c r="H41" s="46"/>
      <c r="I41" s="46"/>
      <c r="J41" s="46"/>
      <c r="K41" s="46"/>
    </row>
  </sheetData>
  <mergeCells count="22">
    <mergeCell ref="DS2:DY2"/>
    <mergeCell ref="DZ2:EF2"/>
    <mergeCell ref="EG2:EM2"/>
    <mergeCell ref="EN2:ET2"/>
    <mergeCell ref="EU2:FA2"/>
    <mergeCell ref="CC2:CI2"/>
    <mergeCell ref="CJ2:CP2"/>
    <mergeCell ref="CQ2:CW2"/>
    <mergeCell ref="CX2:DD2"/>
    <mergeCell ref="DE2:DK2"/>
    <mergeCell ref="DL2:DR2"/>
    <mergeCell ref="AM2:AS2"/>
    <mergeCell ref="AF2:AL2"/>
    <mergeCell ref="Y2:AE2"/>
    <mergeCell ref="R2:X2"/>
    <mergeCell ref="K2:Q2"/>
    <mergeCell ref="D2:J2"/>
    <mergeCell ref="BV2:CB2"/>
    <mergeCell ref="BO2:BU2"/>
    <mergeCell ref="BH2:BN2"/>
    <mergeCell ref="BA2:BG2"/>
    <mergeCell ref="AT2:AZ2"/>
  </mergeCells>
  <phoneticPr fontId="1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15"/>
  <sheetViews>
    <sheetView tabSelected="1" zoomScale="116" workbookViewId="0">
      <pane xSplit="2" ySplit="2" topLeftCell="C71" activePane="bottomRight" state="frozen"/>
      <selection pane="topRight" activeCell="C1" sqref="C1"/>
      <selection pane="bottomLeft" activeCell="A3" sqref="A3"/>
      <selection pane="bottomRight" activeCell="O85" sqref="O85"/>
    </sheetView>
  </sheetViews>
  <sheetFormatPr baseColWidth="10" defaultRowHeight="16"/>
  <cols>
    <col min="1" max="1" width="11.83203125" style="1" customWidth="1"/>
    <col min="2" max="2" width="4.5" style="1" bestFit="1" customWidth="1"/>
    <col min="3" max="16" width="11.5" customWidth="1"/>
  </cols>
  <sheetData>
    <row r="1" spans="1:16" ht="17" thickBot="1">
      <c r="A1" s="39" t="s">
        <v>11</v>
      </c>
      <c r="B1" s="40"/>
      <c r="C1" s="34" t="s">
        <v>0</v>
      </c>
      <c r="D1" s="35"/>
      <c r="E1" s="34" t="s">
        <v>2</v>
      </c>
      <c r="F1" s="35"/>
      <c r="G1" s="34" t="s">
        <v>1</v>
      </c>
      <c r="H1" s="35"/>
      <c r="I1" s="34" t="s">
        <v>3</v>
      </c>
      <c r="J1" s="35"/>
      <c r="K1" s="34" t="s">
        <v>4</v>
      </c>
      <c r="L1" s="35"/>
      <c r="M1" s="34" t="s">
        <v>5</v>
      </c>
      <c r="N1" s="36"/>
      <c r="O1" s="37" t="s">
        <v>6</v>
      </c>
      <c r="P1" s="38"/>
    </row>
    <row r="2" spans="1:16" ht="18" thickBot="1">
      <c r="A2" s="23" t="s">
        <v>7</v>
      </c>
      <c r="B2" s="23" t="s">
        <v>8</v>
      </c>
      <c r="C2" s="22" t="s">
        <v>9</v>
      </c>
      <c r="D2" s="22" t="s">
        <v>10</v>
      </c>
      <c r="E2" s="22" t="s">
        <v>9</v>
      </c>
      <c r="F2" s="22" t="s">
        <v>10</v>
      </c>
      <c r="G2" s="22" t="s">
        <v>9</v>
      </c>
      <c r="H2" s="22" t="s">
        <v>10</v>
      </c>
      <c r="I2" s="22" t="s">
        <v>9</v>
      </c>
      <c r="J2" s="22" t="s">
        <v>10</v>
      </c>
      <c r="K2" s="22" t="s">
        <v>9</v>
      </c>
      <c r="L2" s="22" t="s">
        <v>10</v>
      </c>
      <c r="M2" s="22" t="s">
        <v>9</v>
      </c>
      <c r="N2" s="22" t="s">
        <v>10</v>
      </c>
      <c r="O2" s="24" t="s">
        <v>9</v>
      </c>
      <c r="P2" s="24" t="s">
        <v>10</v>
      </c>
    </row>
    <row r="3" spans="1:16" ht="17" thickBot="1">
      <c r="A3" s="8">
        <v>43887</v>
      </c>
      <c r="B3" s="18">
        <v>1</v>
      </c>
      <c r="C3" s="19">
        <v>0</v>
      </c>
      <c r="D3" s="20">
        <v>0</v>
      </c>
      <c r="E3" s="21">
        <v>0</v>
      </c>
      <c r="F3" s="20">
        <v>0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</row>
    <row r="4" spans="1:16" ht="17" thickBot="1">
      <c r="A4" s="8">
        <v>43888</v>
      </c>
      <c r="B4" s="18">
        <v>2</v>
      </c>
      <c r="C4" s="5">
        <v>0</v>
      </c>
      <c r="D4" s="6">
        <v>0</v>
      </c>
      <c r="E4" s="7">
        <v>0</v>
      </c>
      <c r="F4" s="6">
        <v>0</v>
      </c>
      <c r="G4" s="7">
        <v>0</v>
      </c>
      <c r="H4" s="6">
        <v>0</v>
      </c>
      <c r="I4" s="7">
        <v>0</v>
      </c>
      <c r="J4" s="6">
        <v>0</v>
      </c>
      <c r="K4" s="7">
        <v>0</v>
      </c>
      <c r="L4" s="6">
        <v>0</v>
      </c>
      <c r="M4" s="7">
        <v>0</v>
      </c>
      <c r="N4" s="6">
        <v>0</v>
      </c>
      <c r="O4" s="7">
        <v>0</v>
      </c>
      <c r="P4" s="6">
        <v>0</v>
      </c>
    </row>
    <row r="5" spans="1:16" ht="17" thickBot="1">
      <c r="A5" s="8">
        <v>43889</v>
      </c>
      <c r="B5" s="18">
        <v>3</v>
      </c>
      <c r="C5" s="5">
        <v>0</v>
      </c>
      <c r="D5" s="6">
        <v>0</v>
      </c>
      <c r="E5" s="7">
        <v>0</v>
      </c>
      <c r="F5" s="6">
        <v>0</v>
      </c>
      <c r="G5" s="7">
        <v>0</v>
      </c>
      <c r="H5" s="6">
        <v>0</v>
      </c>
      <c r="I5" s="7">
        <v>0</v>
      </c>
      <c r="J5" s="6">
        <v>0</v>
      </c>
      <c r="K5" s="7">
        <v>0</v>
      </c>
      <c r="L5" s="6">
        <v>0</v>
      </c>
      <c r="M5" s="7">
        <v>0</v>
      </c>
      <c r="N5" s="6">
        <v>0</v>
      </c>
      <c r="O5" s="7">
        <v>0</v>
      </c>
      <c r="P5" s="6">
        <v>0</v>
      </c>
    </row>
    <row r="6" spans="1:16" ht="17" thickBot="1">
      <c r="A6" s="8">
        <v>43890</v>
      </c>
      <c r="B6" s="18">
        <v>4</v>
      </c>
      <c r="C6" s="5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</row>
    <row r="7" spans="1:16" ht="17" thickBot="1">
      <c r="A7" s="8">
        <v>43891</v>
      </c>
      <c r="B7" s="18">
        <v>5</v>
      </c>
      <c r="C7" s="5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</row>
    <row r="8" spans="1:16" ht="17" thickBot="1">
      <c r="A8" s="8">
        <v>43892</v>
      </c>
      <c r="B8" s="18">
        <v>6</v>
      </c>
      <c r="C8" s="5">
        <v>2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</row>
    <row r="9" spans="1:16" ht="17" thickBot="1">
      <c r="A9" s="8">
        <v>43893</v>
      </c>
      <c r="B9" s="18">
        <v>7</v>
      </c>
      <c r="C9" s="5">
        <v>2</v>
      </c>
      <c r="D9" s="6">
        <v>0</v>
      </c>
      <c r="E9" s="7">
        <v>1</v>
      </c>
      <c r="F9" s="6">
        <v>0</v>
      </c>
      <c r="G9" s="7">
        <v>1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</row>
    <row r="10" spans="1:16" ht="17" thickBot="1">
      <c r="A10" s="8">
        <v>43894</v>
      </c>
      <c r="B10" s="18">
        <v>8</v>
      </c>
      <c r="C10" s="5">
        <v>3</v>
      </c>
      <c r="D10" s="6">
        <v>0</v>
      </c>
      <c r="E10" s="7">
        <v>1</v>
      </c>
      <c r="F10" s="6">
        <v>0</v>
      </c>
      <c r="G10" s="7">
        <v>2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</row>
    <row r="11" spans="1:16" ht="17" thickBot="1">
      <c r="A11" s="8">
        <v>43895</v>
      </c>
      <c r="B11" s="18">
        <v>9</v>
      </c>
      <c r="C11" s="5">
        <v>5</v>
      </c>
      <c r="D11" s="6">
        <v>0</v>
      </c>
      <c r="E11" s="7">
        <v>1</v>
      </c>
      <c r="F11" s="6">
        <v>0</v>
      </c>
      <c r="G11" s="7">
        <v>3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</row>
    <row r="12" spans="1:16" ht="17" thickBot="1">
      <c r="A12" s="8">
        <v>43896</v>
      </c>
      <c r="B12" s="18">
        <v>10</v>
      </c>
      <c r="C12" s="5">
        <v>8</v>
      </c>
      <c r="D12" s="6">
        <v>0</v>
      </c>
      <c r="E12" s="7">
        <v>1</v>
      </c>
      <c r="F12" s="6">
        <v>0</v>
      </c>
      <c r="G12" s="7">
        <v>4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</row>
    <row r="13" spans="1:16" ht="17" thickBot="1">
      <c r="A13" s="8">
        <v>43897</v>
      </c>
      <c r="B13" s="18">
        <v>11</v>
      </c>
      <c r="C13" s="5">
        <v>15</v>
      </c>
      <c r="D13" s="6">
        <v>0</v>
      </c>
      <c r="E13" s="7">
        <v>1</v>
      </c>
      <c r="F13" s="6">
        <v>0</v>
      </c>
      <c r="G13" s="7">
        <v>5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</row>
    <row r="14" spans="1:16" ht="17" thickBot="1">
      <c r="A14" s="8">
        <v>43898</v>
      </c>
      <c r="B14" s="18">
        <v>12</v>
      </c>
      <c r="C14" s="5">
        <v>22</v>
      </c>
      <c r="D14" s="6">
        <v>0</v>
      </c>
      <c r="E14" s="7">
        <v>1</v>
      </c>
      <c r="F14" s="6">
        <v>0</v>
      </c>
      <c r="G14" s="7">
        <v>6</v>
      </c>
      <c r="H14" s="6">
        <v>0</v>
      </c>
      <c r="I14" s="7">
        <v>0</v>
      </c>
      <c r="J14" s="6">
        <v>0</v>
      </c>
      <c r="K14" s="7">
        <v>1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</row>
    <row r="15" spans="1:16" ht="17" thickBot="1">
      <c r="A15" s="8">
        <v>43899</v>
      </c>
      <c r="B15" s="18">
        <v>13</v>
      </c>
      <c r="C15" s="5">
        <v>27</v>
      </c>
      <c r="D15" s="6">
        <v>0</v>
      </c>
      <c r="E15" s="7">
        <v>1</v>
      </c>
      <c r="F15" s="6">
        <v>0</v>
      </c>
      <c r="G15" s="7">
        <v>9</v>
      </c>
      <c r="H15" s="6">
        <v>0</v>
      </c>
      <c r="I15" s="7">
        <v>0</v>
      </c>
      <c r="J15" s="6">
        <v>0</v>
      </c>
      <c r="K15" s="7">
        <v>2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</row>
    <row r="16" spans="1:16" ht="17" thickBot="1">
      <c r="A16" s="8">
        <v>43900</v>
      </c>
      <c r="B16" s="18">
        <v>14</v>
      </c>
      <c r="C16" s="5">
        <v>27</v>
      </c>
      <c r="D16" s="6">
        <v>0</v>
      </c>
      <c r="E16" s="7">
        <v>2</v>
      </c>
      <c r="F16" s="6">
        <v>0</v>
      </c>
      <c r="G16" s="7">
        <v>10</v>
      </c>
      <c r="H16" s="6">
        <v>0</v>
      </c>
      <c r="I16" s="7">
        <v>0</v>
      </c>
      <c r="J16" s="6">
        <v>0</v>
      </c>
      <c r="K16" s="7">
        <v>2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</row>
    <row r="17" spans="1:16" ht="17" thickBot="1">
      <c r="A17" s="8">
        <v>43901</v>
      </c>
      <c r="B17" s="18">
        <v>15</v>
      </c>
      <c r="C17" s="5">
        <v>36</v>
      </c>
      <c r="D17" s="6">
        <v>0</v>
      </c>
      <c r="E17" s="7">
        <v>3</v>
      </c>
      <c r="F17" s="6">
        <v>0</v>
      </c>
      <c r="G17" s="7">
        <v>17</v>
      </c>
      <c r="H17" s="6">
        <v>0</v>
      </c>
      <c r="I17" s="7">
        <v>0</v>
      </c>
      <c r="J17" s="6">
        <v>0</v>
      </c>
      <c r="K17" s="7">
        <v>3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</row>
    <row r="18" spans="1:16" ht="17" thickBot="1">
      <c r="A18" s="8">
        <v>43902</v>
      </c>
      <c r="B18" s="18">
        <v>16</v>
      </c>
      <c r="C18" s="5">
        <v>44</v>
      </c>
      <c r="D18" s="6">
        <v>0</v>
      </c>
      <c r="E18" s="7">
        <v>5</v>
      </c>
      <c r="F18" s="6">
        <v>0</v>
      </c>
      <c r="G18" s="7">
        <v>23</v>
      </c>
      <c r="H18" s="6">
        <v>0</v>
      </c>
      <c r="I18" s="7">
        <v>0</v>
      </c>
      <c r="J18" s="6">
        <v>0</v>
      </c>
      <c r="K18" s="7">
        <v>5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</row>
    <row r="19" spans="1:16" ht="17" thickBot="1">
      <c r="A19" s="8">
        <v>43903</v>
      </c>
      <c r="B19" s="18">
        <v>17</v>
      </c>
      <c r="C19" s="5">
        <v>53</v>
      </c>
      <c r="D19" s="6">
        <v>0</v>
      </c>
      <c r="E19" s="7">
        <v>6</v>
      </c>
      <c r="F19" s="6">
        <v>0</v>
      </c>
      <c r="G19" s="7">
        <v>46</v>
      </c>
      <c r="H19" s="6">
        <v>0</v>
      </c>
      <c r="I19" s="7">
        <v>0</v>
      </c>
      <c r="J19" s="6">
        <v>0</v>
      </c>
      <c r="K19" s="7">
        <v>6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</row>
    <row r="20" spans="1:16" ht="17" thickBot="1">
      <c r="A20" s="8">
        <v>43904</v>
      </c>
      <c r="B20" s="18">
        <v>18</v>
      </c>
      <c r="C20" s="5">
        <v>77</v>
      </c>
      <c r="D20" s="6">
        <v>0</v>
      </c>
      <c r="E20" s="7">
        <v>8</v>
      </c>
      <c r="F20" s="6">
        <v>0</v>
      </c>
      <c r="G20" s="7">
        <v>73</v>
      </c>
      <c r="H20" s="6">
        <v>0</v>
      </c>
      <c r="I20" s="7">
        <v>0</v>
      </c>
      <c r="J20" s="6">
        <v>0</v>
      </c>
      <c r="K20" s="7">
        <v>7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</row>
    <row r="21" spans="1:16" ht="17" thickBot="1">
      <c r="A21" s="8">
        <v>43905</v>
      </c>
      <c r="B21" s="18">
        <v>19</v>
      </c>
      <c r="C21" s="5">
        <v>103</v>
      </c>
      <c r="D21" s="6">
        <v>0</v>
      </c>
      <c r="E21" s="7">
        <v>10</v>
      </c>
      <c r="F21" s="6">
        <v>0</v>
      </c>
      <c r="G21" s="7">
        <v>116</v>
      </c>
      <c r="H21" s="6">
        <v>0</v>
      </c>
      <c r="I21" s="7">
        <v>0</v>
      </c>
      <c r="J21" s="6">
        <v>0</v>
      </c>
      <c r="K21" s="7">
        <v>10</v>
      </c>
      <c r="L21" s="6">
        <v>0</v>
      </c>
      <c r="M21" s="7">
        <v>0</v>
      </c>
      <c r="N21" s="6">
        <v>0</v>
      </c>
      <c r="O21" s="7">
        <v>1</v>
      </c>
      <c r="P21" s="6">
        <v>0</v>
      </c>
    </row>
    <row r="22" spans="1:16" ht="17" thickBot="1">
      <c r="A22" s="8">
        <v>43906</v>
      </c>
      <c r="B22" s="18">
        <v>20</v>
      </c>
      <c r="C22" s="5">
        <v>138</v>
      </c>
      <c r="D22" s="6">
        <v>0</v>
      </c>
      <c r="E22" s="7">
        <v>31</v>
      </c>
      <c r="F22" s="6">
        <v>0</v>
      </c>
      <c r="G22" s="7">
        <v>142</v>
      </c>
      <c r="H22" s="6">
        <v>0</v>
      </c>
      <c r="I22" s="7">
        <v>0</v>
      </c>
      <c r="J22" s="6">
        <v>0</v>
      </c>
      <c r="K22" s="7">
        <v>13</v>
      </c>
      <c r="L22" s="6">
        <v>0</v>
      </c>
      <c r="M22" s="7">
        <v>0</v>
      </c>
      <c r="N22" s="6">
        <v>0</v>
      </c>
      <c r="O22" s="7">
        <v>1</v>
      </c>
      <c r="P22" s="6">
        <v>0</v>
      </c>
    </row>
    <row r="23" spans="1:16" ht="17" thickBot="1">
      <c r="A23" s="8">
        <v>43907</v>
      </c>
      <c r="B23" s="18">
        <v>21</v>
      </c>
      <c r="C23" s="5">
        <v>196</v>
      </c>
      <c r="D23" s="6">
        <v>0</v>
      </c>
      <c r="E23" s="7">
        <v>51</v>
      </c>
      <c r="F23" s="6">
        <v>0</v>
      </c>
      <c r="G23" s="7">
        <v>180</v>
      </c>
      <c r="H23" s="6">
        <v>1</v>
      </c>
      <c r="I23" s="7">
        <v>0</v>
      </c>
      <c r="J23" s="6">
        <v>0</v>
      </c>
      <c r="K23" s="7">
        <v>14</v>
      </c>
      <c r="L23" s="6">
        <v>0</v>
      </c>
      <c r="M23" s="7">
        <v>0</v>
      </c>
      <c r="N23" s="6">
        <v>0</v>
      </c>
      <c r="O23" s="7">
        <v>1</v>
      </c>
      <c r="P23" s="6">
        <v>0</v>
      </c>
    </row>
    <row r="24" spans="1:16" ht="17" thickBot="1">
      <c r="A24" s="8">
        <v>43908</v>
      </c>
      <c r="B24" s="18">
        <v>22</v>
      </c>
      <c r="C24" s="5">
        <v>289</v>
      </c>
      <c r="D24" s="6">
        <v>0</v>
      </c>
      <c r="E24" s="7">
        <v>74</v>
      </c>
      <c r="F24" s="6">
        <v>0</v>
      </c>
      <c r="G24" s="7">
        <v>243</v>
      </c>
      <c r="H24" s="6">
        <v>1</v>
      </c>
      <c r="I24" s="7">
        <v>2</v>
      </c>
      <c r="J24" s="6">
        <v>0</v>
      </c>
      <c r="K24" s="7">
        <v>21</v>
      </c>
      <c r="L24" s="6">
        <v>0</v>
      </c>
      <c r="M24" s="7">
        <v>1</v>
      </c>
      <c r="N24" s="6">
        <v>0</v>
      </c>
      <c r="O24" s="7">
        <v>3</v>
      </c>
      <c r="P24" s="6">
        <v>0</v>
      </c>
    </row>
    <row r="25" spans="1:16" ht="17" thickBot="1">
      <c r="A25" s="8">
        <v>43909</v>
      </c>
      <c r="B25" s="18">
        <v>23</v>
      </c>
      <c r="C25" s="5">
        <v>381</v>
      </c>
      <c r="D25" s="6">
        <v>0</v>
      </c>
      <c r="E25" s="7">
        <v>86</v>
      </c>
      <c r="F25" s="6">
        <v>1</v>
      </c>
      <c r="G25" s="7">
        <v>278</v>
      </c>
      <c r="H25" s="6">
        <v>2</v>
      </c>
      <c r="I25" s="7">
        <v>2</v>
      </c>
      <c r="J25" s="6">
        <v>0</v>
      </c>
      <c r="K25" s="7">
        <v>25</v>
      </c>
      <c r="L25" s="6">
        <v>0</v>
      </c>
      <c r="M25" s="7">
        <v>1</v>
      </c>
      <c r="N25" s="6">
        <v>0</v>
      </c>
      <c r="O25" s="7">
        <v>3</v>
      </c>
      <c r="P25" s="6">
        <v>0</v>
      </c>
    </row>
    <row r="26" spans="1:16" ht="17" thickBot="1">
      <c r="A26" s="8">
        <v>43910</v>
      </c>
      <c r="B26" s="18">
        <v>24</v>
      </c>
      <c r="C26" s="5">
        <v>506</v>
      </c>
      <c r="D26" s="6">
        <v>1</v>
      </c>
      <c r="E26" s="7">
        <v>106</v>
      </c>
      <c r="F26" s="6">
        <v>2</v>
      </c>
      <c r="G26" s="7">
        <v>361</v>
      </c>
      <c r="H26" s="6">
        <v>2</v>
      </c>
      <c r="I26" s="7">
        <v>2</v>
      </c>
      <c r="J26" s="6">
        <v>0</v>
      </c>
      <c r="K26" s="7">
        <v>29</v>
      </c>
      <c r="L26" s="6">
        <v>1</v>
      </c>
      <c r="M26" s="7">
        <v>1</v>
      </c>
      <c r="N26" s="6">
        <v>0</v>
      </c>
      <c r="O26" s="7">
        <v>3</v>
      </c>
      <c r="P26" s="6">
        <v>0</v>
      </c>
    </row>
    <row r="27" spans="1:16" ht="17" thickBot="1">
      <c r="A27" s="8">
        <v>43911</v>
      </c>
      <c r="B27" s="18">
        <v>25</v>
      </c>
      <c r="C27" s="5">
        <v>644</v>
      </c>
      <c r="D27" s="6">
        <v>4</v>
      </c>
      <c r="E27" s="7">
        <v>137</v>
      </c>
      <c r="F27" s="6">
        <v>4</v>
      </c>
      <c r="G27" s="7">
        <v>448</v>
      </c>
      <c r="H27" s="6">
        <v>3</v>
      </c>
      <c r="I27" s="7">
        <v>3</v>
      </c>
      <c r="J27" s="6">
        <v>0</v>
      </c>
      <c r="K27" s="7">
        <v>31</v>
      </c>
      <c r="L27" s="6">
        <v>1</v>
      </c>
      <c r="M27" s="7">
        <v>5</v>
      </c>
      <c r="N27" s="6">
        <v>0</v>
      </c>
      <c r="O27" s="7">
        <v>3</v>
      </c>
      <c r="P27" s="6">
        <v>0</v>
      </c>
    </row>
    <row r="28" spans="1:16" ht="17" thickBot="1">
      <c r="A28" s="8">
        <v>43912</v>
      </c>
      <c r="B28" s="18">
        <v>26</v>
      </c>
      <c r="C28" s="5">
        <v>825</v>
      </c>
      <c r="D28" s="6">
        <v>5</v>
      </c>
      <c r="E28" s="7">
        <v>180</v>
      </c>
      <c r="F28" s="6">
        <v>4</v>
      </c>
      <c r="G28" s="7">
        <v>534</v>
      </c>
      <c r="H28" s="6">
        <v>4</v>
      </c>
      <c r="I28" s="7">
        <v>5</v>
      </c>
      <c r="J28" s="6">
        <v>0</v>
      </c>
      <c r="K28" s="7">
        <v>35</v>
      </c>
      <c r="L28" s="6">
        <v>1</v>
      </c>
      <c r="M28" s="7">
        <v>7</v>
      </c>
      <c r="N28" s="6">
        <v>0</v>
      </c>
      <c r="O28" s="7">
        <v>4</v>
      </c>
      <c r="P28" s="6">
        <v>0</v>
      </c>
    </row>
    <row r="29" spans="1:16" ht="17" thickBot="1">
      <c r="A29" s="8">
        <v>43913</v>
      </c>
      <c r="B29" s="18">
        <v>27</v>
      </c>
      <c r="C29" s="5">
        <v>1007</v>
      </c>
      <c r="D29" s="6">
        <v>9</v>
      </c>
      <c r="E29" s="7">
        <v>238</v>
      </c>
      <c r="F29" s="6">
        <v>5</v>
      </c>
      <c r="G29" s="7">
        <v>737</v>
      </c>
      <c r="H29" s="6">
        <v>8</v>
      </c>
      <c r="I29" s="7">
        <v>5</v>
      </c>
      <c r="J29" s="6">
        <v>0</v>
      </c>
      <c r="K29" s="7">
        <v>42</v>
      </c>
      <c r="L29" s="6">
        <v>1</v>
      </c>
      <c r="M29" s="7">
        <v>9</v>
      </c>
      <c r="N29" s="6">
        <v>0</v>
      </c>
      <c r="O29" s="7">
        <v>11</v>
      </c>
      <c r="P29" s="6">
        <v>0</v>
      </c>
    </row>
    <row r="30" spans="1:16" ht="17" thickBot="1">
      <c r="A30" s="8">
        <v>43914</v>
      </c>
      <c r="B30" s="18">
        <v>28</v>
      </c>
      <c r="C30" s="5">
        <v>1130</v>
      </c>
      <c r="D30" s="6">
        <v>14</v>
      </c>
      <c r="E30" s="7">
        <v>293</v>
      </c>
      <c r="F30" s="6">
        <v>6</v>
      </c>
      <c r="G30" s="7">
        <v>852</v>
      </c>
      <c r="H30" s="6">
        <v>12</v>
      </c>
      <c r="I30" s="7">
        <v>6</v>
      </c>
      <c r="J30" s="6">
        <v>0</v>
      </c>
      <c r="K30" s="7">
        <v>46</v>
      </c>
      <c r="L30" s="6">
        <v>1</v>
      </c>
      <c r="M30" s="7">
        <v>12</v>
      </c>
      <c r="N30" s="6">
        <v>0</v>
      </c>
      <c r="O30" s="7">
        <v>12</v>
      </c>
      <c r="P30" s="6">
        <v>0</v>
      </c>
    </row>
    <row r="31" spans="1:16" ht="17" thickBot="1">
      <c r="A31" s="8">
        <v>43915</v>
      </c>
      <c r="B31" s="18">
        <v>29</v>
      </c>
      <c r="C31" s="5">
        <v>1517</v>
      </c>
      <c r="D31" s="6">
        <v>20</v>
      </c>
      <c r="E31" s="7">
        <v>365</v>
      </c>
      <c r="F31" s="6">
        <v>10</v>
      </c>
      <c r="G31" s="7">
        <v>992</v>
      </c>
      <c r="H31" s="6">
        <v>12</v>
      </c>
      <c r="I31" s="7">
        <v>12</v>
      </c>
      <c r="J31" s="6">
        <v>0</v>
      </c>
      <c r="K31" s="7">
        <v>62</v>
      </c>
      <c r="L31" s="6">
        <v>1</v>
      </c>
      <c r="M31" s="7">
        <v>16</v>
      </c>
      <c r="N31" s="6">
        <v>0</v>
      </c>
      <c r="O31" s="7">
        <v>17</v>
      </c>
      <c r="P31" s="6">
        <v>0</v>
      </c>
    </row>
    <row r="32" spans="1:16" ht="17" thickBot="1">
      <c r="A32" s="8">
        <v>43916</v>
      </c>
      <c r="B32" s="18">
        <v>30</v>
      </c>
      <c r="C32" s="5">
        <v>1858</v>
      </c>
      <c r="D32" s="6">
        <v>28</v>
      </c>
      <c r="E32" s="7">
        <v>435</v>
      </c>
      <c r="F32" s="6">
        <v>13</v>
      </c>
      <c r="G32" s="7">
        <v>1082</v>
      </c>
      <c r="H32" s="6">
        <v>18</v>
      </c>
      <c r="I32" s="7">
        <v>20</v>
      </c>
      <c r="J32" s="6">
        <v>0</v>
      </c>
      <c r="K32" s="7">
        <v>89</v>
      </c>
      <c r="L32" s="6">
        <v>1</v>
      </c>
      <c r="M32" s="7">
        <v>15</v>
      </c>
      <c r="N32" s="6">
        <v>0</v>
      </c>
      <c r="O32" s="7">
        <v>24</v>
      </c>
      <c r="P32" s="6">
        <v>0</v>
      </c>
    </row>
    <row r="33" spans="1:16" ht="17" thickBot="1">
      <c r="A33" s="8">
        <v>43917</v>
      </c>
      <c r="B33" s="18">
        <v>31</v>
      </c>
      <c r="C33" s="5">
        <v>2443</v>
      </c>
      <c r="D33" s="6">
        <v>33</v>
      </c>
      <c r="E33" s="7">
        <v>520</v>
      </c>
      <c r="F33" s="6">
        <v>18</v>
      </c>
      <c r="G33" s="7">
        <v>1110</v>
      </c>
      <c r="H33" s="6">
        <v>24</v>
      </c>
      <c r="I33" s="7">
        <v>30</v>
      </c>
      <c r="J33" s="6">
        <v>0</v>
      </c>
      <c r="K33" s="7">
        <v>99</v>
      </c>
      <c r="L33" s="6">
        <v>1</v>
      </c>
      <c r="M33" s="7">
        <v>21</v>
      </c>
      <c r="N33" s="6">
        <v>0</v>
      </c>
      <c r="O33" s="7">
        <v>24</v>
      </c>
      <c r="P33" s="6">
        <v>0</v>
      </c>
    </row>
    <row r="34" spans="1:16" ht="17" thickBot="1">
      <c r="A34" s="8">
        <v>43918</v>
      </c>
      <c r="B34" s="18">
        <v>32</v>
      </c>
      <c r="C34" s="5">
        <v>3035</v>
      </c>
      <c r="D34" s="6">
        <v>44</v>
      </c>
      <c r="E34" s="7">
        <v>647</v>
      </c>
      <c r="F34" s="6">
        <v>28</v>
      </c>
      <c r="G34" s="7">
        <v>1287</v>
      </c>
      <c r="H34" s="6">
        <v>27</v>
      </c>
      <c r="I34" s="7">
        <v>34</v>
      </c>
      <c r="J34" s="6">
        <v>0</v>
      </c>
      <c r="K34" s="7">
        <v>106</v>
      </c>
      <c r="L34" s="6">
        <v>1</v>
      </c>
      <c r="M34" s="7">
        <v>31</v>
      </c>
      <c r="N34" s="6">
        <v>0</v>
      </c>
      <c r="O34" s="7">
        <v>30</v>
      </c>
      <c r="P34" s="6">
        <v>0</v>
      </c>
    </row>
    <row r="35" spans="1:16" ht="17" thickBot="1">
      <c r="A35" s="8">
        <v>43919</v>
      </c>
      <c r="B35" s="18">
        <v>33</v>
      </c>
      <c r="C35" s="5">
        <v>3550</v>
      </c>
      <c r="D35" s="6">
        <v>61</v>
      </c>
      <c r="E35" s="7">
        <v>709</v>
      </c>
      <c r="F35" s="6">
        <v>28</v>
      </c>
      <c r="G35" s="7">
        <v>1478</v>
      </c>
      <c r="H35" s="6">
        <v>28</v>
      </c>
      <c r="I35" s="7">
        <v>41</v>
      </c>
      <c r="J35" s="6">
        <v>0</v>
      </c>
      <c r="K35" s="7">
        <v>108</v>
      </c>
      <c r="L35" s="6">
        <v>2</v>
      </c>
      <c r="M35" s="7">
        <v>43</v>
      </c>
      <c r="N35" s="6">
        <v>0</v>
      </c>
      <c r="O35" s="7">
        <v>33</v>
      </c>
      <c r="P35" s="6">
        <v>0</v>
      </c>
    </row>
    <row r="36" spans="1:16" ht="17" thickBot="1">
      <c r="A36" s="8">
        <v>43920</v>
      </c>
      <c r="B36" s="18">
        <v>34</v>
      </c>
      <c r="C36" s="5">
        <v>3801</v>
      </c>
      <c r="D36" s="6">
        <v>74</v>
      </c>
      <c r="E36" s="7">
        <v>784</v>
      </c>
      <c r="F36" s="6">
        <v>34</v>
      </c>
      <c r="G36" s="7">
        <v>1577</v>
      </c>
      <c r="H36" s="6">
        <v>30</v>
      </c>
      <c r="I36" s="7">
        <v>45</v>
      </c>
      <c r="J36" s="6">
        <v>0</v>
      </c>
      <c r="K36" s="7">
        <v>116</v>
      </c>
      <c r="L36" s="6">
        <v>2</v>
      </c>
      <c r="M36" s="7">
        <v>44</v>
      </c>
      <c r="N36" s="6">
        <v>0</v>
      </c>
      <c r="O36" s="7">
        <v>41</v>
      </c>
      <c r="P36" s="6">
        <v>0</v>
      </c>
    </row>
    <row r="37" spans="1:16" ht="17" thickBot="1">
      <c r="A37" s="8">
        <v>43921</v>
      </c>
      <c r="B37" s="18">
        <v>35</v>
      </c>
      <c r="C37" s="5">
        <v>4452</v>
      </c>
      <c r="D37" s="6">
        <v>83</v>
      </c>
      <c r="E37" s="7">
        <v>911</v>
      </c>
      <c r="F37" s="6">
        <v>40</v>
      </c>
      <c r="G37" s="7">
        <v>1799</v>
      </c>
      <c r="H37" s="6">
        <v>35</v>
      </c>
      <c r="I37" s="7">
        <v>50</v>
      </c>
      <c r="J37" s="6">
        <v>0</v>
      </c>
      <c r="K37" s="7">
        <v>137</v>
      </c>
      <c r="L37" s="6">
        <v>2</v>
      </c>
      <c r="M37" s="7">
        <v>46</v>
      </c>
      <c r="N37" s="6">
        <v>0</v>
      </c>
      <c r="O37" s="7">
        <v>48</v>
      </c>
      <c r="P37" s="6">
        <v>0</v>
      </c>
    </row>
    <row r="38" spans="1:16" ht="17" thickBot="1">
      <c r="A38" s="8">
        <v>43922</v>
      </c>
      <c r="B38" s="18">
        <v>36</v>
      </c>
      <c r="C38" s="5">
        <v>4910</v>
      </c>
      <c r="D38" s="6">
        <v>95</v>
      </c>
      <c r="E38" s="7">
        <v>1043</v>
      </c>
      <c r="F38" s="6">
        <v>52</v>
      </c>
      <c r="G38" s="7">
        <v>1998</v>
      </c>
      <c r="H38" s="6">
        <v>38</v>
      </c>
      <c r="I38" s="7">
        <v>54</v>
      </c>
      <c r="J38" s="6">
        <v>0</v>
      </c>
      <c r="K38" s="7">
        <v>146</v>
      </c>
      <c r="L38" s="6">
        <v>2</v>
      </c>
      <c r="M38" s="7">
        <v>48</v>
      </c>
      <c r="N38" s="6">
        <v>0</v>
      </c>
      <c r="O38" s="7">
        <v>52</v>
      </c>
      <c r="P38" s="6">
        <v>0</v>
      </c>
    </row>
    <row r="39" spans="1:16" ht="17" thickBot="1">
      <c r="A39" s="8">
        <v>43923</v>
      </c>
      <c r="B39" s="18">
        <v>37</v>
      </c>
      <c r="C39" s="5">
        <v>5338</v>
      </c>
      <c r="D39" s="6">
        <v>107</v>
      </c>
      <c r="E39" s="7">
        <v>1161</v>
      </c>
      <c r="F39" s="6">
        <v>55</v>
      </c>
      <c r="G39" s="7">
        <v>2207</v>
      </c>
      <c r="H39" s="6">
        <v>44</v>
      </c>
      <c r="I39" s="7">
        <v>59</v>
      </c>
      <c r="J39" s="6">
        <v>0</v>
      </c>
      <c r="K39" s="7">
        <v>164</v>
      </c>
      <c r="L39" s="6">
        <v>3</v>
      </c>
      <c r="M39" s="7">
        <v>48</v>
      </c>
      <c r="N39" s="6">
        <v>0</v>
      </c>
      <c r="O39" s="7">
        <v>57</v>
      </c>
      <c r="P39" s="6">
        <v>0</v>
      </c>
    </row>
    <row r="40" spans="1:16" ht="17" thickBot="1">
      <c r="A40" s="8">
        <v>43924</v>
      </c>
      <c r="B40" s="18">
        <v>38</v>
      </c>
      <c r="C40" s="5">
        <v>5899</v>
      </c>
      <c r="D40" s="6">
        <v>130</v>
      </c>
      <c r="E40" s="7">
        <v>1286</v>
      </c>
      <c r="F40" s="6">
        <v>61</v>
      </c>
      <c r="G40" s="7">
        <v>2347</v>
      </c>
      <c r="H40" s="6">
        <v>51</v>
      </c>
      <c r="I40" s="7">
        <v>62</v>
      </c>
      <c r="J40" s="6">
        <v>1</v>
      </c>
      <c r="K40" s="7">
        <v>179</v>
      </c>
      <c r="L40" s="6">
        <v>3</v>
      </c>
      <c r="M40" s="7">
        <v>50</v>
      </c>
      <c r="N40" s="6">
        <v>0</v>
      </c>
      <c r="O40" s="7">
        <v>63</v>
      </c>
      <c r="P40" s="6">
        <v>0</v>
      </c>
    </row>
    <row r="41" spans="1:16" ht="17" thickBot="1">
      <c r="A41" s="8">
        <v>43925</v>
      </c>
      <c r="B41" s="18">
        <v>39</v>
      </c>
      <c r="C41" s="5">
        <v>6280</v>
      </c>
      <c r="D41" s="6">
        <v>141</v>
      </c>
      <c r="E41" s="7">
        <v>1372</v>
      </c>
      <c r="F41" s="6">
        <v>66</v>
      </c>
      <c r="G41" s="7">
        <v>2513</v>
      </c>
      <c r="H41" s="6">
        <v>54</v>
      </c>
      <c r="I41" s="7">
        <v>63</v>
      </c>
      <c r="J41" s="6">
        <v>0</v>
      </c>
      <c r="K41" s="7">
        <v>182</v>
      </c>
      <c r="L41" s="6">
        <v>5</v>
      </c>
      <c r="M41" s="7">
        <v>51</v>
      </c>
      <c r="N41" s="6">
        <v>0</v>
      </c>
      <c r="O41" s="7">
        <v>63</v>
      </c>
      <c r="P41" s="6">
        <v>0</v>
      </c>
    </row>
    <row r="42" spans="1:16" ht="17" thickBot="1">
      <c r="A42" s="8">
        <v>43926</v>
      </c>
      <c r="B42" s="18">
        <v>40</v>
      </c>
      <c r="C42" s="5">
        <v>6530</v>
      </c>
      <c r="D42" s="6">
        <v>158</v>
      </c>
      <c r="E42" s="7">
        <v>1442</v>
      </c>
      <c r="F42" s="6">
        <v>72</v>
      </c>
      <c r="G42" s="7">
        <v>2904</v>
      </c>
      <c r="H42" s="6">
        <v>58</v>
      </c>
      <c r="I42" s="7">
        <v>82</v>
      </c>
      <c r="J42" s="6">
        <v>0</v>
      </c>
      <c r="K42" s="7">
        <v>201</v>
      </c>
      <c r="L42" s="6">
        <v>7</v>
      </c>
      <c r="M42" s="7">
        <v>52</v>
      </c>
      <c r="N42" s="6">
        <v>0</v>
      </c>
      <c r="O42" s="7">
        <v>67</v>
      </c>
      <c r="P42" s="6">
        <v>0</v>
      </c>
    </row>
    <row r="43" spans="1:16" ht="17" thickBot="1">
      <c r="A43" s="8">
        <v>43927</v>
      </c>
      <c r="B43" s="18">
        <v>41</v>
      </c>
      <c r="C43" s="5">
        <v>6706</v>
      </c>
      <c r="D43" s="6">
        <v>168</v>
      </c>
      <c r="E43" s="7">
        <v>1521</v>
      </c>
      <c r="F43" s="6">
        <v>76</v>
      </c>
      <c r="G43" s="7">
        <v>3070</v>
      </c>
      <c r="H43" s="6">
        <v>60</v>
      </c>
      <c r="I43" s="7">
        <v>84</v>
      </c>
      <c r="J43" s="6">
        <v>0</v>
      </c>
      <c r="K43" s="7">
        <v>229</v>
      </c>
      <c r="L43" s="6">
        <v>7</v>
      </c>
      <c r="M43" s="7">
        <v>52</v>
      </c>
      <c r="N43" s="6">
        <v>0</v>
      </c>
      <c r="O43" s="7">
        <v>68</v>
      </c>
      <c r="P43" s="6">
        <v>0</v>
      </c>
    </row>
    <row r="44" spans="1:16" ht="17" thickBot="1">
      <c r="A44" s="8">
        <v>43928</v>
      </c>
      <c r="B44" s="18">
        <v>42</v>
      </c>
      <c r="C44" s="5">
        <v>7052</v>
      </c>
      <c r="D44" s="6">
        <v>186</v>
      </c>
      <c r="E44" s="7">
        <v>1766</v>
      </c>
      <c r="F44" s="6">
        <v>88</v>
      </c>
      <c r="G44" s="7">
        <v>3185</v>
      </c>
      <c r="H44" s="6">
        <v>64</v>
      </c>
      <c r="I44" s="7">
        <v>85</v>
      </c>
      <c r="J44" s="6">
        <v>0</v>
      </c>
      <c r="K44" s="7">
        <v>234</v>
      </c>
      <c r="L44" s="6">
        <v>7</v>
      </c>
      <c r="M44" s="7">
        <v>52</v>
      </c>
      <c r="N44" s="6">
        <v>0</v>
      </c>
      <c r="O44" s="7">
        <v>68</v>
      </c>
      <c r="P44" s="6">
        <v>0</v>
      </c>
    </row>
    <row r="45" spans="1:16" ht="17" thickBot="1">
      <c r="A45" s="8">
        <v>43929</v>
      </c>
      <c r="B45" s="18">
        <v>43</v>
      </c>
      <c r="C45" s="5">
        <v>7386</v>
      </c>
      <c r="D45" s="6">
        <v>208</v>
      </c>
      <c r="E45" s="7">
        <v>1865</v>
      </c>
      <c r="F45" s="6">
        <v>96</v>
      </c>
      <c r="G45" s="7">
        <v>3424</v>
      </c>
      <c r="H45" s="6">
        <v>68</v>
      </c>
      <c r="I45" s="7">
        <v>93</v>
      </c>
      <c r="J45" s="6">
        <v>0</v>
      </c>
      <c r="K45" s="7">
        <v>251</v>
      </c>
      <c r="L45" s="6">
        <v>8</v>
      </c>
      <c r="M45" s="7">
        <v>52</v>
      </c>
      <c r="N45" s="6">
        <v>0</v>
      </c>
      <c r="O45" s="7">
        <v>70</v>
      </c>
      <c r="P45" s="6">
        <v>0</v>
      </c>
    </row>
    <row r="46" spans="1:16" ht="17" thickBot="1">
      <c r="A46" s="8">
        <v>43930</v>
      </c>
      <c r="B46" s="18">
        <v>44</v>
      </c>
      <c r="C46" s="5">
        <v>8102</v>
      </c>
      <c r="D46" s="6">
        <v>224</v>
      </c>
      <c r="E46" s="7">
        <v>1905</v>
      </c>
      <c r="F46" s="6">
        <v>104</v>
      </c>
      <c r="G46" s="7">
        <v>3451</v>
      </c>
      <c r="H46" s="6">
        <v>72</v>
      </c>
      <c r="I46" s="7">
        <v>94</v>
      </c>
      <c r="J46" s="6">
        <v>0</v>
      </c>
      <c r="K46" s="7">
        <v>260</v>
      </c>
      <c r="L46" s="6">
        <v>8</v>
      </c>
      <c r="M46" s="7">
        <v>53</v>
      </c>
      <c r="N46" s="6">
        <v>0</v>
      </c>
      <c r="O46" s="7">
        <v>91</v>
      </c>
      <c r="P46" s="6">
        <v>1</v>
      </c>
    </row>
    <row r="47" spans="1:16" ht="17" thickBot="1">
      <c r="A47" s="8">
        <v>43931</v>
      </c>
      <c r="B47" s="18">
        <v>45</v>
      </c>
      <c r="C47" s="5">
        <v>8897</v>
      </c>
      <c r="D47" s="6">
        <v>240</v>
      </c>
      <c r="E47" s="7">
        <v>2197</v>
      </c>
      <c r="F47" s="6">
        <v>107</v>
      </c>
      <c r="G47" s="7">
        <v>3821</v>
      </c>
      <c r="H47" s="6">
        <v>78</v>
      </c>
      <c r="I47" s="7">
        <v>125</v>
      </c>
      <c r="J47" s="6">
        <v>0</v>
      </c>
      <c r="K47" s="7">
        <v>279</v>
      </c>
      <c r="L47" s="6">
        <v>8</v>
      </c>
      <c r="M47" s="7">
        <v>59</v>
      </c>
      <c r="N47" s="6">
        <v>0</v>
      </c>
      <c r="O47" s="7">
        <v>94</v>
      </c>
      <c r="P47" s="6">
        <v>2</v>
      </c>
    </row>
    <row r="48" spans="1:16" ht="17" thickBot="1">
      <c r="A48" s="8">
        <v>43932</v>
      </c>
      <c r="B48" s="18">
        <v>46</v>
      </c>
      <c r="C48" s="5">
        <v>9264</v>
      </c>
      <c r="D48" s="6">
        <v>258</v>
      </c>
      <c r="E48" s="7">
        <v>2327</v>
      </c>
      <c r="F48" s="6">
        <v>113</v>
      </c>
      <c r="G48" s="7">
        <v>3834</v>
      </c>
      <c r="H48" s="6">
        <v>87</v>
      </c>
      <c r="I48" s="7">
        <v>130</v>
      </c>
      <c r="J48" s="6">
        <v>0</v>
      </c>
      <c r="K48" s="7">
        <v>279</v>
      </c>
      <c r="L48" s="6">
        <v>9</v>
      </c>
      <c r="M48" s="7">
        <v>59</v>
      </c>
      <c r="N48" s="6">
        <v>0</v>
      </c>
      <c r="O48" s="7">
        <v>94</v>
      </c>
      <c r="P48" s="6">
        <v>3</v>
      </c>
    </row>
    <row r="49" spans="1:16" ht="17" thickBot="1">
      <c r="A49" s="8">
        <v>43933</v>
      </c>
      <c r="B49" s="18">
        <v>47</v>
      </c>
      <c r="C49" s="5">
        <v>9747</v>
      </c>
      <c r="D49" s="6">
        <v>280</v>
      </c>
      <c r="E49" s="7">
        <v>2426</v>
      </c>
      <c r="F49" s="6">
        <v>120</v>
      </c>
      <c r="G49" s="7">
        <v>3841</v>
      </c>
      <c r="H49" s="6">
        <v>91</v>
      </c>
      <c r="I49" s="7">
        <v>139</v>
      </c>
      <c r="J49" s="6">
        <v>0</v>
      </c>
      <c r="K49" s="7">
        <v>279</v>
      </c>
      <c r="L49" s="6">
        <v>9</v>
      </c>
      <c r="M49" s="7">
        <v>59</v>
      </c>
      <c r="N49" s="6">
        <v>0</v>
      </c>
      <c r="O49" s="7">
        <v>94</v>
      </c>
      <c r="P49" s="6">
        <v>4</v>
      </c>
    </row>
    <row r="50" spans="1:16" ht="17" thickBot="1">
      <c r="A50" s="8">
        <v>43934</v>
      </c>
      <c r="B50" s="18">
        <v>48</v>
      </c>
      <c r="C50" s="5">
        <v>9984</v>
      </c>
      <c r="D50" s="6">
        <v>303</v>
      </c>
      <c r="E50" s="7">
        <v>2477</v>
      </c>
      <c r="F50" s="6">
        <v>123</v>
      </c>
      <c r="G50" s="7">
        <v>3896</v>
      </c>
      <c r="H50" s="6">
        <v>96</v>
      </c>
      <c r="I50" s="7">
        <v>140</v>
      </c>
      <c r="J50" s="6">
        <v>0</v>
      </c>
      <c r="K50" s="7">
        <v>284</v>
      </c>
      <c r="L50" s="6">
        <v>9</v>
      </c>
      <c r="M50" s="7">
        <v>59</v>
      </c>
      <c r="N50" s="6">
        <v>0</v>
      </c>
      <c r="O50" s="7">
        <v>94</v>
      </c>
      <c r="P50" s="6">
        <v>4</v>
      </c>
    </row>
    <row r="51" spans="1:16" ht="17" thickBot="1">
      <c r="A51" s="8">
        <v>43935</v>
      </c>
      <c r="B51" s="18">
        <v>49</v>
      </c>
      <c r="C51" s="5">
        <v>10302</v>
      </c>
      <c r="D51" s="6">
        <v>321</v>
      </c>
      <c r="E51" s="7">
        <v>2549</v>
      </c>
      <c r="F51" s="6">
        <v>131</v>
      </c>
      <c r="G51" s="7">
        <v>3994</v>
      </c>
      <c r="H51" s="6">
        <v>102</v>
      </c>
      <c r="I51" s="7">
        <v>155</v>
      </c>
      <c r="J51" s="6">
        <v>0</v>
      </c>
      <c r="K51" s="7">
        <v>289</v>
      </c>
      <c r="L51" s="6">
        <v>9</v>
      </c>
      <c r="M51" s="7">
        <v>59</v>
      </c>
      <c r="N51" s="6">
        <v>0</v>
      </c>
      <c r="O51" s="7">
        <v>100</v>
      </c>
      <c r="P51" s="6">
        <v>4</v>
      </c>
    </row>
    <row r="52" spans="1:16" ht="17" thickBot="1">
      <c r="A52" s="8">
        <v>43936</v>
      </c>
      <c r="B52" s="18">
        <v>50</v>
      </c>
      <c r="C52" s="5">
        <v>10751</v>
      </c>
      <c r="D52" s="6">
        <v>339</v>
      </c>
      <c r="E52" s="7">
        <v>2629</v>
      </c>
      <c r="F52" s="6">
        <v>136</v>
      </c>
      <c r="G52" s="7">
        <v>4102</v>
      </c>
      <c r="H52" s="6">
        <v>111</v>
      </c>
      <c r="I52" s="7">
        <v>155</v>
      </c>
      <c r="J52" s="6">
        <v>0</v>
      </c>
      <c r="K52" s="7">
        <v>295</v>
      </c>
      <c r="L52" s="6">
        <v>9</v>
      </c>
      <c r="M52" s="7">
        <v>59</v>
      </c>
      <c r="N52" s="6">
        <v>0</v>
      </c>
      <c r="O52" s="7">
        <v>100</v>
      </c>
      <c r="P52" s="6">
        <v>4</v>
      </c>
    </row>
    <row r="53" spans="1:16" ht="17" thickBot="1">
      <c r="A53" s="8">
        <v>43937</v>
      </c>
      <c r="B53" s="18">
        <v>51</v>
      </c>
      <c r="C53" s="5">
        <v>11237</v>
      </c>
      <c r="D53" s="6">
        <v>355</v>
      </c>
      <c r="E53" s="7">
        <v>2756</v>
      </c>
      <c r="F53" s="6">
        <v>146</v>
      </c>
      <c r="G53" s="7">
        <v>4237</v>
      </c>
      <c r="H53" s="6">
        <v>115</v>
      </c>
      <c r="I53" s="7">
        <v>156</v>
      </c>
      <c r="J53" s="6">
        <v>0</v>
      </c>
      <c r="K53" s="7">
        <v>300</v>
      </c>
      <c r="L53" s="6">
        <v>9</v>
      </c>
      <c r="M53" s="7">
        <v>53</v>
      </c>
      <c r="N53" s="6">
        <v>0</v>
      </c>
      <c r="O53" s="7">
        <v>102</v>
      </c>
      <c r="P53" s="6">
        <v>4</v>
      </c>
    </row>
    <row r="54" spans="1:16" ht="17" thickBot="1">
      <c r="A54" s="8">
        <v>43938</v>
      </c>
      <c r="B54" s="18">
        <v>52</v>
      </c>
      <c r="C54" s="5">
        <v>11324</v>
      </c>
      <c r="D54" s="6">
        <v>377</v>
      </c>
      <c r="E54" s="7">
        <v>2778</v>
      </c>
      <c r="F54" s="6">
        <v>148</v>
      </c>
      <c r="G54" s="7">
        <v>4302</v>
      </c>
      <c r="H54" s="6">
        <v>119</v>
      </c>
      <c r="I54" s="7">
        <v>158</v>
      </c>
      <c r="J54" s="6">
        <v>0</v>
      </c>
      <c r="K54" s="7">
        <v>305</v>
      </c>
      <c r="L54" s="6">
        <v>9</v>
      </c>
      <c r="M54" s="7">
        <v>53</v>
      </c>
      <c r="N54" s="6">
        <v>0</v>
      </c>
      <c r="O54" s="7">
        <v>102</v>
      </c>
      <c r="P54" s="6">
        <v>4</v>
      </c>
    </row>
    <row r="55" spans="1:16" ht="17" thickBot="1">
      <c r="A55" s="8">
        <v>43939</v>
      </c>
      <c r="B55" s="18">
        <v>53</v>
      </c>
      <c r="C55" s="5">
        <v>11762</v>
      </c>
      <c r="D55" s="6">
        <v>393</v>
      </c>
      <c r="E55" s="7">
        <v>2863</v>
      </c>
      <c r="F55" s="6">
        <v>157</v>
      </c>
      <c r="G55" s="7">
        <v>4438</v>
      </c>
      <c r="H55" s="6">
        <v>124</v>
      </c>
      <c r="I55" s="7">
        <v>158</v>
      </c>
      <c r="J55" s="6">
        <v>0</v>
      </c>
      <c r="K55" s="7">
        <v>306</v>
      </c>
      <c r="L55" s="6">
        <v>9</v>
      </c>
      <c r="M55" s="7">
        <v>54</v>
      </c>
      <c r="N55" s="6">
        <v>0</v>
      </c>
      <c r="O55" s="7">
        <v>104</v>
      </c>
      <c r="P55" s="6">
        <v>4</v>
      </c>
    </row>
    <row r="56" spans="1:16" ht="17" thickBot="1">
      <c r="A56" s="8">
        <v>43940</v>
      </c>
      <c r="B56" s="18">
        <v>54</v>
      </c>
      <c r="C56" s="5">
        <v>12148</v>
      </c>
      <c r="D56" s="6">
        <v>409</v>
      </c>
      <c r="E56" s="7">
        <v>2923</v>
      </c>
      <c r="F56" s="6">
        <v>164</v>
      </c>
      <c r="G56" s="7">
        <v>4500</v>
      </c>
      <c r="H56" s="6">
        <v>126</v>
      </c>
      <c r="I56" s="7">
        <v>158</v>
      </c>
      <c r="J56" s="6">
        <v>0</v>
      </c>
      <c r="K56" s="7">
        <v>310</v>
      </c>
      <c r="L56" s="6">
        <v>10</v>
      </c>
      <c r="M56" s="7">
        <v>61</v>
      </c>
      <c r="N56" s="6">
        <v>0</v>
      </c>
      <c r="O56" s="7">
        <v>106</v>
      </c>
      <c r="P56" s="6">
        <v>5</v>
      </c>
    </row>
    <row r="57" spans="1:16" ht="17" thickBot="1">
      <c r="A57" s="8">
        <v>43941</v>
      </c>
      <c r="B57" s="18">
        <v>55</v>
      </c>
      <c r="C57" s="5">
        <v>12543</v>
      </c>
      <c r="D57" s="6">
        <v>424</v>
      </c>
      <c r="E57" s="7">
        <v>2952</v>
      </c>
      <c r="F57" s="6">
        <v>164</v>
      </c>
      <c r="G57" s="7">
        <v>4709</v>
      </c>
      <c r="H57" s="6">
        <v>130</v>
      </c>
      <c r="I57" s="7">
        <v>161</v>
      </c>
      <c r="J57" s="6">
        <v>0</v>
      </c>
      <c r="K57" s="7">
        <v>311</v>
      </c>
      <c r="L57" s="6">
        <v>11</v>
      </c>
      <c r="M57" s="7">
        <v>80</v>
      </c>
      <c r="N57" s="6">
        <v>0</v>
      </c>
      <c r="O57" s="7">
        <v>107</v>
      </c>
      <c r="P57" s="6">
        <v>6</v>
      </c>
    </row>
    <row r="58" spans="1:16" ht="17" thickBot="1">
      <c r="A58" s="8">
        <v>43942</v>
      </c>
      <c r="B58" s="18">
        <v>56</v>
      </c>
      <c r="C58" s="5">
        <v>12806</v>
      </c>
      <c r="D58" s="6">
        <v>441</v>
      </c>
      <c r="E58" s="7">
        <v>2999</v>
      </c>
      <c r="F58" s="6">
        <v>171</v>
      </c>
      <c r="G58" s="7">
        <v>4896</v>
      </c>
      <c r="H58" s="6">
        <v>133</v>
      </c>
      <c r="I58" s="7">
        <v>173</v>
      </c>
      <c r="J58" s="6">
        <v>0</v>
      </c>
      <c r="K58" s="7">
        <v>313</v>
      </c>
      <c r="L58" s="6">
        <v>11</v>
      </c>
      <c r="M58" s="7">
        <v>85</v>
      </c>
      <c r="N58" s="6">
        <v>0</v>
      </c>
      <c r="O58" s="7">
        <v>107</v>
      </c>
      <c r="P58" s="6">
        <v>6</v>
      </c>
    </row>
    <row r="59" spans="1:16" ht="17" thickBot="1">
      <c r="A59" s="8">
        <v>43943</v>
      </c>
      <c r="B59" s="18">
        <v>57</v>
      </c>
      <c r="C59" s="5">
        <v>13150</v>
      </c>
      <c r="D59" s="6">
        <v>454</v>
      </c>
      <c r="E59" s="7">
        <v>3053</v>
      </c>
      <c r="F59" s="6">
        <v>175</v>
      </c>
      <c r="G59" s="7">
        <v>5093</v>
      </c>
      <c r="H59" s="6">
        <v>138</v>
      </c>
      <c r="I59" s="7">
        <v>176</v>
      </c>
      <c r="J59" s="6">
        <v>1</v>
      </c>
      <c r="K59" s="7">
        <v>316</v>
      </c>
      <c r="L59" s="6">
        <v>11</v>
      </c>
      <c r="M59" s="7">
        <v>85</v>
      </c>
      <c r="N59" s="6">
        <v>0</v>
      </c>
      <c r="O59" s="7">
        <v>109</v>
      </c>
      <c r="P59" s="6">
        <v>6</v>
      </c>
    </row>
    <row r="60" spans="1:16" ht="17" thickBot="1">
      <c r="A60" s="8">
        <v>43944</v>
      </c>
      <c r="B60" s="18">
        <v>58</v>
      </c>
      <c r="C60" s="5">
        <v>13382</v>
      </c>
      <c r="D60" s="6">
        <v>475</v>
      </c>
      <c r="E60" s="7">
        <v>3084</v>
      </c>
      <c r="F60" s="6">
        <v>179</v>
      </c>
      <c r="G60" s="7">
        <v>5194</v>
      </c>
      <c r="H60" s="6">
        <v>146</v>
      </c>
      <c r="I60" s="7">
        <v>181</v>
      </c>
      <c r="J60" s="6">
        <v>1</v>
      </c>
      <c r="K60" s="7">
        <v>318</v>
      </c>
      <c r="L60" s="6">
        <v>11</v>
      </c>
      <c r="M60" s="7">
        <v>85</v>
      </c>
      <c r="N60" s="6">
        <v>0</v>
      </c>
      <c r="O60" s="7">
        <v>109</v>
      </c>
      <c r="P60" s="6">
        <v>8</v>
      </c>
    </row>
    <row r="61" spans="1:16" ht="17" thickBot="1">
      <c r="A61" s="8">
        <v>43945</v>
      </c>
      <c r="B61" s="18">
        <v>59</v>
      </c>
      <c r="C61" s="5">
        <v>13707</v>
      </c>
      <c r="D61" s="6">
        <v>491</v>
      </c>
      <c r="E61" s="7">
        <v>3116</v>
      </c>
      <c r="F61" s="6">
        <v>183</v>
      </c>
      <c r="G61" s="7">
        <v>5277</v>
      </c>
      <c r="H61" s="6">
        <v>160</v>
      </c>
      <c r="I61" s="7">
        <v>183</v>
      </c>
      <c r="J61" s="6">
        <v>1</v>
      </c>
      <c r="K61" s="7">
        <v>320</v>
      </c>
      <c r="L61" s="6">
        <v>11</v>
      </c>
      <c r="M61" s="7">
        <v>85</v>
      </c>
      <c r="N61" s="6">
        <v>0</v>
      </c>
      <c r="O61" s="7">
        <v>109</v>
      </c>
      <c r="P61" s="6">
        <v>8</v>
      </c>
    </row>
    <row r="62" spans="1:16" ht="17" thickBot="1">
      <c r="A62" s="8">
        <v>43946</v>
      </c>
      <c r="B62" s="18">
        <v>60</v>
      </c>
      <c r="C62" s="5">
        <v>13951</v>
      </c>
      <c r="D62" s="6">
        <v>502</v>
      </c>
      <c r="E62" s="7">
        <v>3183</v>
      </c>
      <c r="F62" s="6">
        <v>188</v>
      </c>
      <c r="G62" s="7">
        <v>5435</v>
      </c>
      <c r="H62" s="6">
        <v>170</v>
      </c>
      <c r="I62" s="7">
        <v>185</v>
      </c>
      <c r="J62" s="6">
        <v>1</v>
      </c>
      <c r="K62" s="7">
        <v>320</v>
      </c>
      <c r="L62" s="6">
        <v>11</v>
      </c>
      <c r="M62" s="7">
        <v>86</v>
      </c>
      <c r="N62" s="6">
        <v>0</v>
      </c>
      <c r="O62" s="7">
        <v>111</v>
      </c>
      <c r="P62" s="6">
        <v>8</v>
      </c>
    </row>
    <row r="63" spans="1:16" ht="17" thickBot="1">
      <c r="A63" s="8">
        <v>43947</v>
      </c>
      <c r="B63" s="18">
        <v>61</v>
      </c>
      <c r="C63" s="5">
        <v>14205</v>
      </c>
      <c r="D63" s="6">
        <v>519</v>
      </c>
      <c r="E63" s="7">
        <v>3232</v>
      </c>
      <c r="F63" s="6">
        <v>188</v>
      </c>
      <c r="G63" s="7">
        <v>5531</v>
      </c>
      <c r="H63" s="6">
        <v>175</v>
      </c>
      <c r="I63" s="7">
        <v>187</v>
      </c>
      <c r="J63" s="6">
        <v>1</v>
      </c>
      <c r="K63" s="7">
        <v>322</v>
      </c>
      <c r="L63" s="6">
        <v>12</v>
      </c>
      <c r="M63" s="7">
        <v>86</v>
      </c>
      <c r="N63" s="6">
        <v>0</v>
      </c>
      <c r="O63" s="7">
        <v>120</v>
      </c>
      <c r="P63" s="6">
        <v>8</v>
      </c>
    </row>
    <row r="64" spans="1:16" ht="17" thickBot="1">
      <c r="A64" s="8">
        <v>43948</v>
      </c>
      <c r="B64" s="18">
        <v>62</v>
      </c>
      <c r="C64" s="5">
        <v>14315</v>
      </c>
      <c r="D64" s="6">
        <v>536</v>
      </c>
      <c r="E64" s="7">
        <v>3252</v>
      </c>
      <c r="F64" s="6">
        <v>191</v>
      </c>
      <c r="G64" s="7">
        <v>5556</v>
      </c>
      <c r="H64" s="6">
        <v>179</v>
      </c>
      <c r="I64" s="7">
        <v>189</v>
      </c>
      <c r="J64" s="6">
        <v>1</v>
      </c>
      <c r="K64" s="7">
        <v>328</v>
      </c>
      <c r="L64" s="6">
        <v>12</v>
      </c>
      <c r="M64" s="7">
        <v>86</v>
      </c>
      <c r="N64" s="6">
        <v>0</v>
      </c>
      <c r="O64" s="7">
        <v>120</v>
      </c>
      <c r="P64" s="6">
        <v>9</v>
      </c>
    </row>
    <row r="65" spans="1:23" ht="17" thickBot="1">
      <c r="A65" s="8">
        <v>43949</v>
      </c>
      <c r="B65" s="18">
        <v>63</v>
      </c>
      <c r="C65" s="5">
        <v>14521</v>
      </c>
      <c r="D65" s="6">
        <v>546</v>
      </c>
      <c r="E65" s="7">
        <v>3289</v>
      </c>
      <c r="F65" s="6">
        <v>194</v>
      </c>
      <c r="G65" s="7">
        <v>5593</v>
      </c>
      <c r="H65" s="6">
        <v>185</v>
      </c>
      <c r="I65" s="7">
        <v>201</v>
      </c>
      <c r="J65" s="6">
        <v>1</v>
      </c>
      <c r="K65" s="7">
        <v>330</v>
      </c>
      <c r="L65" s="6">
        <v>12</v>
      </c>
      <c r="M65" s="7">
        <v>86</v>
      </c>
      <c r="N65" s="6">
        <v>0</v>
      </c>
      <c r="O65" s="7">
        <v>121</v>
      </c>
      <c r="P65" s="6">
        <v>10</v>
      </c>
      <c r="R65" s="17"/>
      <c r="T65">
        <f>11.524^-1</f>
        <v>8.6775425199583478E-2</v>
      </c>
      <c r="U65">
        <f>T65*24</f>
        <v>2.0826102047900035</v>
      </c>
      <c r="W65">
        <f>24*60</f>
        <v>1440</v>
      </c>
    </row>
    <row r="66" spans="1:23" ht="17" thickBot="1">
      <c r="A66" s="8">
        <v>43950</v>
      </c>
      <c r="B66" s="18">
        <v>64</v>
      </c>
      <c r="C66" s="5">
        <v>14534</v>
      </c>
      <c r="D66" s="6">
        <v>556</v>
      </c>
      <c r="E66" s="7">
        <v>3340</v>
      </c>
      <c r="F66" s="6">
        <v>196</v>
      </c>
      <c r="G66" s="7">
        <v>5695</v>
      </c>
      <c r="H66" s="6">
        <v>195</v>
      </c>
      <c r="I66" s="7">
        <v>214</v>
      </c>
      <c r="J66" s="6">
        <v>1</v>
      </c>
      <c r="K66" s="7">
        <v>330</v>
      </c>
      <c r="L66" s="6">
        <v>13</v>
      </c>
      <c r="M66" s="7">
        <v>86</v>
      </c>
      <c r="N66" s="6">
        <v>0</v>
      </c>
      <c r="O66" s="7">
        <v>125</v>
      </c>
      <c r="P66" s="6">
        <v>12</v>
      </c>
      <c r="R66" s="17"/>
      <c r="T66" t="s">
        <v>71</v>
      </c>
      <c r="W66">
        <f>W65*60</f>
        <v>86400</v>
      </c>
    </row>
    <row r="67" spans="1:23" ht="17" thickBot="1">
      <c r="A67" s="8">
        <v>43951</v>
      </c>
      <c r="B67" s="18">
        <v>65</v>
      </c>
      <c r="C67" s="5">
        <v>14726</v>
      </c>
      <c r="D67" s="6">
        <v>566</v>
      </c>
      <c r="E67" s="7">
        <v>3389</v>
      </c>
      <c r="F67" s="6">
        <v>198</v>
      </c>
      <c r="G67" s="7">
        <v>5815</v>
      </c>
      <c r="H67" s="6">
        <v>199</v>
      </c>
      <c r="I67" s="7">
        <v>218</v>
      </c>
      <c r="J67" s="6">
        <v>1</v>
      </c>
      <c r="K67" s="7">
        <v>331</v>
      </c>
      <c r="L67" s="6">
        <v>13</v>
      </c>
      <c r="M67" s="7">
        <v>86</v>
      </c>
      <c r="N67" s="6">
        <v>0</v>
      </c>
      <c r="O67" s="7">
        <v>127</v>
      </c>
      <c r="P67" s="6">
        <v>12</v>
      </c>
      <c r="R67" s="17"/>
      <c r="T67" t="s">
        <v>83</v>
      </c>
      <c r="U67">
        <f>T65*W65</f>
        <v>124.9566122874002</v>
      </c>
    </row>
    <row r="68" spans="1:23" ht="17" thickBot="1">
      <c r="A68" s="8">
        <v>43952</v>
      </c>
      <c r="B68" s="18">
        <v>66</v>
      </c>
      <c r="C68" s="5">
        <v>14867</v>
      </c>
      <c r="D68" s="6">
        <v>578</v>
      </c>
      <c r="E68" s="7">
        <v>3419</v>
      </c>
      <c r="F68" s="6">
        <v>201</v>
      </c>
      <c r="G68" s="7">
        <v>5939</v>
      </c>
      <c r="H68" s="6">
        <v>202</v>
      </c>
      <c r="I68" s="7">
        <v>218</v>
      </c>
      <c r="J68" s="6">
        <v>1</v>
      </c>
      <c r="K68" s="7">
        <v>331</v>
      </c>
      <c r="L68" s="6">
        <v>13</v>
      </c>
      <c r="M68" s="7">
        <v>86</v>
      </c>
      <c r="N68" s="6">
        <v>0</v>
      </c>
      <c r="O68" s="7">
        <v>127</v>
      </c>
      <c r="P68" s="6">
        <v>12</v>
      </c>
      <c r="R68" s="17"/>
      <c r="T68" t="s">
        <v>84</v>
      </c>
      <c r="U68">
        <f>T65*W66</f>
        <v>7497.3967372440129</v>
      </c>
      <c r="W68">
        <v>7200</v>
      </c>
    </row>
    <row r="69" spans="1:23" ht="17" thickBot="1">
      <c r="A69" s="8">
        <v>43953</v>
      </c>
      <c r="B69" s="18">
        <v>67</v>
      </c>
      <c r="C69" s="5">
        <v>14951</v>
      </c>
      <c r="D69" s="6">
        <v>585</v>
      </c>
      <c r="E69" s="7">
        <v>3426</v>
      </c>
      <c r="F69" s="6">
        <v>206</v>
      </c>
      <c r="G69" s="7">
        <v>6047</v>
      </c>
      <c r="H69" s="6">
        <v>205</v>
      </c>
      <c r="I69" s="7">
        <v>218</v>
      </c>
      <c r="J69" s="6">
        <v>1</v>
      </c>
      <c r="K69" s="7">
        <v>331</v>
      </c>
      <c r="L69" s="6">
        <v>13</v>
      </c>
      <c r="M69" s="7">
        <v>86</v>
      </c>
      <c r="N69" s="6">
        <v>0</v>
      </c>
      <c r="O69" s="7">
        <v>131</v>
      </c>
      <c r="P69" s="6">
        <v>13</v>
      </c>
      <c r="R69" s="17"/>
      <c r="W69">
        <v>240</v>
      </c>
    </row>
    <row r="70" spans="1:23" ht="17" thickBot="1">
      <c r="A70" s="8">
        <v>43954</v>
      </c>
      <c r="B70" s="18">
        <v>68</v>
      </c>
      <c r="C70" s="5">
        <v>15021</v>
      </c>
      <c r="D70" s="6">
        <v>597</v>
      </c>
      <c r="E70" s="7">
        <v>3447</v>
      </c>
      <c r="F70" s="6">
        <v>209</v>
      </c>
      <c r="G70" s="7">
        <v>6047</v>
      </c>
      <c r="H70" s="6">
        <v>210</v>
      </c>
      <c r="I70" s="7">
        <v>218</v>
      </c>
      <c r="J70" s="6">
        <v>1</v>
      </c>
      <c r="K70" s="7">
        <v>331</v>
      </c>
      <c r="L70" s="6">
        <v>13</v>
      </c>
      <c r="M70" s="7">
        <v>86</v>
      </c>
      <c r="N70" s="6">
        <v>0</v>
      </c>
      <c r="O70" s="7">
        <v>132</v>
      </c>
      <c r="P70" s="6">
        <v>13</v>
      </c>
      <c r="R70" s="17"/>
    </row>
    <row r="71" spans="1:23" ht="17" thickBot="1">
      <c r="A71" s="8">
        <v>43955</v>
      </c>
      <c r="B71" s="18">
        <v>69</v>
      </c>
      <c r="C71" s="5">
        <v>15141</v>
      </c>
      <c r="D71" s="6">
        <v>609</v>
      </c>
      <c r="E71" s="7">
        <v>3478</v>
      </c>
      <c r="F71" s="6">
        <v>209</v>
      </c>
      <c r="G71" s="7">
        <v>6136</v>
      </c>
      <c r="H71" s="6">
        <v>218</v>
      </c>
      <c r="I71" s="7">
        <v>218</v>
      </c>
      <c r="J71" s="6">
        <v>1</v>
      </c>
      <c r="K71" s="7">
        <v>333</v>
      </c>
      <c r="L71" s="6">
        <v>13</v>
      </c>
      <c r="M71" s="7">
        <v>86</v>
      </c>
      <c r="N71" s="6">
        <v>0</v>
      </c>
      <c r="O71" s="7">
        <v>132</v>
      </c>
      <c r="P71" s="6">
        <v>13</v>
      </c>
    </row>
    <row r="72" spans="1:23" ht="17" thickBot="1">
      <c r="A72" s="8">
        <v>43956</v>
      </c>
      <c r="B72" s="18">
        <v>70</v>
      </c>
      <c r="C72" s="5">
        <v>15199</v>
      </c>
      <c r="D72" s="6">
        <v>613</v>
      </c>
      <c r="E72" s="7">
        <v>3489</v>
      </c>
      <c r="F72" s="6">
        <v>211</v>
      </c>
      <c r="G72" s="7">
        <v>6241</v>
      </c>
      <c r="H72" s="6">
        <v>223</v>
      </c>
      <c r="I72" s="7">
        <v>220</v>
      </c>
      <c r="J72" s="6">
        <v>1</v>
      </c>
      <c r="K72" s="7">
        <v>335</v>
      </c>
      <c r="L72" s="6">
        <v>13</v>
      </c>
      <c r="M72" s="7">
        <v>86</v>
      </c>
      <c r="N72" s="6">
        <v>0</v>
      </c>
      <c r="O72" s="7">
        <v>132</v>
      </c>
      <c r="P72" s="6">
        <v>13</v>
      </c>
    </row>
    <row r="73" spans="1:23" ht="17" thickBot="1">
      <c r="A73" s="8">
        <v>43957</v>
      </c>
      <c r="B73" s="18">
        <v>71</v>
      </c>
      <c r="C73" s="5">
        <v>15256</v>
      </c>
      <c r="D73" s="6">
        <v>623</v>
      </c>
      <c r="E73" s="7">
        <v>3505</v>
      </c>
      <c r="F73" s="6">
        <v>213</v>
      </c>
      <c r="G73" s="7">
        <v>6641</v>
      </c>
      <c r="H73" s="6">
        <v>226</v>
      </c>
      <c r="I73" s="7">
        <v>220</v>
      </c>
      <c r="J73" s="6">
        <v>1</v>
      </c>
      <c r="K73" s="7">
        <v>342</v>
      </c>
      <c r="L73" s="6">
        <v>13</v>
      </c>
      <c r="M73" s="7">
        <v>86</v>
      </c>
      <c r="N73" s="6">
        <v>0</v>
      </c>
      <c r="O73" s="7">
        <v>132</v>
      </c>
      <c r="P73" s="6">
        <v>13</v>
      </c>
    </row>
    <row r="74" spans="1:23" ht="17" thickBot="1">
      <c r="A74" s="8">
        <v>43958</v>
      </c>
      <c r="B74" s="18">
        <v>72</v>
      </c>
      <c r="C74" s="5">
        <v>15450</v>
      </c>
      <c r="D74" s="6">
        <v>634</v>
      </c>
      <c r="E74" s="7">
        <v>3545</v>
      </c>
      <c r="F74" s="6">
        <v>213</v>
      </c>
      <c r="G74" s="7">
        <v>6935</v>
      </c>
      <c r="H74" s="6">
        <v>230</v>
      </c>
      <c r="I74" s="7">
        <v>220</v>
      </c>
      <c r="J74" s="6">
        <v>1</v>
      </c>
      <c r="K74" s="7">
        <v>342</v>
      </c>
      <c r="L74" s="6">
        <v>13</v>
      </c>
      <c r="M74" s="7">
        <v>90</v>
      </c>
      <c r="N74" s="6">
        <v>0</v>
      </c>
      <c r="O74" s="7">
        <v>132</v>
      </c>
      <c r="P74" s="6">
        <v>14</v>
      </c>
    </row>
    <row r="75" spans="1:23" ht="17" thickBot="1">
      <c r="A75" s="8">
        <v>43959</v>
      </c>
      <c r="B75" s="18">
        <v>73</v>
      </c>
      <c r="C75" s="5">
        <v>15809</v>
      </c>
      <c r="D75" s="6">
        <v>639</v>
      </c>
      <c r="E75" s="7">
        <v>3564</v>
      </c>
      <c r="F75" s="6">
        <v>214</v>
      </c>
      <c r="G75" s="7">
        <v>7093</v>
      </c>
      <c r="H75" s="6">
        <v>233</v>
      </c>
      <c r="I75" s="7">
        <v>232</v>
      </c>
      <c r="J75" s="6">
        <v>1</v>
      </c>
      <c r="K75" s="7">
        <v>345</v>
      </c>
      <c r="L75" s="6">
        <v>13</v>
      </c>
      <c r="M75" s="7">
        <v>90</v>
      </c>
      <c r="N75" s="6">
        <v>0</v>
      </c>
      <c r="O75" s="7">
        <v>135</v>
      </c>
      <c r="P75" s="6">
        <v>14</v>
      </c>
    </row>
    <row r="76" spans="1:23" ht="17" thickBot="1">
      <c r="A76" s="8">
        <v>43960</v>
      </c>
      <c r="B76" s="18">
        <v>74</v>
      </c>
      <c r="C76" s="5">
        <v>15854</v>
      </c>
      <c r="D76" s="6">
        <v>645</v>
      </c>
      <c r="E76" s="7">
        <v>3581</v>
      </c>
      <c r="F76" s="6">
        <v>215</v>
      </c>
      <c r="G76" s="7">
        <v>7166</v>
      </c>
      <c r="H76" s="6">
        <v>238</v>
      </c>
      <c r="I76" s="7">
        <v>235</v>
      </c>
      <c r="J76" s="6">
        <v>1</v>
      </c>
      <c r="K76" s="7">
        <v>345</v>
      </c>
      <c r="L76" s="6">
        <v>13</v>
      </c>
      <c r="M76" s="7">
        <v>90</v>
      </c>
      <c r="N76" s="6">
        <v>0</v>
      </c>
      <c r="O76" s="7">
        <v>135</v>
      </c>
      <c r="P76" s="6">
        <v>14</v>
      </c>
    </row>
    <row r="77" spans="1:23" ht="17" thickBot="1">
      <c r="A77" s="8">
        <v>43961</v>
      </c>
      <c r="B77" s="18">
        <v>75</v>
      </c>
      <c r="C77" s="5">
        <v>15952</v>
      </c>
      <c r="D77" s="6">
        <v>648</v>
      </c>
      <c r="E77" s="7">
        <v>3581</v>
      </c>
      <c r="F77" s="6">
        <v>216</v>
      </c>
      <c r="G77" s="7">
        <v>7242</v>
      </c>
      <c r="H77" s="6">
        <v>243</v>
      </c>
      <c r="I77" s="7">
        <v>235</v>
      </c>
      <c r="J77" s="6">
        <v>1</v>
      </c>
      <c r="K77" s="7">
        <v>346</v>
      </c>
      <c r="L77" s="6">
        <v>13</v>
      </c>
      <c r="M77" s="7">
        <v>90</v>
      </c>
      <c r="N77" s="6">
        <v>0</v>
      </c>
      <c r="O77" s="7">
        <v>135</v>
      </c>
      <c r="P77" s="6">
        <v>14</v>
      </c>
    </row>
    <row r="78" spans="1:23" ht="17" thickBot="1">
      <c r="A78" s="8">
        <v>43962</v>
      </c>
      <c r="B78" s="18">
        <v>76</v>
      </c>
      <c r="C78" s="5">
        <v>16008</v>
      </c>
      <c r="D78" s="6">
        <v>651</v>
      </c>
      <c r="E78" s="30">
        <v>3545</v>
      </c>
      <c r="F78" s="6">
        <v>216</v>
      </c>
      <c r="G78" s="7">
        <v>7316</v>
      </c>
      <c r="H78" s="6">
        <v>248</v>
      </c>
      <c r="I78" s="7">
        <v>237</v>
      </c>
      <c r="J78" s="6">
        <v>1</v>
      </c>
      <c r="K78" s="7">
        <v>348</v>
      </c>
      <c r="L78" s="6">
        <v>14</v>
      </c>
      <c r="M78" s="7">
        <v>90</v>
      </c>
      <c r="N78" s="6">
        <v>0</v>
      </c>
      <c r="O78" s="7">
        <v>135</v>
      </c>
      <c r="P78" s="6">
        <v>14</v>
      </c>
    </row>
    <row r="79" spans="1:23" ht="17" thickBot="1">
      <c r="A79" s="8">
        <v>43963</v>
      </c>
      <c r="B79" s="18">
        <v>77</v>
      </c>
      <c r="C79" s="5">
        <v>16053</v>
      </c>
      <c r="D79" s="6">
        <v>660</v>
      </c>
      <c r="E79" s="30">
        <v>3553</v>
      </c>
      <c r="F79" s="6">
        <v>219</v>
      </c>
      <c r="G79" s="7">
        <v>7494</v>
      </c>
      <c r="H79" s="6">
        <v>254</v>
      </c>
      <c r="I79" s="7">
        <v>238</v>
      </c>
      <c r="J79" s="6">
        <v>1</v>
      </c>
      <c r="K79" s="7">
        <v>349</v>
      </c>
      <c r="L79" s="6">
        <v>14</v>
      </c>
      <c r="M79" s="7">
        <v>90</v>
      </c>
      <c r="N79" s="6">
        <v>0</v>
      </c>
      <c r="O79" s="7">
        <v>135</v>
      </c>
      <c r="P79" s="6">
        <v>15</v>
      </c>
    </row>
    <row r="80" spans="1:23" ht="17" thickBot="1">
      <c r="A80" s="8">
        <v>43964</v>
      </c>
      <c r="B80" s="18">
        <v>78</v>
      </c>
      <c r="C80" s="5">
        <v>16112</v>
      </c>
      <c r="D80" s="6">
        <v>667</v>
      </c>
      <c r="E80" s="30">
        <v>3559</v>
      </c>
      <c r="F80" s="6">
        <v>221</v>
      </c>
      <c r="G80" s="7">
        <v>7647</v>
      </c>
      <c r="H80" s="6">
        <v>257</v>
      </c>
      <c r="I80" s="7">
        <v>238</v>
      </c>
      <c r="J80" s="6">
        <v>1</v>
      </c>
      <c r="K80" s="7">
        <v>351</v>
      </c>
      <c r="L80" s="6">
        <v>14</v>
      </c>
      <c r="M80" s="7">
        <v>90</v>
      </c>
      <c r="N80" s="6">
        <v>0</v>
      </c>
      <c r="O80" s="7">
        <v>135</v>
      </c>
      <c r="P80" s="6">
        <v>15</v>
      </c>
    </row>
    <row r="81" spans="1:16" ht="17" thickBot="1">
      <c r="A81" s="8">
        <v>43965</v>
      </c>
      <c r="B81" s="18">
        <v>79</v>
      </c>
      <c r="C81" s="5">
        <v>16166</v>
      </c>
      <c r="D81" s="6">
        <v>674</v>
      </c>
      <c r="E81" s="30">
        <v>3569</v>
      </c>
      <c r="F81" s="6">
        <v>221</v>
      </c>
      <c r="G81" s="7">
        <v>7767</v>
      </c>
      <c r="H81" s="6">
        <v>259</v>
      </c>
      <c r="I81" s="7">
        <v>238</v>
      </c>
      <c r="J81" s="6">
        <v>1</v>
      </c>
      <c r="K81" s="7">
        <v>354</v>
      </c>
      <c r="L81" s="6">
        <v>14</v>
      </c>
      <c r="M81" s="7">
        <v>90</v>
      </c>
      <c r="N81" s="6">
        <v>0</v>
      </c>
      <c r="O81" s="7">
        <v>135</v>
      </c>
      <c r="P81" s="6">
        <v>15</v>
      </c>
    </row>
    <row r="82" spans="1:16" ht="17" thickBot="1">
      <c r="A82" s="8">
        <v>43966</v>
      </c>
      <c r="B82" s="18">
        <v>80</v>
      </c>
      <c r="C82" s="5">
        <v>16214</v>
      </c>
      <c r="D82" s="6">
        <v>677</v>
      </c>
      <c r="E82" s="30">
        <v>3598</v>
      </c>
      <c r="F82" s="6">
        <v>221</v>
      </c>
      <c r="G82" s="7">
        <v>7951</v>
      </c>
      <c r="H82" s="6">
        <v>262</v>
      </c>
      <c r="I82" s="7">
        <v>240</v>
      </c>
      <c r="J82" s="6">
        <v>1</v>
      </c>
      <c r="K82" s="7">
        <v>355</v>
      </c>
      <c r="L82" s="6">
        <v>14</v>
      </c>
      <c r="M82" s="7">
        <v>90</v>
      </c>
      <c r="N82" s="6">
        <v>0</v>
      </c>
      <c r="O82" s="7">
        <v>135</v>
      </c>
      <c r="P82" s="6">
        <v>15</v>
      </c>
    </row>
    <row r="83" spans="1:16" ht="17" thickBot="1">
      <c r="A83" s="8">
        <v>43967</v>
      </c>
      <c r="B83" s="18">
        <v>81</v>
      </c>
      <c r="C83" s="5">
        <v>16282</v>
      </c>
      <c r="D83" s="6">
        <v>684</v>
      </c>
      <c r="E83" s="30">
        <v>3609</v>
      </c>
      <c r="F83" s="6">
        <v>221</v>
      </c>
      <c r="G83" s="7">
        <v>8097</v>
      </c>
      <c r="H83" s="6">
        <v>267</v>
      </c>
      <c r="I83" s="7">
        <v>241</v>
      </c>
      <c r="J83" s="6">
        <v>1</v>
      </c>
      <c r="K83" s="7">
        <v>356</v>
      </c>
      <c r="L83" s="6">
        <v>15</v>
      </c>
      <c r="M83" s="7">
        <v>90</v>
      </c>
      <c r="N83" s="6">
        <v>0</v>
      </c>
      <c r="O83" s="7">
        <v>135</v>
      </c>
      <c r="P83" s="6">
        <v>15</v>
      </c>
    </row>
    <row r="84" spans="1:16" ht="17" thickBot="1">
      <c r="A84" s="8">
        <v>43968</v>
      </c>
      <c r="B84" s="18">
        <v>82</v>
      </c>
      <c r="C84" s="5">
        <v>16352</v>
      </c>
      <c r="D84" s="6">
        <v>693</v>
      </c>
      <c r="E84" s="30">
        <v>3626</v>
      </c>
      <c r="F84" s="6">
        <v>221</v>
      </c>
      <c r="G84" s="7">
        <v>8235</v>
      </c>
      <c r="H84" s="6">
        <v>273</v>
      </c>
      <c r="I84" s="7">
        <v>242</v>
      </c>
      <c r="J84" s="6">
        <v>1</v>
      </c>
      <c r="K84" s="7">
        <v>356</v>
      </c>
      <c r="L84" s="6">
        <v>15</v>
      </c>
      <c r="M84" s="7">
        <v>90</v>
      </c>
      <c r="N84" s="6">
        <v>0</v>
      </c>
      <c r="O84" s="7">
        <v>135</v>
      </c>
      <c r="P84" s="6">
        <v>15</v>
      </c>
    </row>
    <row r="85" spans="1:16" ht="17" thickBot="1">
      <c r="A85" s="8">
        <v>43969</v>
      </c>
      <c r="B85" s="18">
        <v>83</v>
      </c>
      <c r="C85" s="5">
        <v>16396</v>
      </c>
      <c r="D85" s="6">
        <v>698</v>
      </c>
      <c r="E85" s="7">
        <v>3628</v>
      </c>
      <c r="F85" s="6">
        <v>228</v>
      </c>
      <c r="G85" s="7">
        <v>8361</v>
      </c>
      <c r="H85" s="6">
        <v>279</v>
      </c>
      <c r="I85" s="7">
        <v>243</v>
      </c>
      <c r="J85" s="6">
        <v>1</v>
      </c>
      <c r="K85" s="7">
        <v>356</v>
      </c>
      <c r="L85" s="6">
        <v>15</v>
      </c>
      <c r="M85" s="7">
        <v>90</v>
      </c>
      <c r="N85" s="6">
        <v>0</v>
      </c>
      <c r="O85" s="7">
        <v>135</v>
      </c>
      <c r="P85" s="6">
        <v>15</v>
      </c>
    </row>
    <row r="86" spans="1:16" ht="17" thickBot="1">
      <c r="A86" s="8">
        <v>43970</v>
      </c>
      <c r="B86" s="18">
        <v>84</v>
      </c>
      <c r="C86" s="5"/>
      <c r="D86" s="6"/>
      <c r="E86" s="7"/>
      <c r="F86" s="6"/>
      <c r="G86" s="7"/>
      <c r="H86" s="6"/>
      <c r="I86" s="7"/>
      <c r="J86" s="6"/>
      <c r="K86" s="7"/>
      <c r="L86" s="6"/>
      <c r="M86" s="7"/>
      <c r="N86" s="6"/>
      <c r="O86" s="7"/>
      <c r="P86" s="6"/>
    </row>
    <row r="87" spans="1:16" ht="17" thickBot="1">
      <c r="A87" s="8">
        <v>43971</v>
      </c>
      <c r="B87" s="18">
        <v>85</v>
      </c>
      <c r="C87" s="5"/>
      <c r="D87" s="6"/>
      <c r="E87" s="7"/>
      <c r="F87" s="6"/>
      <c r="G87" s="7"/>
      <c r="H87" s="6"/>
      <c r="I87" s="7"/>
      <c r="J87" s="6"/>
      <c r="K87" s="7"/>
      <c r="L87" s="6"/>
      <c r="M87" s="7"/>
      <c r="N87" s="6"/>
      <c r="O87" s="7"/>
      <c r="P87" s="6"/>
    </row>
    <row r="88" spans="1:16" ht="17" thickBot="1">
      <c r="A88" s="8">
        <v>43972</v>
      </c>
      <c r="B88" s="18">
        <v>86</v>
      </c>
      <c r="C88" s="5"/>
      <c r="D88" s="6"/>
      <c r="E88" s="7"/>
      <c r="F88" s="6"/>
      <c r="G88" s="7"/>
      <c r="H88" s="6"/>
      <c r="I88" s="7"/>
      <c r="J88" s="6"/>
      <c r="K88" s="7"/>
      <c r="L88" s="6"/>
      <c r="M88" s="7"/>
      <c r="N88" s="6"/>
      <c r="O88" s="7"/>
      <c r="P88" s="6"/>
    </row>
    <row r="89" spans="1:16" ht="17" thickBot="1">
      <c r="A89" s="8">
        <v>43973</v>
      </c>
      <c r="B89" s="18">
        <v>87</v>
      </c>
      <c r="C89" s="5"/>
      <c r="D89" s="6"/>
      <c r="E89" s="7"/>
      <c r="F89" s="6"/>
      <c r="G89" s="7"/>
      <c r="H89" s="6"/>
      <c r="I89" s="7"/>
      <c r="J89" s="6"/>
      <c r="K89" s="7"/>
      <c r="L89" s="6"/>
      <c r="M89" s="7"/>
      <c r="N89" s="6"/>
      <c r="O89" s="7"/>
      <c r="P89" s="6"/>
    </row>
    <row r="90" spans="1:16" ht="17" thickBot="1">
      <c r="A90" s="8">
        <v>43974</v>
      </c>
      <c r="B90" s="18">
        <v>88</v>
      </c>
      <c r="C90" s="5"/>
      <c r="D90" s="6"/>
      <c r="E90" s="7"/>
      <c r="F90" s="6"/>
      <c r="G90" s="7"/>
      <c r="H90" s="6"/>
      <c r="I90" s="7"/>
      <c r="J90" s="6"/>
      <c r="K90" s="7"/>
      <c r="L90" s="6"/>
      <c r="M90" s="7"/>
      <c r="N90" s="6"/>
      <c r="O90" s="7"/>
      <c r="P90" s="6"/>
    </row>
    <row r="91" spans="1:16" ht="17" thickBot="1">
      <c r="A91" s="8">
        <v>43975</v>
      </c>
      <c r="B91" s="18">
        <v>89</v>
      </c>
      <c r="C91" s="5"/>
      <c r="D91" s="6"/>
      <c r="E91" s="7"/>
      <c r="F91" s="6"/>
      <c r="G91" s="7"/>
      <c r="H91" s="6"/>
      <c r="I91" s="7"/>
      <c r="J91" s="6"/>
      <c r="K91" s="7"/>
      <c r="L91" s="6"/>
      <c r="M91" s="7"/>
      <c r="N91" s="6"/>
      <c r="O91" s="7"/>
      <c r="P91" s="6"/>
    </row>
    <row r="92" spans="1:16" ht="17" thickBot="1">
      <c r="A92" s="8">
        <v>43976</v>
      </c>
      <c r="B92" s="18">
        <v>90</v>
      </c>
      <c r="C92" s="5"/>
      <c r="D92" s="6"/>
      <c r="E92" s="7"/>
      <c r="F92" s="6"/>
      <c r="G92" s="7"/>
      <c r="H92" s="6"/>
      <c r="I92" s="7"/>
      <c r="J92" s="6"/>
      <c r="K92" s="7"/>
      <c r="L92" s="6"/>
      <c r="M92" s="7"/>
      <c r="N92" s="6"/>
      <c r="O92" s="7"/>
      <c r="P92" s="6"/>
    </row>
    <row r="93" spans="1:16" ht="17" thickBot="1">
      <c r="A93" s="8">
        <v>43977</v>
      </c>
      <c r="B93" s="18">
        <v>91</v>
      </c>
      <c r="C93" s="5"/>
      <c r="D93" s="6"/>
      <c r="E93" s="7"/>
      <c r="F93" s="6"/>
      <c r="G93" s="7"/>
      <c r="H93" s="6"/>
      <c r="I93" s="7"/>
      <c r="J93" s="6"/>
      <c r="K93" s="7"/>
      <c r="L93" s="6"/>
      <c r="M93" s="7"/>
      <c r="N93" s="6"/>
      <c r="O93" s="7"/>
      <c r="P93" s="6"/>
    </row>
    <row r="94" spans="1:16" ht="17" thickBot="1">
      <c r="A94" s="8">
        <v>43978</v>
      </c>
      <c r="B94" s="18">
        <v>92</v>
      </c>
      <c r="C94" s="5"/>
      <c r="D94" s="6"/>
      <c r="E94" s="7"/>
      <c r="F94" s="6"/>
      <c r="G94" s="7"/>
      <c r="H94" s="6"/>
      <c r="I94" s="7"/>
      <c r="J94" s="6"/>
      <c r="K94" s="7"/>
      <c r="L94" s="6"/>
      <c r="M94" s="7"/>
      <c r="N94" s="6"/>
      <c r="O94" s="7"/>
      <c r="P94" s="6"/>
    </row>
    <row r="95" spans="1:16" ht="17" thickBot="1">
      <c r="A95" s="8">
        <v>43979</v>
      </c>
      <c r="B95" s="18">
        <v>93</v>
      </c>
      <c r="C95" s="5"/>
      <c r="D95" s="6"/>
      <c r="E95" s="7"/>
      <c r="F95" s="6"/>
      <c r="G95" s="7"/>
      <c r="H95" s="6"/>
      <c r="I95" s="7"/>
      <c r="J95" s="6"/>
      <c r="K95" s="7"/>
      <c r="L95" s="6"/>
      <c r="M95" s="7"/>
      <c r="N95" s="6"/>
      <c r="O95" s="7"/>
      <c r="P95" s="6"/>
    </row>
    <row r="96" spans="1:16" ht="17" thickBot="1">
      <c r="A96" s="8">
        <v>43980</v>
      </c>
      <c r="B96" s="18">
        <v>94</v>
      </c>
      <c r="C96" s="5"/>
      <c r="D96" s="6"/>
      <c r="E96" s="7"/>
      <c r="F96" s="6"/>
      <c r="G96" s="7"/>
      <c r="H96" s="6"/>
      <c r="I96" s="7"/>
      <c r="J96" s="6"/>
      <c r="K96" s="7"/>
      <c r="L96" s="6"/>
      <c r="M96" s="7"/>
      <c r="N96" s="6"/>
      <c r="O96" s="7"/>
      <c r="P96" s="6"/>
    </row>
    <row r="97" spans="1:16" ht="17" thickBot="1">
      <c r="A97" s="8">
        <v>43981</v>
      </c>
      <c r="B97" s="18">
        <v>95</v>
      </c>
      <c r="C97" s="5"/>
      <c r="D97" s="6"/>
      <c r="E97" s="7"/>
      <c r="F97" s="6"/>
      <c r="G97" s="7"/>
      <c r="H97" s="6"/>
      <c r="I97" s="7"/>
      <c r="J97" s="6"/>
      <c r="K97" s="7"/>
      <c r="L97" s="6"/>
      <c r="M97" s="7"/>
      <c r="N97" s="6"/>
      <c r="O97" s="7"/>
      <c r="P97" s="6"/>
    </row>
    <row r="98" spans="1:16" ht="17" thickBot="1">
      <c r="A98" s="8">
        <v>43982</v>
      </c>
      <c r="B98" s="18">
        <v>96</v>
      </c>
      <c r="C98" s="5"/>
      <c r="D98" s="6"/>
      <c r="E98" s="7"/>
      <c r="F98" s="6"/>
      <c r="G98" s="7"/>
      <c r="H98" s="6"/>
      <c r="I98" s="7"/>
      <c r="J98" s="6"/>
      <c r="K98" s="7"/>
      <c r="L98" s="6"/>
      <c r="M98" s="7"/>
      <c r="N98" s="6"/>
      <c r="O98" s="7"/>
      <c r="P98" s="6"/>
    </row>
    <row r="99" spans="1:16" ht="17" thickBot="1">
      <c r="A99" s="8">
        <v>43983</v>
      </c>
      <c r="B99" s="18">
        <v>97</v>
      </c>
      <c r="C99" s="5"/>
      <c r="D99" s="6"/>
      <c r="E99" s="7"/>
      <c r="F99" s="6"/>
      <c r="G99" s="7"/>
      <c r="H99" s="6"/>
      <c r="I99" s="7"/>
      <c r="J99" s="6"/>
      <c r="K99" s="7"/>
      <c r="L99" s="6"/>
      <c r="M99" s="7"/>
      <c r="N99" s="6"/>
      <c r="O99" s="7"/>
      <c r="P99" s="6"/>
    </row>
    <row r="100" spans="1:16" ht="17" thickBot="1">
      <c r="A100" s="8">
        <v>43984</v>
      </c>
      <c r="B100" s="18">
        <v>98</v>
      </c>
      <c r="C100" s="5"/>
      <c r="D100" s="6"/>
      <c r="E100" s="7"/>
      <c r="F100" s="6"/>
      <c r="G100" s="7"/>
      <c r="H100" s="6"/>
      <c r="I100" s="7"/>
      <c r="J100" s="6"/>
      <c r="K100" s="7"/>
      <c r="L100" s="6"/>
      <c r="M100" s="7"/>
      <c r="N100" s="6"/>
      <c r="O100" s="7"/>
      <c r="P100" s="6"/>
    </row>
    <row r="101" spans="1:16" ht="17" thickBot="1">
      <c r="A101" s="8">
        <v>43985</v>
      </c>
      <c r="B101" s="18">
        <v>99</v>
      </c>
      <c r="C101" s="5"/>
      <c r="D101" s="6"/>
      <c r="E101" s="7"/>
      <c r="F101" s="6"/>
      <c r="G101" s="7"/>
      <c r="H101" s="6"/>
      <c r="I101" s="7"/>
      <c r="J101" s="6"/>
      <c r="K101" s="7"/>
      <c r="L101" s="6"/>
      <c r="M101" s="7"/>
      <c r="N101" s="6"/>
      <c r="O101" s="7"/>
      <c r="P101" s="6"/>
    </row>
    <row r="102" spans="1:16" ht="17" thickBot="1">
      <c r="A102" s="8">
        <v>43986</v>
      </c>
      <c r="B102" s="18">
        <v>100</v>
      </c>
      <c r="C102" s="5"/>
      <c r="D102" s="6"/>
      <c r="E102" s="7"/>
      <c r="F102" s="6"/>
      <c r="G102" s="7"/>
      <c r="H102" s="6"/>
      <c r="I102" s="7"/>
      <c r="J102" s="6"/>
      <c r="K102" s="7"/>
      <c r="L102" s="6"/>
      <c r="M102" s="7"/>
      <c r="N102" s="6"/>
      <c r="O102" s="7"/>
      <c r="P102" s="6"/>
    </row>
    <row r="103" spans="1:16" ht="17" thickBot="1">
      <c r="A103" s="8">
        <v>43987</v>
      </c>
      <c r="B103" s="18">
        <v>101</v>
      </c>
      <c r="C103" s="5"/>
      <c r="D103" s="6"/>
      <c r="E103" s="7"/>
      <c r="F103" s="6"/>
      <c r="G103" s="7"/>
      <c r="H103" s="6"/>
      <c r="I103" s="7"/>
      <c r="J103" s="6"/>
      <c r="K103" s="7"/>
      <c r="L103" s="6"/>
      <c r="M103" s="7"/>
      <c r="N103" s="6"/>
      <c r="O103" s="7"/>
      <c r="P103" s="6"/>
    </row>
    <row r="104" spans="1:16" ht="17" thickBot="1">
      <c r="A104" s="8">
        <v>43988</v>
      </c>
      <c r="B104" s="18">
        <v>102</v>
      </c>
      <c r="C104" s="5"/>
      <c r="D104" s="6"/>
      <c r="E104" s="7"/>
      <c r="F104" s="6"/>
      <c r="G104" s="7"/>
      <c r="H104" s="6"/>
      <c r="I104" s="7"/>
      <c r="J104" s="6"/>
      <c r="K104" s="7"/>
      <c r="L104" s="6"/>
      <c r="M104" s="7"/>
      <c r="N104" s="6"/>
      <c r="O104" s="7"/>
      <c r="P104" s="6"/>
    </row>
    <row r="105" spans="1:16" ht="17" thickBot="1">
      <c r="A105" s="8">
        <v>43989</v>
      </c>
      <c r="B105" s="18">
        <v>103</v>
      </c>
      <c r="C105" s="5"/>
      <c r="D105" s="6"/>
      <c r="E105" s="7"/>
      <c r="F105" s="6"/>
      <c r="G105" s="7"/>
      <c r="H105" s="6"/>
      <c r="I105" s="7"/>
      <c r="J105" s="6"/>
      <c r="K105" s="7"/>
      <c r="L105" s="6"/>
      <c r="M105" s="7"/>
      <c r="N105" s="6"/>
      <c r="O105" s="7"/>
      <c r="P105" s="6"/>
    </row>
    <row r="106" spans="1:16" ht="17" thickBot="1">
      <c r="A106" s="8">
        <v>43990</v>
      </c>
      <c r="B106" s="18">
        <v>104</v>
      </c>
      <c r="C106" s="5"/>
      <c r="D106" s="6"/>
      <c r="E106" s="7"/>
      <c r="F106" s="6"/>
      <c r="G106" s="7"/>
      <c r="H106" s="6"/>
      <c r="I106" s="7"/>
      <c r="J106" s="6"/>
      <c r="K106" s="7"/>
      <c r="L106" s="6"/>
      <c r="M106" s="7"/>
      <c r="N106" s="6"/>
      <c r="O106" s="7"/>
      <c r="P106" s="6"/>
    </row>
    <row r="107" spans="1:16" ht="17" thickBot="1">
      <c r="A107" s="8">
        <v>43991</v>
      </c>
      <c r="B107" s="18">
        <v>105</v>
      </c>
      <c r="C107" s="5"/>
      <c r="D107" s="6"/>
      <c r="E107" s="7"/>
      <c r="F107" s="6"/>
      <c r="G107" s="7"/>
      <c r="H107" s="6"/>
      <c r="I107" s="7"/>
      <c r="J107" s="6"/>
      <c r="K107" s="7"/>
      <c r="L107" s="6"/>
      <c r="M107" s="7"/>
      <c r="N107" s="6"/>
      <c r="O107" s="7"/>
      <c r="P107" s="6"/>
    </row>
    <row r="108" spans="1:16" ht="17" thickBot="1">
      <c r="A108" s="8">
        <v>43992</v>
      </c>
      <c r="B108" s="18">
        <v>106</v>
      </c>
      <c r="C108" s="5"/>
      <c r="D108" s="6"/>
      <c r="E108" s="7"/>
      <c r="F108" s="6"/>
      <c r="G108" s="7"/>
      <c r="H108" s="6"/>
      <c r="I108" s="7"/>
      <c r="J108" s="6"/>
      <c r="K108" s="7"/>
      <c r="L108" s="6"/>
      <c r="M108" s="7"/>
      <c r="N108" s="6"/>
      <c r="O108" s="7"/>
      <c r="P108" s="6"/>
    </row>
    <row r="109" spans="1:16" ht="17" thickBot="1">
      <c r="A109" s="8">
        <v>43993</v>
      </c>
      <c r="B109" s="18">
        <v>107</v>
      </c>
      <c r="C109" s="5"/>
      <c r="D109" s="6"/>
      <c r="E109" s="7"/>
      <c r="F109" s="6"/>
      <c r="G109" s="7"/>
      <c r="H109" s="6"/>
      <c r="I109" s="7"/>
      <c r="J109" s="6"/>
      <c r="K109" s="7"/>
      <c r="L109" s="6"/>
      <c r="M109" s="7"/>
      <c r="N109" s="6"/>
      <c r="O109" s="7"/>
      <c r="P109" s="6"/>
    </row>
    <row r="110" spans="1:16" ht="17" thickBot="1">
      <c r="A110" s="8">
        <v>43994</v>
      </c>
      <c r="B110" s="18">
        <v>108</v>
      </c>
      <c r="C110" s="5"/>
      <c r="D110" s="6"/>
      <c r="E110" s="7"/>
      <c r="F110" s="6"/>
      <c r="G110" s="7"/>
      <c r="H110" s="6"/>
      <c r="I110" s="7"/>
      <c r="J110" s="6"/>
      <c r="K110" s="7"/>
      <c r="L110" s="6"/>
      <c r="M110" s="7"/>
      <c r="N110" s="6"/>
      <c r="O110" s="7"/>
      <c r="P110" s="6"/>
    </row>
    <row r="111" spans="1:16" ht="17" thickBot="1">
      <c r="A111" s="8">
        <v>43995</v>
      </c>
      <c r="B111" s="18">
        <v>109</v>
      </c>
      <c r="C111" s="5"/>
      <c r="D111" s="6"/>
      <c r="E111" s="7"/>
      <c r="F111" s="6"/>
      <c r="G111" s="7"/>
      <c r="H111" s="6"/>
      <c r="I111" s="7"/>
      <c r="J111" s="6"/>
      <c r="K111" s="7"/>
      <c r="L111" s="6"/>
      <c r="M111" s="7"/>
      <c r="N111" s="6"/>
      <c r="O111" s="7"/>
      <c r="P111" s="6"/>
    </row>
    <row r="112" spans="1:16" ht="17" thickBot="1">
      <c r="A112" s="8">
        <v>43996</v>
      </c>
      <c r="B112" s="18">
        <v>110</v>
      </c>
      <c r="C112" s="5"/>
      <c r="D112" s="6"/>
      <c r="E112" s="7"/>
      <c r="F112" s="6"/>
      <c r="G112" s="7"/>
      <c r="H112" s="6"/>
      <c r="I112" s="7"/>
      <c r="J112" s="6"/>
      <c r="K112" s="7"/>
      <c r="L112" s="6"/>
      <c r="M112" s="7"/>
      <c r="N112" s="6"/>
      <c r="O112" s="7"/>
      <c r="P112" s="6"/>
    </row>
    <row r="113" spans="1:16" ht="17" thickBot="1">
      <c r="A113" s="8">
        <v>43997</v>
      </c>
      <c r="B113" s="18">
        <v>111</v>
      </c>
      <c r="C113" s="5"/>
      <c r="D113" s="6"/>
      <c r="E113" s="7"/>
      <c r="F113" s="6"/>
      <c r="G113" s="7"/>
      <c r="H113" s="6"/>
      <c r="I113" s="7"/>
      <c r="J113" s="6"/>
      <c r="K113" s="7"/>
      <c r="L113" s="6"/>
      <c r="M113" s="7"/>
      <c r="N113" s="6"/>
      <c r="O113" s="7"/>
      <c r="P113" s="6"/>
    </row>
    <row r="114" spans="1:16" ht="17" thickBot="1">
      <c r="A114" s="8">
        <v>43998</v>
      </c>
      <c r="B114" s="18">
        <v>112</v>
      </c>
      <c r="C114" s="5"/>
      <c r="D114" s="6"/>
      <c r="E114" s="7"/>
      <c r="F114" s="6"/>
      <c r="G114" s="7"/>
      <c r="H114" s="6"/>
      <c r="I114" s="7"/>
      <c r="J114" s="6"/>
      <c r="K114" s="7"/>
      <c r="L114" s="6"/>
      <c r="M114" s="7"/>
      <c r="N114" s="6"/>
      <c r="O114" s="7"/>
      <c r="P114" s="6"/>
    </row>
    <row r="115" spans="1:16" ht="17" thickBot="1">
      <c r="A115" s="8">
        <v>43999</v>
      </c>
      <c r="B115" s="18">
        <v>113</v>
      </c>
      <c r="C115" s="5"/>
      <c r="D115" s="6"/>
      <c r="E115" s="7"/>
      <c r="F115" s="6"/>
      <c r="G115" s="7"/>
      <c r="H115" s="6"/>
      <c r="I115" s="7"/>
      <c r="J115" s="6"/>
      <c r="K115" s="7"/>
      <c r="L115" s="6"/>
      <c r="M115" s="7"/>
      <c r="N115" s="6"/>
      <c r="O115" s="7"/>
      <c r="P115" s="6"/>
    </row>
    <row r="116" spans="1:16" ht="17" thickBot="1">
      <c r="A116" s="8">
        <v>44000</v>
      </c>
      <c r="B116" s="18">
        <v>114</v>
      </c>
      <c r="C116" s="5"/>
      <c r="D116" s="6"/>
      <c r="E116" s="7"/>
      <c r="F116" s="6"/>
      <c r="G116" s="7"/>
      <c r="H116" s="6"/>
      <c r="I116" s="7"/>
      <c r="J116" s="6"/>
      <c r="K116" s="7"/>
      <c r="L116" s="6"/>
      <c r="M116" s="7"/>
      <c r="N116" s="6"/>
      <c r="O116" s="7"/>
      <c r="P116" s="6"/>
    </row>
    <row r="117" spans="1:16" ht="17" thickBot="1">
      <c r="A117" s="8">
        <v>44001</v>
      </c>
      <c r="B117" s="18">
        <v>115</v>
      </c>
      <c r="C117" s="5"/>
      <c r="D117" s="6"/>
      <c r="E117" s="7"/>
      <c r="F117" s="6"/>
      <c r="G117" s="7"/>
      <c r="H117" s="6"/>
      <c r="I117" s="7"/>
      <c r="J117" s="6"/>
      <c r="K117" s="7"/>
      <c r="L117" s="6"/>
      <c r="M117" s="7"/>
      <c r="N117" s="6"/>
      <c r="O117" s="7"/>
      <c r="P117" s="6"/>
    </row>
    <row r="118" spans="1:16" ht="17" thickBot="1">
      <c r="A118" s="8">
        <v>44002</v>
      </c>
      <c r="B118" s="18">
        <v>116</v>
      </c>
      <c r="C118" s="5"/>
      <c r="D118" s="6"/>
      <c r="E118" s="7"/>
      <c r="F118" s="6"/>
      <c r="G118" s="7"/>
      <c r="H118" s="6"/>
      <c r="I118" s="7"/>
      <c r="J118" s="6"/>
      <c r="K118" s="7"/>
      <c r="L118" s="6"/>
      <c r="M118" s="7"/>
      <c r="N118" s="6"/>
      <c r="O118" s="7"/>
      <c r="P118" s="6"/>
    </row>
    <row r="119" spans="1:16" ht="17" thickBot="1">
      <c r="A119" s="8">
        <v>44003</v>
      </c>
      <c r="B119" s="18">
        <v>117</v>
      </c>
      <c r="C119" s="5"/>
      <c r="D119" s="6"/>
      <c r="E119" s="7"/>
      <c r="F119" s="6"/>
      <c r="G119" s="7"/>
      <c r="H119" s="6"/>
      <c r="I119" s="7"/>
      <c r="J119" s="6"/>
      <c r="K119" s="7"/>
      <c r="L119" s="6"/>
      <c r="M119" s="7"/>
      <c r="N119" s="6"/>
      <c r="O119" s="7"/>
      <c r="P119" s="6"/>
    </row>
    <row r="120" spans="1:16" ht="17" thickBot="1">
      <c r="A120" s="8">
        <v>44004</v>
      </c>
      <c r="B120" s="18">
        <v>118</v>
      </c>
      <c r="C120" s="5"/>
      <c r="D120" s="6"/>
      <c r="E120" s="7"/>
      <c r="F120" s="6"/>
      <c r="G120" s="7"/>
      <c r="H120" s="6"/>
      <c r="I120" s="7"/>
      <c r="J120" s="6"/>
      <c r="K120" s="7"/>
      <c r="L120" s="6"/>
      <c r="M120" s="7"/>
      <c r="N120" s="6"/>
      <c r="O120" s="7"/>
      <c r="P120" s="6"/>
    </row>
    <row r="121" spans="1:16" ht="17" thickBot="1">
      <c r="A121" s="8">
        <v>44005</v>
      </c>
      <c r="B121" s="18">
        <v>119</v>
      </c>
      <c r="C121" s="5"/>
      <c r="D121" s="6"/>
      <c r="E121" s="7"/>
      <c r="F121" s="6"/>
      <c r="G121" s="7"/>
      <c r="H121" s="6"/>
      <c r="I121" s="7"/>
      <c r="J121" s="6"/>
      <c r="K121" s="7"/>
      <c r="L121" s="6"/>
      <c r="M121" s="7"/>
      <c r="N121" s="6"/>
      <c r="O121" s="7"/>
      <c r="P121" s="6"/>
    </row>
    <row r="122" spans="1:16" ht="17" thickBot="1">
      <c r="A122" s="8">
        <v>44006</v>
      </c>
      <c r="B122" s="18">
        <v>120</v>
      </c>
      <c r="C122" s="5"/>
      <c r="D122" s="6"/>
      <c r="E122" s="7"/>
      <c r="F122" s="6"/>
      <c r="G122" s="7"/>
      <c r="H122" s="6"/>
      <c r="I122" s="7"/>
      <c r="J122" s="6"/>
      <c r="K122" s="7"/>
      <c r="L122" s="6"/>
      <c r="M122" s="7"/>
      <c r="N122" s="6"/>
      <c r="O122" s="7"/>
      <c r="P122" s="6"/>
    </row>
    <row r="123" spans="1:16" ht="17" thickBot="1">
      <c r="A123" s="8">
        <v>44007</v>
      </c>
      <c r="B123" s="18">
        <v>121</v>
      </c>
      <c r="C123" s="5"/>
      <c r="D123" s="6"/>
      <c r="E123" s="7"/>
      <c r="F123" s="6"/>
      <c r="G123" s="7"/>
      <c r="H123" s="6"/>
      <c r="I123" s="7"/>
      <c r="J123" s="6"/>
      <c r="K123" s="7"/>
      <c r="L123" s="6"/>
      <c r="M123" s="7"/>
      <c r="N123" s="6"/>
      <c r="O123" s="7"/>
      <c r="P123" s="6"/>
    </row>
    <row r="124" spans="1:16" ht="17" thickBot="1">
      <c r="A124" s="8">
        <v>44008</v>
      </c>
      <c r="B124" s="18">
        <v>122</v>
      </c>
      <c r="C124" s="5"/>
      <c r="D124" s="6"/>
      <c r="E124" s="7"/>
      <c r="F124" s="6"/>
      <c r="G124" s="7"/>
      <c r="H124" s="6"/>
      <c r="I124" s="7"/>
      <c r="J124" s="6"/>
      <c r="K124" s="7"/>
      <c r="L124" s="6"/>
      <c r="M124" s="7"/>
      <c r="N124" s="6"/>
      <c r="O124" s="7"/>
      <c r="P124" s="6"/>
    </row>
    <row r="125" spans="1:16" ht="17" thickBot="1">
      <c r="A125" s="8">
        <v>44009</v>
      </c>
      <c r="B125" s="18">
        <v>123</v>
      </c>
      <c r="C125" s="5"/>
      <c r="D125" s="6"/>
      <c r="E125" s="7"/>
      <c r="F125" s="6"/>
      <c r="G125" s="7"/>
      <c r="H125" s="6"/>
      <c r="I125" s="7"/>
      <c r="J125" s="6"/>
      <c r="K125" s="7"/>
      <c r="L125" s="6"/>
      <c r="M125" s="7"/>
      <c r="N125" s="6"/>
      <c r="O125" s="7"/>
      <c r="P125" s="6"/>
    </row>
    <row r="126" spans="1:16" ht="17" thickBot="1">
      <c r="A126" s="8">
        <v>44010</v>
      </c>
      <c r="B126" s="18">
        <v>124</v>
      </c>
      <c r="C126" s="5"/>
      <c r="D126" s="6"/>
      <c r="E126" s="7"/>
      <c r="F126" s="6"/>
      <c r="G126" s="7"/>
      <c r="H126" s="6"/>
      <c r="I126" s="7"/>
      <c r="J126" s="6"/>
      <c r="K126" s="7"/>
      <c r="L126" s="6"/>
      <c r="M126" s="7"/>
      <c r="N126" s="6"/>
      <c r="O126" s="7"/>
      <c r="P126" s="6"/>
    </row>
    <row r="127" spans="1:16" ht="17" thickBot="1">
      <c r="A127" s="8">
        <v>44011</v>
      </c>
      <c r="B127" s="18">
        <v>125</v>
      </c>
      <c r="C127" s="5"/>
      <c r="D127" s="6"/>
      <c r="E127" s="7"/>
      <c r="F127" s="6"/>
      <c r="G127" s="7"/>
      <c r="H127" s="6"/>
      <c r="I127" s="7"/>
      <c r="J127" s="6"/>
      <c r="K127" s="7"/>
      <c r="L127" s="6"/>
      <c r="M127" s="7"/>
      <c r="N127" s="6"/>
      <c r="O127" s="7"/>
      <c r="P127" s="6"/>
    </row>
    <row r="128" spans="1:16" ht="17" thickBot="1">
      <c r="A128" s="8">
        <v>44012</v>
      </c>
      <c r="B128" s="18">
        <v>126</v>
      </c>
      <c r="C128" s="5"/>
      <c r="D128" s="6"/>
      <c r="E128" s="7"/>
      <c r="F128" s="6"/>
      <c r="G128" s="7"/>
      <c r="H128" s="6"/>
      <c r="I128" s="7"/>
      <c r="J128" s="6"/>
      <c r="K128" s="7"/>
      <c r="L128" s="6"/>
      <c r="M128" s="7"/>
      <c r="N128" s="6"/>
      <c r="O128" s="7"/>
      <c r="P128" s="6"/>
    </row>
    <row r="129" spans="1:16" ht="17" thickBot="1">
      <c r="A129" s="8">
        <v>44013</v>
      </c>
      <c r="B129" s="18">
        <v>127</v>
      </c>
      <c r="C129" s="5"/>
      <c r="D129" s="6"/>
      <c r="E129" s="7"/>
      <c r="F129" s="6"/>
      <c r="G129" s="7"/>
      <c r="H129" s="6"/>
      <c r="I129" s="7"/>
      <c r="J129" s="6"/>
      <c r="K129" s="7"/>
      <c r="L129" s="6"/>
      <c r="M129" s="7"/>
      <c r="N129" s="6"/>
      <c r="O129" s="7"/>
      <c r="P129" s="6"/>
    </row>
    <row r="130" spans="1:16" ht="17" thickBot="1">
      <c r="A130" s="8">
        <v>44014</v>
      </c>
      <c r="B130" s="18">
        <v>128</v>
      </c>
      <c r="C130" s="5"/>
      <c r="D130" s="6"/>
      <c r="E130" s="7"/>
      <c r="F130" s="6"/>
      <c r="G130" s="7"/>
      <c r="H130" s="6"/>
      <c r="I130" s="7"/>
      <c r="J130" s="6"/>
      <c r="K130" s="7"/>
      <c r="L130" s="6"/>
      <c r="M130" s="7"/>
      <c r="N130" s="6"/>
      <c r="O130" s="7"/>
      <c r="P130" s="6"/>
    </row>
    <row r="131" spans="1:16" ht="17" thickBot="1">
      <c r="A131" s="8">
        <v>44015</v>
      </c>
      <c r="B131" s="18">
        <v>129</v>
      </c>
      <c r="C131" s="5"/>
      <c r="D131" s="6"/>
      <c r="E131" s="7"/>
      <c r="F131" s="6"/>
      <c r="G131" s="7"/>
      <c r="H131" s="6"/>
      <c r="I131" s="7"/>
      <c r="J131" s="6"/>
      <c r="K131" s="7"/>
      <c r="L131" s="6"/>
      <c r="M131" s="7"/>
      <c r="N131" s="6"/>
      <c r="O131" s="7"/>
      <c r="P131" s="6"/>
    </row>
    <row r="132" spans="1:16" ht="17" thickBot="1">
      <c r="A132" s="8">
        <v>44016</v>
      </c>
      <c r="B132" s="18">
        <v>130</v>
      </c>
      <c r="C132" s="5"/>
      <c r="D132" s="6"/>
      <c r="E132" s="7"/>
      <c r="F132" s="6"/>
      <c r="G132" s="7"/>
      <c r="H132" s="6"/>
      <c r="I132" s="7"/>
      <c r="J132" s="6"/>
      <c r="K132" s="7"/>
      <c r="L132" s="6"/>
      <c r="M132" s="7"/>
      <c r="N132" s="6"/>
      <c r="O132" s="7"/>
      <c r="P132" s="6"/>
    </row>
    <row r="133" spans="1:16" ht="17" thickBot="1">
      <c r="A133" s="8">
        <v>44017</v>
      </c>
      <c r="B133" s="18">
        <v>131</v>
      </c>
      <c r="C133" s="5"/>
      <c r="D133" s="6"/>
      <c r="E133" s="7"/>
      <c r="F133" s="6"/>
      <c r="G133" s="7"/>
      <c r="H133" s="6"/>
      <c r="I133" s="7"/>
      <c r="J133" s="6"/>
      <c r="K133" s="7"/>
      <c r="L133" s="6"/>
      <c r="M133" s="7"/>
      <c r="N133" s="6"/>
      <c r="O133" s="7"/>
      <c r="P133" s="6"/>
    </row>
    <row r="134" spans="1:16" ht="17" thickBot="1">
      <c r="A134" s="8">
        <v>44018</v>
      </c>
      <c r="B134" s="18">
        <v>132</v>
      </c>
      <c r="C134" s="5"/>
      <c r="D134" s="6"/>
      <c r="E134" s="7"/>
      <c r="F134" s="6"/>
      <c r="G134" s="7"/>
      <c r="H134" s="6"/>
      <c r="I134" s="7"/>
      <c r="J134" s="6"/>
      <c r="K134" s="7"/>
      <c r="L134" s="6"/>
      <c r="M134" s="7"/>
      <c r="N134" s="6"/>
      <c r="O134" s="7"/>
      <c r="P134" s="6"/>
    </row>
    <row r="135" spans="1:16" ht="17" thickBot="1">
      <c r="A135" s="8">
        <v>44019</v>
      </c>
      <c r="B135" s="18">
        <v>133</v>
      </c>
      <c r="C135" s="5"/>
      <c r="D135" s="6"/>
      <c r="E135" s="7"/>
      <c r="F135" s="6"/>
      <c r="G135" s="7"/>
      <c r="H135" s="6"/>
      <c r="I135" s="7"/>
      <c r="J135" s="6"/>
      <c r="K135" s="7"/>
      <c r="L135" s="6"/>
      <c r="M135" s="7"/>
      <c r="N135" s="6"/>
      <c r="O135" s="7"/>
      <c r="P135" s="6"/>
    </row>
    <row r="136" spans="1:16" ht="17" thickBot="1">
      <c r="A136" s="8">
        <v>44020</v>
      </c>
      <c r="B136" s="18">
        <v>134</v>
      </c>
      <c r="C136" s="5"/>
      <c r="D136" s="6"/>
      <c r="E136" s="7"/>
      <c r="F136" s="6"/>
      <c r="G136" s="7"/>
      <c r="H136" s="6"/>
      <c r="I136" s="7"/>
      <c r="J136" s="6"/>
      <c r="K136" s="7"/>
      <c r="L136" s="6"/>
      <c r="M136" s="7"/>
      <c r="N136" s="6"/>
      <c r="O136" s="7"/>
      <c r="P136" s="6"/>
    </row>
    <row r="137" spans="1:16" ht="17" thickBot="1">
      <c r="A137" s="8">
        <v>44021</v>
      </c>
      <c r="B137" s="18">
        <v>135</v>
      </c>
      <c r="C137" s="5"/>
      <c r="D137" s="6"/>
      <c r="E137" s="7"/>
      <c r="F137" s="6"/>
      <c r="G137" s="7"/>
      <c r="H137" s="6"/>
      <c r="I137" s="7"/>
      <c r="J137" s="6"/>
      <c r="K137" s="7"/>
      <c r="L137" s="6"/>
      <c r="M137" s="7"/>
      <c r="N137" s="6"/>
      <c r="O137" s="7"/>
      <c r="P137" s="6"/>
    </row>
    <row r="138" spans="1:16" ht="17" thickBot="1">
      <c r="A138" s="8">
        <v>44022</v>
      </c>
      <c r="B138" s="18">
        <v>136</v>
      </c>
      <c r="C138" s="5"/>
      <c r="D138" s="6"/>
      <c r="E138" s="7"/>
      <c r="F138" s="6"/>
      <c r="G138" s="7"/>
      <c r="H138" s="6"/>
      <c r="I138" s="7"/>
      <c r="J138" s="6"/>
      <c r="K138" s="7"/>
      <c r="L138" s="6"/>
      <c r="M138" s="7"/>
      <c r="N138" s="6"/>
      <c r="O138" s="7"/>
      <c r="P138" s="6"/>
    </row>
    <row r="139" spans="1:16" ht="17" thickBot="1">
      <c r="A139" s="8">
        <v>44023</v>
      </c>
      <c r="B139" s="18">
        <v>137</v>
      </c>
      <c r="C139" s="5"/>
      <c r="D139" s="6"/>
      <c r="E139" s="7"/>
      <c r="F139" s="6"/>
      <c r="G139" s="7"/>
      <c r="H139" s="6"/>
      <c r="I139" s="7"/>
      <c r="J139" s="6"/>
      <c r="K139" s="7"/>
      <c r="L139" s="6"/>
      <c r="M139" s="7"/>
      <c r="N139" s="6"/>
      <c r="O139" s="7"/>
      <c r="P139" s="6"/>
    </row>
    <row r="140" spans="1:16" ht="17" thickBot="1">
      <c r="A140" s="8">
        <v>44024</v>
      </c>
      <c r="B140" s="18">
        <v>138</v>
      </c>
      <c r="C140" s="5"/>
      <c r="D140" s="6"/>
      <c r="E140" s="7"/>
      <c r="F140" s="6"/>
      <c r="G140" s="7"/>
      <c r="H140" s="6"/>
      <c r="I140" s="7"/>
      <c r="J140" s="6"/>
      <c r="K140" s="7"/>
      <c r="L140" s="6"/>
      <c r="M140" s="7"/>
      <c r="N140" s="6"/>
      <c r="O140" s="7"/>
      <c r="P140" s="6"/>
    </row>
    <row r="141" spans="1:16" ht="17" thickBot="1">
      <c r="A141" s="8">
        <v>44025</v>
      </c>
      <c r="B141" s="18">
        <v>139</v>
      </c>
      <c r="C141" s="5"/>
      <c r="D141" s="6"/>
      <c r="E141" s="7"/>
      <c r="F141" s="6"/>
      <c r="G141" s="7"/>
      <c r="H141" s="6"/>
      <c r="I141" s="7"/>
      <c r="J141" s="6"/>
      <c r="K141" s="7"/>
      <c r="L141" s="6"/>
      <c r="M141" s="7"/>
      <c r="N141" s="6"/>
      <c r="O141" s="7"/>
      <c r="P141" s="6"/>
    </row>
    <row r="142" spans="1:16" ht="17" thickBot="1">
      <c r="A142" s="8">
        <v>44026</v>
      </c>
      <c r="B142" s="18">
        <v>140</v>
      </c>
      <c r="C142" s="5"/>
      <c r="D142" s="6"/>
      <c r="E142" s="7"/>
      <c r="F142" s="6"/>
      <c r="G142" s="7"/>
      <c r="H142" s="6"/>
      <c r="I142" s="7"/>
      <c r="J142" s="6"/>
      <c r="K142" s="7"/>
      <c r="L142" s="6"/>
      <c r="M142" s="7"/>
      <c r="N142" s="6"/>
      <c r="O142" s="7"/>
      <c r="P142" s="6"/>
    </row>
    <row r="143" spans="1:16" ht="17" thickBot="1">
      <c r="A143" s="8">
        <v>44027</v>
      </c>
      <c r="B143" s="18">
        <v>141</v>
      </c>
      <c r="C143" s="5"/>
      <c r="D143" s="6"/>
      <c r="E143" s="7"/>
      <c r="F143" s="6"/>
      <c r="G143" s="7"/>
      <c r="H143" s="6"/>
      <c r="I143" s="7"/>
      <c r="J143" s="6"/>
      <c r="K143" s="7"/>
      <c r="L143" s="6"/>
      <c r="M143" s="7"/>
      <c r="N143" s="6"/>
      <c r="O143" s="7"/>
      <c r="P143" s="6"/>
    </row>
    <row r="144" spans="1:16" ht="17" thickBot="1">
      <c r="A144" s="8">
        <v>44028</v>
      </c>
      <c r="B144" s="18">
        <v>142</v>
      </c>
      <c r="C144" s="5"/>
      <c r="D144" s="6"/>
      <c r="E144" s="7"/>
      <c r="F144" s="6"/>
      <c r="G144" s="7"/>
      <c r="H144" s="6"/>
      <c r="I144" s="7"/>
      <c r="J144" s="6"/>
      <c r="K144" s="7"/>
      <c r="L144" s="6"/>
      <c r="M144" s="7"/>
      <c r="N144" s="6"/>
      <c r="O144" s="7"/>
      <c r="P144" s="6"/>
    </row>
    <row r="145" spans="1:16" ht="17" thickBot="1">
      <c r="A145" s="8">
        <v>44029</v>
      </c>
      <c r="B145" s="18">
        <v>143</v>
      </c>
      <c r="C145" s="5"/>
      <c r="D145" s="6"/>
      <c r="E145" s="7"/>
      <c r="F145" s="6"/>
      <c r="G145" s="7"/>
      <c r="H145" s="6"/>
      <c r="I145" s="7"/>
      <c r="J145" s="6"/>
      <c r="K145" s="7"/>
      <c r="L145" s="6"/>
      <c r="M145" s="7"/>
      <c r="N145" s="6"/>
      <c r="O145" s="7"/>
      <c r="P145" s="6"/>
    </row>
    <row r="146" spans="1:16" ht="17" thickBot="1">
      <c r="A146" s="8">
        <v>44030</v>
      </c>
      <c r="B146" s="18">
        <v>144</v>
      </c>
      <c r="C146" s="5"/>
      <c r="D146" s="6"/>
      <c r="E146" s="7"/>
      <c r="F146" s="6"/>
      <c r="G146" s="7"/>
      <c r="H146" s="6"/>
      <c r="I146" s="7"/>
      <c r="J146" s="6"/>
      <c r="K146" s="7"/>
      <c r="L146" s="6"/>
      <c r="M146" s="7"/>
      <c r="N146" s="6"/>
      <c r="O146" s="7"/>
      <c r="P146" s="6"/>
    </row>
    <row r="147" spans="1:16" ht="17" thickBot="1">
      <c r="A147" s="8">
        <v>44031</v>
      </c>
      <c r="B147" s="18">
        <v>145</v>
      </c>
      <c r="C147" s="5"/>
      <c r="D147" s="6"/>
      <c r="E147" s="7"/>
      <c r="F147" s="6"/>
      <c r="G147" s="7"/>
      <c r="H147" s="6"/>
      <c r="I147" s="7"/>
      <c r="J147" s="6"/>
      <c r="K147" s="7"/>
      <c r="L147" s="6"/>
      <c r="M147" s="7"/>
      <c r="N147" s="6"/>
      <c r="O147" s="7"/>
      <c r="P147" s="6"/>
    </row>
    <row r="148" spans="1:16" ht="17" thickBot="1">
      <c r="A148" s="8">
        <v>44032</v>
      </c>
      <c r="B148" s="18">
        <v>146</v>
      </c>
      <c r="C148" s="5"/>
      <c r="D148" s="6"/>
      <c r="E148" s="7"/>
      <c r="F148" s="6"/>
      <c r="G148" s="7"/>
      <c r="H148" s="6"/>
      <c r="I148" s="7"/>
      <c r="J148" s="6"/>
      <c r="K148" s="7"/>
      <c r="L148" s="6"/>
      <c r="M148" s="7"/>
      <c r="N148" s="6"/>
      <c r="O148" s="7"/>
      <c r="P148" s="6"/>
    </row>
    <row r="149" spans="1:16" ht="17" thickBot="1">
      <c r="A149" s="8">
        <v>44033</v>
      </c>
      <c r="B149" s="18">
        <v>147</v>
      </c>
      <c r="C149" s="5"/>
      <c r="D149" s="6"/>
      <c r="E149" s="7"/>
      <c r="F149" s="6"/>
      <c r="G149" s="7"/>
      <c r="H149" s="6"/>
      <c r="I149" s="7"/>
      <c r="J149" s="6"/>
      <c r="K149" s="7"/>
      <c r="L149" s="6"/>
      <c r="M149" s="7"/>
      <c r="N149" s="6"/>
      <c r="O149" s="7"/>
      <c r="P149" s="6"/>
    </row>
    <row r="150" spans="1:16" ht="17" thickBot="1">
      <c r="A150" s="8">
        <v>44034</v>
      </c>
      <c r="B150" s="18">
        <v>148</v>
      </c>
      <c r="C150" s="5"/>
      <c r="D150" s="6"/>
      <c r="E150" s="7"/>
      <c r="F150" s="6"/>
      <c r="G150" s="7"/>
      <c r="H150" s="6"/>
      <c r="I150" s="7"/>
      <c r="J150" s="6"/>
      <c r="K150" s="7"/>
      <c r="L150" s="6"/>
      <c r="M150" s="7"/>
      <c r="N150" s="6"/>
      <c r="O150" s="7"/>
      <c r="P150" s="6"/>
    </row>
    <row r="151" spans="1:16" ht="17" thickBot="1">
      <c r="A151" s="8">
        <v>44035</v>
      </c>
      <c r="B151" s="18">
        <v>149</v>
      </c>
      <c r="C151" s="5"/>
      <c r="D151" s="6"/>
      <c r="E151" s="7"/>
      <c r="F151" s="6"/>
      <c r="G151" s="7"/>
      <c r="H151" s="6"/>
      <c r="I151" s="7"/>
      <c r="J151" s="6"/>
      <c r="K151" s="7"/>
      <c r="L151" s="6"/>
      <c r="M151" s="7"/>
      <c r="N151" s="6"/>
      <c r="O151" s="7"/>
      <c r="P151" s="6"/>
    </row>
    <row r="152" spans="1:16" ht="17" thickBot="1">
      <c r="A152" s="8">
        <v>44036</v>
      </c>
      <c r="B152" s="18">
        <v>150</v>
      </c>
      <c r="C152" s="5"/>
      <c r="D152" s="6"/>
      <c r="E152" s="7"/>
      <c r="F152" s="6"/>
      <c r="G152" s="7"/>
      <c r="H152" s="6"/>
      <c r="I152" s="7"/>
      <c r="J152" s="6"/>
      <c r="K152" s="7"/>
      <c r="L152" s="6"/>
      <c r="M152" s="7"/>
      <c r="N152" s="6"/>
      <c r="O152" s="7"/>
      <c r="P152" s="6"/>
    </row>
    <row r="153" spans="1:16" ht="17" thickBot="1">
      <c r="A153" s="8">
        <v>44037</v>
      </c>
      <c r="B153" s="18">
        <v>151</v>
      </c>
      <c r="C153" s="5"/>
      <c r="D153" s="6"/>
      <c r="E153" s="7"/>
      <c r="F153" s="6"/>
      <c r="G153" s="7"/>
      <c r="H153" s="6"/>
      <c r="I153" s="7"/>
      <c r="J153" s="6"/>
      <c r="K153" s="7"/>
      <c r="L153" s="6"/>
      <c r="M153" s="7"/>
      <c r="N153" s="6"/>
      <c r="O153" s="7"/>
      <c r="P153" s="6"/>
    </row>
    <row r="154" spans="1:16" ht="17" thickBot="1">
      <c r="A154" s="8">
        <v>44038</v>
      </c>
      <c r="B154" s="18">
        <v>152</v>
      </c>
      <c r="C154" s="5"/>
      <c r="D154" s="6"/>
      <c r="E154" s="7"/>
      <c r="F154" s="6"/>
      <c r="G154" s="7"/>
      <c r="H154" s="6"/>
      <c r="I154" s="7"/>
      <c r="J154" s="6"/>
      <c r="K154" s="7"/>
      <c r="L154" s="6"/>
      <c r="M154" s="7"/>
      <c r="N154" s="6"/>
      <c r="O154" s="7"/>
      <c r="P154" s="6"/>
    </row>
    <row r="155" spans="1:16" ht="17" thickBot="1">
      <c r="A155" s="8">
        <v>44039</v>
      </c>
      <c r="B155" s="18">
        <v>153</v>
      </c>
      <c r="C155" s="5"/>
      <c r="D155" s="6"/>
      <c r="E155" s="7"/>
      <c r="F155" s="6"/>
      <c r="G155" s="7"/>
      <c r="H155" s="6"/>
      <c r="I155" s="7"/>
      <c r="J155" s="6"/>
      <c r="K155" s="7"/>
      <c r="L155" s="6"/>
      <c r="M155" s="7"/>
      <c r="N155" s="6"/>
      <c r="O155" s="7"/>
      <c r="P155" s="6"/>
    </row>
    <row r="156" spans="1:16" ht="17" thickBot="1">
      <c r="A156" s="8">
        <v>44040</v>
      </c>
      <c r="B156" s="18">
        <v>154</v>
      </c>
      <c r="C156" s="5"/>
      <c r="D156" s="6"/>
      <c r="E156" s="7"/>
      <c r="F156" s="6"/>
      <c r="G156" s="7"/>
      <c r="H156" s="6"/>
      <c r="I156" s="7"/>
      <c r="J156" s="6"/>
      <c r="K156" s="7"/>
      <c r="L156" s="6"/>
      <c r="M156" s="7"/>
      <c r="N156" s="6"/>
      <c r="O156" s="7"/>
      <c r="P156" s="6"/>
    </row>
    <row r="157" spans="1:16" ht="17" thickBot="1">
      <c r="A157" s="8">
        <v>44041</v>
      </c>
      <c r="B157" s="18">
        <v>155</v>
      </c>
      <c r="C157" s="5"/>
      <c r="D157" s="6"/>
      <c r="E157" s="7"/>
      <c r="F157" s="6"/>
      <c r="G157" s="7"/>
      <c r="H157" s="6"/>
      <c r="I157" s="7"/>
      <c r="J157" s="6"/>
      <c r="K157" s="7"/>
      <c r="L157" s="6"/>
      <c r="M157" s="7"/>
      <c r="N157" s="6"/>
      <c r="O157" s="7"/>
      <c r="P157" s="6"/>
    </row>
    <row r="158" spans="1:16" ht="17" thickBot="1">
      <c r="A158" s="8">
        <v>44042</v>
      </c>
      <c r="B158" s="18">
        <v>156</v>
      </c>
      <c r="C158" s="5"/>
      <c r="D158" s="6"/>
      <c r="E158" s="7"/>
      <c r="F158" s="6"/>
      <c r="G158" s="7"/>
      <c r="H158" s="6"/>
      <c r="I158" s="7"/>
      <c r="J158" s="6"/>
      <c r="K158" s="7"/>
      <c r="L158" s="6"/>
      <c r="M158" s="7"/>
      <c r="N158" s="6"/>
      <c r="O158" s="7"/>
      <c r="P158" s="6"/>
    </row>
    <row r="159" spans="1:16" ht="17" thickBot="1">
      <c r="A159" s="8">
        <v>44043</v>
      </c>
      <c r="B159" s="18">
        <v>157</v>
      </c>
      <c r="C159" s="5"/>
      <c r="D159" s="6"/>
      <c r="E159" s="7"/>
      <c r="F159" s="6"/>
      <c r="G159" s="7"/>
      <c r="H159" s="6"/>
      <c r="I159" s="7"/>
      <c r="J159" s="6"/>
      <c r="K159" s="7"/>
      <c r="L159" s="6"/>
      <c r="M159" s="7"/>
      <c r="N159" s="6"/>
      <c r="O159" s="7"/>
      <c r="P159" s="6"/>
    </row>
    <row r="160" spans="1:16" ht="17" thickBot="1">
      <c r="A160" s="8">
        <v>44044</v>
      </c>
      <c r="B160" s="18">
        <v>158</v>
      </c>
      <c r="C160" s="5"/>
      <c r="D160" s="6"/>
      <c r="E160" s="7"/>
      <c r="F160" s="6"/>
      <c r="G160" s="7"/>
      <c r="H160" s="6"/>
      <c r="I160" s="7"/>
      <c r="J160" s="6"/>
      <c r="K160" s="7"/>
      <c r="L160" s="6"/>
      <c r="M160" s="7"/>
      <c r="N160" s="6"/>
      <c r="O160" s="7"/>
      <c r="P160" s="6"/>
    </row>
    <row r="161" spans="1:16" ht="17" thickBot="1">
      <c r="A161" s="8">
        <v>44045</v>
      </c>
      <c r="B161" s="18">
        <v>159</v>
      </c>
      <c r="C161" s="5"/>
      <c r="D161" s="6"/>
      <c r="E161" s="7"/>
      <c r="F161" s="6"/>
      <c r="G161" s="7"/>
      <c r="H161" s="6"/>
      <c r="I161" s="7"/>
      <c r="J161" s="6"/>
      <c r="K161" s="7"/>
      <c r="L161" s="6"/>
      <c r="M161" s="7"/>
      <c r="N161" s="6"/>
      <c r="O161" s="7"/>
      <c r="P161" s="6"/>
    </row>
    <row r="162" spans="1:16" ht="17" thickBot="1">
      <c r="A162" s="8">
        <v>44046</v>
      </c>
      <c r="B162" s="18">
        <v>160</v>
      </c>
      <c r="C162" s="5"/>
      <c r="D162" s="6"/>
      <c r="E162" s="7"/>
      <c r="F162" s="6"/>
      <c r="G162" s="7"/>
      <c r="H162" s="6"/>
      <c r="I162" s="7"/>
      <c r="J162" s="6"/>
      <c r="K162" s="7"/>
      <c r="L162" s="6"/>
      <c r="M162" s="7"/>
      <c r="N162" s="6"/>
      <c r="O162" s="7"/>
      <c r="P162" s="6"/>
    </row>
    <row r="163" spans="1:16" ht="17" thickBot="1">
      <c r="A163" s="8">
        <v>44047</v>
      </c>
      <c r="B163" s="18">
        <v>161</v>
      </c>
      <c r="C163" s="5"/>
      <c r="D163" s="6"/>
      <c r="E163" s="7"/>
      <c r="F163" s="6"/>
      <c r="G163" s="7"/>
      <c r="H163" s="6"/>
      <c r="I163" s="7"/>
      <c r="J163" s="6"/>
      <c r="K163" s="7"/>
      <c r="L163" s="6"/>
      <c r="M163" s="7"/>
      <c r="N163" s="6"/>
      <c r="O163" s="7"/>
      <c r="P163" s="6"/>
    </row>
    <row r="164" spans="1:16" ht="17" thickBot="1">
      <c r="A164" s="8">
        <v>44048</v>
      </c>
      <c r="B164" s="18">
        <v>162</v>
      </c>
      <c r="C164" s="5"/>
      <c r="D164" s="6"/>
      <c r="E164" s="7"/>
      <c r="F164" s="6"/>
      <c r="G164" s="7"/>
      <c r="H164" s="6"/>
      <c r="I164" s="7"/>
      <c r="J164" s="6"/>
      <c r="K164" s="7"/>
      <c r="L164" s="6"/>
      <c r="M164" s="7"/>
      <c r="N164" s="6"/>
      <c r="O164" s="7"/>
      <c r="P164" s="6"/>
    </row>
    <row r="165" spans="1:16" ht="17" thickBot="1">
      <c r="A165" s="8">
        <v>44049</v>
      </c>
      <c r="B165" s="18">
        <v>163</v>
      </c>
      <c r="C165" s="5"/>
      <c r="D165" s="6"/>
      <c r="E165" s="7"/>
      <c r="F165" s="6"/>
      <c r="G165" s="7"/>
      <c r="H165" s="6"/>
      <c r="I165" s="7"/>
      <c r="J165" s="6"/>
      <c r="K165" s="7"/>
      <c r="L165" s="6"/>
      <c r="M165" s="7"/>
      <c r="N165" s="6"/>
      <c r="O165" s="7"/>
      <c r="P165" s="6"/>
    </row>
    <row r="166" spans="1:16" ht="17" thickBot="1">
      <c r="A166" s="8">
        <v>44050</v>
      </c>
      <c r="B166" s="18">
        <v>164</v>
      </c>
      <c r="C166" s="5"/>
      <c r="D166" s="6"/>
      <c r="E166" s="7"/>
      <c r="F166" s="6"/>
      <c r="G166" s="7"/>
      <c r="H166" s="6"/>
      <c r="I166" s="7"/>
      <c r="J166" s="6"/>
      <c r="K166" s="7"/>
      <c r="L166" s="6"/>
      <c r="M166" s="7"/>
      <c r="N166" s="6"/>
      <c r="O166" s="7"/>
      <c r="P166" s="6"/>
    </row>
    <row r="167" spans="1:16" ht="17" thickBot="1">
      <c r="A167" s="8">
        <v>44051</v>
      </c>
      <c r="B167" s="18">
        <v>165</v>
      </c>
      <c r="C167" s="5"/>
      <c r="D167" s="6"/>
      <c r="E167" s="7"/>
      <c r="F167" s="6"/>
      <c r="G167" s="7"/>
      <c r="H167" s="6"/>
      <c r="I167" s="7"/>
      <c r="J167" s="6"/>
      <c r="K167" s="7"/>
      <c r="L167" s="6"/>
      <c r="M167" s="7"/>
      <c r="N167" s="6"/>
      <c r="O167" s="7"/>
      <c r="P167" s="6"/>
    </row>
    <row r="168" spans="1:16" ht="17" thickBot="1">
      <c r="A168" s="8">
        <v>44052</v>
      </c>
      <c r="B168" s="18">
        <v>166</v>
      </c>
      <c r="C168" s="5"/>
      <c r="D168" s="6"/>
      <c r="E168" s="7"/>
      <c r="F168" s="6"/>
      <c r="G168" s="7"/>
      <c r="H168" s="6"/>
      <c r="I168" s="7"/>
      <c r="J168" s="6"/>
      <c r="K168" s="7"/>
      <c r="L168" s="6"/>
      <c r="M168" s="7"/>
      <c r="N168" s="6"/>
      <c r="O168" s="7"/>
      <c r="P168" s="6"/>
    </row>
    <row r="169" spans="1:16" ht="17" thickBot="1">
      <c r="A169" s="8">
        <v>44053</v>
      </c>
      <c r="B169" s="18">
        <v>167</v>
      </c>
      <c r="C169" s="5"/>
      <c r="D169" s="6"/>
      <c r="E169" s="7"/>
      <c r="F169" s="6"/>
      <c r="G169" s="7"/>
      <c r="H169" s="6"/>
      <c r="I169" s="7"/>
      <c r="J169" s="6"/>
      <c r="K169" s="7"/>
      <c r="L169" s="6"/>
      <c r="M169" s="7"/>
      <c r="N169" s="6"/>
      <c r="O169" s="7"/>
      <c r="P169" s="6"/>
    </row>
    <row r="170" spans="1:16" ht="17" thickBot="1">
      <c r="A170" s="8">
        <v>44054</v>
      </c>
      <c r="B170" s="18">
        <v>168</v>
      </c>
      <c r="C170" s="5"/>
      <c r="D170" s="6"/>
      <c r="E170" s="7"/>
      <c r="F170" s="6"/>
      <c r="G170" s="7"/>
      <c r="H170" s="6"/>
      <c r="I170" s="7"/>
      <c r="J170" s="6"/>
      <c r="K170" s="7"/>
      <c r="L170" s="6"/>
      <c r="M170" s="7"/>
      <c r="N170" s="6"/>
      <c r="O170" s="7"/>
      <c r="P170" s="6"/>
    </row>
    <row r="171" spans="1:16" ht="17" thickBot="1">
      <c r="A171" s="8">
        <v>44055</v>
      </c>
      <c r="B171" s="18">
        <v>169</v>
      </c>
      <c r="C171" s="5"/>
      <c r="D171" s="6"/>
      <c r="E171" s="7"/>
      <c r="F171" s="6"/>
      <c r="G171" s="7"/>
      <c r="H171" s="6"/>
      <c r="I171" s="7"/>
      <c r="J171" s="6"/>
      <c r="K171" s="7"/>
      <c r="L171" s="6"/>
      <c r="M171" s="7"/>
      <c r="N171" s="6"/>
      <c r="O171" s="7"/>
      <c r="P171" s="6"/>
    </row>
    <row r="172" spans="1:16" ht="17" thickBot="1">
      <c r="A172" s="8">
        <v>44056</v>
      </c>
      <c r="B172" s="18">
        <v>170</v>
      </c>
      <c r="C172" s="5"/>
      <c r="D172" s="6"/>
      <c r="E172" s="7"/>
      <c r="F172" s="6"/>
      <c r="G172" s="7"/>
      <c r="H172" s="6"/>
      <c r="I172" s="7"/>
      <c r="J172" s="6"/>
      <c r="K172" s="7"/>
      <c r="L172" s="6"/>
      <c r="M172" s="7"/>
      <c r="N172" s="6"/>
      <c r="O172" s="7"/>
      <c r="P172" s="6"/>
    </row>
    <row r="173" spans="1:16" ht="17" thickBot="1">
      <c r="A173" s="8">
        <v>44057</v>
      </c>
      <c r="B173" s="18">
        <v>171</v>
      </c>
      <c r="C173" s="5"/>
      <c r="D173" s="6"/>
      <c r="E173" s="7"/>
      <c r="F173" s="6"/>
      <c r="G173" s="7"/>
      <c r="H173" s="6"/>
      <c r="I173" s="7"/>
      <c r="J173" s="6"/>
      <c r="K173" s="7"/>
      <c r="L173" s="6"/>
      <c r="M173" s="7"/>
      <c r="N173" s="6"/>
      <c r="O173" s="7"/>
      <c r="P173" s="6"/>
    </row>
    <row r="174" spans="1:16" ht="17" thickBot="1">
      <c r="A174" s="8">
        <v>44058</v>
      </c>
      <c r="B174" s="18">
        <v>172</v>
      </c>
      <c r="C174" s="5"/>
      <c r="D174" s="6"/>
      <c r="E174" s="7"/>
      <c r="F174" s="6"/>
      <c r="G174" s="7"/>
      <c r="H174" s="6"/>
      <c r="I174" s="7"/>
      <c r="J174" s="6"/>
      <c r="K174" s="7"/>
      <c r="L174" s="6"/>
      <c r="M174" s="7"/>
      <c r="N174" s="6"/>
      <c r="O174" s="7"/>
      <c r="P174" s="6"/>
    </row>
    <row r="175" spans="1:16" ht="17" thickBot="1">
      <c r="A175" s="8">
        <v>44059</v>
      </c>
      <c r="B175" s="18">
        <v>173</v>
      </c>
      <c r="C175" s="5"/>
      <c r="D175" s="6"/>
      <c r="E175" s="7"/>
      <c r="F175" s="6"/>
      <c r="G175" s="7"/>
      <c r="H175" s="6"/>
      <c r="I175" s="7"/>
      <c r="J175" s="6"/>
      <c r="K175" s="7"/>
      <c r="L175" s="6"/>
      <c r="M175" s="7"/>
      <c r="N175" s="6"/>
      <c r="O175" s="7"/>
      <c r="P175" s="6"/>
    </row>
    <row r="176" spans="1:16" ht="17" thickBot="1">
      <c r="A176" s="8">
        <v>44060</v>
      </c>
      <c r="B176" s="18">
        <v>174</v>
      </c>
      <c r="C176" s="5"/>
      <c r="D176" s="6"/>
      <c r="E176" s="7"/>
      <c r="F176" s="6"/>
      <c r="G176" s="7"/>
      <c r="H176" s="6"/>
      <c r="I176" s="7"/>
      <c r="J176" s="6"/>
      <c r="K176" s="7"/>
      <c r="L176" s="6"/>
      <c r="M176" s="7"/>
      <c r="N176" s="6"/>
      <c r="O176" s="7"/>
      <c r="P176" s="6"/>
    </row>
    <row r="177" spans="1:16" ht="17" thickBot="1">
      <c r="A177" s="8">
        <v>44061</v>
      </c>
      <c r="B177" s="18">
        <v>175</v>
      </c>
      <c r="C177" s="5"/>
      <c r="D177" s="6"/>
      <c r="E177" s="7"/>
      <c r="F177" s="6"/>
      <c r="G177" s="7"/>
      <c r="H177" s="6"/>
      <c r="I177" s="7"/>
      <c r="J177" s="6"/>
      <c r="K177" s="7"/>
      <c r="L177" s="6"/>
      <c r="M177" s="7"/>
      <c r="N177" s="6"/>
      <c r="O177" s="7"/>
      <c r="P177" s="6"/>
    </row>
    <row r="178" spans="1:16" ht="17" thickBot="1">
      <c r="A178" s="8">
        <v>44062</v>
      </c>
      <c r="B178" s="18">
        <v>176</v>
      </c>
      <c r="C178" s="5"/>
      <c r="D178" s="6"/>
      <c r="E178" s="7"/>
      <c r="F178" s="6"/>
      <c r="G178" s="7"/>
      <c r="H178" s="6"/>
      <c r="I178" s="7"/>
      <c r="J178" s="6"/>
      <c r="K178" s="7"/>
      <c r="L178" s="6"/>
      <c r="M178" s="7"/>
      <c r="N178" s="6"/>
      <c r="O178" s="7"/>
      <c r="P178" s="6"/>
    </row>
    <row r="179" spans="1:16" ht="17" thickBot="1">
      <c r="A179" s="8">
        <v>44063</v>
      </c>
      <c r="B179" s="18">
        <v>177</v>
      </c>
      <c r="C179" s="5"/>
      <c r="D179" s="6"/>
      <c r="E179" s="7"/>
      <c r="F179" s="6"/>
      <c r="G179" s="7"/>
      <c r="H179" s="6"/>
      <c r="I179" s="7"/>
      <c r="J179" s="6"/>
      <c r="K179" s="7"/>
      <c r="L179" s="6"/>
      <c r="M179" s="7"/>
      <c r="N179" s="6"/>
      <c r="O179" s="7"/>
      <c r="P179" s="6"/>
    </row>
    <row r="180" spans="1:16" ht="17" thickBot="1">
      <c r="A180" s="8">
        <v>44064</v>
      </c>
      <c r="B180" s="18">
        <v>178</v>
      </c>
      <c r="C180" s="5"/>
      <c r="D180" s="6"/>
      <c r="E180" s="7"/>
      <c r="F180" s="6"/>
      <c r="G180" s="7"/>
      <c r="H180" s="6"/>
      <c r="I180" s="7"/>
      <c r="J180" s="6"/>
      <c r="K180" s="7"/>
      <c r="L180" s="6"/>
      <c r="M180" s="7"/>
      <c r="N180" s="6"/>
      <c r="O180" s="7"/>
      <c r="P180" s="6"/>
    </row>
    <row r="181" spans="1:16" ht="17" thickBot="1">
      <c r="A181" s="8">
        <v>44065</v>
      </c>
      <c r="B181" s="18">
        <v>179</v>
      </c>
      <c r="C181" s="5"/>
      <c r="D181" s="6"/>
      <c r="E181" s="7"/>
      <c r="F181" s="6"/>
      <c r="G181" s="7"/>
      <c r="H181" s="6"/>
      <c r="I181" s="7"/>
      <c r="J181" s="6"/>
      <c r="K181" s="7"/>
      <c r="L181" s="6"/>
      <c r="M181" s="7"/>
      <c r="N181" s="6"/>
      <c r="O181" s="7"/>
      <c r="P181" s="6"/>
    </row>
    <row r="182" spans="1:16" ht="17" thickBot="1">
      <c r="A182" s="8">
        <v>44066</v>
      </c>
      <c r="B182" s="18">
        <v>180</v>
      </c>
      <c r="C182" s="5"/>
      <c r="D182" s="6"/>
      <c r="E182" s="7"/>
      <c r="F182" s="6"/>
      <c r="G182" s="7"/>
      <c r="H182" s="6"/>
      <c r="I182" s="7"/>
      <c r="J182" s="6"/>
      <c r="K182" s="7"/>
      <c r="L182" s="6"/>
      <c r="M182" s="7"/>
      <c r="N182" s="6"/>
      <c r="O182" s="7"/>
      <c r="P182" s="6"/>
    </row>
    <row r="183" spans="1:16" ht="17" thickBot="1">
      <c r="A183" s="8">
        <v>44067</v>
      </c>
      <c r="B183" s="18">
        <v>181</v>
      </c>
      <c r="C183" s="5"/>
      <c r="D183" s="6"/>
      <c r="E183" s="7"/>
      <c r="F183" s="6"/>
      <c r="G183" s="7"/>
      <c r="H183" s="6"/>
      <c r="I183" s="7"/>
      <c r="J183" s="6"/>
      <c r="K183" s="7"/>
      <c r="L183" s="6"/>
      <c r="M183" s="7"/>
      <c r="N183" s="6"/>
      <c r="O183" s="7"/>
      <c r="P183" s="6"/>
    </row>
    <row r="184" spans="1:16" ht="17" thickBot="1">
      <c r="A184" s="8">
        <v>44068</v>
      </c>
      <c r="B184" s="18">
        <v>182</v>
      </c>
      <c r="C184" s="5"/>
      <c r="D184" s="6"/>
      <c r="E184" s="7"/>
      <c r="F184" s="6"/>
      <c r="G184" s="7"/>
      <c r="H184" s="6"/>
      <c r="I184" s="7"/>
      <c r="J184" s="6"/>
      <c r="K184" s="7"/>
      <c r="L184" s="6"/>
      <c r="M184" s="7"/>
      <c r="N184" s="6"/>
      <c r="O184" s="7"/>
      <c r="P184" s="6"/>
    </row>
    <row r="185" spans="1:16" ht="17" thickBot="1">
      <c r="A185" s="8">
        <v>44069</v>
      </c>
      <c r="B185" s="18">
        <v>183</v>
      </c>
      <c r="C185" s="5"/>
      <c r="D185" s="6"/>
      <c r="E185" s="7"/>
      <c r="F185" s="6"/>
      <c r="G185" s="7"/>
      <c r="H185" s="6"/>
      <c r="I185" s="7"/>
      <c r="J185" s="6"/>
      <c r="K185" s="7"/>
      <c r="L185" s="6"/>
      <c r="M185" s="7"/>
      <c r="N185" s="6"/>
      <c r="O185" s="7"/>
      <c r="P185" s="6"/>
    </row>
    <row r="186" spans="1:16" ht="17" thickBot="1">
      <c r="A186" s="8">
        <v>44070</v>
      </c>
      <c r="B186" s="18">
        <v>184</v>
      </c>
      <c r="C186" s="5"/>
      <c r="D186" s="6"/>
      <c r="E186" s="7"/>
      <c r="F186" s="6"/>
      <c r="G186" s="7"/>
      <c r="H186" s="6"/>
      <c r="I186" s="7"/>
      <c r="J186" s="6"/>
      <c r="K186" s="7"/>
      <c r="L186" s="6"/>
      <c r="M186" s="7"/>
      <c r="N186" s="6"/>
      <c r="O186" s="7"/>
      <c r="P186" s="6"/>
    </row>
    <row r="187" spans="1:16" ht="17" thickBot="1">
      <c r="A187" s="8">
        <v>44071</v>
      </c>
      <c r="B187" s="18">
        <v>185</v>
      </c>
      <c r="C187" s="5"/>
      <c r="D187" s="6"/>
      <c r="E187" s="7"/>
      <c r="F187" s="6"/>
      <c r="G187" s="7"/>
      <c r="H187" s="6"/>
      <c r="I187" s="7"/>
      <c r="J187" s="6"/>
      <c r="K187" s="7"/>
      <c r="L187" s="6"/>
      <c r="M187" s="7"/>
      <c r="N187" s="6"/>
      <c r="O187" s="7"/>
      <c r="P187" s="6"/>
    </row>
    <row r="188" spans="1:16" ht="17" thickBot="1">
      <c r="A188" s="8">
        <v>44072</v>
      </c>
      <c r="B188" s="18">
        <v>186</v>
      </c>
      <c r="C188" s="5"/>
      <c r="D188" s="6"/>
      <c r="E188" s="7"/>
      <c r="F188" s="6"/>
      <c r="G188" s="7"/>
      <c r="H188" s="6"/>
      <c r="I188" s="7"/>
      <c r="J188" s="6"/>
      <c r="K188" s="7"/>
      <c r="L188" s="6"/>
      <c r="M188" s="7"/>
      <c r="N188" s="6"/>
      <c r="O188" s="7"/>
      <c r="P188" s="6"/>
    </row>
    <row r="189" spans="1:16" ht="17" thickBot="1">
      <c r="A189" s="8">
        <v>44073</v>
      </c>
      <c r="B189" s="18">
        <v>187</v>
      </c>
      <c r="C189" s="5"/>
      <c r="D189" s="6"/>
      <c r="E189" s="7"/>
      <c r="F189" s="6"/>
      <c r="G189" s="7"/>
      <c r="H189" s="6"/>
      <c r="I189" s="7"/>
      <c r="J189" s="6"/>
      <c r="K189" s="7"/>
      <c r="L189" s="6"/>
      <c r="M189" s="7"/>
      <c r="N189" s="6"/>
      <c r="O189" s="7"/>
      <c r="P189" s="6"/>
    </row>
    <row r="190" spans="1:16" ht="17" thickBot="1">
      <c r="A190" s="8">
        <v>44074</v>
      </c>
      <c r="B190" s="18">
        <v>188</v>
      </c>
      <c r="C190" s="5"/>
      <c r="D190" s="6"/>
      <c r="E190" s="7"/>
      <c r="F190" s="6"/>
      <c r="G190" s="7"/>
      <c r="H190" s="6"/>
      <c r="I190" s="7"/>
      <c r="J190" s="6"/>
      <c r="K190" s="7"/>
      <c r="L190" s="6"/>
      <c r="M190" s="7"/>
      <c r="N190" s="6"/>
      <c r="O190" s="7"/>
      <c r="P190" s="6"/>
    </row>
    <row r="191" spans="1:16" ht="17" thickBot="1">
      <c r="A191" s="8">
        <v>44075</v>
      </c>
      <c r="B191" s="18">
        <v>189</v>
      </c>
      <c r="C191" s="5"/>
      <c r="D191" s="6"/>
      <c r="E191" s="7"/>
      <c r="F191" s="6"/>
      <c r="G191" s="7"/>
      <c r="H191" s="6"/>
      <c r="I191" s="7"/>
      <c r="J191" s="6"/>
      <c r="K191" s="7"/>
      <c r="L191" s="6"/>
      <c r="M191" s="7"/>
      <c r="N191" s="6"/>
      <c r="O191" s="7"/>
      <c r="P191" s="6"/>
    </row>
    <row r="192" spans="1:16" ht="17" thickBot="1">
      <c r="A192" s="8">
        <v>44076</v>
      </c>
      <c r="B192" s="18">
        <v>190</v>
      </c>
      <c r="C192" s="5"/>
      <c r="D192" s="6"/>
      <c r="E192" s="7"/>
      <c r="F192" s="6"/>
      <c r="G192" s="7"/>
      <c r="H192" s="6"/>
      <c r="I192" s="7"/>
      <c r="J192" s="6"/>
      <c r="K192" s="7"/>
      <c r="L192" s="6"/>
      <c r="M192" s="7"/>
      <c r="N192" s="6"/>
      <c r="O192" s="7"/>
      <c r="P192" s="6"/>
    </row>
    <row r="193" spans="1:16" ht="17" thickBot="1">
      <c r="A193" s="8">
        <v>44077</v>
      </c>
      <c r="B193" s="18">
        <v>191</v>
      </c>
      <c r="C193" s="5"/>
      <c r="D193" s="6"/>
      <c r="E193" s="7"/>
      <c r="F193" s="6"/>
      <c r="G193" s="7"/>
      <c r="H193" s="6"/>
      <c r="I193" s="7"/>
      <c r="J193" s="6"/>
      <c r="K193" s="7"/>
      <c r="L193" s="6"/>
      <c r="M193" s="7"/>
      <c r="N193" s="6"/>
      <c r="O193" s="7"/>
      <c r="P193" s="6"/>
    </row>
    <row r="194" spans="1:16" ht="17" thickBot="1">
      <c r="A194" s="8">
        <v>44078</v>
      </c>
      <c r="B194" s="18">
        <v>192</v>
      </c>
      <c r="C194" s="5"/>
      <c r="D194" s="6"/>
      <c r="E194" s="7"/>
      <c r="F194" s="6"/>
      <c r="G194" s="7"/>
      <c r="H194" s="6"/>
      <c r="I194" s="7"/>
      <c r="J194" s="6"/>
      <c r="K194" s="7"/>
      <c r="L194" s="6"/>
      <c r="M194" s="7"/>
      <c r="N194" s="6"/>
      <c r="O194" s="7"/>
      <c r="P194" s="6"/>
    </row>
    <row r="195" spans="1:16" ht="17" thickBot="1">
      <c r="A195" s="8">
        <v>44079</v>
      </c>
      <c r="B195" s="18">
        <v>193</v>
      </c>
      <c r="C195" s="5"/>
      <c r="D195" s="6"/>
      <c r="E195" s="7"/>
      <c r="F195" s="6"/>
      <c r="G195" s="7"/>
      <c r="H195" s="6"/>
      <c r="I195" s="7"/>
      <c r="J195" s="6"/>
      <c r="K195" s="7"/>
      <c r="L195" s="6"/>
      <c r="M195" s="7"/>
      <c r="N195" s="6"/>
      <c r="O195" s="7"/>
      <c r="P195" s="6"/>
    </row>
    <row r="196" spans="1:16" ht="17" thickBot="1">
      <c r="A196" s="8">
        <v>44080</v>
      </c>
      <c r="B196" s="18">
        <v>194</v>
      </c>
      <c r="C196" s="5"/>
      <c r="D196" s="6"/>
      <c r="E196" s="7"/>
      <c r="F196" s="6"/>
      <c r="G196" s="7"/>
      <c r="H196" s="6"/>
      <c r="I196" s="7"/>
      <c r="J196" s="6"/>
      <c r="K196" s="7"/>
      <c r="L196" s="6"/>
      <c r="M196" s="7"/>
      <c r="N196" s="6"/>
      <c r="O196" s="7"/>
      <c r="P196" s="6"/>
    </row>
    <row r="197" spans="1:16" ht="17" thickBot="1">
      <c r="A197" s="8">
        <v>44081</v>
      </c>
      <c r="B197" s="18">
        <v>195</v>
      </c>
      <c r="C197" s="5"/>
      <c r="D197" s="6"/>
      <c r="E197" s="7"/>
      <c r="F197" s="6"/>
      <c r="G197" s="7"/>
      <c r="H197" s="6"/>
      <c r="I197" s="7"/>
      <c r="J197" s="6"/>
      <c r="K197" s="7"/>
      <c r="L197" s="6"/>
      <c r="M197" s="7"/>
      <c r="N197" s="6"/>
      <c r="O197" s="7"/>
      <c r="P197" s="6"/>
    </row>
    <row r="198" spans="1:16" ht="17" thickBot="1">
      <c r="A198" s="8">
        <v>44082</v>
      </c>
      <c r="B198" s="18">
        <v>196</v>
      </c>
      <c r="C198" s="5"/>
      <c r="D198" s="6"/>
      <c r="E198" s="7"/>
      <c r="F198" s="6"/>
      <c r="G198" s="7"/>
      <c r="H198" s="6"/>
      <c r="I198" s="7"/>
      <c r="J198" s="6"/>
      <c r="K198" s="7"/>
      <c r="L198" s="6"/>
      <c r="M198" s="7"/>
      <c r="N198" s="6"/>
      <c r="O198" s="7"/>
      <c r="P198" s="6"/>
    </row>
    <row r="199" spans="1:16" ht="17" thickBot="1">
      <c r="A199" s="8">
        <v>44083</v>
      </c>
      <c r="B199" s="18">
        <v>197</v>
      </c>
      <c r="C199" s="5"/>
      <c r="D199" s="6"/>
      <c r="E199" s="7"/>
      <c r="F199" s="6"/>
      <c r="G199" s="7"/>
      <c r="H199" s="6"/>
      <c r="I199" s="7"/>
      <c r="J199" s="6"/>
      <c r="K199" s="7"/>
      <c r="L199" s="6"/>
      <c r="M199" s="7"/>
      <c r="N199" s="6"/>
      <c r="O199" s="7"/>
      <c r="P199" s="6"/>
    </row>
    <row r="200" spans="1:16" ht="17" thickBot="1">
      <c r="A200" s="8">
        <v>44084</v>
      </c>
      <c r="B200" s="18">
        <v>198</v>
      </c>
      <c r="C200" s="5"/>
      <c r="D200" s="6"/>
      <c r="E200" s="7"/>
      <c r="F200" s="6"/>
      <c r="G200" s="7"/>
      <c r="H200" s="6"/>
      <c r="I200" s="7"/>
      <c r="J200" s="6"/>
      <c r="K200" s="7"/>
      <c r="L200" s="6"/>
      <c r="M200" s="7"/>
      <c r="N200" s="6"/>
      <c r="O200" s="7"/>
      <c r="P200" s="6"/>
    </row>
    <row r="201" spans="1:16" ht="17" thickBot="1">
      <c r="A201" s="8">
        <v>44085</v>
      </c>
      <c r="B201" s="18">
        <v>199</v>
      </c>
      <c r="C201" s="5"/>
      <c r="D201" s="6"/>
      <c r="E201" s="7"/>
      <c r="F201" s="6"/>
      <c r="G201" s="7"/>
      <c r="H201" s="6"/>
      <c r="I201" s="7"/>
      <c r="J201" s="6"/>
      <c r="K201" s="7"/>
      <c r="L201" s="6"/>
      <c r="M201" s="7"/>
      <c r="N201" s="6"/>
      <c r="O201" s="7"/>
      <c r="P201" s="6"/>
    </row>
    <row r="202" spans="1:16" ht="17" thickBot="1">
      <c r="A202" s="8">
        <v>44086</v>
      </c>
      <c r="B202" s="18">
        <v>200</v>
      </c>
      <c r="C202" s="5"/>
      <c r="D202" s="6"/>
      <c r="E202" s="7"/>
      <c r="F202" s="6"/>
      <c r="G202" s="7"/>
      <c r="H202" s="6"/>
      <c r="I202" s="7"/>
      <c r="J202" s="6"/>
      <c r="K202" s="7"/>
      <c r="L202" s="6"/>
      <c r="M202" s="7"/>
      <c r="N202" s="6"/>
      <c r="O202" s="7"/>
      <c r="P202" s="6"/>
    </row>
    <row r="203" spans="1:16" ht="17" thickBot="1">
      <c r="A203" s="8">
        <v>44087</v>
      </c>
      <c r="B203" s="18">
        <v>201</v>
      </c>
      <c r="C203" s="5"/>
      <c r="D203" s="6"/>
      <c r="E203" s="7"/>
      <c r="F203" s="6"/>
      <c r="G203" s="7"/>
      <c r="H203" s="6"/>
      <c r="I203" s="7"/>
      <c r="J203" s="6"/>
      <c r="K203" s="7"/>
      <c r="L203" s="6"/>
      <c r="M203" s="7"/>
      <c r="N203" s="6"/>
      <c r="O203" s="7"/>
      <c r="P203" s="6"/>
    </row>
    <row r="204" spans="1:16" ht="17" thickBot="1">
      <c r="A204" s="8">
        <v>44088</v>
      </c>
      <c r="B204" s="18">
        <v>202</v>
      </c>
      <c r="C204" s="5"/>
      <c r="D204" s="6"/>
      <c r="E204" s="7"/>
      <c r="F204" s="6"/>
      <c r="G204" s="7"/>
      <c r="H204" s="6"/>
      <c r="I204" s="7"/>
      <c r="J204" s="6"/>
      <c r="K204" s="7"/>
      <c r="L204" s="6"/>
      <c r="M204" s="7"/>
      <c r="N204" s="6"/>
      <c r="O204" s="7"/>
      <c r="P204" s="6"/>
    </row>
    <row r="205" spans="1:16" ht="17" thickBot="1">
      <c r="A205" s="8">
        <v>44089</v>
      </c>
      <c r="B205" s="18">
        <v>203</v>
      </c>
      <c r="C205" s="5"/>
      <c r="D205" s="6"/>
      <c r="E205" s="7"/>
      <c r="F205" s="6"/>
      <c r="G205" s="7"/>
      <c r="H205" s="6"/>
      <c r="I205" s="7"/>
      <c r="J205" s="6"/>
      <c r="K205" s="7"/>
      <c r="L205" s="6"/>
      <c r="M205" s="7"/>
      <c r="N205" s="6"/>
      <c r="O205" s="7"/>
      <c r="P205" s="6"/>
    </row>
    <row r="206" spans="1:16" ht="17" thickBot="1">
      <c r="A206" s="8">
        <v>44090</v>
      </c>
      <c r="B206" s="18">
        <v>204</v>
      </c>
      <c r="C206" s="5"/>
      <c r="D206" s="6"/>
      <c r="E206" s="7"/>
      <c r="F206" s="6"/>
      <c r="G206" s="7"/>
      <c r="H206" s="6"/>
      <c r="I206" s="7"/>
      <c r="J206" s="6"/>
      <c r="K206" s="7"/>
      <c r="L206" s="6"/>
      <c r="M206" s="7"/>
      <c r="N206" s="6"/>
      <c r="O206" s="7"/>
      <c r="P206" s="6"/>
    </row>
    <row r="207" spans="1:16" ht="17" thickBot="1">
      <c r="A207" s="8">
        <v>44091</v>
      </c>
      <c r="B207" s="18">
        <v>205</v>
      </c>
      <c r="C207" s="5"/>
      <c r="D207" s="6"/>
      <c r="E207" s="7"/>
      <c r="F207" s="6"/>
      <c r="G207" s="7"/>
      <c r="H207" s="6"/>
      <c r="I207" s="7"/>
      <c r="J207" s="6"/>
      <c r="K207" s="7"/>
      <c r="L207" s="6"/>
      <c r="M207" s="7"/>
      <c r="N207" s="6"/>
      <c r="O207" s="7"/>
      <c r="P207" s="6"/>
    </row>
    <row r="208" spans="1:16" ht="17" thickBot="1">
      <c r="A208" s="8">
        <v>44092</v>
      </c>
      <c r="B208" s="18">
        <v>206</v>
      </c>
      <c r="C208" s="5"/>
      <c r="D208" s="6"/>
      <c r="E208" s="7"/>
      <c r="F208" s="6"/>
      <c r="G208" s="7"/>
      <c r="H208" s="6"/>
      <c r="I208" s="7"/>
      <c r="J208" s="6"/>
      <c r="K208" s="7"/>
      <c r="L208" s="6"/>
      <c r="M208" s="7"/>
      <c r="N208" s="6"/>
      <c r="O208" s="7"/>
      <c r="P208" s="6"/>
    </row>
    <row r="209" spans="1:16" ht="17" thickBot="1">
      <c r="A209" s="8">
        <v>44093</v>
      </c>
      <c r="B209" s="18">
        <v>207</v>
      </c>
      <c r="C209" s="5"/>
      <c r="D209" s="6"/>
      <c r="E209" s="7"/>
      <c r="F209" s="6"/>
      <c r="G209" s="7"/>
      <c r="H209" s="6"/>
      <c r="I209" s="7"/>
      <c r="J209" s="6"/>
      <c r="K209" s="7"/>
      <c r="L209" s="6"/>
      <c r="M209" s="7"/>
      <c r="N209" s="6"/>
      <c r="O209" s="7"/>
      <c r="P209" s="6"/>
    </row>
    <row r="210" spans="1:16" ht="17" thickBot="1">
      <c r="A210" s="8">
        <v>44094</v>
      </c>
      <c r="B210" s="18">
        <v>208</v>
      </c>
      <c r="C210" s="5"/>
      <c r="D210" s="6"/>
      <c r="E210" s="7"/>
      <c r="F210" s="6"/>
      <c r="G210" s="7"/>
      <c r="H210" s="6"/>
      <c r="I210" s="7"/>
      <c r="J210" s="6"/>
      <c r="K210" s="7"/>
      <c r="L210" s="6"/>
      <c r="M210" s="7"/>
      <c r="N210" s="6"/>
      <c r="O210" s="7"/>
      <c r="P210" s="6"/>
    </row>
    <row r="211" spans="1:16" ht="17" thickBot="1">
      <c r="A211" s="8">
        <v>44095</v>
      </c>
      <c r="B211" s="18">
        <v>209</v>
      </c>
      <c r="C211" s="5"/>
      <c r="D211" s="6"/>
      <c r="E211" s="7"/>
      <c r="F211" s="6"/>
      <c r="G211" s="7"/>
      <c r="H211" s="6"/>
      <c r="I211" s="7"/>
      <c r="J211" s="6"/>
      <c r="K211" s="7"/>
      <c r="L211" s="6"/>
      <c r="M211" s="7"/>
      <c r="N211" s="6"/>
      <c r="O211" s="7"/>
      <c r="P211" s="6"/>
    </row>
    <row r="212" spans="1:16" ht="17" thickBot="1">
      <c r="A212" s="8">
        <v>44096</v>
      </c>
      <c r="B212" s="18">
        <v>210</v>
      </c>
      <c r="C212" s="5"/>
      <c r="D212" s="6"/>
      <c r="E212" s="7"/>
      <c r="F212" s="6"/>
      <c r="G212" s="7"/>
      <c r="H212" s="6"/>
      <c r="I212" s="7"/>
      <c r="J212" s="6"/>
      <c r="K212" s="7"/>
      <c r="L212" s="6"/>
      <c r="M212" s="7"/>
      <c r="N212" s="6"/>
      <c r="O212" s="7"/>
      <c r="P212" s="6"/>
    </row>
    <row r="213" spans="1:16" ht="17" thickBot="1">
      <c r="A213" s="8">
        <v>44097</v>
      </c>
      <c r="B213" s="18">
        <v>211</v>
      </c>
      <c r="C213" s="5"/>
      <c r="D213" s="6"/>
      <c r="E213" s="7"/>
      <c r="F213" s="6"/>
      <c r="G213" s="7"/>
      <c r="H213" s="6"/>
      <c r="I213" s="7"/>
      <c r="J213" s="6"/>
      <c r="K213" s="7"/>
      <c r="L213" s="6"/>
      <c r="M213" s="7"/>
      <c r="N213" s="6"/>
      <c r="O213" s="7"/>
      <c r="P213" s="6"/>
    </row>
    <row r="214" spans="1:16" ht="17" thickBot="1">
      <c r="A214" s="8">
        <v>44098</v>
      </c>
      <c r="B214" s="18">
        <v>212</v>
      </c>
      <c r="C214" s="5"/>
      <c r="D214" s="6"/>
      <c r="E214" s="7"/>
      <c r="F214" s="6"/>
      <c r="G214" s="7"/>
      <c r="H214" s="6"/>
      <c r="I214" s="7"/>
      <c r="J214" s="6"/>
      <c r="K214" s="7"/>
      <c r="L214" s="6"/>
      <c r="M214" s="7"/>
      <c r="N214" s="6"/>
      <c r="O214" s="7"/>
      <c r="P214" s="6"/>
    </row>
    <row r="215" spans="1:16" ht="17" thickBot="1">
      <c r="A215" s="8">
        <v>44099</v>
      </c>
      <c r="B215" s="18">
        <v>213</v>
      </c>
      <c r="C215" s="5"/>
      <c r="D215" s="6"/>
      <c r="E215" s="7"/>
      <c r="F215" s="6"/>
      <c r="G215" s="7"/>
      <c r="H215" s="6"/>
      <c r="I215" s="7"/>
      <c r="J215" s="6"/>
      <c r="K215" s="7"/>
      <c r="L215" s="6"/>
      <c r="M215" s="7"/>
      <c r="N215" s="6"/>
      <c r="O215" s="7"/>
      <c r="P215" s="6"/>
    </row>
    <row r="216" spans="1:16" ht="17" thickBot="1">
      <c r="A216" s="8">
        <v>44100</v>
      </c>
      <c r="B216" s="18">
        <v>214</v>
      </c>
      <c r="C216" s="5"/>
      <c r="D216" s="6"/>
      <c r="E216" s="7"/>
      <c r="F216" s="6"/>
      <c r="G216" s="7"/>
      <c r="H216" s="6"/>
      <c r="I216" s="7"/>
      <c r="J216" s="6"/>
      <c r="K216" s="7"/>
      <c r="L216" s="6"/>
      <c r="M216" s="7"/>
      <c r="N216" s="6"/>
      <c r="O216" s="7"/>
      <c r="P216" s="6"/>
    </row>
    <row r="217" spans="1:16" ht="17" thickBot="1">
      <c r="A217" s="8">
        <v>44101</v>
      </c>
      <c r="B217" s="18">
        <v>215</v>
      </c>
      <c r="C217" s="5"/>
      <c r="D217" s="6"/>
      <c r="E217" s="7"/>
      <c r="F217" s="6"/>
      <c r="G217" s="7"/>
      <c r="H217" s="6"/>
      <c r="I217" s="7"/>
      <c r="J217" s="6"/>
      <c r="K217" s="7"/>
      <c r="L217" s="6"/>
      <c r="M217" s="7"/>
      <c r="N217" s="6"/>
      <c r="O217" s="7"/>
      <c r="P217" s="6"/>
    </row>
    <row r="218" spans="1:16" ht="17" thickBot="1">
      <c r="A218" s="8">
        <v>44102</v>
      </c>
      <c r="B218" s="18">
        <v>216</v>
      </c>
      <c r="C218" s="5"/>
      <c r="D218" s="6"/>
      <c r="E218" s="7"/>
      <c r="F218" s="6"/>
      <c r="G218" s="7"/>
      <c r="H218" s="6"/>
      <c r="I218" s="7"/>
      <c r="J218" s="6"/>
      <c r="K218" s="7"/>
      <c r="L218" s="6"/>
      <c r="M218" s="7"/>
      <c r="N218" s="6"/>
      <c r="O218" s="7"/>
      <c r="P218" s="6"/>
    </row>
    <row r="219" spans="1:16" ht="17" thickBot="1">
      <c r="A219" s="8">
        <v>44103</v>
      </c>
      <c r="B219" s="18">
        <v>217</v>
      </c>
      <c r="C219" s="5"/>
      <c r="D219" s="6"/>
      <c r="E219" s="7"/>
      <c r="F219" s="6"/>
      <c r="G219" s="7"/>
      <c r="H219" s="6"/>
      <c r="I219" s="7"/>
      <c r="J219" s="6"/>
      <c r="K219" s="7"/>
      <c r="L219" s="6"/>
      <c r="M219" s="7"/>
      <c r="N219" s="6"/>
      <c r="O219" s="7"/>
      <c r="P219" s="6"/>
    </row>
    <row r="220" spans="1:16" ht="17" thickBot="1">
      <c r="A220" s="8">
        <v>44104</v>
      </c>
      <c r="B220" s="18">
        <v>218</v>
      </c>
      <c r="C220" s="5"/>
      <c r="D220" s="6"/>
      <c r="E220" s="7"/>
      <c r="F220" s="6"/>
      <c r="G220" s="7"/>
      <c r="H220" s="6"/>
      <c r="I220" s="7"/>
      <c r="J220" s="6"/>
      <c r="K220" s="7"/>
      <c r="L220" s="6"/>
      <c r="M220" s="7"/>
      <c r="N220" s="6"/>
      <c r="O220" s="7"/>
      <c r="P220" s="6"/>
    </row>
    <row r="221" spans="1:16" ht="17" thickBot="1">
      <c r="A221" s="8">
        <v>44105</v>
      </c>
      <c r="B221" s="18">
        <v>219</v>
      </c>
      <c r="C221" s="5"/>
      <c r="D221" s="6"/>
      <c r="E221" s="7"/>
      <c r="F221" s="6"/>
      <c r="G221" s="7"/>
      <c r="H221" s="6"/>
      <c r="I221" s="7"/>
      <c r="J221" s="6"/>
      <c r="K221" s="7"/>
      <c r="L221" s="6"/>
      <c r="M221" s="7"/>
      <c r="N221" s="6"/>
      <c r="O221" s="7"/>
      <c r="P221" s="6"/>
    </row>
    <row r="222" spans="1:16" ht="17" thickBot="1">
      <c r="A222" s="8">
        <v>44106</v>
      </c>
      <c r="B222" s="18">
        <v>220</v>
      </c>
      <c r="C222" s="5"/>
      <c r="D222" s="6"/>
      <c r="E222" s="7"/>
      <c r="F222" s="6"/>
      <c r="G222" s="7"/>
      <c r="H222" s="6"/>
      <c r="I222" s="7"/>
      <c r="J222" s="6"/>
      <c r="K222" s="7"/>
      <c r="L222" s="6"/>
      <c r="M222" s="7"/>
      <c r="N222" s="6"/>
      <c r="O222" s="7"/>
      <c r="P222" s="6"/>
    </row>
    <row r="223" spans="1:16" ht="17" thickBot="1">
      <c r="A223" s="8">
        <v>44107</v>
      </c>
      <c r="B223" s="18">
        <v>221</v>
      </c>
      <c r="C223" s="5"/>
      <c r="D223" s="6"/>
      <c r="E223" s="7"/>
      <c r="F223" s="6"/>
      <c r="G223" s="7"/>
      <c r="H223" s="6"/>
      <c r="I223" s="7"/>
      <c r="J223" s="6"/>
      <c r="K223" s="7"/>
      <c r="L223" s="6"/>
      <c r="M223" s="7"/>
      <c r="N223" s="6"/>
      <c r="O223" s="7"/>
      <c r="P223" s="6"/>
    </row>
    <row r="224" spans="1:16" ht="17" thickBot="1">
      <c r="A224" s="8">
        <v>44108</v>
      </c>
      <c r="B224" s="18">
        <v>222</v>
      </c>
      <c r="C224" s="5"/>
      <c r="D224" s="6"/>
      <c r="E224" s="7"/>
      <c r="F224" s="6"/>
      <c r="G224" s="7"/>
      <c r="H224" s="6"/>
      <c r="I224" s="7"/>
      <c r="J224" s="6"/>
      <c r="K224" s="7"/>
      <c r="L224" s="6"/>
      <c r="M224" s="7"/>
      <c r="N224" s="6"/>
      <c r="O224" s="7"/>
      <c r="P224" s="6"/>
    </row>
    <row r="225" spans="1:16" ht="17" thickBot="1">
      <c r="A225" s="8">
        <v>44109</v>
      </c>
      <c r="B225" s="18">
        <v>223</v>
      </c>
      <c r="C225" s="5"/>
      <c r="D225" s="6"/>
      <c r="E225" s="7"/>
      <c r="F225" s="6"/>
      <c r="G225" s="7"/>
      <c r="H225" s="6"/>
      <c r="I225" s="7"/>
      <c r="J225" s="6"/>
      <c r="K225" s="7"/>
      <c r="L225" s="6"/>
      <c r="M225" s="7"/>
      <c r="N225" s="6"/>
      <c r="O225" s="7"/>
      <c r="P225" s="6"/>
    </row>
    <row r="226" spans="1:16" ht="17" thickBot="1">
      <c r="A226" s="8">
        <v>44110</v>
      </c>
      <c r="B226" s="18">
        <v>224</v>
      </c>
      <c r="C226" s="5"/>
      <c r="D226" s="6"/>
      <c r="E226" s="7"/>
      <c r="F226" s="6"/>
      <c r="G226" s="7"/>
      <c r="H226" s="6"/>
      <c r="I226" s="7"/>
      <c r="J226" s="6"/>
      <c r="K226" s="7"/>
      <c r="L226" s="6"/>
      <c r="M226" s="7"/>
      <c r="N226" s="6"/>
      <c r="O226" s="7"/>
      <c r="P226" s="6"/>
    </row>
    <row r="227" spans="1:16" ht="17" thickBot="1">
      <c r="A227" s="8">
        <v>44111</v>
      </c>
      <c r="B227" s="18">
        <v>225</v>
      </c>
      <c r="C227" s="5"/>
      <c r="D227" s="6"/>
      <c r="E227" s="7"/>
      <c r="F227" s="6"/>
      <c r="G227" s="7"/>
      <c r="H227" s="6"/>
      <c r="I227" s="7"/>
      <c r="J227" s="6"/>
      <c r="K227" s="7"/>
      <c r="L227" s="6"/>
      <c r="M227" s="7"/>
      <c r="N227" s="6"/>
      <c r="O227" s="7"/>
      <c r="P227" s="6"/>
    </row>
    <row r="228" spans="1:16" ht="17" thickBot="1">
      <c r="A228" s="8">
        <v>44112</v>
      </c>
      <c r="B228" s="18">
        <v>226</v>
      </c>
      <c r="C228" s="5"/>
      <c r="D228" s="6"/>
      <c r="E228" s="7"/>
      <c r="F228" s="6"/>
      <c r="G228" s="7"/>
      <c r="H228" s="6"/>
      <c r="I228" s="7"/>
      <c r="J228" s="6"/>
      <c r="K228" s="7"/>
      <c r="L228" s="6"/>
      <c r="M228" s="7"/>
      <c r="N228" s="6"/>
      <c r="O228" s="7"/>
      <c r="P228" s="6"/>
    </row>
    <row r="229" spans="1:16" ht="17" thickBot="1">
      <c r="A229" s="8">
        <v>44113</v>
      </c>
      <c r="B229" s="18">
        <v>227</v>
      </c>
      <c r="C229" s="5"/>
      <c r="D229" s="6"/>
      <c r="E229" s="7"/>
      <c r="F229" s="6"/>
      <c r="G229" s="7"/>
      <c r="H229" s="6"/>
      <c r="I229" s="7"/>
      <c r="J229" s="6"/>
      <c r="K229" s="7"/>
      <c r="L229" s="6"/>
      <c r="M229" s="7"/>
      <c r="N229" s="6"/>
      <c r="O229" s="7"/>
      <c r="P229" s="6"/>
    </row>
    <row r="230" spans="1:16" ht="17" thickBot="1">
      <c r="A230" s="8">
        <v>44114</v>
      </c>
      <c r="B230" s="18">
        <v>228</v>
      </c>
      <c r="C230" s="5"/>
      <c r="D230" s="6"/>
      <c r="E230" s="7"/>
      <c r="F230" s="6"/>
      <c r="G230" s="7"/>
      <c r="H230" s="6"/>
      <c r="I230" s="7"/>
      <c r="J230" s="6"/>
      <c r="K230" s="7"/>
      <c r="L230" s="6"/>
      <c r="M230" s="7"/>
      <c r="N230" s="6"/>
      <c r="O230" s="7"/>
      <c r="P230" s="6"/>
    </row>
    <row r="231" spans="1:16" ht="17" thickBot="1">
      <c r="A231" s="8">
        <v>44115</v>
      </c>
      <c r="B231" s="18">
        <v>229</v>
      </c>
      <c r="C231" s="5"/>
      <c r="D231" s="6"/>
      <c r="E231" s="7"/>
      <c r="F231" s="6"/>
      <c r="G231" s="7"/>
      <c r="H231" s="6"/>
      <c r="I231" s="7"/>
      <c r="J231" s="6"/>
      <c r="K231" s="7"/>
      <c r="L231" s="6"/>
      <c r="M231" s="7"/>
      <c r="N231" s="6"/>
      <c r="O231" s="7"/>
      <c r="P231" s="6"/>
    </row>
    <row r="232" spans="1:16" ht="17" thickBot="1">
      <c r="A232" s="8">
        <v>44116</v>
      </c>
      <c r="B232" s="18">
        <v>230</v>
      </c>
      <c r="C232" s="5"/>
      <c r="D232" s="6"/>
      <c r="E232" s="7"/>
      <c r="F232" s="6"/>
      <c r="G232" s="7"/>
      <c r="H232" s="6"/>
      <c r="I232" s="7"/>
      <c r="J232" s="6"/>
      <c r="K232" s="7"/>
      <c r="L232" s="6"/>
      <c r="M232" s="7"/>
      <c r="N232" s="6"/>
      <c r="O232" s="7"/>
      <c r="P232" s="6"/>
    </row>
    <row r="233" spans="1:16" ht="17" thickBot="1">
      <c r="A233" s="8">
        <v>44117</v>
      </c>
      <c r="B233" s="18">
        <v>231</v>
      </c>
      <c r="C233" s="5"/>
      <c r="D233" s="6"/>
      <c r="E233" s="7"/>
      <c r="F233" s="6"/>
      <c r="G233" s="7"/>
      <c r="H233" s="6"/>
      <c r="I233" s="7"/>
      <c r="J233" s="6"/>
      <c r="K233" s="7"/>
      <c r="L233" s="6"/>
      <c r="M233" s="7"/>
      <c r="N233" s="6"/>
      <c r="O233" s="7"/>
      <c r="P233" s="6"/>
    </row>
    <row r="234" spans="1:16" ht="17" thickBot="1">
      <c r="A234" s="8">
        <v>44118</v>
      </c>
      <c r="B234" s="18">
        <v>232</v>
      </c>
      <c r="C234" s="5"/>
      <c r="D234" s="6"/>
      <c r="E234" s="7"/>
      <c r="F234" s="6"/>
      <c r="G234" s="7"/>
      <c r="H234" s="6"/>
      <c r="I234" s="7"/>
      <c r="J234" s="6"/>
      <c r="K234" s="7"/>
      <c r="L234" s="6"/>
      <c r="M234" s="7"/>
      <c r="N234" s="6"/>
      <c r="O234" s="7"/>
      <c r="P234" s="6"/>
    </row>
    <row r="235" spans="1:16" ht="17" thickBot="1">
      <c r="A235" s="8">
        <v>44119</v>
      </c>
      <c r="B235" s="18">
        <v>233</v>
      </c>
      <c r="C235" s="5"/>
      <c r="D235" s="6"/>
      <c r="E235" s="7"/>
      <c r="F235" s="6"/>
      <c r="G235" s="7"/>
      <c r="H235" s="6"/>
      <c r="I235" s="7"/>
      <c r="J235" s="6"/>
      <c r="K235" s="7"/>
      <c r="L235" s="6"/>
      <c r="M235" s="7"/>
      <c r="N235" s="6"/>
      <c r="O235" s="7"/>
      <c r="P235" s="6"/>
    </row>
    <row r="236" spans="1:16" ht="17" thickBot="1">
      <c r="A236" s="8">
        <v>44120</v>
      </c>
      <c r="B236" s="18">
        <v>234</v>
      </c>
      <c r="C236" s="5"/>
      <c r="D236" s="6"/>
      <c r="E236" s="7"/>
      <c r="F236" s="6"/>
      <c r="G236" s="7"/>
      <c r="H236" s="6"/>
      <c r="I236" s="7"/>
      <c r="J236" s="6"/>
      <c r="K236" s="7"/>
      <c r="L236" s="6"/>
      <c r="M236" s="7"/>
      <c r="N236" s="6"/>
      <c r="O236" s="7"/>
      <c r="P236" s="6"/>
    </row>
    <row r="237" spans="1:16" ht="17" thickBot="1">
      <c r="A237" s="8">
        <v>44121</v>
      </c>
      <c r="B237" s="18">
        <v>235</v>
      </c>
      <c r="C237" s="5"/>
      <c r="D237" s="6"/>
      <c r="E237" s="7"/>
      <c r="F237" s="6"/>
      <c r="G237" s="7"/>
      <c r="H237" s="6"/>
      <c r="I237" s="7"/>
      <c r="J237" s="6"/>
      <c r="K237" s="7"/>
      <c r="L237" s="6"/>
      <c r="M237" s="7"/>
      <c r="N237" s="6"/>
      <c r="O237" s="7"/>
      <c r="P237" s="6"/>
    </row>
    <row r="238" spans="1:16" ht="17" thickBot="1">
      <c r="A238" s="8">
        <v>44122</v>
      </c>
      <c r="B238" s="18">
        <v>236</v>
      </c>
      <c r="C238" s="5"/>
      <c r="D238" s="6"/>
      <c r="E238" s="7"/>
      <c r="F238" s="6"/>
      <c r="G238" s="7"/>
      <c r="H238" s="6"/>
      <c r="I238" s="7"/>
      <c r="J238" s="6"/>
      <c r="K238" s="7"/>
      <c r="L238" s="6"/>
      <c r="M238" s="7"/>
      <c r="N238" s="6"/>
      <c r="O238" s="7"/>
      <c r="P238" s="6"/>
    </row>
    <row r="239" spans="1:16" ht="17" thickBot="1">
      <c r="A239" s="8">
        <v>44123</v>
      </c>
      <c r="B239" s="18">
        <v>237</v>
      </c>
      <c r="C239" s="5"/>
      <c r="D239" s="6"/>
      <c r="E239" s="7"/>
      <c r="F239" s="6"/>
      <c r="G239" s="7"/>
      <c r="H239" s="6"/>
      <c r="I239" s="7"/>
      <c r="J239" s="6"/>
      <c r="K239" s="7"/>
      <c r="L239" s="6"/>
      <c r="M239" s="7"/>
      <c r="N239" s="6"/>
      <c r="O239" s="7"/>
      <c r="P239" s="6"/>
    </row>
    <row r="240" spans="1:16" ht="17" thickBot="1">
      <c r="A240" s="8">
        <v>44124</v>
      </c>
      <c r="B240" s="18">
        <v>238</v>
      </c>
      <c r="C240" s="5"/>
      <c r="D240" s="6"/>
      <c r="E240" s="7"/>
      <c r="F240" s="6"/>
      <c r="G240" s="7"/>
      <c r="H240" s="6"/>
      <c r="I240" s="7"/>
      <c r="J240" s="6"/>
      <c r="K240" s="7"/>
      <c r="L240" s="6"/>
      <c r="M240" s="7"/>
      <c r="N240" s="6"/>
      <c r="O240" s="7"/>
      <c r="P240" s="6"/>
    </row>
    <row r="241" spans="1:16" ht="17" thickBot="1">
      <c r="A241" s="8">
        <v>44125</v>
      </c>
      <c r="B241" s="18">
        <v>239</v>
      </c>
      <c r="C241" s="5"/>
      <c r="D241" s="6"/>
      <c r="E241" s="7"/>
      <c r="F241" s="6"/>
      <c r="G241" s="7"/>
      <c r="H241" s="6"/>
      <c r="I241" s="7"/>
      <c r="J241" s="6"/>
      <c r="K241" s="7"/>
      <c r="L241" s="6"/>
      <c r="M241" s="7"/>
      <c r="N241" s="6"/>
      <c r="O241" s="7"/>
      <c r="P241" s="6"/>
    </row>
    <row r="242" spans="1:16" ht="17" thickBot="1">
      <c r="A242" s="8">
        <v>44126</v>
      </c>
      <c r="B242" s="18">
        <v>240</v>
      </c>
      <c r="C242" s="5"/>
      <c r="D242" s="6"/>
      <c r="E242" s="7"/>
      <c r="F242" s="6"/>
      <c r="G242" s="7"/>
      <c r="H242" s="6"/>
      <c r="I242" s="7"/>
      <c r="J242" s="6"/>
      <c r="K242" s="7"/>
      <c r="L242" s="6"/>
      <c r="M242" s="7"/>
      <c r="N242" s="6"/>
      <c r="O242" s="7"/>
      <c r="P242" s="6"/>
    </row>
    <row r="243" spans="1:16" ht="17" thickBot="1">
      <c r="A243" s="8">
        <v>44127</v>
      </c>
      <c r="B243" s="18">
        <v>241</v>
      </c>
      <c r="C243" s="5"/>
      <c r="D243" s="6"/>
      <c r="E243" s="7"/>
      <c r="F243" s="6"/>
      <c r="G243" s="7"/>
      <c r="H243" s="6"/>
      <c r="I243" s="7"/>
      <c r="J243" s="6"/>
      <c r="K243" s="7"/>
      <c r="L243" s="6"/>
      <c r="M243" s="7"/>
      <c r="N243" s="6"/>
      <c r="O243" s="7"/>
      <c r="P243" s="6"/>
    </row>
    <row r="244" spans="1:16" ht="17" thickBot="1">
      <c r="A244" s="8">
        <v>44128</v>
      </c>
      <c r="B244" s="18">
        <v>242</v>
      </c>
      <c r="C244" s="5"/>
      <c r="D244" s="6"/>
      <c r="E244" s="7"/>
      <c r="F244" s="6"/>
      <c r="G244" s="7"/>
      <c r="H244" s="6"/>
      <c r="I244" s="7"/>
      <c r="J244" s="6"/>
      <c r="K244" s="7"/>
      <c r="L244" s="6"/>
      <c r="M244" s="7"/>
      <c r="N244" s="6"/>
      <c r="O244" s="7"/>
      <c r="P244" s="6"/>
    </row>
    <row r="245" spans="1:16" ht="17" thickBot="1">
      <c r="A245" s="8">
        <v>44129</v>
      </c>
      <c r="B245" s="18">
        <v>243</v>
      </c>
      <c r="C245" s="5"/>
      <c r="D245" s="6"/>
      <c r="E245" s="7"/>
      <c r="F245" s="6"/>
      <c r="G245" s="7"/>
      <c r="H245" s="6"/>
      <c r="I245" s="7"/>
      <c r="J245" s="6"/>
      <c r="K245" s="7"/>
      <c r="L245" s="6"/>
      <c r="M245" s="7"/>
      <c r="N245" s="6"/>
      <c r="O245" s="7"/>
      <c r="P245" s="6"/>
    </row>
    <row r="246" spans="1:16" ht="17" thickBot="1">
      <c r="A246" s="8">
        <v>44130</v>
      </c>
      <c r="B246" s="18">
        <v>244</v>
      </c>
      <c r="C246" s="5"/>
      <c r="D246" s="6"/>
      <c r="E246" s="7"/>
      <c r="F246" s="6"/>
      <c r="G246" s="7"/>
      <c r="H246" s="6"/>
      <c r="I246" s="7"/>
      <c r="J246" s="6"/>
      <c r="K246" s="7"/>
      <c r="L246" s="6"/>
      <c r="M246" s="7"/>
      <c r="N246" s="6"/>
      <c r="O246" s="7"/>
      <c r="P246" s="6"/>
    </row>
    <row r="247" spans="1:16" ht="17" thickBot="1">
      <c r="A247" s="8">
        <v>44131</v>
      </c>
      <c r="B247" s="18">
        <v>245</v>
      </c>
      <c r="C247" s="5"/>
      <c r="D247" s="6"/>
      <c r="E247" s="7"/>
      <c r="F247" s="6"/>
      <c r="G247" s="7"/>
      <c r="H247" s="6"/>
      <c r="I247" s="7"/>
      <c r="J247" s="6"/>
      <c r="K247" s="7"/>
      <c r="L247" s="6"/>
      <c r="M247" s="7"/>
      <c r="N247" s="6"/>
      <c r="O247" s="7"/>
      <c r="P247" s="6"/>
    </row>
    <row r="248" spans="1:16" ht="17" thickBot="1">
      <c r="A248" s="8">
        <v>44132</v>
      </c>
      <c r="B248" s="18">
        <v>246</v>
      </c>
      <c r="C248" s="5"/>
      <c r="D248" s="6"/>
      <c r="E248" s="7"/>
      <c r="F248" s="6"/>
      <c r="G248" s="7"/>
      <c r="H248" s="6"/>
      <c r="I248" s="7"/>
      <c r="J248" s="6"/>
      <c r="K248" s="7"/>
      <c r="L248" s="6"/>
      <c r="M248" s="7"/>
      <c r="N248" s="6"/>
      <c r="O248" s="7"/>
      <c r="P248" s="6"/>
    </row>
    <row r="249" spans="1:16" ht="17" thickBot="1">
      <c r="A249" s="8">
        <v>44133</v>
      </c>
      <c r="B249" s="18">
        <v>247</v>
      </c>
      <c r="C249" s="5"/>
      <c r="D249" s="6"/>
      <c r="E249" s="7"/>
      <c r="F249" s="6"/>
      <c r="G249" s="7"/>
      <c r="H249" s="6"/>
      <c r="I249" s="7"/>
      <c r="J249" s="6"/>
      <c r="K249" s="7"/>
      <c r="L249" s="6"/>
      <c r="M249" s="7"/>
      <c r="N249" s="6"/>
      <c r="O249" s="7"/>
      <c r="P249" s="6"/>
    </row>
    <row r="250" spans="1:16" ht="17" thickBot="1">
      <c r="A250" s="8">
        <v>44134</v>
      </c>
      <c r="B250" s="18">
        <v>248</v>
      </c>
      <c r="C250" s="5"/>
      <c r="D250" s="6"/>
      <c r="E250" s="7"/>
      <c r="F250" s="6"/>
      <c r="G250" s="7"/>
      <c r="H250" s="6"/>
      <c r="I250" s="7"/>
      <c r="J250" s="6"/>
      <c r="K250" s="7"/>
      <c r="L250" s="6"/>
      <c r="M250" s="7"/>
      <c r="N250" s="6"/>
      <c r="O250" s="7"/>
      <c r="P250" s="6"/>
    </row>
    <row r="251" spans="1:16" ht="17" thickBot="1">
      <c r="A251" s="8">
        <v>44135</v>
      </c>
      <c r="B251" s="18">
        <v>249</v>
      </c>
      <c r="C251" s="5"/>
      <c r="D251" s="6"/>
      <c r="E251" s="7"/>
      <c r="F251" s="6"/>
      <c r="G251" s="7"/>
      <c r="H251" s="6"/>
      <c r="I251" s="7"/>
      <c r="J251" s="6"/>
      <c r="K251" s="7"/>
      <c r="L251" s="6"/>
      <c r="M251" s="7"/>
      <c r="N251" s="6"/>
      <c r="O251" s="7"/>
      <c r="P251" s="6"/>
    </row>
    <row r="252" spans="1:16" ht="17" thickBot="1">
      <c r="A252" s="8">
        <v>44136</v>
      </c>
      <c r="B252" s="18">
        <v>250</v>
      </c>
      <c r="C252" s="5"/>
      <c r="D252" s="6"/>
      <c r="E252" s="7"/>
      <c r="F252" s="6"/>
      <c r="G252" s="7"/>
      <c r="H252" s="6"/>
      <c r="I252" s="7"/>
      <c r="J252" s="6"/>
      <c r="K252" s="7"/>
      <c r="L252" s="6"/>
      <c r="M252" s="7"/>
      <c r="N252" s="6"/>
      <c r="O252" s="7"/>
      <c r="P252" s="6"/>
    </row>
    <row r="253" spans="1:16" ht="17" thickBot="1">
      <c r="A253" s="8">
        <v>44137</v>
      </c>
      <c r="B253" s="18">
        <v>251</v>
      </c>
      <c r="C253" s="5"/>
      <c r="D253" s="6"/>
      <c r="E253" s="7"/>
      <c r="F253" s="6"/>
      <c r="G253" s="7"/>
      <c r="H253" s="6"/>
      <c r="I253" s="7"/>
      <c r="J253" s="6"/>
      <c r="K253" s="7"/>
      <c r="L253" s="6"/>
      <c r="M253" s="7"/>
      <c r="N253" s="6"/>
      <c r="O253" s="7"/>
      <c r="P253" s="6"/>
    </row>
    <row r="254" spans="1:16" ht="17" thickBot="1">
      <c r="A254" s="8">
        <v>44138</v>
      </c>
      <c r="B254" s="18">
        <v>252</v>
      </c>
      <c r="C254" s="5"/>
      <c r="D254" s="6"/>
      <c r="E254" s="7"/>
      <c r="F254" s="6"/>
      <c r="G254" s="7"/>
      <c r="H254" s="6"/>
      <c r="I254" s="7"/>
      <c r="J254" s="6"/>
      <c r="K254" s="7"/>
      <c r="L254" s="6"/>
      <c r="M254" s="7"/>
      <c r="N254" s="6"/>
      <c r="O254" s="7"/>
      <c r="P254" s="6"/>
    </row>
    <row r="255" spans="1:16" ht="17" thickBot="1">
      <c r="A255" s="8">
        <v>44139</v>
      </c>
      <c r="B255" s="18">
        <v>253</v>
      </c>
      <c r="C255" s="5"/>
      <c r="D255" s="6"/>
      <c r="E255" s="7"/>
      <c r="F255" s="6"/>
      <c r="G255" s="7"/>
      <c r="H255" s="6"/>
      <c r="I255" s="7"/>
      <c r="J255" s="6"/>
      <c r="K255" s="7"/>
      <c r="L255" s="6"/>
      <c r="M255" s="7"/>
      <c r="N255" s="6"/>
      <c r="O255" s="7"/>
      <c r="P255" s="6"/>
    </row>
    <row r="256" spans="1:16" ht="17" thickBot="1">
      <c r="A256" s="8">
        <v>44140</v>
      </c>
      <c r="B256" s="18">
        <v>254</v>
      </c>
      <c r="C256" s="5"/>
      <c r="D256" s="6"/>
      <c r="E256" s="7"/>
      <c r="F256" s="6"/>
      <c r="G256" s="7"/>
      <c r="H256" s="6"/>
      <c r="I256" s="7"/>
      <c r="J256" s="6"/>
      <c r="K256" s="7"/>
      <c r="L256" s="6"/>
      <c r="M256" s="7"/>
      <c r="N256" s="6"/>
      <c r="O256" s="7"/>
      <c r="P256" s="6"/>
    </row>
    <row r="257" spans="1:16" ht="17" thickBot="1">
      <c r="A257" s="8">
        <v>44141</v>
      </c>
      <c r="B257" s="18">
        <v>255</v>
      </c>
      <c r="C257" s="5"/>
      <c r="D257" s="6"/>
      <c r="E257" s="7"/>
      <c r="F257" s="6"/>
      <c r="G257" s="7"/>
      <c r="H257" s="6"/>
      <c r="I257" s="7"/>
      <c r="J257" s="6"/>
      <c r="K257" s="7"/>
      <c r="L257" s="6"/>
      <c r="M257" s="7"/>
      <c r="N257" s="6"/>
      <c r="O257" s="7"/>
      <c r="P257" s="6"/>
    </row>
    <row r="258" spans="1:16" ht="17" thickBot="1">
      <c r="A258" s="8">
        <v>44142</v>
      </c>
      <c r="B258" s="18">
        <v>256</v>
      </c>
      <c r="C258" s="5"/>
      <c r="D258" s="6"/>
      <c r="E258" s="7"/>
      <c r="F258" s="6"/>
      <c r="G258" s="7"/>
      <c r="H258" s="6"/>
      <c r="I258" s="7"/>
      <c r="J258" s="6"/>
      <c r="K258" s="7"/>
      <c r="L258" s="6"/>
      <c r="M258" s="7"/>
      <c r="N258" s="6"/>
      <c r="O258" s="7"/>
      <c r="P258" s="6"/>
    </row>
    <row r="259" spans="1:16" ht="17" thickBot="1">
      <c r="A259" s="8">
        <v>44143</v>
      </c>
      <c r="B259" s="18">
        <v>257</v>
      </c>
      <c r="C259" s="5"/>
      <c r="D259" s="6"/>
      <c r="E259" s="7"/>
      <c r="F259" s="6"/>
      <c r="G259" s="7"/>
      <c r="H259" s="6"/>
      <c r="I259" s="7"/>
      <c r="J259" s="6"/>
      <c r="K259" s="7"/>
      <c r="L259" s="6"/>
      <c r="M259" s="7"/>
      <c r="N259" s="6"/>
      <c r="O259" s="7"/>
      <c r="P259" s="6"/>
    </row>
    <row r="260" spans="1:16" ht="17" thickBot="1">
      <c r="A260" s="8">
        <v>44144</v>
      </c>
      <c r="B260" s="18">
        <v>258</v>
      </c>
      <c r="C260" s="5"/>
      <c r="D260" s="6"/>
      <c r="E260" s="7"/>
      <c r="F260" s="6"/>
      <c r="G260" s="7"/>
      <c r="H260" s="6"/>
      <c r="I260" s="7"/>
      <c r="J260" s="6"/>
      <c r="K260" s="7"/>
      <c r="L260" s="6"/>
      <c r="M260" s="7"/>
      <c r="N260" s="6"/>
      <c r="O260" s="7"/>
      <c r="P260" s="6"/>
    </row>
    <row r="261" spans="1:16" ht="17" thickBot="1">
      <c r="A261" s="8">
        <v>44145</v>
      </c>
      <c r="B261" s="18">
        <v>259</v>
      </c>
      <c r="C261" s="5"/>
      <c r="D261" s="6"/>
      <c r="E261" s="7"/>
      <c r="F261" s="6"/>
      <c r="G261" s="7"/>
      <c r="H261" s="6"/>
      <c r="I261" s="7"/>
      <c r="J261" s="6"/>
      <c r="K261" s="7"/>
      <c r="L261" s="6"/>
      <c r="M261" s="7"/>
      <c r="N261" s="6"/>
      <c r="O261" s="7"/>
      <c r="P261" s="6"/>
    </row>
    <row r="262" spans="1:16" ht="17" thickBot="1">
      <c r="A262" s="8">
        <v>44146</v>
      </c>
      <c r="B262" s="18">
        <v>260</v>
      </c>
      <c r="C262" s="5"/>
      <c r="D262" s="6"/>
      <c r="E262" s="7"/>
      <c r="F262" s="6"/>
      <c r="G262" s="7"/>
      <c r="H262" s="6"/>
      <c r="I262" s="7"/>
      <c r="J262" s="6"/>
      <c r="K262" s="7"/>
      <c r="L262" s="6"/>
      <c r="M262" s="7"/>
      <c r="N262" s="6"/>
      <c r="O262" s="7"/>
      <c r="P262" s="6"/>
    </row>
    <row r="263" spans="1:16" ht="17" thickBot="1">
      <c r="A263" s="8">
        <v>44147</v>
      </c>
      <c r="B263" s="18">
        <v>261</v>
      </c>
      <c r="C263" s="5"/>
      <c r="D263" s="6"/>
      <c r="E263" s="7"/>
      <c r="F263" s="6"/>
      <c r="G263" s="7"/>
      <c r="H263" s="6"/>
      <c r="I263" s="7"/>
      <c r="J263" s="6"/>
      <c r="K263" s="7"/>
      <c r="L263" s="6"/>
      <c r="M263" s="7"/>
      <c r="N263" s="6"/>
      <c r="O263" s="7"/>
      <c r="P263" s="6"/>
    </row>
    <row r="264" spans="1:16" ht="17" thickBot="1">
      <c r="A264" s="8">
        <v>44148</v>
      </c>
      <c r="B264" s="18">
        <v>262</v>
      </c>
      <c r="C264" s="5"/>
      <c r="D264" s="6"/>
      <c r="E264" s="7"/>
      <c r="F264" s="6"/>
      <c r="G264" s="7"/>
      <c r="H264" s="6"/>
      <c r="I264" s="7"/>
      <c r="J264" s="6"/>
      <c r="K264" s="7"/>
      <c r="L264" s="6"/>
      <c r="M264" s="7"/>
      <c r="N264" s="6"/>
      <c r="O264" s="7"/>
      <c r="P264" s="6"/>
    </row>
    <row r="265" spans="1:16" ht="17" thickBot="1">
      <c r="A265" s="8">
        <v>44149</v>
      </c>
      <c r="B265" s="18">
        <v>263</v>
      </c>
      <c r="C265" s="5"/>
      <c r="D265" s="6"/>
      <c r="E265" s="7"/>
      <c r="F265" s="6"/>
      <c r="G265" s="7"/>
      <c r="H265" s="6"/>
      <c r="I265" s="7"/>
      <c r="J265" s="6"/>
      <c r="K265" s="7"/>
      <c r="L265" s="6"/>
      <c r="M265" s="7"/>
      <c r="N265" s="6"/>
      <c r="O265" s="7"/>
      <c r="P265" s="6"/>
    </row>
    <row r="266" spans="1:16" ht="17" thickBot="1">
      <c r="A266" s="8">
        <v>44150</v>
      </c>
      <c r="B266" s="18">
        <v>264</v>
      </c>
      <c r="C266" s="5"/>
      <c r="D266" s="6"/>
      <c r="E266" s="7"/>
      <c r="F266" s="6"/>
      <c r="G266" s="7"/>
      <c r="H266" s="6"/>
      <c r="I266" s="7"/>
      <c r="J266" s="6"/>
      <c r="K266" s="7"/>
      <c r="L266" s="6"/>
      <c r="M266" s="7"/>
      <c r="N266" s="6"/>
      <c r="O266" s="7"/>
      <c r="P266" s="6"/>
    </row>
    <row r="267" spans="1:16" ht="17" thickBot="1">
      <c r="A267" s="8">
        <v>44151</v>
      </c>
      <c r="B267" s="18">
        <v>265</v>
      </c>
      <c r="C267" s="5"/>
      <c r="D267" s="6"/>
      <c r="E267" s="7"/>
      <c r="F267" s="6"/>
      <c r="G267" s="7"/>
      <c r="H267" s="6"/>
      <c r="I267" s="7"/>
      <c r="J267" s="6"/>
      <c r="K267" s="7"/>
      <c r="L267" s="6"/>
      <c r="M267" s="7"/>
      <c r="N267" s="6"/>
      <c r="O267" s="7"/>
      <c r="P267" s="6"/>
    </row>
    <row r="268" spans="1:16" ht="17" thickBot="1">
      <c r="A268" s="8">
        <v>44152</v>
      </c>
      <c r="B268" s="18">
        <v>266</v>
      </c>
      <c r="C268" s="5"/>
      <c r="D268" s="6"/>
      <c r="E268" s="7"/>
      <c r="F268" s="6"/>
      <c r="G268" s="7"/>
      <c r="H268" s="6"/>
      <c r="I268" s="7"/>
      <c r="J268" s="6"/>
      <c r="K268" s="7"/>
      <c r="L268" s="6"/>
      <c r="M268" s="7"/>
      <c r="N268" s="6"/>
      <c r="O268" s="7"/>
      <c r="P268" s="6"/>
    </row>
    <row r="269" spans="1:16" ht="17" thickBot="1">
      <c r="A269" s="8">
        <v>44153</v>
      </c>
      <c r="B269" s="18">
        <v>267</v>
      </c>
      <c r="C269" s="5"/>
      <c r="D269" s="6"/>
      <c r="E269" s="7"/>
      <c r="F269" s="6"/>
      <c r="G269" s="7"/>
      <c r="H269" s="6"/>
      <c r="I269" s="7"/>
      <c r="J269" s="6"/>
      <c r="K269" s="7"/>
      <c r="L269" s="6"/>
      <c r="M269" s="7"/>
      <c r="N269" s="6"/>
      <c r="O269" s="7"/>
      <c r="P269" s="6"/>
    </row>
    <row r="270" spans="1:16" ht="17" thickBot="1">
      <c r="A270" s="8">
        <v>44154</v>
      </c>
      <c r="B270" s="18">
        <v>268</v>
      </c>
      <c r="C270" s="5"/>
      <c r="D270" s="6"/>
      <c r="E270" s="7"/>
      <c r="F270" s="6"/>
      <c r="G270" s="7"/>
      <c r="H270" s="6"/>
      <c r="I270" s="7"/>
      <c r="J270" s="6"/>
      <c r="K270" s="7"/>
      <c r="L270" s="6"/>
      <c r="M270" s="7"/>
      <c r="N270" s="6"/>
      <c r="O270" s="7"/>
      <c r="P270" s="6"/>
    </row>
    <row r="271" spans="1:16" ht="17" thickBot="1">
      <c r="A271" s="8">
        <v>44155</v>
      </c>
      <c r="B271" s="18">
        <v>269</v>
      </c>
      <c r="C271" s="5"/>
      <c r="D271" s="6"/>
      <c r="E271" s="7"/>
      <c r="F271" s="6"/>
      <c r="G271" s="7"/>
      <c r="H271" s="6"/>
      <c r="I271" s="7"/>
      <c r="J271" s="6"/>
      <c r="K271" s="7"/>
      <c r="L271" s="6"/>
      <c r="M271" s="7"/>
      <c r="N271" s="6"/>
      <c r="O271" s="7"/>
      <c r="P271" s="6"/>
    </row>
    <row r="272" spans="1:16" ht="17" thickBot="1">
      <c r="A272" s="8">
        <v>44156</v>
      </c>
      <c r="B272" s="18">
        <v>270</v>
      </c>
      <c r="C272" s="5"/>
      <c r="D272" s="6"/>
      <c r="E272" s="7"/>
      <c r="F272" s="6"/>
      <c r="G272" s="7"/>
      <c r="H272" s="6"/>
      <c r="I272" s="7"/>
      <c r="J272" s="6"/>
      <c r="K272" s="7"/>
      <c r="L272" s="6"/>
      <c r="M272" s="7"/>
      <c r="N272" s="6"/>
      <c r="O272" s="7"/>
      <c r="P272" s="6"/>
    </row>
    <row r="273" spans="1:16" ht="17" thickBot="1">
      <c r="A273" s="8">
        <v>44157</v>
      </c>
      <c r="B273" s="18">
        <v>271</v>
      </c>
      <c r="C273" s="5"/>
      <c r="D273" s="6"/>
      <c r="E273" s="7"/>
      <c r="F273" s="6"/>
      <c r="G273" s="7"/>
      <c r="H273" s="6"/>
      <c r="I273" s="7"/>
      <c r="J273" s="6"/>
      <c r="K273" s="7"/>
      <c r="L273" s="6"/>
      <c r="M273" s="7"/>
      <c r="N273" s="6"/>
      <c r="O273" s="7"/>
      <c r="P273" s="6"/>
    </row>
    <row r="274" spans="1:16" ht="17" thickBot="1">
      <c r="A274" s="8">
        <v>44158</v>
      </c>
      <c r="B274" s="18">
        <v>272</v>
      </c>
      <c r="C274" s="5"/>
      <c r="D274" s="6"/>
      <c r="E274" s="7"/>
      <c r="F274" s="6"/>
      <c r="G274" s="7"/>
      <c r="H274" s="6"/>
      <c r="I274" s="7"/>
      <c r="J274" s="6"/>
      <c r="K274" s="7"/>
      <c r="L274" s="6"/>
      <c r="M274" s="7"/>
      <c r="N274" s="6"/>
      <c r="O274" s="7"/>
      <c r="P274" s="6"/>
    </row>
    <row r="275" spans="1:16" ht="17" thickBot="1">
      <c r="A275" s="8">
        <v>44159</v>
      </c>
      <c r="B275" s="18">
        <v>273</v>
      </c>
      <c r="C275" s="5"/>
      <c r="D275" s="6"/>
      <c r="E275" s="7"/>
      <c r="F275" s="6"/>
      <c r="G275" s="7"/>
      <c r="H275" s="6"/>
      <c r="I275" s="7"/>
      <c r="J275" s="6"/>
      <c r="K275" s="7"/>
      <c r="L275" s="6"/>
      <c r="M275" s="7"/>
      <c r="N275" s="6"/>
      <c r="O275" s="7"/>
      <c r="P275" s="6"/>
    </row>
    <row r="276" spans="1:16" ht="17" thickBot="1">
      <c r="A276" s="8">
        <v>44160</v>
      </c>
      <c r="B276" s="18">
        <v>274</v>
      </c>
      <c r="C276" s="5"/>
      <c r="D276" s="6"/>
      <c r="E276" s="7"/>
      <c r="F276" s="6"/>
      <c r="G276" s="7"/>
      <c r="H276" s="6"/>
      <c r="I276" s="7"/>
      <c r="J276" s="6"/>
      <c r="K276" s="7"/>
      <c r="L276" s="6"/>
      <c r="M276" s="7"/>
      <c r="N276" s="6"/>
      <c r="O276" s="7"/>
      <c r="P276" s="6"/>
    </row>
    <row r="277" spans="1:16" ht="17" thickBot="1">
      <c r="A277" s="8">
        <v>44161</v>
      </c>
      <c r="B277" s="18">
        <v>275</v>
      </c>
      <c r="C277" s="5"/>
      <c r="D277" s="6"/>
      <c r="E277" s="7"/>
      <c r="F277" s="6"/>
      <c r="G277" s="7"/>
      <c r="H277" s="6"/>
      <c r="I277" s="7"/>
      <c r="J277" s="6"/>
      <c r="K277" s="7"/>
      <c r="L277" s="6"/>
      <c r="M277" s="7"/>
      <c r="N277" s="6"/>
      <c r="O277" s="7"/>
      <c r="P277" s="6"/>
    </row>
    <row r="278" spans="1:16" ht="17" thickBot="1">
      <c r="A278" s="8">
        <v>44162</v>
      </c>
      <c r="B278" s="18">
        <v>276</v>
      </c>
      <c r="C278" s="5"/>
      <c r="D278" s="6"/>
      <c r="E278" s="7"/>
      <c r="F278" s="6"/>
      <c r="G278" s="7"/>
      <c r="H278" s="6"/>
      <c r="I278" s="7"/>
      <c r="J278" s="6"/>
      <c r="K278" s="7"/>
      <c r="L278" s="6"/>
      <c r="M278" s="7"/>
      <c r="N278" s="6"/>
      <c r="O278" s="7"/>
      <c r="P278" s="6"/>
    </row>
    <row r="279" spans="1:16" ht="17" thickBot="1">
      <c r="A279" s="8">
        <v>44163</v>
      </c>
      <c r="B279" s="18">
        <v>277</v>
      </c>
      <c r="C279" s="5"/>
      <c r="D279" s="6"/>
      <c r="E279" s="7"/>
      <c r="F279" s="6"/>
      <c r="G279" s="7"/>
      <c r="H279" s="6"/>
      <c r="I279" s="7"/>
      <c r="J279" s="6"/>
      <c r="K279" s="7"/>
      <c r="L279" s="6"/>
      <c r="M279" s="7"/>
      <c r="N279" s="6"/>
      <c r="O279" s="7"/>
      <c r="P279" s="6"/>
    </row>
    <row r="280" spans="1:16" ht="17" thickBot="1">
      <c r="A280" s="8">
        <v>44164</v>
      </c>
      <c r="B280" s="18">
        <v>278</v>
      </c>
      <c r="C280" s="5"/>
      <c r="D280" s="6"/>
      <c r="E280" s="7"/>
      <c r="F280" s="6"/>
      <c r="G280" s="7"/>
      <c r="H280" s="6"/>
      <c r="I280" s="7"/>
      <c r="J280" s="6"/>
      <c r="K280" s="7"/>
      <c r="L280" s="6"/>
      <c r="M280" s="7"/>
      <c r="N280" s="6"/>
      <c r="O280" s="7"/>
      <c r="P280" s="6"/>
    </row>
    <row r="281" spans="1:16" ht="17" thickBot="1">
      <c r="A281" s="8">
        <v>44165</v>
      </c>
      <c r="B281" s="18">
        <v>279</v>
      </c>
      <c r="C281" s="5"/>
      <c r="D281" s="6"/>
      <c r="E281" s="7"/>
      <c r="F281" s="6"/>
      <c r="G281" s="7"/>
      <c r="H281" s="6"/>
      <c r="I281" s="7"/>
      <c r="J281" s="6"/>
      <c r="K281" s="7"/>
      <c r="L281" s="6"/>
      <c r="M281" s="7"/>
      <c r="N281" s="6"/>
      <c r="O281" s="7"/>
      <c r="P281" s="6"/>
    </row>
    <row r="282" spans="1:16" ht="17" thickBot="1">
      <c r="A282" s="8">
        <v>44166</v>
      </c>
      <c r="B282" s="18">
        <v>280</v>
      </c>
      <c r="C282" s="5"/>
      <c r="D282" s="6"/>
      <c r="E282" s="7"/>
      <c r="F282" s="6"/>
      <c r="G282" s="7"/>
      <c r="H282" s="6"/>
      <c r="I282" s="7"/>
      <c r="J282" s="6"/>
      <c r="K282" s="7"/>
      <c r="L282" s="6"/>
      <c r="M282" s="7"/>
      <c r="N282" s="6"/>
      <c r="O282" s="7"/>
      <c r="P282" s="6"/>
    </row>
    <row r="283" spans="1:16" ht="17" thickBot="1">
      <c r="A283" s="8">
        <v>44167</v>
      </c>
      <c r="B283" s="18">
        <v>281</v>
      </c>
      <c r="C283" s="5"/>
      <c r="D283" s="6"/>
      <c r="E283" s="7"/>
      <c r="F283" s="6"/>
      <c r="G283" s="7"/>
      <c r="H283" s="6"/>
      <c r="I283" s="7"/>
      <c r="J283" s="6"/>
      <c r="K283" s="7"/>
      <c r="L283" s="6"/>
      <c r="M283" s="7"/>
      <c r="N283" s="6"/>
      <c r="O283" s="7"/>
      <c r="P283" s="6"/>
    </row>
    <row r="284" spans="1:16" ht="17" thickBot="1">
      <c r="A284" s="8">
        <v>44168</v>
      </c>
      <c r="B284" s="18">
        <v>282</v>
      </c>
      <c r="C284" s="5"/>
      <c r="D284" s="6"/>
      <c r="E284" s="7"/>
      <c r="F284" s="6"/>
      <c r="G284" s="7"/>
      <c r="H284" s="6"/>
      <c r="I284" s="7"/>
      <c r="J284" s="6"/>
      <c r="K284" s="7"/>
      <c r="L284" s="6"/>
      <c r="M284" s="7"/>
      <c r="N284" s="6"/>
      <c r="O284" s="7"/>
      <c r="P284" s="6"/>
    </row>
    <row r="285" spans="1:16" ht="17" thickBot="1">
      <c r="A285" s="8">
        <v>44169</v>
      </c>
      <c r="B285" s="18">
        <v>283</v>
      </c>
      <c r="C285" s="5"/>
      <c r="D285" s="6"/>
      <c r="E285" s="7"/>
      <c r="F285" s="6"/>
      <c r="G285" s="7"/>
      <c r="H285" s="6"/>
      <c r="I285" s="7"/>
      <c r="J285" s="6"/>
      <c r="K285" s="7"/>
      <c r="L285" s="6"/>
      <c r="M285" s="7"/>
      <c r="N285" s="6"/>
      <c r="O285" s="7"/>
      <c r="P285" s="6"/>
    </row>
    <row r="286" spans="1:16" ht="17" thickBot="1">
      <c r="A286" s="8">
        <v>44170</v>
      </c>
      <c r="B286" s="18">
        <v>284</v>
      </c>
      <c r="C286" s="5"/>
      <c r="D286" s="6"/>
      <c r="E286" s="7"/>
      <c r="F286" s="6"/>
      <c r="G286" s="7"/>
      <c r="H286" s="6"/>
      <c r="I286" s="7"/>
      <c r="J286" s="6"/>
      <c r="K286" s="7"/>
      <c r="L286" s="6"/>
      <c r="M286" s="7"/>
      <c r="N286" s="6"/>
      <c r="O286" s="7"/>
      <c r="P286" s="6"/>
    </row>
    <row r="287" spans="1:16" ht="17" thickBot="1">
      <c r="A287" s="8">
        <v>44171</v>
      </c>
      <c r="B287" s="18">
        <v>285</v>
      </c>
      <c r="C287" s="5"/>
      <c r="D287" s="6"/>
      <c r="E287" s="7"/>
      <c r="F287" s="6"/>
      <c r="G287" s="7"/>
      <c r="H287" s="6"/>
      <c r="I287" s="7"/>
      <c r="J287" s="6"/>
      <c r="K287" s="7"/>
      <c r="L287" s="6"/>
      <c r="M287" s="7"/>
      <c r="N287" s="6"/>
      <c r="O287" s="7"/>
      <c r="P287" s="6"/>
    </row>
    <row r="288" spans="1:16" ht="17" thickBot="1">
      <c r="A288" s="8">
        <v>44172</v>
      </c>
      <c r="B288" s="18">
        <v>286</v>
      </c>
      <c r="C288" s="5"/>
      <c r="D288" s="6"/>
      <c r="E288" s="7"/>
      <c r="F288" s="6"/>
      <c r="G288" s="7"/>
      <c r="H288" s="6"/>
      <c r="I288" s="7"/>
      <c r="J288" s="6"/>
      <c r="K288" s="7"/>
      <c r="L288" s="6"/>
      <c r="M288" s="7"/>
      <c r="N288" s="6"/>
      <c r="O288" s="7"/>
      <c r="P288" s="6"/>
    </row>
    <row r="289" spans="1:16" ht="17" thickBot="1">
      <c r="A289" s="8">
        <v>44173</v>
      </c>
      <c r="B289" s="18">
        <v>287</v>
      </c>
      <c r="C289" s="5"/>
      <c r="D289" s="6"/>
      <c r="E289" s="7"/>
      <c r="F289" s="6"/>
      <c r="G289" s="7"/>
      <c r="H289" s="6"/>
      <c r="I289" s="7"/>
      <c r="J289" s="6"/>
      <c r="K289" s="7"/>
      <c r="L289" s="6"/>
      <c r="M289" s="7"/>
      <c r="N289" s="6"/>
      <c r="O289" s="7"/>
      <c r="P289" s="6"/>
    </row>
    <row r="290" spans="1:16" ht="17" thickBot="1">
      <c r="A290" s="8">
        <v>44174</v>
      </c>
      <c r="B290" s="18">
        <v>288</v>
      </c>
      <c r="C290" s="5"/>
      <c r="D290" s="6"/>
      <c r="E290" s="7"/>
      <c r="F290" s="6"/>
      <c r="G290" s="7"/>
      <c r="H290" s="6"/>
      <c r="I290" s="7"/>
      <c r="J290" s="6"/>
      <c r="K290" s="7"/>
      <c r="L290" s="6"/>
      <c r="M290" s="7"/>
      <c r="N290" s="6"/>
      <c r="O290" s="7"/>
      <c r="P290" s="6"/>
    </row>
    <row r="291" spans="1:16" ht="17" thickBot="1">
      <c r="A291" s="8">
        <v>44175</v>
      </c>
      <c r="B291" s="18">
        <v>289</v>
      </c>
      <c r="C291" s="5"/>
      <c r="D291" s="6"/>
      <c r="E291" s="7"/>
      <c r="F291" s="6"/>
      <c r="G291" s="7"/>
      <c r="H291" s="6"/>
      <c r="I291" s="7"/>
      <c r="J291" s="6"/>
      <c r="K291" s="7"/>
      <c r="L291" s="6"/>
      <c r="M291" s="7"/>
      <c r="N291" s="6"/>
      <c r="O291" s="7"/>
      <c r="P291" s="6"/>
    </row>
    <row r="292" spans="1:16" ht="17" thickBot="1">
      <c r="A292" s="8">
        <v>44176</v>
      </c>
      <c r="B292" s="18">
        <v>290</v>
      </c>
      <c r="C292" s="5"/>
      <c r="D292" s="6"/>
      <c r="E292" s="7"/>
      <c r="F292" s="6"/>
      <c r="G292" s="7"/>
      <c r="H292" s="6"/>
      <c r="I292" s="7"/>
      <c r="J292" s="6"/>
      <c r="K292" s="7"/>
      <c r="L292" s="6"/>
      <c r="M292" s="7"/>
      <c r="N292" s="6"/>
      <c r="O292" s="7"/>
      <c r="P292" s="6"/>
    </row>
    <row r="293" spans="1:16" ht="17" thickBot="1">
      <c r="A293" s="8">
        <v>44177</v>
      </c>
      <c r="B293" s="18">
        <v>291</v>
      </c>
      <c r="C293" s="5"/>
      <c r="D293" s="6"/>
      <c r="E293" s="7"/>
      <c r="F293" s="6"/>
      <c r="G293" s="7"/>
      <c r="H293" s="6"/>
      <c r="I293" s="7"/>
      <c r="J293" s="6"/>
      <c r="K293" s="7"/>
      <c r="L293" s="6"/>
      <c r="M293" s="7"/>
      <c r="N293" s="6"/>
      <c r="O293" s="7"/>
      <c r="P293" s="6"/>
    </row>
    <row r="294" spans="1:16" ht="17" thickBot="1">
      <c r="A294" s="8">
        <v>44178</v>
      </c>
      <c r="B294" s="18">
        <v>292</v>
      </c>
      <c r="C294" s="5"/>
      <c r="D294" s="6"/>
      <c r="E294" s="7"/>
      <c r="F294" s="6"/>
      <c r="G294" s="7"/>
      <c r="H294" s="6"/>
      <c r="I294" s="7"/>
      <c r="J294" s="6"/>
      <c r="K294" s="7"/>
      <c r="L294" s="6"/>
      <c r="M294" s="7"/>
      <c r="N294" s="6"/>
      <c r="O294" s="7"/>
      <c r="P294" s="6"/>
    </row>
    <row r="295" spans="1:16" ht="17" thickBot="1">
      <c r="A295" s="8">
        <v>44179</v>
      </c>
      <c r="B295" s="18">
        <v>293</v>
      </c>
      <c r="C295" s="5"/>
      <c r="D295" s="6"/>
      <c r="E295" s="7"/>
      <c r="F295" s="6"/>
      <c r="G295" s="7"/>
      <c r="H295" s="6"/>
      <c r="I295" s="7"/>
      <c r="J295" s="6"/>
      <c r="K295" s="7"/>
      <c r="L295" s="6"/>
      <c r="M295" s="7"/>
      <c r="N295" s="6"/>
      <c r="O295" s="7"/>
      <c r="P295" s="6"/>
    </row>
    <row r="296" spans="1:16" ht="17" thickBot="1">
      <c r="A296" s="8">
        <v>44180</v>
      </c>
      <c r="B296" s="18">
        <v>294</v>
      </c>
      <c r="C296" s="5"/>
      <c r="D296" s="6"/>
      <c r="E296" s="7"/>
      <c r="F296" s="6"/>
      <c r="G296" s="7"/>
      <c r="H296" s="6"/>
      <c r="I296" s="7"/>
      <c r="J296" s="6"/>
      <c r="K296" s="7"/>
      <c r="L296" s="6"/>
      <c r="M296" s="7"/>
      <c r="N296" s="6"/>
      <c r="O296" s="7"/>
      <c r="P296" s="6"/>
    </row>
    <row r="297" spans="1:16" ht="17" thickBot="1">
      <c r="A297" s="8">
        <v>44181</v>
      </c>
      <c r="B297" s="18">
        <v>295</v>
      </c>
      <c r="C297" s="5"/>
      <c r="D297" s="6"/>
      <c r="E297" s="7"/>
      <c r="F297" s="6"/>
      <c r="G297" s="7"/>
      <c r="H297" s="6"/>
      <c r="I297" s="7"/>
      <c r="J297" s="6"/>
      <c r="K297" s="7"/>
      <c r="L297" s="6"/>
      <c r="M297" s="7"/>
      <c r="N297" s="6"/>
      <c r="O297" s="7"/>
      <c r="P297" s="6"/>
    </row>
    <row r="298" spans="1:16" ht="17" thickBot="1">
      <c r="A298" s="8">
        <v>44182</v>
      </c>
      <c r="B298" s="18">
        <v>296</v>
      </c>
      <c r="C298" s="5"/>
      <c r="D298" s="6"/>
      <c r="E298" s="7"/>
      <c r="F298" s="6"/>
      <c r="G298" s="7"/>
      <c r="H298" s="6"/>
      <c r="I298" s="7"/>
      <c r="J298" s="6"/>
      <c r="K298" s="7"/>
      <c r="L298" s="6"/>
      <c r="M298" s="7"/>
      <c r="N298" s="6"/>
      <c r="O298" s="7"/>
      <c r="P298" s="6"/>
    </row>
    <row r="299" spans="1:16" ht="17" thickBot="1">
      <c r="A299" s="8">
        <v>44183</v>
      </c>
      <c r="B299" s="18">
        <v>297</v>
      </c>
      <c r="C299" s="5"/>
      <c r="D299" s="6"/>
      <c r="E299" s="7"/>
      <c r="F299" s="6"/>
      <c r="G299" s="7"/>
      <c r="H299" s="6"/>
      <c r="I299" s="7"/>
      <c r="J299" s="6"/>
      <c r="K299" s="7"/>
      <c r="L299" s="6"/>
      <c r="M299" s="7"/>
      <c r="N299" s="6"/>
      <c r="O299" s="7"/>
      <c r="P299" s="6"/>
    </row>
    <row r="300" spans="1:16" ht="17" thickBot="1">
      <c r="A300" s="8">
        <v>44184</v>
      </c>
      <c r="B300" s="18">
        <v>298</v>
      </c>
      <c r="C300" s="5"/>
      <c r="D300" s="6"/>
      <c r="E300" s="7"/>
      <c r="F300" s="6"/>
      <c r="G300" s="7"/>
      <c r="H300" s="6"/>
      <c r="I300" s="7"/>
      <c r="J300" s="6"/>
      <c r="K300" s="7"/>
      <c r="L300" s="6"/>
      <c r="M300" s="7"/>
      <c r="N300" s="6"/>
      <c r="O300" s="7"/>
      <c r="P300" s="6"/>
    </row>
    <row r="301" spans="1:16" ht="17" thickBot="1">
      <c r="A301" s="8">
        <v>44185</v>
      </c>
      <c r="B301" s="18">
        <v>299</v>
      </c>
      <c r="C301" s="5"/>
      <c r="D301" s="6"/>
      <c r="E301" s="7"/>
      <c r="F301" s="6"/>
      <c r="G301" s="7"/>
      <c r="H301" s="6"/>
      <c r="I301" s="7"/>
      <c r="J301" s="6"/>
      <c r="K301" s="7"/>
      <c r="L301" s="6"/>
      <c r="M301" s="7"/>
      <c r="N301" s="6"/>
      <c r="O301" s="7"/>
      <c r="P301" s="6"/>
    </row>
    <row r="302" spans="1:16" ht="17" thickBot="1">
      <c r="A302" s="8">
        <v>44186</v>
      </c>
      <c r="B302" s="18">
        <v>300</v>
      </c>
      <c r="C302" s="5"/>
      <c r="D302" s="6"/>
      <c r="E302" s="7"/>
      <c r="F302" s="6"/>
      <c r="G302" s="7"/>
      <c r="H302" s="6"/>
      <c r="I302" s="7"/>
      <c r="J302" s="6"/>
      <c r="K302" s="7"/>
      <c r="L302" s="6"/>
      <c r="M302" s="7"/>
      <c r="N302" s="6"/>
      <c r="O302" s="7"/>
      <c r="P302" s="6"/>
    </row>
    <row r="303" spans="1:16" ht="17" thickBot="1">
      <c r="A303" s="8">
        <v>44187</v>
      </c>
      <c r="B303" s="18">
        <v>301</v>
      </c>
      <c r="C303" s="5"/>
      <c r="D303" s="6"/>
      <c r="E303" s="7"/>
      <c r="F303" s="6"/>
      <c r="G303" s="7"/>
      <c r="H303" s="6"/>
      <c r="I303" s="7"/>
      <c r="J303" s="6"/>
      <c r="K303" s="7"/>
      <c r="L303" s="6"/>
      <c r="M303" s="7"/>
      <c r="N303" s="6"/>
      <c r="O303" s="7"/>
      <c r="P303" s="6"/>
    </row>
    <row r="304" spans="1:16" ht="17" thickBot="1">
      <c r="A304" s="8">
        <v>44188</v>
      </c>
      <c r="B304" s="18">
        <v>302</v>
      </c>
      <c r="C304" s="5"/>
      <c r="D304" s="6"/>
      <c r="E304" s="7"/>
      <c r="F304" s="6"/>
      <c r="G304" s="7"/>
      <c r="H304" s="6"/>
      <c r="I304" s="7"/>
      <c r="J304" s="6"/>
      <c r="K304" s="7"/>
      <c r="L304" s="6"/>
      <c r="M304" s="7"/>
      <c r="N304" s="6"/>
      <c r="O304" s="7"/>
      <c r="P304" s="6"/>
    </row>
    <row r="305" spans="1:16" ht="17" thickBot="1">
      <c r="A305" s="8">
        <v>44189</v>
      </c>
      <c r="B305" s="18">
        <v>303</v>
      </c>
      <c r="C305" s="5"/>
      <c r="D305" s="6"/>
      <c r="E305" s="7"/>
      <c r="F305" s="6"/>
      <c r="G305" s="7"/>
      <c r="H305" s="6"/>
      <c r="I305" s="7"/>
      <c r="J305" s="6"/>
      <c r="K305" s="7"/>
      <c r="L305" s="6"/>
      <c r="M305" s="7"/>
      <c r="N305" s="6"/>
      <c r="O305" s="7"/>
      <c r="P305" s="6"/>
    </row>
    <row r="306" spans="1:16" ht="17" thickBot="1">
      <c r="A306" s="8">
        <v>44190</v>
      </c>
      <c r="B306" s="18">
        <v>304</v>
      </c>
      <c r="C306" s="5"/>
      <c r="D306" s="6"/>
      <c r="E306" s="7"/>
      <c r="F306" s="6"/>
      <c r="G306" s="7"/>
      <c r="H306" s="6"/>
      <c r="I306" s="7"/>
      <c r="J306" s="6"/>
      <c r="K306" s="7"/>
      <c r="L306" s="6"/>
      <c r="M306" s="7"/>
      <c r="N306" s="6"/>
      <c r="O306" s="7"/>
      <c r="P306" s="6"/>
    </row>
    <row r="307" spans="1:16" ht="17" thickBot="1">
      <c r="A307" s="8">
        <v>44191</v>
      </c>
      <c r="B307" s="18">
        <v>305</v>
      </c>
      <c r="C307" s="5"/>
      <c r="D307" s="6"/>
      <c r="E307" s="7"/>
      <c r="F307" s="6"/>
      <c r="G307" s="7"/>
      <c r="H307" s="6"/>
      <c r="I307" s="7"/>
      <c r="J307" s="6"/>
      <c r="K307" s="7"/>
      <c r="L307" s="6"/>
      <c r="M307" s="7"/>
      <c r="N307" s="6"/>
      <c r="O307" s="7"/>
      <c r="P307" s="6"/>
    </row>
    <row r="308" spans="1:16" ht="17" thickBot="1">
      <c r="A308" s="8">
        <v>44192</v>
      </c>
      <c r="B308" s="18">
        <v>306</v>
      </c>
      <c r="C308" s="5"/>
      <c r="D308" s="6"/>
      <c r="E308" s="7"/>
      <c r="F308" s="6"/>
      <c r="G308" s="7"/>
      <c r="H308" s="6"/>
      <c r="I308" s="7"/>
      <c r="J308" s="6"/>
      <c r="K308" s="7"/>
      <c r="L308" s="6"/>
      <c r="M308" s="7"/>
      <c r="N308" s="6"/>
      <c r="O308" s="7"/>
      <c r="P308" s="6"/>
    </row>
    <row r="309" spans="1:16" ht="17" thickBot="1">
      <c r="A309" s="8">
        <v>44193</v>
      </c>
      <c r="B309" s="18">
        <v>307</v>
      </c>
      <c r="C309" s="5"/>
      <c r="D309" s="6"/>
      <c r="E309" s="7"/>
      <c r="F309" s="6"/>
      <c r="G309" s="7"/>
      <c r="H309" s="6"/>
      <c r="I309" s="7"/>
      <c r="J309" s="6"/>
      <c r="K309" s="7"/>
      <c r="L309" s="6"/>
      <c r="M309" s="7"/>
      <c r="N309" s="6"/>
      <c r="O309" s="7"/>
      <c r="P309" s="6"/>
    </row>
    <row r="310" spans="1:16" ht="17" thickBot="1">
      <c r="A310" s="8">
        <v>44194</v>
      </c>
      <c r="B310" s="18">
        <v>308</v>
      </c>
      <c r="C310" s="5"/>
      <c r="D310" s="6"/>
      <c r="E310" s="7"/>
      <c r="F310" s="6"/>
      <c r="G310" s="7"/>
      <c r="H310" s="6"/>
      <c r="I310" s="7"/>
      <c r="J310" s="6"/>
      <c r="K310" s="7"/>
      <c r="L310" s="6"/>
      <c r="M310" s="7"/>
      <c r="N310" s="6"/>
      <c r="O310" s="7"/>
      <c r="P310" s="6"/>
    </row>
    <row r="311" spans="1:16" ht="17" thickBot="1">
      <c r="A311" s="8">
        <v>44195</v>
      </c>
      <c r="B311" s="18">
        <v>309</v>
      </c>
      <c r="C311" s="5"/>
      <c r="D311" s="6"/>
      <c r="E311" s="7"/>
      <c r="F311" s="6"/>
      <c r="G311" s="7"/>
      <c r="H311" s="6"/>
      <c r="I311" s="7"/>
      <c r="J311" s="6"/>
      <c r="K311" s="7"/>
      <c r="L311" s="6"/>
      <c r="M311" s="7"/>
      <c r="N311" s="6"/>
      <c r="O311" s="7"/>
      <c r="P311" s="6"/>
    </row>
    <row r="312" spans="1:16" ht="17" thickBot="1">
      <c r="A312" s="8">
        <v>44196</v>
      </c>
      <c r="B312" s="18">
        <v>310</v>
      </c>
      <c r="C312" s="5"/>
      <c r="D312" s="6"/>
      <c r="E312" s="7"/>
      <c r="F312" s="6"/>
      <c r="G312" s="7"/>
      <c r="H312" s="6"/>
      <c r="I312" s="7"/>
      <c r="J312" s="6"/>
      <c r="K312" s="7"/>
      <c r="L312" s="6"/>
      <c r="M312" s="7"/>
      <c r="N312" s="6"/>
      <c r="O312" s="7"/>
      <c r="P312" s="6"/>
    </row>
    <row r="313" spans="1:16" ht="17" thickBot="1">
      <c r="A313" s="2">
        <v>44194</v>
      </c>
      <c r="B313" s="3">
        <v>303</v>
      </c>
      <c r="C313" s="5"/>
      <c r="D313" s="6"/>
      <c r="E313" s="7"/>
      <c r="F313" s="6"/>
      <c r="G313" s="7"/>
      <c r="H313" s="6"/>
      <c r="I313" s="7"/>
      <c r="J313" s="6"/>
      <c r="K313" s="7"/>
      <c r="L313" s="6"/>
      <c r="M313" s="7"/>
      <c r="N313" s="6"/>
      <c r="O313" s="7"/>
      <c r="P313" s="6"/>
    </row>
    <row r="314" spans="1:16" ht="17" thickBot="1">
      <c r="A314" s="2">
        <v>44195</v>
      </c>
      <c r="B314" s="3">
        <v>304</v>
      </c>
      <c r="C314" s="5"/>
      <c r="D314" s="6"/>
      <c r="E314" s="7"/>
      <c r="F314" s="6"/>
      <c r="G314" s="7"/>
      <c r="H314" s="6"/>
      <c r="I314" s="7"/>
      <c r="J314" s="6"/>
      <c r="K314" s="7"/>
      <c r="L314" s="6"/>
      <c r="M314" s="7"/>
      <c r="N314" s="6"/>
      <c r="O314" s="7"/>
      <c r="P314" s="6"/>
    </row>
    <row r="315" spans="1:16" ht="17" thickBot="1">
      <c r="A315" s="4">
        <v>44196</v>
      </c>
      <c r="B315" s="3">
        <v>305</v>
      </c>
      <c r="C315" s="5"/>
      <c r="D315" s="6"/>
      <c r="E315" s="7"/>
      <c r="F315" s="6"/>
      <c r="G315" s="7"/>
      <c r="H315" s="6"/>
      <c r="I315" s="7"/>
      <c r="J315" s="6"/>
      <c r="K315" s="7"/>
      <c r="L315" s="6"/>
      <c r="M315" s="7"/>
      <c r="N315" s="6"/>
      <c r="O315" s="7"/>
      <c r="P315" s="6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H80"/>
  <sheetViews>
    <sheetView workbookViewId="0">
      <selection activeCell="E9" sqref="E9:G80"/>
    </sheetView>
  </sheetViews>
  <sheetFormatPr baseColWidth="10" defaultRowHeight="16"/>
  <cols>
    <col min="2" max="2" width="11.83203125" bestFit="1" customWidth="1"/>
    <col min="3" max="3" width="16.33203125" customWidth="1"/>
    <col min="4" max="5" width="11.83203125" bestFit="1" customWidth="1"/>
    <col min="6" max="6" width="12" bestFit="1" customWidth="1"/>
    <col min="8" max="8" width="92.5" bestFit="1" customWidth="1"/>
  </cols>
  <sheetData>
    <row r="1" spans="1:8">
      <c r="A1" t="s">
        <v>63</v>
      </c>
      <c r="B1" t="s">
        <v>61</v>
      </c>
      <c r="C1" t="s">
        <v>91</v>
      </c>
      <c r="D1" t="s">
        <v>62</v>
      </c>
      <c r="E1" t="s">
        <v>92</v>
      </c>
      <c r="F1" t="s">
        <v>93</v>
      </c>
      <c r="G1" t="s">
        <v>94</v>
      </c>
      <c r="H1" t="s">
        <v>64</v>
      </c>
    </row>
    <row r="2" spans="1:8">
      <c r="A2" s="26">
        <v>1</v>
      </c>
      <c r="B2" s="28">
        <v>43890</v>
      </c>
      <c r="C2" s="27">
        <v>0</v>
      </c>
      <c r="D2" s="27">
        <v>1</v>
      </c>
      <c r="E2" s="31" t="s">
        <v>90</v>
      </c>
      <c r="F2" s="31" t="s">
        <v>90</v>
      </c>
      <c r="G2" s="31" t="s">
        <v>90</v>
      </c>
      <c r="H2" t="s">
        <v>65</v>
      </c>
    </row>
    <row r="3" spans="1:8">
      <c r="A3" s="26">
        <v>2</v>
      </c>
      <c r="B3" s="28">
        <v>43891</v>
      </c>
      <c r="C3" s="27">
        <v>0</v>
      </c>
      <c r="D3" s="27">
        <v>2</v>
      </c>
      <c r="E3" s="31" t="s">
        <v>90</v>
      </c>
      <c r="F3" s="31" t="s">
        <v>90</v>
      </c>
      <c r="G3" s="31" t="s">
        <v>90</v>
      </c>
      <c r="H3" t="s">
        <v>66</v>
      </c>
    </row>
    <row r="4" spans="1:8">
      <c r="A4" s="26">
        <v>3</v>
      </c>
      <c r="B4" s="28">
        <v>43892</v>
      </c>
      <c r="C4" s="27">
        <v>2</v>
      </c>
      <c r="D4" s="27">
        <v>3</v>
      </c>
      <c r="E4" s="31" t="s">
        <v>90</v>
      </c>
      <c r="F4" s="31" t="s">
        <v>90</v>
      </c>
      <c r="G4" s="31" t="s">
        <v>90</v>
      </c>
      <c r="H4" t="s">
        <v>67</v>
      </c>
    </row>
    <row r="5" spans="1:8">
      <c r="A5" s="26">
        <v>4</v>
      </c>
      <c r="B5" s="28">
        <v>43893</v>
      </c>
      <c r="C5" s="27">
        <v>2</v>
      </c>
      <c r="D5" s="27">
        <v>4</v>
      </c>
      <c r="E5" s="31" t="s">
        <v>90</v>
      </c>
      <c r="F5" s="31" t="s">
        <v>90</v>
      </c>
      <c r="G5" s="31" t="s">
        <v>90</v>
      </c>
      <c r="H5" t="s">
        <v>70</v>
      </c>
    </row>
    <row r="6" spans="1:8">
      <c r="A6" s="26">
        <v>5</v>
      </c>
      <c r="B6" s="28">
        <v>43894</v>
      </c>
      <c r="C6" s="27">
        <v>2</v>
      </c>
      <c r="D6" s="27">
        <v>5</v>
      </c>
      <c r="E6" s="31" t="s">
        <v>90</v>
      </c>
      <c r="F6" s="31" t="s">
        <v>90</v>
      </c>
      <c r="G6" s="31" t="s">
        <v>90</v>
      </c>
      <c r="H6" t="s">
        <v>68</v>
      </c>
    </row>
    <row r="7" spans="1:8">
      <c r="A7" s="26">
        <v>6</v>
      </c>
      <c r="B7" s="28">
        <v>43895</v>
      </c>
      <c r="C7" s="27">
        <v>3</v>
      </c>
      <c r="D7" s="27">
        <v>6</v>
      </c>
      <c r="E7" s="31" t="s">
        <v>90</v>
      </c>
      <c r="F7" s="31" t="s">
        <v>90</v>
      </c>
      <c r="G7" s="31" t="s">
        <v>90</v>
      </c>
      <c r="H7" t="s">
        <v>69</v>
      </c>
    </row>
    <row r="8" spans="1:8" ht="17">
      <c r="A8" s="26">
        <v>7</v>
      </c>
      <c r="B8" s="28">
        <v>43896</v>
      </c>
      <c r="C8" s="27">
        <v>4</v>
      </c>
      <c r="D8" s="27">
        <v>7</v>
      </c>
      <c r="E8" s="31" t="s">
        <v>90</v>
      </c>
      <c r="F8" s="31" t="s">
        <v>90</v>
      </c>
      <c r="G8" s="31" t="s">
        <v>90</v>
      </c>
      <c r="H8" s="29"/>
    </row>
    <row r="9" spans="1:8" ht="17">
      <c r="A9" s="26">
        <v>8</v>
      </c>
      <c r="B9" s="28">
        <v>43897</v>
      </c>
      <c r="C9" s="27">
        <v>8</v>
      </c>
      <c r="D9" s="27">
        <v>8</v>
      </c>
      <c r="E9" s="27">
        <v>4.8735889999999999</v>
      </c>
      <c r="F9" s="27">
        <v>3.0542522999999999</v>
      </c>
      <c r="G9" s="27">
        <v>7.1111712000000002</v>
      </c>
      <c r="H9" s="29"/>
    </row>
    <row r="10" spans="1:8">
      <c r="A10" s="26">
        <v>9</v>
      </c>
      <c r="B10" s="28">
        <v>43898</v>
      </c>
      <c r="C10" s="27">
        <v>9</v>
      </c>
      <c r="D10" s="27">
        <v>9</v>
      </c>
      <c r="E10" s="27">
        <v>4.4494895000000003</v>
      </c>
      <c r="F10" s="27">
        <v>3.0232123</v>
      </c>
      <c r="G10" s="27">
        <v>6.1470222000000003</v>
      </c>
    </row>
    <row r="11" spans="1:8">
      <c r="A11" s="26">
        <v>10</v>
      </c>
      <c r="B11" s="28">
        <v>43899</v>
      </c>
      <c r="C11" s="27">
        <v>9</v>
      </c>
      <c r="D11" s="27">
        <v>10</v>
      </c>
      <c r="E11" s="27">
        <v>3.5647872</v>
      </c>
      <c r="F11" s="27">
        <v>2.5226556000000002</v>
      </c>
      <c r="G11" s="27">
        <v>4.7842846000000003</v>
      </c>
    </row>
    <row r="12" spans="1:8">
      <c r="A12" s="26">
        <v>11</v>
      </c>
      <c r="B12" s="28">
        <v>43900</v>
      </c>
      <c r="C12" s="27">
        <v>2</v>
      </c>
      <c r="D12" s="27">
        <v>11</v>
      </c>
      <c r="E12" s="27">
        <v>2.4471911</v>
      </c>
      <c r="F12" s="27">
        <v>1.731778</v>
      </c>
      <c r="G12" s="27">
        <v>3.2843638999999998</v>
      </c>
    </row>
    <row r="13" spans="1:8">
      <c r="A13" s="26">
        <v>12</v>
      </c>
      <c r="B13" s="28">
        <v>43901</v>
      </c>
      <c r="C13" s="27">
        <v>18</v>
      </c>
      <c r="D13" s="27">
        <v>12</v>
      </c>
      <c r="E13" s="27">
        <v>2.6051701</v>
      </c>
      <c r="F13" s="27">
        <v>1.9570839</v>
      </c>
      <c r="G13" s="27">
        <v>3.3445223999999998</v>
      </c>
    </row>
    <row r="14" spans="1:8">
      <c r="A14" s="26">
        <v>13</v>
      </c>
      <c r="B14" s="28">
        <v>43902</v>
      </c>
      <c r="C14" s="27">
        <v>19</v>
      </c>
      <c r="D14" s="27">
        <v>13</v>
      </c>
      <c r="E14" s="27">
        <v>2.6868400000000001</v>
      </c>
      <c r="F14" s="27">
        <v>2.0945236</v>
      </c>
      <c r="G14" s="27">
        <v>3.3517912999999999</v>
      </c>
    </row>
    <row r="15" spans="1:8">
      <c r="A15" s="26">
        <v>14</v>
      </c>
      <c r="B15" s="28">
        <v>43903</v>
      </c>
      <c r="C15" s="27">
        <v>34</v>
      </c>
      <c r="D15" s="27">
        <v>14</v>
      </c>
      <c r="E15" s="27">
        <v>3.0085022000000001</v>
      </c>
      <c r="F15" s="27">
        <v>2.4478374000000001</v>
      </c>
      <c r="G15" s="27">
        <v>3.6261160000000001</v>
      </c>
    </row>
    <row r="16" spans="1:8">
      <c r="A16" s="26">
        <v>15</v>
      </c>
      <c r="B16" s="28">
        <v>43904</v>
      </c>
      <c r="C16" s="27">
        <v>57</v>
      </c>
      <c r="D16" s="27">
        <v>15</v>
      </c>
      <c r="E16" s="27">
        <v>3.4410823000000001</v>
      </c>
      <c r="F16" s="27">
        <v>2.9107481000000002</v>
      </c>
      <c r="G16" s="27">
        <v>4.0151434000000004</v>
      </c>
    </row>
    <row r="17" spans="1:7">
      <c r="A17" s="26">
        <v>16</v>
      </c>
      <c r="B17" s="28">
        <v>43905</v>
      </c>
      <c r="C17" s="27">
        <v>76</v>
      </c>
      <c r="D17" s="27">
        <v>16</v>
      </c>
      <c r="E17" s="27">
        <v>3.6788731000000001</v>
      </c>
      <c r="F17" s="27">
        <v>3.2045889000000001</v>
      </c>
      <c r="G17" s="27">
        <v>4.1854098999999998</v>
      </c>
    </row>
    <row r="18" spans="1:7">
      <c r="A18" s="26">
        <v>17</v>
      </c>
      <c r="B18" s="28">
        <v>43906</v>
      </c>
      <c r="C18" s="27">
        <v>86</v>
      </c>
      <c r="D18" s="27">
        <v>17</v>
      </c>
      <c r="E18" s="27">
        <v>3.5506359999999999</v>
      </c>
      <c r="F18" s="27">
        <v>3.1556765000000002</v>
      </c>
      <c r="G18" s="27">
        <v>3.9685453000000002</v>
      </c>
    </row>
    <row r="19" spans="1:7">
      <c r="A19" s="26">
        <v>18</v>
      </c>
      <c r="B19" s="28">
        <v>43907</v>
      </c>
      <c r="C19" s="27">
        <v>117</v>
      </c>
      <c r="D19" s="27">
        <v>18</v>
      </c>
      <c r="E19" s="27">
        <v>3.4918250999999998</v>
      </c>
      <c r="F19" s="27">
        <v>3.1611813999999998</v>
      </c>
      <c r="G19" s="27">
        <v>3.8386781000000001</v>
      </c>
    </row>
    <row r="20" spans="1:7">
      <c r="A20" s="26">
        <v>19</v>
      </c>
      <c r="B20" s="28">
        <v>43908</v>
      </c>
      <c r="C20" s="27">
        <v>194</v>
      </c>
      <c r="D20" s="27">
        <v>19</v>
      </c>
      <c r="E20" s="27">
        <v>3.5644417000000002</v>
      </c>
      <c r="F20" s="27">
        <v>3.2811753000000001</v>
      </c>
      <c r="G20" s="27">
        <v>3.8592686</v>
      </c>
    </row>
    <row r="21" spans="1:7">
      <c r="A21" s="26">
        <v>20</v>
      </c>
      <c r="B21" s="28">
        <v>43909</v>
      </c>
      <c r="C21" s="27">
        <v>143</v>
      </c>
      <c r="D21" s="27">
        <v>20</v>
      </c>
      <c r="E21" s="27">
        <v>3.0809779000000002</v>
      </c>
      <c r="F21" s="27">
        <v>2.8581826000000001</v>
      </c>
      <c r="G21" s="27">
        <v>3.3120156999999999</v>
      </c>
    </row>
    <row r="22" spans="1:7">
      <c r="A22" s="26">
        <v>21</v>
      </c>
      <c r="B22" s="28">
        <v>43910</v>
      </c>
      <c r="C22" s="27">
        <v>235</v>
      </c>
      <c r="D22" s="27">
        <v>21</v>
      </c>
      <c r="E22" s="27">
        <v>2.8634686</v>
      </c>
      <c r="F22" s="27">
        <v>2.6803219</v>
      </c>
      <c r="G22" s="27">
        <v>3.0525821</v>
      </c>
    </row>
    <row r="23" spans="1:7">
      <c r="A23" s="26">
        <v>22</v>
      </c>
      <c r="B23" s="28">
        <v>43911</v>
      </c>
      <c r="C23" s="27">
        <v>260</v>
      </c>
      <c r="D23" s="27">
        <v>22</v>
      </c>
      <c r="E23" s="27">
        <v>2.6326960000000001</v>
      </c>
      <c r="F23" s="27">
        <v>2.4802127</v>
      </c>
      <c r="G23" s="27">
        <v>2.7896638999999999</v>
      </c>
    </row>
    <row r="24" spans="1:7">
      <c r="A24" s="26">
        <v>23</v>
      </c>
      <c r="B24" s="28">
        <v>43912</v>
      </c>
      <c r="C24" s="27">
        <v>320</v>
      </c>
      <c r="D24" s="27">
        <v>23</v>
      </c>
      <c r="E24" s="27">
        <v>2.4692205</v>
      </c>
      <c r="F24" s="27">
        <v>2.3395286</v>
      </c>
      <c r="G24" s="27">
        <v>2.6023616000000001</v>
      </c>
    </row>
    <row r="25" spans="1:7">
      <c r="A25" s="26">
        <v>24</v>
      </c>
      <c r="B25" s="28">
        <v>43913</v>
      </c>
      <c r="C25" s="27">
        <v>460</v>
      </c>
      <c r="D25" s="27">
        <v>24</v>
      </c>
      <c r="E25" s="27">
        <v>2.4781551999999998</v>
      </c>
      <c r="F25" s="27">
        <v>2.3627417999999998</v>
      </c>
      <c r="G25" s="27">
        <v>2.596282</v>
      </c>
    </row>
    <row r="26" spans="1:7">
      <c r="A26" s="26">
        <v>25</v>
      </c>
      <c r="B26" s="28">
        <v>43914</v>
      </c>
      <c r="C26" s="27">
        <v>302</v>
      </c>
      <c r="D26" s="27">
        <v>25</v>
      </c>
      <c r="E26" s="27">
        <v>2.1823921999999998</v>
      </c>
      <c r="F26" s="27">
        <v>2.0857306000000002</v>
      </c>
      <c r="G26" s="27">
        <v>2.2812125000000001</v>
      </c>
    </row>
    <row r="27" spans="1:7">
      <c r="A27" s="26">
        <v>26</v>
      </c>
      <c r="B27" s="28">
        <v>43915</v>
      </c>
      <c r="C27" s="27">
        <v>633</v>
      </c>
      <c r="D27" s="27">
        <v>26</v>
      </c>
      <c r="E27" s="27">
        <v>2.1619942000000001</v>
      </c>
      <c r="F27" s="27">
        <v>2.0755300999999999</v>
      </c>
      <c r="G27" s="27">
        <v>2.2501980000000001</v>
      </c>
    </row>
    <row r="28" spans="1:7">
      <c r="A28" s="26">
        <v>27</v>
      </c>
      <c r="B28" s="28">
        <v>43916</v>
      </c>
      <c r="C28" s="27">
        <v>549</v>
      </c>
      <c r="D28" s="27">
        <v>27</v>
      </c>
      <c r="E28" s="27">
        <v>2.0909336999999999</v>
      </c>
      <c r="F28" s="27">
        <v>2.0136466999999998</v>
      </c>
      <c r="G28" s="27">
        <v>2.1696558000000001</v>
      </c>
    </row>
    <row r="29" spans="1:7">
      <c r="A29" s="26">
        <v>28</v>
      </c>
      <c r="B29" s="28">
        <v>43917</v>
      </c>
      <c r="C29" s="27">
        <v>724</v>
      </c>
      <c r="D29" s="27">
        <v>28</v>
      </c>
      <c r="E29" s="27">
        <v>2.0422948999999999</v>
      </c>
      <c r="F29" s="27">
        <v>1.9726672000000001</v>
      </c>
      <c r="G29" s="27">
        <v>2.1131134</v>
      </c>
    </row>
    <row r="30" spans="1:7">
      <c r="A30" s="26">
        <v>29</v>
      </c>
      <c r="B30" s="28">
        <v>43918</v>
      </c>
      <c r="C30" s="27">
        <v>902</v>
      </c>
      <c r="D30" s="27">
        <v>29</v>
      </c>
      <c r="E30" s="27">
        <v>2.0458188000000002</v>
      </c>
      <c r="F30" s="27">
        <v>1.982037</v>
      </c>
      <c r="G30" s="27">
        <v>2.1105966999999999</v>
      </c>
    </row>
    <row r="31" spans="1:7">
      <c r="A31" s="26">
        <v>30</v>
      </c>
      <c r="B31" s="28">
        <v>43919</v>
      </c>
      <c r="C31" s="27">
        <v>792</v>
      </c>
      <c r="D31" s="27">
        <v>30</v>
      </c>
      <c r="E31" s="27">
        <v>1.9267911</v>
      </c>
      <c r="F31" s="27">
        <v>1.8700376000000001</v>
      </c>
      <c r="G31" s="27">
        <v>1.9843811</v>
      </c>
    </row>
    <row r="32" spans="1:7">
      <c r="A32" s="26">
        <v>31</v>
      </c>
      <c r="B32" s="28">
        <v>43920</v>
      </c>
      <c r="C32" s="27">
        <v>446</v>
      </c>
      <c r="D32" s="27">
        <v>31</v>
      </c>
      <c r="E32" s="27">
        <v>1.6222382</v>
      </c>
      <c r="F32" s="27">
        <v>1.574379</v>
      </c>
      <c r="G32" s="27">
        <v>1.6708038999999999</v>
      </c>
    </row>
    <row r="33" spans="1:7">
      <c r="A33" s="26">
        <v>32</v>
      </c>
      <c r="B33" s="28">
        <v>43921</v>
      </c>
      <c r="C33" s="27">
        <v>1035</v>
      </c>
      <c r="D33" s="27">
        <v>32</v>
      </c>
      <c r="E33" s="27">
        <v>1.641373</v>
      </c>
      <c r="F33" s="27">
        <v>1.5965525</v>
      </c>
      <c r="G33" s="27">
        <v>1.6868053000000001</v>
      </c>
    </row>
    <row r="34" spans="1:7">
      <c r="A34" s="26">
        <v>33</v>
      </c>
      <c r="B34" s="28">
        <v>43922</v>
      </c>
      <c r="C34" s="27">
        <v>808</v>
      </c>
      <c r="D34" s="27">
        <v>33</v>
      </c>
      <c r="E34" s="27">
        <v>1.5104544</v>
      </c>
      <c r="F34" s="27">
        <v>1.4698964999999999</v>
      </c>
      <c r="G34" s="27">
        <v>1.5515565</v>
      </c>
    </row>
    <row r="35" spans="1:7">
      <c r="A35" s="26">
        <v>34</v>
      </c>
      <c r="B35" s="28">
        <v>43923</v>
      </c>
      <c r="C35" s="27">
        <v>783</v>
      </c>
      <c r="D35" s="27">
        <v>34</v>
      </c>
      <c r="E35" s="27">
        <v>1.4140659</v>
      </c>
      <c r="F35" s="27">
        <v>1.3769087</v>
      </c>
      <c r="G35" s="27">
        <v>1.451711</v>
      </c>
    </row>
    <row r="36" spans="1:7">
      <c r="A36" s="26">
        <v>35</v>
      </c>
      <c r="B36" s="28">
        <v>43924</v>
      </c>
      <c r="C36" s="27">
        <v>852</v>
      </c>
      <c r="D36" s="27">
        <v>35</v>
      </c>
      <c r="E36" s="27">
        <v>1.3200805</v>
      </c>
      <c r="F36" s="27">
        <v>1.2857877</v>
      </c>
      <c r="G36" s="27">
        <v>1.3548184000000001</v>
      </c>
    </row>
    <row r="37" spans="1:7">
      <c r="A37" s="26">
        <v>36</v>
      </c>
      <c r="B37" s="28">
        <v>43925</v>
      </c>
      <c r="C37" s="27">
        <v>638</v>
      </c>
      <c r="D37" s="27">
        <v>36</v>
      </c>
      <c r="E37" s="27">
        <v>1.1664436</v>
      </c>
      <c r="F37" s="27">
        <v>1.1354089000000001</v>
      </c>
      <c r="G37" s="27">
        <v>1.1978909</v>
      </c>
    </row>
    <row r="38" spans="1:7">
      <c r="A38" s="26">
        <v>37</v>
      </c>
      <c r="B38" s="28">
        <v>43926</v>
      </c>
      <c r="C38" s="27">
        <v>754</v>
      </c>
      <c r="D38" s="27">
        <v>37</v>
      </c>
      <c r="E38" s="27">
        <v>1.0949259</v>
      </c>
      <c r="F38" s="27">
        <v>1.0656908</v>
      </c>
      <c r="G38" s="27">
        <v>1.1245510999999999</v>
      </c>
    </row>
    <row r="39" spans="1:7">
      <c r="A39" s="26">
        <v>38</v>
      </c>
      <c r="B39" s="28">
        <v>43927</v>
      </c>
      <c r="C39" s="27">
        <v>452</v>
      </c>
      <c r="D39" s="27">
        <v>38</v>
      </c>
      <c r="E39" s="27">
        <v>1.0598361999999999</v>
      </c>
      <c r="F39" s="27">
        <v>1.0315538</v>
      </c>
      <c r="G39" s="27">
        <v>1.0884957</v>
      </c>
    </row>
    <row r="40" spans="1:7">
      <c r="A40" s="26">
        <v>39</v>
      </c>
      <c r="B40" s="28">
        <v>43928</v>
      </c>
      <c r="C40" s="27">
        <v>712</v>
      </c>
      <c r="D40" s="27">
        <v>39</v>
      </c>
      <c r="E40" s="27">
        <v>0.97542439999999997</v>
      </c>
      <c r="F40" s="27">
        <v>0.94857279999999999</v>
      </c>
      <c r="G40" s="27">
        <v>1.0026455999999999</v>
      </c>
    </row>
    <row r="41" spans="1:7">
      <c r="A41" s="26">
        <v>40</v>
      </c>
      <c r="B41" s="28">
        <v>43929</v>
      </c>
      <c r="C41" s="27">
        <v>699</v>
      </c>
      <c r="D41" s="27">
        <v>40</v>
      </c>
      <c r="E41" s="27">
        <v>0.94515740000000004</v>
      </c>
      <c r="F41" s="27">
        <v>0.91885260000000002</v>
      </c>
      <c r="G41" s="27">
        <v>0.97182820000000003</v>
      </c>
    </row>
    <row r="42" spans="1:7">
      <c r="A42" s="26">
        <v>41</v>
      </c>
      <c r="B42" s="28">
        <v>43930</v>
      </c>
      <c r="C42" s="27">
        <v>815</v>
      </c>
      <c r="D42" s="27">
        <v>41</v>
      </c>
      <c r="E42" s="27">
        <v>0.95497639999999995</v>
      </c>
      <c r="F42" s="27">
        <v>0.92848419999999998</v>
      </c>
      <c r="G42" s="27">
        <v>0.98183589999999998</v>
      </c>
    </row>
    <row r="43" spans="1:7">
      <c r="A43" s="26">
        <v>42</v>
      </c>
      <c r="B43" s="28">
        <v>43931</v>
      </c>
      <c r="C43" s="27">
        <v>1516</v>
      </c>
      <c r="D43" s="27">
        <v>42</v>
      </c>
      <c r="E43" s="27">
        <v>1.0940817</v>
      </c>
      <c r="F43" s="27">
        <v>1.0655790000000001</v>
      </c>
      <c r="G43" s="27">
        <v>1.1229552</v>
      </c>
    </row>
    <row r="44" spans="1:7">
      <c r="A44" s="26">
        <v>43</v>
      </c>
      <c r="B44" s="28">
        <v>43932</v>
      </c>
      <c r="C44" s="27">
        <v>515</v>
      </c>
      <c r="D44" s="27">
        <v>43</v>
      </c>
      <c r="E44" s="27">
        <v>1.0717144000000001</v>
      </c>
      <c r="F44" s="27">
        <v>1.0434840999999999</v>
      </c>
      <c r="G44" s="27">
        <v>1.1003163</v>
      </c>
    </row>
    <row r="45" spans="1:7">
      <c r="A45" s="26">
        <v>44</v>
      </c>
      <c r="B45" s="28">
        <v>43933</v>
      </c>
      <c r="C45" s="27">
        <v>598</v>
      </c>
      <c r="D45" s="27">
        <v>44</v>
      </c>
      <c r="E45" s="27">
        <v>1.0262484000000001</v>
      </c>
      <c r="F45" s="27">
        <v>0.99882400000000005</v>
      </c>
      <c r="G45" s="27">
        <v>1.0540391</v>
      </c>
    </row>
    <row r="46" spans="1:7">
      <c r="A46" s="26">
        <v>45</v>
      </c>
      <c r="B46" s="28">
        <v>43934</v>
      </c>
      <c r="C46" s="27">
        <v>349</v>
      </c>
      <c r="D46" s="27">
        <v>45</v>
      </c>
      <c r="E46" s="27">
        <v>0.99411490000000002</v>
      </c>
      <c r="F46" s="27">
        <v>0.96728930000000002</v>
      </c>
      <c r="G46" s="27">
        <v>1.0213022</v>
      </c>
    </row>
    <row r="47" spans="1:7">
      <c r="A47" s="26">
        <v>46</v>
      </c>
      <c r="B47" s="28">
        <v>43935</v>
      </c>
      <c r="C47" s="27">
        <v>514</v>
      </c>
      <c r="D47" s="27">
        <v>46</v>
      </c>
      <c r="E47" s="27">
        <v>0.95164090000000001</v>
      </c>
      <c r="F47" s="27">
        <v>0.92546220000000001</v>
      </c>
      <c r="G47" s="27">
        <v>0.97817969999999999</v>
      </c>
    </row>
    <row r="48" spans="1:7">
      <c r="A48" s="26">
        <v>47</v>
      </c>
      <c r="B48" s="28">
        <v>43936</v>
      </c>
      <c r="C48" s="27">
        <v>643</v>
      </c>
      <c r="D48" s="27">
        <v>47</v>
      </c>
      <c r="E48" s="27">
        <v>0.94330939999999996</v>
      </c>
      <c r="F48" s="27">
        <v>0.91721450000000004</v>
      </c>
      <c r="G48" s="27">
        <v>0.96976510000000005</v>
      </c>
    </row>
    <row r="49" spans="1:7">
      <c r="A49" s="26">
        <v>48</v>
      </c>
      <c r="B49" s="28">
        <v>43937</v>
      </c>
      <c r="C49" s="27">
        <v>750</v>
      </c>
      <c r="D49" s="27">
        <v>48</v>
      </c>
      <c r="E49" s="27">
        <v>0.93953319999999996</v>
      </c>
      <c r="F49" s="27">
        <v>0.91337170000000001</v>
      </c>
      <c r="G49" s="27">
        <v>0.96605890000000005</v>
      </c>
    </row>
    <row r="50" spans="1:7">
      <c r="A50" s="26">
        <v>49</v>
      </c>
      <c r="B50" s="28">
        <v>43938</v>
      </c>
      <c r="C50" s="27">
        <v>181</v>
      </c>
      <c r="D50" s="27">
        <v>49</v>
      </c>
      <c r="E50" s="27">
        <v>0.69091380000000002</v>
      </c>
      <c r="F50" s="27">
        <v>0.66837400000000002</v>
      </c>
      <c r="G50" s="27">
        <v>0.71382210000000001</v>
      </c>
    </row>
    <row r="51" spans="1:7">
      <c r="A51" s="26">
        <v>50</v>
      </c>
      <c r="B51" s="28">
        <v>43939</v>
      </c>
      <c r="C51" s="27">
        <v>663</v>
      </c>
      <c r="D51" s="27">
        <v>50</v>
      </c>
      <c r="E51" s="27">
        <v>0.73947589999999996</v>
      </c>
      <c r="F51" s="27">
        <v>0.71583549999999996</v>
      </c>
      <c r="G51" s="27">
        <v>0.76349500000000003</v>
      </c>
    </row>
    <row r="52" spans="1:7">
      <c r="A52" s="26">
        <v>51</v>
      </c>
      <c r="B52" s="28">
        <v>43940</v>
      </c>
      <c r="C52" s="27">
        <v>521</v>
      </c>
      <c r="D52" s="27">
        <v>51</v>
      </c>
      <c r="E52" s="27">
        <v>0.76723050000000004</v>
      </c>
      <c r="F52" s="27">
        <v>0.74244560000000004</v>
      </c>
      <c r="G52" s="27">
        <v>0.79241669999999997</v>
      </c>
    </row>
    <row r="53" spans="1:7">
      <c r="A53" s="26">
        <v>52</v>
      </c>
      <c r="B53" s="28">
        <v>43941</v>
      </c>
      <c r="C53" s="27">
        <v>657</v>
      </c>
      <c r="D53" s="27">
        <v>52</v>
      </c>
      <c r="E53" s="27">
        <v>0.88211309999999998</v>
      </c>
      <c r="F53" s="27">
        <v>0.85474740000000005</v>
      </c>
      <c r="G53" s="27">
        <v>0.90990389999999999</v>
      </c>
    </row>
    <row r="54" spans="1:7">
      <c r="A54" s="26">
        <v>53</v>
      </c>
      <c r="B54" s="28">
        <v>43942</v>
      </c>
      <c r="C54" s="27">
        <v>516</v>
      </c>
      <c r="D54" s="27">
        <v>53</v>
      </c>
      <c r="E54" s="27">
        <v>0.92546050000000002</v>
      </c>
      <c r="F54" s="27">
        <v>0.89675740000000004</v>
      </c>
      <c r="G54" s="27">
        <v>0.9546095</v>
      </c>
    </row>
    <row r="55" spans="1:7">
      <c r="A55" s="26">
        <v>54</v>
      </c>
      <c r="B55" s="28">
        <v>43943</v>
      </c>
      <c r="C55" s="27">
        <v>603</v>
      </c>
      <c r="D55" s="27">
        <v>54</v>
      </c>
      <c r="E55" s="27">
        <v>0.94243060000000001</v>
      </c>
      <c r="F55" s="27">
        <v>0.91305250000000004</v>
      </c>
      <c r="G55" s="27">
        <v>0.97226749999999995</v>
      </c>
    </row>
    <row r="56" spans="1:7">
      <c r="A56" s="26">
        <v>55</v>
      </c>
      <c r="B56" s="28">
        <v>43944</v>
      </c>
      <c r="C56" s="27">
        <v>371</v>
      </c>
      <c r="D56" s="27">
        <v>55</v>
      </c>
      <c r="E56" s="27">
        <v>0.86616219999999999</v>
      </c>
      <c r="F56" s="27">
        <v>0.83775409999999995</v>
      </c>
      <c r="G56" s="27">
        <v>0.89503730000000004</v>
      </c>
    </row>
    <row r="57" spans="1:7">
      <c r="A57" s="26">
        <v>56</v>
      </c>
      <c r="B57" s="28">
        <v>43945</v>
      </c>
      <c r="C57" s="27">
        <v>444</v>
      </c>
      <c r="D57" s="27">
        <v>56</v>
      </c>
      <c r="E57" s="27">
        <v>0.9482003</v>
      </c>
      <c r="F57" s="27">
        <v>0.91819530000000005</v>
      </c>
      <c r="G57" s="27">
        <v>0.97868089999999996</v>
      </c>
    </row>
    <row r="58" spans="1:7">
      <c r="A58" s="26">
        <v>57</v>
      </c>
      <c r="B58" s="28">
        <v>43946</v>
      </c>
      <c r="C58" s="27">
        <v>474</v>
      </c>
      <c r="D58" s="27">
        <v>57</v>
      </c>
      <c r="E58" s="27">
        <v>0.9212842</v>
      </c>
      <c r="F58" s="27">
        <v>0.89137889999999997</v>
      </c>
      <c r="G58" s="27">
        <v>0.95167590000000002</v>
      </c>
    </row>
    <row r="59" spans="1:7">
      <c r="A59" s="26">
        <v>58</v>
      </c>
      <c r="B59" s="28">
        <v>43947</v>
      </c>
      <c r="C59" s="27">
        <v>412</v>
      </c>
      <c r="D59" s="27">
        <v>58</v>
      </c>
      <c r="E59" s="27">
        <v>0.90700780000000003</v>
      </c>
      <c r="F59" s="27">
        <v>0.877112</v>
      </c>
      <c r="G59" s="27">
        <v>0.93739760000000005</v>
      </c>
    </row>
    <row r="60" spans="1:7">
      <c r="A60" s="26">
        <v>59</v>
      </c>
      <c r="B60" s="28">
        <v>43948</v>
      </c>
      <c r="C60" s="27">
        <v>163</v>
      </c>
      <c r="D60" s="27">
        <v>59</v>
      </c>
      <c r="E60" s="27">
        <v>0.79200369999999998</v>
      </c>
      <c r="F60" s="27">
        <v>0.76383900000000005</v>
      </c>
      <c r="G60" s="27">
        <v>0.82067100000000004</v>
      </c>
    </row>
    <row r="61" spans="1:7">
      <c r="A61" s="26">
        <v>60</v>
      </c>
      <c r="B61" s="28">
        <v>43949</v>
      </c>
      <c r="C61" s="27">
        <v>295</v>
      </c>
      <c r="D61" s="27">
        <v>60</v>
      </c>
      <c r="E61" s="27">
        <v>0.75305089999999997</v>
      </c>
      <c r="F61" s="27">
        <v>0.72523090000000001</v>
      </c>
      <c r="G61" s="27">
        <v>0.7813871</v>
      </c>
    </row>
    <row r="62" spans="1:7">
      <c r="A62" s="26">
        <v>61</v>
      </c>
      <c r="B62" s="28">
        <v>43950</v>
      </c>
      <c r="C62" s="27">
        <v>183</v>
      </c>
      <c r="D62" s="27">
        <v>61</v>
      </c>
      <c r="E62" s="27">
        <v>0.66770560000000001</v>
      </c>
      <c r="F62" s="27">
        <v>0.64094019999999996</v>
      </c>
      <c r="G62" s="27">
        <v>0.69501080000000004</v>
      </c>
    </row>
    <row r="63" spans="1:7">
      <c r="A63" s="26">
        <v>62</v>
      </c>
      <c r="B63" s="28">
        <v>43951</v>
      </c>
      <c r="C63" s="27">
        <v>368</v>
      </c>
      <c r="D63" s="27">
        <v>62</v>
      </c>
      <c r="E63" s="27">
        <v>0.70729640000000005</v>
      </c>
      <c r="F63" s="27">
        <v>0.67892600000000003</v>
      </c>
      <c r="G63" s="27">
        <v>0.73623930000000004</v>
      </c>
    </row>
    <row r="64" spans="1:7">
      <c r="A64" s="26">
        <v>63</v>
      </c>
      <c r="B64" s="28">
        <v>43952</v>
      </c>
      <c r="C64" s="27">
        <v>295</v>
      </c>
      <c r="D64" s="27">
        <v>63</v>
      </c>
      <c r="E64" s="27">
        <v>0.71101570000000003</v>
      </c>
      <c r="F64" s="27">
        <v>0.68155239999999995</v>
      </c>
      <c r="G64" s="27">
        <v>0.74109369999999997</v>
      </c>
    </row>
    <row r="65" spans="1:7">
      <c r="A65" s="26">
        <v>64</v>
      </c>
      <c r="B65" s="28">
        <v>43953</v>
      </c>
      <c r="C65" s="27">
        <v>203</v>
      </c>
      <c r="D65" s="27">
        <v>64</v>
      </c>
      <c r="E65" s="27">
        <v>0.66756660000000001</v>
      </c>
      <c r="F65" s="27">
        <v>0.63803710000000002</v>
      </c>
      <c r="G65" s="27">
        <v>0.6977546</v>
      </c>
    </row>
    <row r="66" spans="1:7">
      <c r="A66" s="26">
        <v>65</v>
      </c>
      <c r="B66" s="28">
        <v>43954</v>
      </c>
      <c r="C66" s="27">
        <v>92</v>
      </c>
      <c r="D66" s="27">
        <v>65</v>
      </c>
      <c r="E66" s="27">
        <v>0.59702350000000004</v>
      </c>
      <c r="F66" s="27">
        <v>0.56812490000000004</v>
      </c>
      <c r="G66" s="27">
        <v>0.62662899999999999</v>
      </c>
    </row>
    <row r="67" spans="1:7">
      <c r="A67" s="26">
        <v>66</v>
      </c>
      <c r="B67" s="28">
        <v>43955</v>
      </c>
      <c r="C67" s="27">
        <v>242</v>
      </c>
      <c r="D67" s="27">
        <v>66</v>
      </c>
      <c r="E67" s="27">
        <v>0.67953739999999996</v>
      </c>
      <c r="F67" s="27">
        <v>0.64741839999999995</v>
      </c>
      <c r="G67" s="27">
        <v>0.71242289999999997</v>
      </c>
    </row>
    <row r="68" spans="1:7">
      <c r="A68" s="26">
        <v>67</v>
      </c>
      <c r="B68" s="28">
        <v>43956</v>
      </c>
      <c r="C68" s="27">
        <v>178</v>
      </c>
      <c r="D68" s="27">
        <v>67</v>
      </c>
      <c r="E68" s="27">
        <v>0.69076349999999997</v>
      </c>
      <c r="F68" s="27">
        <v>0.65692830000000002</v>
      </c>
      <c r="G68" s="27">
        <v>0.72543650000000004</v>
      </c>
    </row>
    <row r="69" spans="1:7">
      <c r="A69" s="26">
        <v>68</v>
      </c>
      <c r="B69" s="28">
        <v>43957</v>
      </c>
      <c r="C69" s="27">
        <v>480</v>
      </c>
      <c r="D69" s="27">
        <v>68</v>
      </c>
      <c r="E69" s="27">
        <v>0.88958570000000003</v>
      </c>
      <c r="F69" s="27">
        <v>0.84960230000000003</v>
      </c>
      <c r="G69" s="27">
        <v>0.93047570000000002</v>
      </c>
    </row>
    <row r="70" spans="1:7">
      <c r="A70" s="26">
        <v>69</v>
      </c>
      <c r="B70" s="28">
        <v>43958</v>
      </c>
      <c r="C70" s="27">
        <v>533</v>
      </c>
      <c r="D70" s="27">
        <v>69</v>
      </c>
      <c r="E70" s="27">
        <v>1.0312437999999999</v>
      </c>
      <c r="F70" s="27">
        <v>0.98680159999999995</v>
      </c>
      <c r="G70" s="27">
        <v>1.0766511000000001</v>
      </c>
    </row>
    <row r="71" spans="1:7">
      <c r="A71" s="26">
        <v>70</v>
      </c>
      <c r="B71" s="28">
        <v>43959</v>
      </c>
      <c r="C71" s="27">
        <v>553</v>
      </c>
      <c r="D71" s="27">
        <v>70</v>
      </c>
      <c r="E71" s="27">
        <v>1.1923334000000001</v>
      </c>
      <c r="F71" s="27">
        <v>1.14391</v>
      </c>
      <c r="G71" s="27">
        <v>1.2417465999999999</v>
      </c>
    </row>
    <row r="72" spans="1:7">
      <c r="A72" s="26">
        <v>71</v>
      </c>
      <c r="B72" s="28">
        <v>43960</v>
      </c>
      <c r="C72" s="27">
        <v>138</v>
      </c>
      <c r="D72" s="27">
        <v>71</v>
      </c>
      <c r="E72" s="27">
        <v>1.1480455000000001</v>
      </c>
      <c r="F72" s="27">
        <v>1.1007492000000001</v>
      </c>
      <c r="G72" s="27">
        <v>1.1963226</v>
      </c>
    </row>
    <row r="73" spans="1:7">
      <c r="A73" s="26">
        <v>72</v>
      </c>
      <c r="B73" s="28">
        <v>43961</v>
      </c>
      <c r="C73" s="27">
        <v>175</v>
      </c>
      <c r="D73" s="27">
        <v>72</v>
      </c>
      <c r="E73" s="27">
        <v>1.1549429</v>
      </c>
      <c r="F73" s="27">
        <v>1.10822</v>
      </c>
      <c r="G73" s="27">
        <v>1.202617</v>
      </c>
    </row>
    <row r="74" spans="1:7">
      <c r="A74" s="26">
        <v>73</v>
      </c>
      <c r="B74" s="28">
        <v>43962</v>
      </c>
      <c r="C74" s="27">
        <v>98</v>
      </c>
      <c r="D74" s="27">
        <v>73</v>
      </c>
      <c r="E74" s="27">
        <v>1.0504647</v>
      </c>
      <c r="F74" s="27">
        <v>1.0065869999999999</v>
      </c>
      <c r="G74" s="27">
        <v>1.0952653999999999</v>
      </c>
    </row>
    <row r="75" spans="1:7">
      <c r="A75" s="26">
        <v>74</v>
      </c>
      <c r="B75" s="28">
        <v>43963</v>
      </c>
      <c r="C75" s="27">
        <v>234</v>
      </c>
      <c r="D75" s="27">
        <v>74</v>
      </c>
      <c r="E75" s="27">
        <v>1.0509371999999999</v>
      </c>
      <c r="F75" s="27">
        <v>1.0075932000000001</v>
      </c>
      <c r="G75" s="27">
        <v>1.0951812999999999</v>
      </c>
    </row>
    <row r="76" spans="1:7">
      <c r="A76" s="26">
        <v>75</v>
      </c>
      <c r="B76" s="28">
        <v>43964</v>
      </c>
      <c r="C76" s="27">
        <v>219</v>
      </c>
      <c r="D76" s="27">
        <v>75</v>
      </c>
      <c r="E76" s="27">
        <v>0.91476979999999997</v>
      </c>
      <c r="F76" s="27">
        <v>0.87462459999999997</v>
      </c>
      <c r="G76" s="27">
        <v>0.95580319999999996</v>
      </c>
    </row>
    <row r="77" spans="1:7">
      <c r="A77" s="26">
        <v>76</v>
      </c>
      <c r="B77" s="28">
        <v>43965</v>
      </c>
      <c r="C77" s="27">
        <v>187</v>
      </c>
      <c r="D77" s="27">
        <v>76</v>
      </c>
      <c r="E77" s="27">
        <v>0.7499363</v>
      </c>
      <c r="F77" s="27">
        <v>0.71369190000000005</v>
      </c>
      <c r="G77" s="27">
        <v>0.78706569999999998</v>
      </c>
    </row>
    <row r="78" spans="1:7">
      <c r="A78" s="26">
        <v>77</v>
      </c>
      <c r="B78" s="28">
        <v>43966</v>
      </c>
      <c r="C78" s="27">
        <v>264</v>
      </c>
      <c r="D78" s="27">
        <v>77</v>
      </c>
      <c r="E78" s="27">
        <v>0.62940050000000003</v>
      </c>
      <c r="F78" s="27">
        <v>0.5958504</v>
      </c>
      <c r="G78" s="27">
        <v>0.66385660000000002</v>
      </c>
    </row>
    <row r="79" spans="1:7">
      <c r="A79" s="26">
        <v>78</v>
      </c>
      <c r="B79" s="28">
        <v>43967</v>
      </c>
      <c r="C79" s="27">
        <v>227</v>
      </c>
      <c r="D79" s="27">
        <v>78</v>
      </c>
      <c r="E79" s="27">
        <v>0.71080679999999996</v>
      </c>
      <c r="F79" s="27">
        <v>0.67412090000000002</v>
      </c>
      <c r="G79" s="27">
        <v>0.74845090000000003</v>
      </c>
    </row>
    <row r="80" spans="1:7">
      <c r="A80" s="26">
        <v>79</v>
      </c>
      <c r="B80" s="28">
        <v>43968</v>
      </c>
      <c r="C80" s="27">
        <v>226</v>
      </c>
      <c r="D80" s="27">
        <v>79</v>
      </c>
      <c r="E80" s="27">
        <v>0.79391610000000001</v>
      </c>
      <c r="F80" s="27">
        <v>0.75365539999999998</v>
      </c>
      <c r="G80" s="27">
        <v>0.83520950000000005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CO80"/>
  <sheetViews>
    <sheetView topLeftCell="A45" workbookViewId="0">
      <selection activeCell="M74" sqref="M74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</cols>
  <sheetData>
    <row r="1" spans="1:93">
      <c r="A1" t="s">
        <v>95</v>
      </c>
      <c r="B1" t="s">
        <v>96</v>
      </c>
      <c r="C1" t="s">
        <v>60</v>
      </c>
      <c r="D1" t="s">
        <v>61</v>
      </c>
      <c r="E1" t="s">
        <v>62</v>
      </c>
      <c r="F1" t="s">
        <v>98</v>
      </c>
      <c r="G1" t="s">
        <v>97</v>
      </c>
      <c r="H1" t="s">
        <v>89</v>
      </c>
      <c r="I1" t="s">
        <v>87</v>
      </c>
      <c r="J1" t="s">
        <v>86</v>
      </c>
      <c r="K1" t="s">
        <v>85</v>
      </c>
    </row>
    <row r="2" spans="1:93">
      <c r="A2" s="25">
        <f>H2-7</f>
        <v>43877</v>
      </c>
      <c r="B2" s="25">
        <v>43879</v>
      </c>
      <c r="C2">
        <v>1</v>
      </c>
      <c r="D2" s="27">
        <v>1</v>
      </c>
      <c r="E2" s="27">
        <v>2</v>
      </c>
      <c r="F2" s="27">
        <v>8</v>
      </c>
      <c r="G2" s="27">
        <v>6</v>
      </c>
      <c r="H2" s="25">
        <v>43884</v>
      </c>
      <c r="I2">
        <v>1.3914529914529901</v>
      </c>
      <c r="J2">
        <v>2.2179487179487101</v>
      </c>
      <c r="K2">
        <v>3.24615384615384</v>
      </c>
    </row>
    <row r="3" spans="1:93">
      <c r="A3" s="25">
        <f t="shared" ref="A3:A66" si="0">H3-7</f>
        <v>43878</v>
      </c>
      <c r="B3" s="25">
        <v>43880</v>
      </c>
      <c r="C3">
        <v>2</v>
      </c>
      <c r="D3" s="27">
        <v>2</v>
      </c>
      <c r="E3" s="27">
        <v>3</v>
      </c>
      <c r="F3" s="27">
        <v>9</v>
      </c>
      <c r="G3" s="27">
        <v>7</v>
      </c>
      <c r="H3" s="25">
        <v>43885</v>
      </c>
      <c r="I3">
        <v>1.2170940170940101</v>
      </c>
      <c r="J3">
        <v>1.8957264957264901</v>
      </c>
      <c r="K3">
        <v>2.72991452991453</v>
      </c>
    </row>
    <row r="4" spans="1:93">
      <c r="A4" s="25">
        <f t="shared" si="0"/>
        <v>43879</v>
      </c>
      <c r="B4" s="25">
        <v>43881</v>
      </c>
      <c r="C4">
        <v>3</v>
      </c>
      <c r="D4" s="27">
        <v>3</v>
      </c>
      <c r="E4" s="27">
        <v>4</v>
      </c>
      <c r="F4" s="27">
        <v>10</v>
      </c>
      <c r="G4" s="27">
        <v>8</v>
      </c>
      <c r="H4" s="25">
        <v>43886</v>
      </c>
      <c r="I4">
        <v>1.35213675213675</v>
      </c>
      <c r="J4">
        <v>1.99487179487179</v>
      </c>
      <c r="K4">
        <v>2.72478632478632</v>
      </c>
    </row>
    <row r="5" spans="1:93">
      <c r="A5" s="25">
        <f t="shared" si="0"/>
        <v>43880</v>
      </c>
      <c r="B5" s="25">
        <v>43882</v>
      </c>
      <c r="C5">
        <v>4</v>
      </c>
      <c r="D5" s="27">
        <v>4</v>
      </c>
      <c r="E5" s="27">
        <v>5</v>
      </c>
      <c r="F5" s="27">
        <v>11</v>
      </c>
      <c r="G5" s="27">
        <v>9</v>
      </c>
      <c r="H5" s="25">
        <v>43887</v>
      </c>
      <c r="I5">
        <v>2.3367521367521298</v>
      </c>
      <c r="J5">
        <v>1.6905982905982899</v>
      </c>
      <c r="K5">
        <v>3.0512820512820502</v>
      </c>
    </row>
    <row r="6" spans="1:93">
      <c r="A6" s="25">
        <f t="shared" si="0"/>
        <v>43881</v>
      </c>
      <c r="B6" s="25">
        <v>43883</v>
      </c>
      <c r="C6">
        <v>5</v>
      </c>
      <c r="D6" s="27">
        <v>5</v>
      </c>
      <c r="E6" s="27">
        <v>6</v>
      </c>
      <c r="F6" s="27">
        <v>12</v>
      </c>
      <c r="G6" s="27">
        <v>10</v>
      </c>
      <c r="H6" s="25">
        <v>43888</v>
      </c>
      <c r="I6">
        <v>2.01452991452991</v>
      </c>
      <c r="J6">
        <v>1.5282051282051199</v>
      </c>
      <c r="K6">
        <v>2.5692307692307699</v>
      </c>
    </row>
    <row r="7" spans="1:93">
      <c r="A7" s="25">
        <f t="shared" si="0"/>
        <v>43882</v>
      </c>
      <c r="B7" s="25">
        <v>43884</v>
      </c>
      <c r="C7">
        <v>6</v>
      </c>
      <c r="D7" s="27">
        <v>6</v>
      </c>
      <c r="E7" s="27">
        <v>7</v>
      </c>
      <c r="F7" s="27">
        <v>13</v>
      </c>
      <c r="G7" s="27">
        <v>11</v>
      </c>
      <c r="H7" s="25">
        <v>43889</v>
      </c>
      <c r="I7">
        <v>1.9512820512820499</v>
      </c>
      <c r="J7">
        <v>1.52991452991453</v>
      </c>
      <c r="K7">
        <v>2.41880341880342</v>
      </c>
      <c r="O7">
        <v>1.3914529914529901</v>
      </c>
      <c r="P7">
        <v>1.2170940170940101</v>
      </c>
      <c r="Q7">
        <v>1.35213675213675</v>
      </c>
      <c r="R7">
        <v>2.3367521367521298</v>
      </c>
      <c r="S7">
        <v>2.01452991452991</v>
      </c>
      <c r="T7">
        <v>1.9512820512820499</v>
      </c>
      <c r="U7">
        <v>1.4102564102564099</v>
      </c>
      <c r="V7">
        <v>1.5948717948717901</v>
      </c>
      <c r="W7">
        <v>1.6923076923076901</v>
      </c>
      <c r="X7">
        <v>1.55042735042735</v>
      </c>
      <c r="Y7">
        <v>1.44957264957265</v>
      </c>
      <c r="Z7">
        <v>1.38290598290598</v>
      </c>
      <c r="AA7">
        <v>1.3282051282051199</v>
      </c>
      <c r="AB7">
        <v>1.5042735042735</v>
      </c>
      <c r="AC7">
        <v>1.4470085470085401</v>
      </c>
      <c r="AD7">
        <v>1.708547008547</v>
      </c>
      <c r="AE7">
        <v>1.70940170940171</v>
      </c>
      <c r="AF7">
        <v>1.6717948717948701</v>
      </c>
      <c r="AG7">
        <v>1.71965811965812</v>
      </c>
      <c r="AH7">
        <v>1.7880341880341799</v>
      </c>
      <c r="AI7">
        <v>1.74529914529914</v>
      </c>
      <c r="AJ7">
        <v>1.7470085470085399</v>
      </c>
      <c r="AK7">
        <v>1.7008547008546999</v>
      </c>
      <c r="AL7">
        <v>1.61709401709401</v>
      </c>
      <c r="AM7">
        <v>1.5846153846153801</v>
      </c>
      <c r="AN7">
        <v>1.5042735042735</v>
      </c>
      <c r="AO7">
        <v>1.46723646723646</v>
      </c>
      <c r="AP7">
        <v>1.37321937321937</v>
      </c>
      <c r="AQ7">
        <v>1.3395061728394999</v>
      </c>
      <c r="AR7">
        <v>1.3276353276353201</v>
      </c>
      <c r="AS7">
        <v>1.27540360873694</v>
      </c>
      <c r="AT7">
        <v>1.2386039886039799</v>
      </c>
      <c r="AU7">
        <v>1.1887464387464399</v>
      </c>
      <c r="AV7">
        <v>1.13888888888888</v>
      </c>
      <c r="AW7">
        <v>1.0985280151946799</v>
      </c>
      <c r="AX7">
        <v>1.0486704653371299</v>
      </c>
      <c r="AY7">
        <v>1.04510921177587</v>
      </c>
      <c r="AZ7">
        <v>0.97625830959164295</v>
      </c>
      <c r="BA7">
        <v>0.95845204178537602</v>
      </c>
      <c r="BB7">
        <v>0.93114909781576405</v>
      </c>
      <c r="BC7">
        <v>0.91571699905033199</v>
      </c>
      <c r="BD7">
        <v>0.929962013295346</v>
      </c>
      <c r="BE7">
        <v>0.94658119658119599</v>
      </c>
      <c r="BF7">
        <v>0.94301994301994396</v>
      </c>
      <c r="BG7">
        <v>0.94776828110161404</v>
      </c>
      <c r="BH7">
        <v>0.91690408357075004</v>
      </c>
      <c r="BI7">
        <v>0.93114909781576405</v>
      </c>
      <c r="BJ7">
        <v>0.91571699905033199</v>
      </c>
      <c r="BK7">
        <v>0.91334283000949601</v>
      </c>
      <c r="BL7">
        <v>0.88366571699905005</v>
      </c>
      <c r="BM7">
        <v>0.86585944919278302</v>
      </c>
      <c r="BN7">
        <v>0.87179487179487203</v>
      </c>
      <c r="BO7">
        <v>0.87298195631528996</v>
      </c>
      <c r="BP7">
        <v>0.85636277302943997</v>
      </c>
      <c r="BQ7">
        <v>0.859924026590693</v>
      </c>
      <c r="BR7">
        <v>0.85398860398860399</v>
      </c>
      <c r="BS7">
        <v>0.86229819563152899</v>
      </c>
      <c r="BT7">
        <v>0.85398860398860399</v>
      </c>
      <c r="BU7">
        <v>0.82431149097815803</v>
      </c>
      <c r="BV7">
        <v>0.84449192782526095</v>
      </c>
      <c r="BW7">
        <v>0.86111111111111105</v>
      </c>
      <c r="BX7">
        <v>0.85873694207027496</v>
      </c>
      <c r="BY7">
        <v>0.86942070275403605</v>
      </c>
      <c r="BZ7">
        <v>0.86229819563152899</v>
      </c>
      <c r="CA7">
        <v>0.907407407407407</v>
      </c>
      <c r="CB7">
        <v>0.90800094966761302</v>
      </c>
      <c r="CC7">
        <v>0.91927825261158702</v>
      </c>
      <c r="CD7">
        <v>0.94183285849952603</v>
      </c>
      <c r="CE7">
        <v>0.95726495726495797</v>
      </c>
      <c r="CF7">
        <v>0.95963912630579196</v>
      </c>
      <c r="CG7">
        <v>0.97150997150997198</v>
      </c>
      <c r="CH7">
        <v>0.98694207027540404</v>
      </c>
      <c r="CI7">
        <v>0.99406457739791099</v>
      </c>
      <c r="CJ7">
        <v>1.02255460588793</v>
      </c>
      <c r="CK7">
        <v>0.98219373219373196</v>
      </c>
      <c r="CL7">
        <v>0.99643874643874697</v>
      </c>
      <c r="CM7">
        <v>0.96320037986704599</v>
      </c>
      <c r="CN7">
        <v>0.91927825261158702</v>
      </c>
      <c r="CO7">
        <v>0.88960113960113896</v>
      </c>
    </row>
    <row r="8" spans="1:93">
      <c r="A8" s="25">
        <f t="shared" si="0"/>
        <v>43883</v>
      </c>
      <c r="B8" s="25">
        <v>43885</v>
      </c>
      <c r="C8">
        <v>7</v>
      </c>
      <c r="D8" s="27">
        <v>7</v>
      </c>
      <c r="E8" s="27">
        <v>8</v>
      </c>
      <c r="F8" s="27">
        <v>14</v>
      </c>
      <c r="G8" s="27">
        <v>12</v>
      </c>
      <c r="H8" s="25">
        <v>43890</v>
      </c>
      <c r="I8">
        <v>1.4102564102564099</v>
      </c>
      <c r="J8">
        <v>1.7743589743589701</v>
      </c>
      <c r="K8">
        <v>2.18461538461538</v>
      </c>
      <c r="O8">
        <v>2.2179487179487101</v>
      </c>
      <c r="P8">
        <v>1.8957264957264901</v>
      </c>
      <c r="Q8">
        <v>1.99487179487179</v>
      </c>
      <c r="R8">
        <v>1.6905982905982899</v>
      </c>
      <c r="S8">
        <v>1.5282051282051199</v>
      </c>
      <c r="T8">
        <v>1.52991452991453</v>
      </c>
      <c r="U8">
        <v>1.7743589743589701</v>
      </c>
      <c r="V8">
        <v>1.9418803418803401</v>
      </c>
      <c r="W8">
        <v>2.0008547008547</v>
      </c>
      <c r="X8">
        <v>1.8034188034187999</v>
      </c>
      <c r="Y8">
        <v>1.65213675213675</v>
      </c>
      <c r="Z8">
        <v>1.58205128205128</v>
      </c>
      <c r="AA8">
        <v>1.5128205128205101</v>
      </c>
      <c r="AB8">
        <v>1.6615384615384601</v>
      </c>
      <c r="AC8">
        <v>1.6008547008547001</v>
      </c>
      <c r="AD8">
        <v>1.5589743589743501</v>
      </c>
      <c r="AE8">
        <v>1.84786324786324</v>
      </c>
      <c r="AF8">
        <v>1.8034188034187999</v>
      </c>
      <c r="AG8">
        <v>1.82222222222222</v>
      </c>
      <c r="AH8">
        <v>1.8752136752136701</v>
      </c>
      <c r="AI8">
        <v>1.83247863247863</v>
      </c>
      <c r="AJ8">
        <v>1.82735042735042</v>
      </c>
      <c r="AK8">
        <v>1.7777777777777699</v>
      </c>
      <c r="AL8">
        <v>1.6854700854700799</v>
      </c>
      <c r="AM8">
        <v>1.6555555555555499</v>
      </c>
      <c r="AN8">
        <v>1.5757359924026499</v>
      </c>
      <c r="AO8">
        <v>1.52136752136752</v>
      </c>
      <c r="AP8">
        <v>1.42022792022792</v>
      </c>
      <c r="AQ8">
        <v>1.37986704653371</v>
      </c>
      <c r="AR8">
        <v>1.36324786324786</v>
      </c>
      <c r="AS8">
        <v>1.30864197530864</v>
      </c>
      <c r="AT8">
        <v>1.2765906932573601</v>
      </c>
      <c r="AU8">
        <v>1.2196106362773</v>
      </c>
      <c r="AV8">
        <v>1.1721272554605799</v>
      </c>
      <c r="AW8">
        <v>1.1240503323836599</v>
      </c>
      <c r="AX8">
        <v>1.07953466286799</v>
      </c>
      <c r="AY8">
        <v>1.0201804368470999</v>
      </c>
      <c r="AZ8">
        <v>1.0035612535612499</v>
      </c>
      <c r="BA8">
        <v>0.98812915479582197</v>
      </c>
      <c r="BB8">
        <v>0.95726495726495797</v>
      </c>
      <c r="BC8">
        <v>0.94183285849952603</v>
      </c>
      <c r="BD8">
        <v>0.95489078822412199</v>
      </c>
      <c r="BE8">
        <v>0.97032288698955405</v>
      </c>
      <c r="BF8">
        <v>0.97507122507122501</v>
      </c>
      <c r="BG8">
        <v>0.97032288698955405</v>
      </c>
      <c r="BH8">
        <v>0.94420702754036001</v>
      </c>
      <c r="BI8">
        <v>0.95311016144349503</v>
      </c>
      <c r="BJ8">
        <v>0.94301994301994096</v>
      </c>
      <c r="BK8">
        <v>0.93708452041785195</v>
      </c>
      <c r="BL8">
        <v>0.91334283000949601</v>
      </c>
      <c r="BM8">
        <v>0.89197530864197505</v>
      </c>
      <c r="BN8">
        <v>0.90384615384615496</v>
      </c>
      <c r="BO8">
        <v>0.89672364672364702</v>
      </c>
      <c r="BP8">
        <v>0.890788224121557</v>
      </c>
      <c r="BQ8">
        <v>0.88603988603988704</v>
      </c>
      <c r="BR8">
        <v>0.88247863247863201</v>
      </c>
      <c r="BS8">
        <v>0.88603988603988504</v>
      </c>
      <c r="BT8">
        <v>0.87891737891737898</v>
      </c>
      <c r="BU8">
        <v>0.85517568850902204</v>
      </c>
      <c r="BV8">
        <v>0.87179487179487203</v>
      </c>
      <c r="BW8">
        <v>0.88366571699904894</v>
      </c>
      <c r="BX8">
        <v>0.88485280151946899</v>
      </c>
      <c r="BY8">
        <v>0.88841405508072302</v>
      </c>
      <c r="BZ8">
        <v>0.887820512820511</v>
      </c>
      <c r="CA8">
        <v>0.88010446343779702</v>
      </c>
      <c r="CB8">
        <v>0.93292972459638901</v>
      </c>
      <c r="CC8">
        <v>0.94420702754036001</v>
      </c>
      <c r="CD8">
        <v>0.96438746438746203</v>
      </c>
      <c r="CE8">
        <v>0.97981956315289498</v>
      </c>
      <c r="CF8">
        <v>0.98931623931624002</v>
      </c>
      <c r="CG8">
        <v>1.0041547958214601</v>
      </c>
      <c r="CH8">
        <v>1.0154320987654299</v>
      </c>
      <c r="CI8">
        <v>1.0237416904083501</v>
      </c>
      <c r="CJ8">
        <v>0.99050332383665696</v>
      </c>
      <c r="CK8">
        <v>1.0083095916429199</v>
      </c>
      <c r="CL8">
        <v>1.0249287749287701</v>
      </c>
      <c r="CM8">
        <v>0.99406457739791099</v>
      </c>
      <c r="CN8">
        <v>0.94420702754036001</v>
      </c>
      <c r="CO8">
        <v>0.91512345679012597</v>
      </c>
    </row>
    <row r="9" spans="1:93">
      <c r="A9" s="25">
        <f t="shared" si="0"/>
        <v>43884</v>
      </c>
      <c r="B9" s="25">
        <v>43886</v>
      </c>
      <c r="C9">
        <v>8</v>
      </c>
      <c r="D9" s="27">
        <v>8</v>
      </c>
      <c r="E9" s="27">
        <v>9</v>
      </c>
      <c r="F9" s="27">
        <v>15</v>
      </c>
      <c r="G9" s="27">
        <v>13</v>
      </c>
      <c r="H9" s="25">
        <v>43891</v>
      </c>
      <c r="I9">
        <v>1.5948717948717901</v>
      </c>
      <c r="J9">
        <v>1.9418803418803401</v>
      </c>
      <c r="K9">
        <v>2.3299145299145301</v>
      </c>
      <c r="O9">
        <v>3.24615384615384</v>
      </c>
      <c r="P9">
        <v>2.72991452991453</v>
      </c>
      <c r="Q9">
        <v>2.72478632478632</v>
      </c>
      <c r="R9">
        <v>3.0512820512820502</v>
      </c>
      <c r="S9">
        <v>2.5692307692307699</v>
      </c>
      <c r="T9">
        <v>2.41880341880342</v>
      </c>
      <c r="U9">
        <v>2.18461538461538</v>
      </c>
      <c r="V9">
        <v>2.3299145299145301</v>
      </c>
      <c r="W9">
        <v>2.3390313390313402</v>
      </c>
      <c r="X9">
        <v>2.0786324786324699</v>
      </c>
      <c r="Y9">
        <v>1.87692307692307</v>
      </c>
      <c r="Z9">
        <v>1.7931623931623899</v>
      </c>
      <c r="AA9">
        <v>1.7076923076923001</v>
      </c>
      <c r="AB9">
        <v>1.8606837606837601</v>
      </c>
      <c r="AC9">
        <v>1.7675213675213599</v>
      </c>
      <c r="AD9">
        <v>1.8709401709401701</v>
      </c>
      <c r="AE9">
        <v>2.0008547008547</v>
      </c>
      <c r="AF9">
        <v>1.93846153846153</v>
      </c>
      <c r="AG9">
        <v>1.9350427350427299</v>
      </c>
      <c r="AH9">
        <v>1.9863247863247799</v>
      </c>
      <c r="AI9">
        <v>1.9264957264957201</v>
      </c>
      <c r="AJ9">
        <v>1.9111111111111101</v>
      </c>
      <c r="AK9">
        <v>1.84102564102564</v>
      </c>
      <c r="AL9">
        <v>1.75555555555555</v>
      </c>
      <c r="AM9">
        <v>1.71452991452991</v>
      </c>
      <c r="AN9">
        <v>1.6358974358974301</v>
      </c>
      <c r="AO9">
        <v>1.5726495726495699</v>
      </c>
      <c r="AP9">
        <v>1.47008547008547</v>
      </c>
      <c r="AQ9">
        <v>1.4190408357074999</v>
      </c>
      <c r="AR9">
        <v>1.4107312440645701</v>
      </c>
      <c r="AS9">
        <v>1.34188034188034</v>
      </c>
      <c r="AT9">
        <v>1.3181386514719799</v>
      </c>
      <c r="AU9">
        <v>1.252849002849</v>
      </c>
      <c r="AV9">
        <v>1.21248812915479</v>
      </c>
      <c r="AW9">
        <v>1.1531339031339001</v>
      </c>
      <c r="AX9">
        <v>1.1151471984805299</v>
      </c>
      <c r="AY9">
        <v>1.0664767331434</v>
      </c>
      <c r="AZ9">
        <v>1.03442545109211</v>
      </c>
      <c r="BA9">
        <v>1.0130579297245901</v>
      </c>
      <c r="BB9">
        <v>0.98338081671415001</v>
      </c>
      <c r="BC9">
        <v>0.97032288698955405</v>
      </c>
      <c r="BD9">
        <v>0.98100664767331502</v>
      </c>
      <c r="BE9">
        <v>0.99525166191832903</v>
      </c>
      <c r="BF9">
        <v>0.99881291547958195</v>
      </c>
      <c r="BG9">
        <v>0.99347103513770396</v>
      </c>
      <c r="BH9">
        <v>0.97150997150997198</v>
      </c>
      <c r="BI9">
        <v>0.97507122507122501</v>
      </c>
      <c r="BJ9">
        <v>0.97447768281101599</v>
      </c>
      <c r="BK9">
        <v>0.96320037986704998</v>
      </c>
      <c r="BL9">
        <v>0.95132953466286796</v>
      </c>
      <c r="BM9">
        <v>0.92046533713200296</v>
      </c>
      <c r="BN9">
        <v>0.93589743589743601</v>
      </c>
      <c r="BO9">
        <v>0.92283950617283905</v>
      </c>
      <c r="BP9">
        <v>0.92165242165242101</v>
      </c>
      <c r="BQ9">
        <v>0.91096866096866103</v>
      </c>
      <c r="BR9">
        <v>0.90978157644824298</v>
      </c>
      <c r="BS9">
        <v>0.91571699905033199</v>
      </c>
      <c r="BT9">
        <v>0.91215574548907896</v>
      </c>
      <c r="BU9">
        <v>0.88722697056030497</v>
      </c>
      <c r="BV9">
        <v>0.90028490028490005</v>
      </c>
      <c r="BW9">
        <v>0.907407407407407</v>
      </c>
      <c r="BX9">
        <v>0.91096866096866103</v>
      </c>
      <c r="BY9">
        <v>0.90978157644824298</v>
      </c>
      <c r="BZ9">
        <v>0.91809116809116897</v>
      </c>
      <c r="CA9">
        <v>0.93945868945869004</v>
      </c>
      <c r="CB9">
        <v>0.95607787274454104</v>
      </c>
      <c r="CC9">
        <v>0.96972934472934502</v>
      </c>
      <c r="CD9">
        <v>0.98812915479582197</v>
      </c>
      <c r="CE9">
        <v>1.00296771130104</v>
      </c>
      <c r="CF9">
        <v>1.0201804368470999</v>
      </c>
      <c r="CG9">
        <v>1.0397673314339999</v>
      </c>
      <c r="CH9">
        <v>1.0462962962962901</v>
      </c>
      <c r="CI9">
        <v>1.0546058879392199</v>
      </c>
      <c r="CJ9">
        <v>1.0534188034187999</v>
      </c>
      <c r="CK9">
        <v>1.0403608736942001</v>
      </c>
      <c r="CL9">
        <v>1.0546058879392199</v>
      </c>
      <c r="CM9">
        <v>1.02849002849002</v>
      </c>
      <c r="CN9">
        <v>0.97507122507122501</v>
      </c>
      <c r="CO9">
        <v>0.938271604938269</v>
      </c>
    </row>
    <row r="10" spans="1:93">
      <c r="A10" s="25">
        <f t="shared" si="0"/>
        <v>43885</v>
      </c>
      <c r="B10" s="25">
        <v>43887</v>
      </c>
      <c r="C10">
        <v>9</v>
      </c>
      <c r="D10" s="27">
        <v>9</v>
      </c>
      <c r="E10" s="27">
        <v>10</v>
      </c>
      <c r="F10" s="27">
        <v>16</v>
      </c>
      <c r="G10" s="27">
        <v>14</v>
      </c>
      <c r="H10" s="25">
        <v>43892</v>
      </c>
      <c r="I10">
        <v>1.6923076923076901</v>
      </c>
      <c r="J10">
        <v>2.0008547008547</v>
      </c>
      <c r="K10">
        <v>2.3390313390313402</v>
      </c>
    </row>
    <row r="11" spans="1:93">
      <c r="A11" s="25">
        <f t="shared" si="0"/>
        <v>43886</v>
      </c>
      <c r="B11" s="25">
        <v>43888</v>
      </c>
      <c r="C11">
        <v>10</v>
      </c>
      <c r="D11" s="27">
        <v>10</v>
      </c>
      <c r="E11" s="27">
        <v>11</v>
      </c>
      <c r="F11" s="27">
        <v>17</v>
      </c>
      <c r="G11" s="27">
        <v>15</v>
      </c>
      <c r="H11" s="25">
        <v>43893</v>
      </c>
      <c r="I11">
        <v>1.55042735042735</v>
      </c>
      <c r="J11">
        <v>1.8034188034187999</v>
      </c>
      <c r="K11">
        <v>2.0786324786324699</v>
      </c>
    </row>
    <row r="12" spans="1:93">
      <c r="A12" s="25">
        <f t="shared" si="0"/>
        <v>43887</v>
      </c>
      <c r="B12" s="25">
        <v>43889</v>
      </c>
      <c r="C12">
        <v>11</v>
      </c>
      <c r="D12" s="27">
        <v>11</v>
      </c>
      <c r="E12" s="27">
        <v>12</v>
      </c>
      <c r="F12" s="27">
        <v>18</v>
      </c>
      <c r="G12" s="27">
        <v>16</v>
      </c>
      <c r="H12" s="25">
        <v>43894</v>
      </c>
      <c r="I12">
        <v>1.44957264957265</v>
      </c>
      <c r="J12">
        <v>1.65213675213675</v>
      </c>
      <c r="K12">
        <v>1.87692307692307</v>
      </c>
    </row>
    <row r="13" spans="1:93">
      <c r="A13" s="25">
        <f t="shared" si="0"/>
        <v>43888</v>
      </c>
      <c r="B13" s="25">
        <v>43890</v>
      </c>
      <c r="C13">
        <v>12</v>
      </c>
      <c r="D13" s="27">
        <v>12</v>
      </c>
      <c r="E13" s="27">
        <v>13</v>
      </c>
      <c r="F13" s="27">
        <v>19</v>
      </c>
      <c r="G13" s="27">
        <v>17</v>
      </c>
      <c r="H13" s="25">
        <v>43895</v>
      </c>
      <c r="I13">
        <v>1.38290598290598</v>
      </c>
      <c r="J13">
        <v>1.58205128205128</v>
      </c>
      <c r="K13">
        <v>1.7931623931623899</v>
      </c>
    </row>
    <row r="14" spans="1:93">
      <c r="A14" s="25">
        <f t="shared" si="0"/>
        <v>43889</v>
      </c>
      <c r="B14" s="25">
        <v>43891</v>
      </c>
      <c r="C14">
        <v>13</v>
      </c>
      <c r="D14" s="27">
        <v>13</v>
      </c>
      <c r="E14" s="27">
        <v>14</v>
      </c>
      <c r="F14" s="27">
        <v>20</v>
      </c>
      <c r="G14" s="27">
        <v>18</v>
      </c>
      <c r="H14" s="25">
        <v>43896</v>
      </c>
      <c r="I14">
        <v>1.3282051282051199</v>
      </c>
      <c r="J14">
        <v>1.5128205128205101</v>
      </c>
      <c r="K14">
        <v>1.7076923076923001</v>
      </c>
    </row>
    <row r="15" spans="1:93">
      <c r="A15" s="25">
        <f t="shared" si="0"/>
        <v>43890</v>
      </c>
      <c r="B15" s="25">
        <v>43892</v>
      </c>
      <c r="C15">
        <v>14</v>
      </c>
      <c r="D15" s="27">
        <v>14</v>
      </c>
      <c r="E15" s="27">
        <v>15</v>
      </c>
      <c r="F15" s="27">
        <v>21</v>
      </c>
      <c r="G15" s="27">
        <v>19</v>
      </c>
      <c r="H15" s="25">
        <v>43897</v>
      </c>
      <c r="I15">
        <v>1.5042735042735</v>
      </c>
      <c r="J15">
        <v>1.6615384615384601</v>
      </c>
      <c r="K15">
        <v>1.8606837606837601</v>
      </c>
    </row>
    <row r="16" spans="1:93">
      <c r="A16" s="25">
        <f t="shared" si="0"/>
        <v>43891</v>
      </c>
      <c r="B16" s="25">
        <v>43893</v>
      </c>
      <c r="C16">
        <v>15</v>
      </c>
      <c r="D16" s="27">
        <v>15</v>
      </c>
      <c r="E16" s="27">
        <v>16</v>
      </c>
      <c r="F16" s="27">
        <v>22</v>
      </c>
      <c r="G16" s="27">
        <v>20</v>
      </c>
      <c r="H16" s="25">
        <v>43898</v>
      </c>
      <c r="I16">
        <v>1.4470085470085401</v>
      </c>
      <c r="J16">
        <v>1.6008547008547001</v>
      </c>
      <c r="K16">
        <v>1.7675213675213599</v>
      </c>
    </row>
    <row r="17" spans="1:11">
      <c r="A17" s="25">
        <f t="shared" si="0"/>
        <v>43892</v>
      </c>
      <c r="B17" s="25">
        <v>43894</v>
      </c>
      <c r="C17">
        <v>16</v>
      </c>
      <c r="D17" s="27">
        <v>16</v>
      </c>
      <c r="E17" s="27">
        <v>17</v>
      </c>
      <c r="F17" s="27">
        <v>23</v>
      </c>
      <c r="G17" s="27">
        <v>21</v>
      </c>
      <c r="H17" s="25">
        <v>43899</v>
      </c>
      <c r="I17">
        <v>1.708547008547</v>
      </c>
      <c r="J17">
        <v>1.5589743589743501</v>
      </c>
      <c r="K17">
        <v>1.8709401709401701</v>
      </c>
    </row>
    <row r="18" spans="1:11">
      <c r="A18" s="25">
        <f t="shared" si="0"/>
        <v>43893</v>
      </c>
      <c r="B18" s="25">
        <v>43895</v>
      </c>
      <c r="C18">
        <v>17</v>
      </c>
      <c r="D18" s="27">
        <v>17</v>
      </c>
      <c r="E18" s="27">
        <v>18</v>
      </c>
      <c r="F18" s="27">
        <v>24</v>
      </c>
      <c r="G18" s="27">
        <v>22</v>
      </c>
      <c r="H18" s="25">
        <v>43900</v>
      </c>
      <c r="I18">
        <v>1.70940170940171</v>
      </c>
      <c r="J18">
        <v>1.84786324786324</v>
      </c>
      <c r="K18">
        <v>2.0008547008547</v>
      </c>
    </row>
    <row r="19" spans="1:11">
      <c r="A19" s="25">
        <f t="shared" si="0"/>
        <v>43894</v>
      </c>
      <c r="B19" s="25">
        <v>43896</v>
      </c>
      <c r="C19">
        <v>18</v>
      </c>
      <c r="D19" s="27">
        <v>18</v>
      </c>
      <c r="E19" s="27">
        <v>19</v>
      </c>
      <c r="F19" s="27">
        <v>25</v>
      </c>
      <c r="G19" s="27">
        <v>23</v>
      </c>
      <c r="H19" s="25">
        <v>43901</v>
      </c>
      <c r="I19">
        <v>1.6717948717948701</v>
      </c>
      <c r="J19">
        <v>1.8034188034187999</v>
      </c>
      <c r="K19">
        <v>1.93846153846153</v>
      </c>
    </row>
    <row r="20" spans="1:11">
      <c r="A20" s="25">
        <f t="shared" si="0"/>
        <v>43895</v>
      </c>
      <c r="B20" s="25">
        <v>43897</v>
      </c>
      <c r="C20">
        <v>19</v>
      </c>
      <c r="D20" s="27">
        <v>19</v>
      </c>
      <c r="E20" s="27">
        <v>20</v>
      </c>
      <c r="F20" s="27">
        <v>26</v>
      </c>
      <c r="G20" s="27">
        <v>24</v>
      </c>
      <c r="H20" s="25">
        <v>43902</v>
      </c>
      <c r="I20">
        <v>1.71965811965812</v>
      </c>
      <c r="J20">
        <v>1.82222222222222</v>
      </c>
      <c r="K20">
        <v>1.9350427350427299</v>
      </c>
    </row>
    <row r="21" spans="1:11">
      <c r="A21" s="25">
        <f t="shared" si="0"/>
        <v>43896</v>
      </c>
      <c r="B21" s="25">
        <v>43898</v>
      </c>
      <c r="C21">
        <v>20</v>
      </c>
      <c r="D21" s="27">
        <v>20</v>
      </c>
      <c r="E21" s="27">
        <v>21</v>
      </c>
      <c r="F21" s="27">
        <v>27</v>
      </c>
      <c r="G21" s="27">
        <v>25</v>
      </c>
      <c r="H21" s="25">
        <v>43903</v>
      </c>
      <c r="I21">
        <v>1.7880341880341799</v>
      </c>
      <c r="J21">
        <v>1.8752136752136701</v>
      </c>
      <c r="K21">
        <v>1.9863247863247799</v>
      </c>
    </row>
    <row r="22" spans="1:11">
      <c r="A22" s="25">
        <f t="shared" si="0"/>
        <v>43897</v>
      </c>
      <c r="B22" s="25">
        <v>43899</v>
      </c>
      <c r="C22">
        <v>21</v>
      </c>
      <c r="D22" s="27">
        <v>21</v>
      </c>
      <c r="E22" s="27">
        <v>22</v>
      </c>
      <c r="F22" s="27">
        <v>28</v>
      </c>
      <c r="G22" s="27">
        <v>26</v>
      </c>
      <c r="H22" s="25">
        <v>43904</v>
      </c>
      <c r="I22">
        <v>1.74529914529914</v>
      </c>
      <c r="J22">
        <v>1.83247863247863</v>
      </c>
      <c r="K22">
        <v>1.9264957264957201</v>
      </c>
    </row>
    <row r="23" spans="1:11">
      <c r="A23" s="25">
        <f t="shared" si="0"/>
        <v>43898</v>
      </c>
      <c r="B23" s="25">
        <v>43900</v>
      </c>
      <c r="C23">
        <v>22</v>
      </c>
      <c r="D23" s="27">
        <v>22</v>
      </c>
      <c r="E23" s="27">
        <v>23</v>
      </c>
      <c r="F23" s="27">
        <v>29</v>
      </c>
      <c r="G23" s="27">
        <v>27</v>
      </c>
      <c r="H23" s="25">
        <v>43905</v>
      </c>
      <c r="I23">
        <v>1.7470085470085399</v>
      </c>
      <c r="J23">
        <v>1.82735042735042</v>
      </c>
      <c r="K23">
        <v>1.9111111111111101</v>
      </c>
    </row>
    <row r="24" spans="1:11">
      <c r="A24" s="25">
        <f t="shared" si="0"/>
        <v>43899</v>
      </c>
      <c r="B24" s="25">
        <v>43901</v>
      </c>
      <c r="C24">
        <v>23</v>
      </c>
      <c r="D24" s="27">
        <v>23</v>
      </c>
      <c r="E24" s="27">
        <v>24</v>
      </c>
      <c r="F24" s="27">
        <v>30</v>
      </c>
      <c r="G24" s="27">
        <v>28</v>
      </c>
      <c r="H24" s="25">
        <v>43906</v>
      </c>
      <c r="I24">
        <v>1.7008547008546999</v>
      </c>
      <c r="J24">
        <v>1.7777777777777699</v>
      </c>
      <c r="K24">
        <v>1.84102564102564</v>
      </c>
    </row>
    <row r="25" spans="1:11">
      <c r="A25" s="25">
        <f t="shared" si="0"/>
        <v>43900</v>
      </c>
      <c r="B25" s="25">
        <v>43902</v>
      </c>
      <c r="C25">
        <v>24</v>
      </c>
      <c r="D25" s="27">
        <v>24</v>
      </c>
      <c r="E25" s="27">
        <v>25</v>
      </c>
      <c r="F25" s="27">
        <v>31</v>
      </c>
      <c r="G25" s="27">
        <v>29</v>
      </c>
      <c r="H25" s="25">
        <v>43907</v>
      </c>
      <c r="I25">
        <v>1.61709401709401</v>
      </c>
      <c r="J25">
        <v>1.6854700854700799</v>
      </c>
      <c r="K25">
        <v>1.75555555555555</v>
      </c>
    </row>
    <row r="26" spans="1:11">
      <c r="A26" s="25">
        <f t="shared" si="0"/>
        <v>43901</v>
      </c>
      <c r="B26" s="25">
        <v>43903</v>
      </c>
      <c r="C26">
        <v>25</v>
      </c>
      <c r="D26" s="27">
        <v>25</v>
      </c>
      <c r="E26" s="27">
        <v>26</v>
      </c>
      <c r="F26" s="27">
        <v>32</v>
      </c>
      <c r="G26" s="27">
        <v>30</v>
      </c>
      <c r="H26" s="25">
        <v>43908</v>
      </c>
      <c r="I26">
        <v>1.5846153846153801</v>
      </c>
      <c r="J26">
        <v>1.6555555555555499</v>
      </c>
      <c r="K26">
        <v>1.71452991452991</v>
      </c>
    </row>
    <row r="27" spans="1:11">
      <c r="A27" s="25">
        <f t="shared" si="0"/>
        <v>43902</v>
      </c>
      <c r="B27" s="25">
        <v>43904</v>
      </c>
      <c r="C27">
        <v>26</v>
      </c>
      <c r="D27" s="27">
        <v>26</v>
      </c>
      <c r="E27" s="27">
        <v>27</v>
      </c>
      <c r="F27" s="27">
        <v>33</v>
      </c>
      <c r="G27" s="27">
        <v>31</v>
      </c>
      <c r="H27" s="25">
        <v>43909</v>
      </c>
      <c r="I27">
        <v>1.5042735042735</v>
      </c>
      <c r="J27">
        <v>1.5757359924026499</v>
      </c>
      <c r="K27">
        <v>1.6358974358974301</v>
      </c>
    </row>
    <row r="28" spans="1:11">
      <c r="A28" s="25">
        <f t="shared" si="0"/>
        <v>43903</v>
      </c>
      <c r="B28" s="25">
        <v>43905</v>
      </c>
      <c r="C28">
        <v>27</v>
      </c>
      <c r="D28" s="27">
        <v>27</v>
      </c>
      <c r="E28" s="27">
        <v>28</v>
      </c>
      <c r="F28" s="27">
        <v>34</v>
      </c>
      <c r="G28" s="27">
        <v>32</v>
      </c>
      <c r="H28" s="25">
        <v>43910</v>
      </c>
      <c r="I28">
        <v>1.46723646723646</v>
      </c>
      <c r="J28">
        <v>1.52136752136752</v>
      </c>
      <c r="K28">
        <v>1.5726495726495699</v>
      </c>
    </row>
    <row r="29" spans="1:11">
      <c r="A29" s="25">
        <f t="shared" si="0"/>
        <v>43904</v>
      </c>
      <c r="B29" s="25">
        <v>43906</v>
      </c>
      <c r="C29">
        <v>28</v>
      </c>
      <c r="D29" s="27">
        <v>28</v>
      </c>
      <c r="E29" s="27">
        <v>29</v>
      </c>
      <c r="F29" s="27">
        <v>35</v>
      </c>
      <c r="G29" s="27">
        <v>33</v>
      </c>
      <c r="H29" s="25">
        <v>43911</v>
      </c>
      <c r="I29">
        <v>1.37321937321937</v>
      </c>
      <c r="J29">
        <v>1.42022792022792</v>
      </c>
      <c r="K29">
        <v>1.47008547008547</v>
      </c>
    </row>
    <row r="30" spans="1:11">
      <c r="A30" s="25">
        <f t="shared" si="0"/>
        <v>43905</v>
      </c>
      <c r="B30" s="25">
        <v>43907</v>
      </c>
      <c r="C30">
        <v>29</v>
      </c>
      <c r="D30" s="27">
        <v>29</v>
      </c>
      <c r="E30" s="27">
        <v>30</v>
      </c>
      <c r="F30" s="27">
        <v>36</v>
      </c>
      <c r="G30" s="27">
        <v>34</v>
      </c>
      <c r="H30" s="25">
        <v>43912</v>
      </c>
      <c r="I30">
        <v>1.3395061728394999</v>
      </c>
      <c r="J30">
        <v>1.37986704653371</v>
      </c>
      <c r="K30">
        <v>1.4190408357074999</v>
      </c>
    </row>
    <row r="31" spans="1:11">
      <c r="A31" s="25">
        <f t="shared" si="0"/>
        <v>43906</v>
      </c>
      <c r="B31" s="25">
        <v>43908</v>
      </c>
      <c r="C31">
        <v>30</v>
      </c>
      <c r="D31" s="27">
        <v>30</v>
      </c>
      <c r="E31" s="27">
        <v>31</v>
      </c>
      <c r="F31" s="27">
        <v>37</v>
      </c>
      <c r="G31" s="27">
        <v>35</v>
      </c>
      <c r="H31" s="25">
        <v>43913</v>
      </c>
      <c r="I31">
        <v>1.3276353276353201</v>
      </c>
      <c r="J31">
        <v>1.36324786324786</v>
      </c>
      <c r="K31">
        <v>1.4107312440645701</v>
      </c>
    </row>
    <row r="32" spans="1:11">
      <c r="A32" s="25">
        <f t="shared" si="0"/>
        <v>43907</v>
      </c>
      <c r="B32" s="25">
        <v>43909</v>
      </c>
      <c r="C32">
        <v>31</v>
      </c>
      <c r="D32" s="27">
        <v>31</v>
      </c>
      <c r="E32" s="27">
        <v>32</v>
      </c>
      <c r="F32" s="27">
        <v>38</v>
      </c>
      <c r="G32" s="27">
        <v>36</v>
      </c>
      <c r="H32" s="25">
        <v>43914</v>
      </c>
      <c r="I32">
        <v>1.27540360873694</v>
      </c>
      <c r="J32">
        <v>1.30864197530864</v>
      </c>
      <c r="K32">
        <v>1.34188034188034</v>
      </c>
    </row>
    <row r="33" spans="1:11">
      <c r="A33" s="25">
        <f t="shared" si="0"/>
        <v>43908</v>
      </c>
      <c r="B33" s="25">
        <v>43910</v>
      </c>
      <c r="C33">
        <v>32</v>
      </c>
      <c r="D33" s="27">
        <v>32</v>
      </c>
      <c r="E33" s="27">
        <v>33</v>
      </c>
      <c r="F33" s="27">
        <v>39</v>
      </c>
      <c r="G33" s="27">
        <v>37</v>
      </c>
      <c r="H33" s="25">
        <v>43915</v>
      </c>
      <c r="I33">
        <v>1.2386039886039799</v>
      </c>
      <c r="J33">
        <v>1.2765906932573601</v>
      </c>
      <c r="K33">
        <v>1.3181386514719799</v>
      </c>
    </row>
    <row r="34" spans="1:11">
      <c r="A34" s="25">
        <f t="shared" si="0"/>
        <v>43909</v>
      </c>
      <c r="B34" s="25">
        <v>43911</v>
      </c>
      <c r="C34">
        <v>33</v>
      </c>
      <c r="D34" s="27">
        <v>33</v>
      </c>
      <c r="E34" s="27">
        <v>34</v>
      </c>
      <c r="F34" s="27">
        <v>40</v>
      </c>
      <c r="G34" s="27">
        <v>38</v>
      </c>
      <c r="H34" s="25">
        <v>43916</v>
      </c>
      <c r="I34">
        <v>1.1887464387464399</v>
      </c>
      <c r="J34">
        <v>1.2196106362773</v>
      </c>
      <c r="K34">
        <v>1.252849002849</v>
      </c>
    </row>
    <row r="35" spans="1:11">
      <c r="A35" s="25">
        <f t="shared" si="0"/>
        <v>43910</v>
      </c>
      <c r="B35" s="25">
        <v>43912</v>
      </c>
      <c r="C35">
        <v>34</v>
      </c>
      <c r="D35" s="27">
        <v>34</v>
      </c>
      <c r="E35" s="27">
        <v>35</v>
      </c>
      <c r="F35" s="27">
        <v>41</v>
      </c>
      <c r="G35" s="27">
        <v>39</v>
      </c>
      <c r="H35" s="25">
        <v>43917</v>
      </c>
      <c r="I35">
        <v>1.13888888888888</v>
      </c>
      <c r="J35">
        <v>1.1721272554605799</v>
      </c>
      <c r="K35">
        <v>1.21248812915479</v>
      </c>
    </row>
    <row r="36" spans="1:11">
      <c r="A36" s="25">
        <f t="shared" si="0"/>
        <v>43911</v>
      </c>
      <c r="B36" s="25">
        <v>43913</v>
      </c>
      <c r="C36">
        <v>35</v>
      </c>
      <c r="D36" s="27">
        <v>35</v>
      </c>
      <c r="E36" s="27">
        <v>36</v>
      </c>
      <c r="F36" s="27">
        <v>42</v>
      </c>
      <c r="G36" s="27">
        <v>40</v>
      </c>
      <c r="H36" s="25">
        <v>43918</v>
      </c>
      <c r="I36">
        <v>1.0985280151946799</v>
      </c>
      <c r="J36">
        <v>1.1240503323836599</v>
      </c>
      <c r="K36">
        <v>1.1531339031339001</v>
      </c>
    </row>
    <row r="37" spans="1:11">
      <c r="A37" s="25">
        <f t="shared" si="0"/>
        <v>43912</v>
      </c>
      <c r="B37" s="25">
        <v>43914</v>
      </c>
      <c r="C37">
        <v>36</v>
      </c>
      <c r="D37" s="27">
        <v>36</v>
      </c>
      <c r="E37" s="27">
        <v>37</v>
      </c>
      <c r="F37" s="27">
        <v>43</v>
      </c>
      <c r="G37" s="27">
        <v>41</v>
      </c>
      <c r="H37" s="25">
        <v>43919</v>
      </c>
      <c r="I37">
        <v>1.0486704653371299</v>
      </c>
      <c r="J37">
        <v>1.07953466286799</v>
      </c>
      <c r="K37">
        <v>1.1151471984805299</v>
      </c>
    </row>
    <row r="38" spans="1:11">
      <c r="A38" s="25">
        <f t="shared" si="0"/>
        <v>43913</v>
      </c>
      <c r="B38" s="25">
        <v>43915</v>
      </c>
      <c r="C38">
        <v>37</v>
      </c>
      <c r="D38" s="27">
        <v>37</v>
      </c>
      <c r="E38" s="27">
        <v>38</v>
      </c>
      <c r="F38" s="27">
        <v>44</v>
      </c>
      <c r="G38" s="27">
        <v>42</v>
      </c>
      <c r="H38" s="25">
        <v>43920</v>
      </c>
      <c r="I38">
        <v>1.04510921177587</v>
      </c>
      <c r="J38">
        <v>1.0201804368470999</v>
      </c>
      <c r="K38">
        <v>1.0664767331434</v>
      </c>
    </row>
    <row r="39" spans="1:11">
      <c r="A39" s="25">
        <f t="shared" si="0"/>
        <v>43914</v>
      </c>
      <c r="B39" s="25">
        <v>43916</v>
      </c>
      <c r="C39">
        <v>38</v>
      </c>
      <c r="D39" s="27">
        <v>38</v>
      </c>
      <c r="E39" s="27">
        <v>39</v>
      </c>
      <c r="F39" s="27">
        <v>45</v>
      </c>
      <c r="G39" s="27">
        <v>43</v>
      </c>
      <c r="H39" s="25">
        <v>43921</v>
      </c>
      <c r="I39">
        <v>0.97625830959164295</v>
      </c>
      <c r="J39">
        <v>1.0035612535612499</v>
      </c>
      <c r="K39">
        <v>1.03442545109211</v>
      </c>
    </row>
    <row r="40" spans="1:11">
      <c r="A40" s="25">
        <f t="shared" si="0"/>
        <v>43915</v>
      </c>
      <c r="B40" s="25">
        <v>43917</v>
      </c>
      <c r="C40">
        <v>39</v>
      </c>
      <c r="D40" s="27">
        <v>39</v>
      </c>
      <c r="E40" s="27">
        <v>40</v>
      </c>
      <c r="F40" s="27">
        <v>46</v>
      </c>
      <c r="G40" s="27">
        <v>44</v>
      </c>
      <c r="H40" s="25">
        <v>43922</v>
      </c>
      <c r="I40">
        <v>0.95845204178537602</v>
      </c>
      <c r="J40">
        <v>0.98812915479582197</v>
      </c>
      <c r="K40">
        <v>1.0130579297245901</v>
      </c>
    </row>
    <row r="41" spans="1:11">
      <c r="A41" s="25">
        <f t="shared" si="0"/>
        <v>43916</v>
      </c>
      <c r="B41" s="25">
        <v>43918</v>
      </c>
      <c r="C41">
        <v>40</v>
      </c>
      <c r="D41" s="27">
        <v>40</v>
      </c>
      <c r="E41" s="27">
        <v>41</v>
      </c>
      <c r="F41" s="27">
        <v>47</v>
      </c>
      <c r="G41" s="27">
        <v>45</v>
      </c>
      <c r="H41" s="25">
        <v>43923</v>
      </c>
      <c r="I41">
        <v>0.93114909781576405</v>
      </c>
      <c r="J41">
        <v>0.95726495726495797</v>
      </c>
      <c r="K41">
        <v>0.98338081671415001</v>
      </c>
    </row>
    <row r="42" spans="1:11">
      <c r="A42" s="25">
        <f t="shared" si="0"/>
        <v>43917</v>
      </c>
      <c r="B42" s="25">
        <v>43919</v>
      </c>
      <c r="C42">
        <v>41</v>
      </c>
      <c r="D42" s="27">
        <v>41</v>
      </c>
      <c r="E42" s="27">
        <v>42</v>
      </c>
      <c r="F42" s="27">
        <v>48</v>
      </c>
      <c r="G42" s="27">
        <v>46</v>
      </c>
      <c r="H42" s="25">
        <v>43924</v>
      </c>
      <c r="I42">
        <v>0.91571699905033199</v>
      </c>
      <c r="J42">
        <v>0.94183285849952603</v>
      </c>
      <c r="K42">
        <v>0.97032288698955405</v>
      </c>
    </row>
    <row r="43" spans="1:11">
      <c r="A43" s="25">
        <f t="shared" si="0"/>
        <v>43918</v>
      </c>
      <c r="B43" s="25">
        <v>43920</v>
      </c>
      <c r="C43">
        <v>42</v>
      </c>
      <c r="D43" s="27">
        <v>42</v>
      </c>
      <c r="E43" s="27">
        <v>43</v>
      </c>
      <c r="F43" s="27">
        <v>49</v>
      </c>
      <c r="G43" s="27">
        <v>47</v>
      </c>
      <c r="H43" s="25">
        <v>43925</v>
      </c>
      <c r="I43">
        <v>0.929962013295346</v>
      </c>
      <c r="J43">
        <v>0.95489078822412199</v>
      </c>
      <c r="K43">
        <v>0.98100664767331502</v>
      </c>
    </row>
    <row r="44" spans="1:11">
      <c r="A44" s="25">
        <f t="shared" si="0"/>
        <v>43919</v>
      </c>
      <c r="B44" s="25">
        <v>43921</v>
      </c>
      <c r="C44">
        <v>43</v>
      </c>
      <c r="D44" s="27">
        <v>43</v>
      </c>
      <c r="E44" s="27">
        <v>44</v>
      </c>
      <c r="F44" s="27">
        <v>50</v>
      </c>
      <c r="G44" s="27">
        <v>48</v>
      </c>
      <c r="H44" s="25">
        <v>43926</v>
      </c>
      <c r="I44">
        <v>0.94658119658119599</v>
      </c>
      <c r="J44">
        <v>0.97032288698955405</v>
      </c>
      <c r="K44">
        <v>0.99525166191832903</v>
      </c>
    </row>
    <row r="45" spans="1:11">
      <c r="A45" s="25">
        <f t="shared" si="0"/>
        <v>43920</v>
      </c>
      <c r="B45" s="25">
        <v>43922</v>
      </c>
      <c r="C45">
        <v>44</v>
      </c>
      <c r="D45" s="27">
        <v>44</v>
      </c>
      <c r="E45" s="27">
        <v>45</v>
      </c>
      <c r="F45" s="27">
        <v>51</v>
      </c>
      <c r="G45" s="27">
        <v>49</v>
      </c>
      <c r="H45" s="25">
        <v>43927</v>
      </c>
      <c r="I45">
        <v>0.94301994301994396</v>
      </c>
      <c r="J45">
        <v>0.97507122507122501</v>
      </c>
      <c r="K45">
        <v>0.99881291547958195</v>
      </c>
    </row>
    <row r="46" spans="1:11">
      <c r="A46" s="25">
        <f t="shared" si="0"/>
        <v>43921</v>
      </c>
      <c r="B46" s="25">
        <v>43923</v>
      </c>
      <c r="C46">
        <v>45</v>
      </c>
      <c r="D46" s="27">
        <v>45</v>
      </c>
      <c r="E46" s="27">
        <v>46</v>
      </c>
      <c r="F46" s="27">
        <v>52</v>
      </c>
      <c r="G46" s="27">
        <v>50</v>
      </c>
      <c r="H46" s="25">
        <v>43928</v>
      </c>
      <c r="I46">
        <v>0.94776828110161404</v>
      </c>
      <c r="J46">
        <v>0.97032288698955405</v>
      </c>
      <c r="K46">
        <v>0.99347103513770396</v>
      </c>
    </row>
    <row r="47" spans="1:11">
      <c r="A47" s="25">
        <f t="shared" si="0"/>
        <v>43922</v>
      </c>
      <c r="B47" s="25">
        <v>43924</v>
      </c>
      <c r="C47">
        <v>46</v>
      </c>
      <c r="D47" s="27">
        <v>46</v>
      </c>
      <c r="E47" s="27">
        <v>47</v>
      </c>
      <c r="F47" s="27">
        <v>53</v>
      </c>
      <c r="G47" s="27">
        <v>51</v>
      </c>
      <c r="H47" s="25">
        <v>43929</v>
      </c>
      <c r="I47">
        <v>0.91690408357075004</v>
      </c>
      <c r="J47">
        <v>0.94420702754036001</v>
      </c>
      <c r="K47">
        <v>0.97150997150997198</v>
      </c>
    </row>
    <row r="48" spans="1:11">
      <c r="A48" s="25">
        <f t="shared" si="0"/>
        <v>43923</v>
      </c>
      <c r="B48" s="25">
        <v>43925</v>
      </c>
      <c r="C48">
        <v>47</v>
      </c>
      <c r="D48" s="27">
        <v>47</v>
      </c>
      <c r="E48" s="27">
        <v>48</v>
      </c>
      <c r="F48" s="27">
        <v>54</v>
      </c>
      <c r="G48" s="27">
        <v>52</v>
      </c>
      <c r="H48" s="25">
        <v>43930</v>
      </c>
      <c r="I48">
        <v>0.93114909781576405</v>
      </c>
      <c r="J48">
        <v>0.95311016144349503</v>
      </c>
      <c r="K48">
        <v>0.97507122507122501</v>
      </c>
    </row>
    <row r="49" spans="1:11">
      <c r="A49" s="25">
        <f t="shared" si="0"/>
        <v>43924</v>
      </c>
      <c r="B49" s="25">
        <v>43926</v>
      </c>
      <c r="C49">
        <v>48</v>
      </c>
      <c r="D49" s="27">
        <v>48</v>
      </c>
      <c r="E49" s="27">
        <v>49</v>
      </c>
      <c r="F49" s="27">
        <v>55</v>
      </c>
      <c r="G49" s="27">
        <v>53</v>
      </c>
      <c r="H49" s="25">
        <v>43931</v>
      </c>
      <c r="I49">
        <v>0.91571699905033199</v>
      </c>
      <c r="J49">
        <v>0.94301994301994096</v>
      </c>
      <c r="K49">
        <v>0.97447768281101599</v>
      </c>
    </row>
    <row r="50" spans="1:11">
      <c r="A50" s="25">
        <f t="shared" si="0"/>
        <v>43925</v>
      </c>
      <c r="B50" s="25">
        <v>43927</v>
      </c>
      <c r="C50">
        <v>49</v>
      </c>
      <c r="D50" s="27">
        <v>49</v>
      </c>
      <c r="E50" s="27">
        <v>50</v>
      </c>
      <c r="F50" s="27">
        <v>56</v>
      </c>
      <c r="G50" s="27">
        <v>54</v>
      </c>
      <c r="H50" s="25">
        <v>43932</v>
      </c>
      <c r="I50">
        <v>0.91334283000949601</v>
      </c>
      <c r="J50">
        <v>0.93708452041785195</v>
      </c>
      <c r="K50">
        <v>0.96320037986704998</v>
      </c>
    </row>
    <row r="51" spans="1:11">
      <c r="A51" s="25">
        <f t="shared" si="0"/>
        <v>43926</v>
      </c>
      <c r="B51" s="25">
        <v>43928</v>
      </c>
      <c r="C51">
        <v>50</v>
      </c>
      <c r="D51" s="27">
        <v>50</v>
      </c>
      <c r="E51" s="27">
        <v>51</v>
      </c>
      <c r="F51" s="27">
        <v>57</v>
      </c>
      <c r="G51" s="27">
        <v>55</v>
      </c>
      <c r="H51" s="25">
        <v>43933</v>
      </c>
      <c r="I51">
        <v>0.88366571699905005</v>
      </c>
      <c r="J51">
        <v>0.91334283000949601</v>
      </c>
      <c r="K51">
        <v>0.95132953466286796</v>
      </c>
    </row>
    <row r="52" spans="1:11">
      <c r="A52" s="25">
        <f t="shared" si="0"/>
        <v>43927</v>
      </c>
      <c r="B52" s="25">
        <v>43929</v>
      </c>
      <c r="C52">
        <v>51</v>
      </c>
      <c r="D52" s="27">
        <v>51</v>
      </c>
      <c r="E52" s="27">
        <v>52</v>
      </c>
      <c r="F52" s="27">
        <v>58</v>
      </c>
      <c r="G52" s="27">
        <v>56</v>
      </c>
      <c r="H52" s="25">
        <v>43934</v>
      </c>
      <c r="I52">
        <v>0.86585944919278302</v>
      </c>
      <c r="J52">
        <v>0.89197530864197505</v>
      </c>
      <c r="K52">
        <v>0.92046533713200296</v>
      </c>
    </row>
    <row r="53" spans="1:11">
      <c r="A53" s="25">
        <f t="shared" si="0"/>
        <v>43928</v>
      </c>
      <c r="B53" s="25">
        <v>43930</v>
      </c>
      <c r="C53">
        <v>52</v>
      </c>
      <c r="D53" s="27">
        <v>52</v>
      </c>
      <c r="E53" s="27">
        <v>53</v>
      </c>
      <c r="F53" s="27">
        <v>59</v>
      </c>
      <c r="G53" s="27">
        <v>57</v>
      </c>
      <c r="H53" s="25">
        <v>43935</v>
      </c>
      <c r="I53">
        <v>0.87179487179487203</v>
      </c>
      <c r="J53">
        <v>0.90384615384615496</v>
      </c>
      <c r="K53">
        <v>0.93589743589743601</v>
      </c>
    </row>
    <row r="54" spans="1:11">
      <c r="A54" s="25">
        <f t="shared" si="0"/>
        <v>43929</v>
      </c>
      <c r="B54" s="25">
        <v>43931</v>
      </c>
      <c r="C54">
        <v>53</v>
      </c>
      <c r="D54" s="27">
        <v>53</v>
      </c>
      <c r="E54" s="27">
        <v>54</v>
      </c>
      <c r="F54" s="27">
        <v>60</v>
      </c>
      <c r="G54" s="27">
        <v>58</v>
      </c>
      <c r="H54" s="25">
        <v>43936</v>
      </c>
      <c r="I54">
        <v>0.87298195631528996</v>
      </c>
      <c r="J54">
        <v>0.89672364672364702</v>
      </c>
      <c r="K54">
        <v>0.92283950617283905</v>
      </c>
    </row>
    <row r="55" spans="1:11">
      <c r="A55" s="25">
        <f t="shared" si="0"/>
        <v>43930</v>
      </c>
      <c r="B55" s="25">
        <v>43932</v>
      </c>
      <c r="C55">
        <v>54</v>
      </c>
      <c r="D55" s="27">
        <v>54</v>
      </c>
      <c r="E55" s="27">
        <v>55</v>
      </c>
      <c r="F55" s="27">
        <v>61</v>
      </c>
      <c r="G55" s="27">
        <v>59</v>
      </c>
      <c r="H55" s="25">
        <v>43937</v>
      </c>
      <c r="I55">
        <v>0.85636277302943997</v>
      </c>
      <c r="J55">
        <v>0.890788224121557</v>
      </c>
      <c r="K55">
        <v>0.92165242165242101</v>
      </c>
    </row>
    <row r="56" spans="1:11">
      <c r="A56" s="25">
        <f t="shared" si="0"/>
        <v>43931</v>
      </c>
      <c r="B56" s="25">
        <v>43933</v>
      </c>
      <c r="C56">
        <v>55</v>
      </c>
      <c r="D56" s="27">
        <v>55</v>
      </c>
      <c r="E56" s="27">
        <v>56</v>
      </c>
      <c r="F56" s="27">
        <v>62</v>
      </c>
      <c r="G56" s="27">
        <v>60</v>
      </c>
      <c r="H56" s="25">
        <v>43938</v>
      </c>
      <c r="I56">
        <v>0.859924026590693</v>
      </c>
      <c r="J56">
        <v>0.88603988603988704</v>
      </c>
      <c r="K56">
        <v>0.91096866096866103</v>
      </c>
    </row>
    <row r="57" spans="1:11">
      <c r="A57" s="25">
        <f t="shared" si="0"/>
        <v>43932</v>
      </c>
      <c r="B57" s="25">
        <v>43934</v>
      </c>
      <c r="C57">
        <v>56</v>
      </c>
      <c r="D57" s="27">
        <v>56</v>
      </c>
      <c r="E57" s="27">
        <v>57</v>
      </c>
      <c r="F57" s="27">
        <v>63</v>
      </c>
      <c r="G57" s="27">
        <v>61</v>
      </c>
      <c r="H57" s="25">
        <v>43939</v>
      </c>
      <c r="I57">
        <v>0.85398860398860399</v>
      </c>
      <c r="J57">
        <v>0.88247863247863201</v>
      </c>
      <c r="K57">
        <v>0.90978157644824298</v>
      </c>
    </row>
    <row r="58" spans="1:11">
      <c r="A58" s="25">
        <f t="shared" si="0"/>
        <v>43933</v>
      </c>
      <c r="B58" s="25">
        <v>43935</v>
      </c>
      <c r="C58">
        <v>57</v>
      </c>
      <c r="D58" s="27">
        <v>57</v>
      </c>
      <c r="E58" s="27">
        <v>58</v>
      </c>
      <c r="F58" s="27">
        <v>64</v>
      </c>
      <c r="G58" s="27">
        <v>62</v>
      </c>
      <c r="H58" s="25">
        <v>43940</v>
      </c>
      <c r="I58">
        <v>0.86229819563152899</v>
      </c>
      <c r="J58">
        <v>0.88603988603988504</v>
      </c>
      <c r="K58">
        <v>0.91571699905033199</v>
      </c>
    </row>
    <row r="59" spans="1:11">
      <c r="A59" s="25">
        <f t="shared" si="0"/>
        <v>43934</v>
      </c>
      <c r="B59" s="25">
        <v>43936</v>
      </c>
      <c r="C59">
        <v>58</v>
      </c>
      <c r="D59" s="27">
        <v>58</v>
      </c>
      <c r="E59" s="27">
        <v>59</v>
      </c>
      <c r="F59" s="27">
        <v>65</v>
      </c>
      <c r="G59" s="27">
        <v>63</v>
      </c>
      <c r="H59" s="25">
        <v>43941</v>
      </c>
      <c r="I59">
        <v>0.85398860398860399</v>
      </c>
      <c r="J59">
        <v>0.87891737891737898</v>
      </c>
      <c r="K59">
        <v>0.91215574548907896</v>
      </c>
    </row>
    <row r="60" spans="1:11">
      <c r="A60" s="25">
        <f t="shared" si="0"/>
        <v>43935</v>
      </c>
      <c r="B60" s="25">
        <v>43937</v>
      </c>
      <c r="C60">
        <v>59</v>
      </c>
      <c r="D60" s="27">
        <v>59</v>
      </c>
      <c r="E60" s="27">
        <v>60</v>
      </c>
      <c r="F60" s="27">
        <v>66</v>
      </c>
      <c r="G60" s="27">
        <v>64</v>
      </c>
      <c r="H60" s="25">
        <v>43942</v>
      </c>
      <c r="I60">
        <v>0.82431149097815803</v>
      </c>
      <c r="J60">
        <v>0.85517568850902204</v>
      </c>
      <c r="K60">
        <v>0.88722697056030497</v>
      </c>
    </row>
    <row r="61" spans="1:11">
      <c r="A61" s="25">
        <f t="shared" si="0"/>
        <v>43936</v>
      </c>
      <c r="B61" s="25">
        <v>43938</v>
      </c>
      <c r="C61">
        <v>60</v>
      </c>
      <c r="D61" s="27">
        <v>60</v>
      </c>
      <c r="E61" s="27">
        <v>61</v>
      </c>
      <c r="F61" s="27">
        <v>67</v>
      </c>
      <c r="G61" s="27">
        <v>65</v>
      </c>
      <c r="H61" s="25">
        <v>43943</v>
      </c>
      <c r="I61">
        <v>0.84449192782526095</v>
      </c>
      <c r="J61">
        <v>0.87179487179487203</v>
      </c>
      <c r="K61">
        <v>0.90028490028490005</v>
      </c>
    </row>
    <row r="62" spans="1:11">
      <c r="A62" s="25">
        <f t="shared" si="0"/>
        <v>43937</v>
      </c>
      <c r="B62" s="25">
        <v>43939</v>
      </c>
      <c r="C62">
        <v>61</v>
      </c>
      <c r="D62" s="27">
        <v>61</v>
      </c>
      <c r="E62" s="27">
        <v>62</v>
      </c>
      <c r="F62" s="27">
        <v>68</v>
      </c>
      <c r="G62" s="27">
        <v>66</v>
      </c>
      <c r="H62" s="25">
        <v>43944</v>
      </c>
      <c r="I62">
        <v>0.86111111111111105</v>
      </c>
      <c r="J62">
        <v>0.88366571699904894</v>
      </c>
      <c r="K62">
        <v>0.907407407407407</v>
      </c>
    </row>
    <row r="63" spans="1:11">
      <c r="A63" s="25">
        <f t="shared" si="0"/>
        <v>43938</v>
      </c>
      <c r="B63" s="25">
        <v>43940</v>
      </c>
      <c r="C63">
        <v>62</v>
      </c>
      <c r="D63" s="27">
        <v>62</v>
      </c>
      <c r="E63" s="27">
        <v>63</v>
      </c>
      <c r="F63" s="27">
        <v>69</v>
      </c>
      <c r="G63" s="27">
        <v>67</v>
      </c>
      <c r="H63" s="25">
        <v>43945</v>
      </c>
      <c r="I63">
        <v>0.85873694207027496</v>
      </c>
      <c r="J63">
        <v>0.88485280151946899</v>
      </c>
      <c r="K63">
        <v>0.91096866096866103</v>
      </c>
    </row>
    <row r="64" spans="1:11">
      <c r="A64" s="25">
        <f t="shared" si="0"/>
        <v>43939</v>
      </c>
      <c r="B64" s="25">
        <v>43941</v>
      </c>
      <c r="C64">
        <v>63</v>
      </c>
      <c r="D64" s="27">
        <v>63</v>
      </c>
      <c r="E64" s="27">
        <v>64</v>
      </c>
      <c r="F64" s="27">
        <v>70</v>
      </c>
      <c r="G64" s="27">
        <v>68</v>
      </c>
      <c r="H64" s="25">
        <v>43946</v>
      </c>
      <c r="I64">
        <v>0.86942070275403605</v>
      </c>
      <c r="J64">
        <v>0.88841405508072302</v>
      </c>
      <c r="K64">
        <v>0.90978157644824298</v>
      </c>
    </row>
    <row r="65" spans="1:11">
      <c r="A65" s="25">
        <f t="shared" si="0"/>
        <v>43940</v>
      </c>
      <c r="B65" s="25">
        <v>43942</v>
      </c>
      <c r="C65">
        <v>64</v>
      </c>
      <c r="D65" s="27">
        <v>64</v>
      </c>
      <c r="E65" s="27">
        <v>65</v>
      </c>
      <c r="F65" s="27">
        <v>71</v>
      </c>
      <c r="G65" s="27">
        <v>69</v>
      </c>
      <c r="H65" s="25">
        <v>43947</v>
      </c>
      <c r="I65">
        <v>0.86229819563152899</v>
      </c>
      <c r="J65">
        <v>0.887820512820511</v>
      </c>
      <c r="K65">
        <v>0.91809116809116897</v>
      </c>
    </row>
    <row r="66" spans="1:11">
      <c r="A66" s="25">
        <f t="shared" si="0"/>
        <v>43941</v>
      </c>
      <c r="B66" s="25">
        <v>43943</v>
      </c>
      <c r="C66">
        <v>65</v>
      </c>
      <c r="D66" s="27">
        <v>65</v>
      </c>
      <c r="E66" s="27">
        <v>66</v>
      </c>
      <c r="F66" s="27">
        <v>72</v>
      </c>
      <c r="G66" s="27">
        <v>70</v>
      </c>
      <c r="H66" s="25">
        <v>43948</v>
      </c>
      <c r="I66">
        <v>0.907407407407407</v>
      </c>
      <c r="J66">
        <v>0.88010446343779702</v>
      </c>
      <c r="K66">
        <v>0.93945868945869004</v>
      </c>
    </row>
    <row r="67" spans="1:11">
      <c r="A67" s="25">
        <f t="shared" ref="A67:A80" si="1">H67-7</f>
        <v>43942</v>
      </c>
      <c r="B67" s="25">
        <v>43944</v>
      </c>
      <c r="C67">
        <v>66</v>
      </c>
      <c r="D67" s="27">
        <v>66</v>
      </c>
      <c r="E67" s="27">
        <v>67</v>
      </c>
      <c r="F67" s="27">
        <v>73</v>
      </c>
      <c r="G67" s="27">
        <v>71</v>
      </c>
      <c r="H67" s="25">
        <v>43949</v>
      </c>
      <c r="I67">
        <v>0.90800094966761302</v>
      </c>
      <c r="J67">
        <v>0.93292972459638901</v>
      </c>
      <c r="K67">
        <v>0.95607787274454104</v>
      </c>
    </row>
    <row r="68" spans="1:11">
      <c r="A68" s="25">
        <f t="shared" si="1"/>
        <v>43943</v>
      </c>
      <c r="B68" s="25">
        <v>43945</v>
      </c>
      <c r="C68">
        <v>67</v>
      </c>
      <c r="D68" s="27">
        <v>67</v>
      </c>
      <c r="E68" s="27">
        <v>68</v>
      </c>
      <c r="F68" s="27">
        <v>74</v>
      </c>
      <c r="G68" s="27">
        <v>72</v>
      </c>
      <c r="H68" s="25">
        <v>43950</v>
      </c>
      <c r="I68">
        <v>0.91927825261158702</v>
      </c>
      <c r="J68">
        <v>0.94420702754036001</v>
      </c>
      <c r="K68">
        <v>0.96972934472934502</v>
      </c>
    </row>
    <row r="69" spans="1:11">
      <c r="A69" s="25">
        <f t="shared" si="1"/>
        <v>43944</v>
      </c>
      <c r="B69" s="25">
        <v>43946</v>
      </c>
      <c r="C69">
        <v>68</v>
      </c>
      <c r="D69" s="27">
        <v>68</v>
      </c>
      <c r="E69" s="27">
        <v>69</v>
      </c>
      <c r="F69" s="27">
        <v>75</v>
      </c>
      <c r="G69" s="27">
        <v>73</v>
      </c>
      <c r="H69" s="25">
        <v>43951</v>
      </c>
      <c r="I69">
        <v>0.94183285849952603</v>
      </c>
      <c r="J69">
        <v>0.96438746438746203</v>
      </c>
      <c r="K69">
        <v>0.98812915479582197</v>
      </c>
    </row>
    <row r="70" spans="1:11">
      <c r="A70" s="25">
        <f t="shared" si="1"/>
        <v>43945</v>
      </c>
      <c r="B70" s="25">
        <v>43947</v>
      </c>
      <c r="C70">
        <v>69</v>
      </c>
      <c r="D70" s="27">
        <v>69</v>
      </c>
      <c r="E70" s="27">
        <v>70</v>
      </c>
      <c r="F70" s="27">
        <v>76</v>
      </c>
      <c r="G70" s="27">
        <v>74</v>
      </c>
      <c r="H70" s="25">
        <v>43952</v>
      </c>
      <c r="I70">
        <v>0.95726495726495797</v>
      </c>
      <c r="J70">
        <v>0.97981956315289498</v>
      </c>
      <c r="K70">
        <v>1.00296771130104</v>
      </c>
    </row>
    <row r="71" spans="1:11">
      <c r="A71" s="25">
        <f t="shared" si="1"/>
        <v>43946</v>
      </c>
      <c r="B71" s="25">
        <v>43948</v>
      </c>
      <c r="C71">
        <v>70</v>
      </c>
      <c r="D71" s="27">
        <v>70</v>
      </c>
      <c r="E71" s="27">
        <v>71</v>
      </c>
      <c r="F71" s="27">
        <v>77</v>
      </c>
      <c r="G71" s="27">
        <v>75</v>
      </c>
      <c r="H71" s="25">
        <v>43953</v>
      </c>
      <c r="I71">
        <v>0.95963912630579196</v>
      </c>
      <c r="J71">
        <v>0.98931623931624002</v>
      </c>
      <c r="K71">
        <v>1.0201804368470999</v>
      </c>
    </row>
    <row r="72" spans="1:11">
      <c r="A72" s="25">
        <f t="shared" si="1"/>
        <v>43947</v>
      </c>
      <c r="B72" s="25">
        <v>43949</v>
      </c>
      <c r="C72">
        <v>71</v>
      </c>
      <c r="D72" s="27">
        <v>71</v>
      </c>
      <c r="E72" s="27">
        <v>72</v>
      </c>
      <c r="F72" s="27">
        <v>78</v>
      </c>
      <c r="G72" s="27">
        <v>76</v>
      </c>
      <c r="H72" s="25">
        <v>43954</v>
      </c>
      <c r="I72">
        <v>0.97150997150997198</v>
      </c>
      <c r="J72">
        <v>1.0041547958214601</v>
      </c>
      <c r="K72">
        <v>1.0397673314339999</v>
      </c>
    </row>
    <row r="73" spans="1:11">
      <c r="A73" s="25">
        <f t="shared" si="1"/>
        <v>43948</v>
      </c>
      <c r="B73" s="25">
        <v>43950</v>
      </c>
      <c r="C73">
        <v>72</v>
      </c>
      <c r="D73" s="27">
        <v>72</v>
      </c>
      <c r="E73" s="27">
        <v>73</v>
      </c>
      <c r="F73" s="27">
        <v>79</v>
      </c>
      <c r="G73" s="27">
        <v>77</v>
      </c>
      <c r="H73" s="25">
        <v>43955</v>
      </c>
      <c r="I73">
        <v>0.98694207027540404</v>
      </c>
      <c r="J73">
        <v>1.0154320987654299</v>
      </c>
      <c r="K73">
        <v>1.0462962962962901</v>
      </c>
    </row>
    <row r="74" spans="1:11">
      <c r="A74" s="25">
        <f t="shared" si="1"/>
        <v>43949</v>
      </c>
      <c r="B74" s="25">
        <v>43951</v>
      </c>
      <c r="C74">
        <v>73</v>
      </c>
      <c r="D74" s="27">
        <v>73</v>
      </c>
      <c r="E74" s="27">
        <v>74</v>
      </c>
      <c r="F74" s="27">
        <v>80</v>
      </c>
      <c r="G74" s="27">
        <v>78</v>
      </c>
      <c r="H74" s="25">
        <v>43956</v>
      </c>
      <c r="I74">
        <v>0.99406457739791099</v>
      </c>
      <c r="J74">
        <v>1.0237416904083501</v>
      </c>
      <c r="K74">
        <v>1.0546058879392199</v>
      </c>
    </row>
    <row r="75" spans="1:11">
      <c r="A75" s="25">
        <f t="shared" si="1"/>
        <v>43950</v>
      </c>
      <c r="B75" s="25">
        <v>43952</v>
      </c>
      <c r="C75">
        <v>74</v>
      </c>
      <c r="D75" s="27">
        <v>74</v>
      </c>
      <c r="E75" s="27">
        <v>75</v>
      </c>
      <c r="F75" s="27">
        <v>81</v>
      </c>
      <c r="G75" s="27">
        <v>79</v>
      </c>
      <c r="H75" s="25">
        <v>43957</v>
      </c>
      <c r="I75">
        <v>1.02255460588793</v>
      </c>
      <c r="J75">
        <v>0.99050332383665696</v>
      </c>
      <c r="K75">
        <v>1.0534188034187999</v>
      </c>
    </row>
    <row r="76" spans="1:11">
      <c r="A76" s="25">
        <f t="shared" si="1"/>
        <v>43951</v>
      </c>
      <c r="B76" s="25">
        <v>43953</v>
      </c>
      <c r="C76">
        <v>75</v>
      </c>
      <c r="D76" s="27">
        <v>75</v>
      </c>
      <c r="E76" s="27">
        <v>76</v>
      </c>
      <c r="F76" s="27">
        <v>82</v>
      </c>
      <c r="G76" s="27">
        <v>80</v>
      </c>
      <c r="H76" s="25">
        <v>43958</v>
      </c>
      <c r="I76">
        <v>0.98219373219373196</v>
      </c>
      <c r="J76">
        <v>1.0083095916429199</v>
      </c>
      <c r="K76">
        <v>1.0403608736942001</v>
      </c>
    </row>
    <row r="77" spans="1:11">
      <c r="A77" s="25">
        <f t="shared" si="1"/>
        <v>43952</v>
      </c>
      <c r="B77" s="25">
        <v>43954</v>
      </c>
      <c r="C77">
        <v>76</v>
      </c>
      <c r="D77" s="27">
        <v>76</v>
      </c>
      <c r="E77" s="27">
        <v>77</v>
      </c>
      <c r="F77" s="27">
        <v>83</v>
      </c>
      <c r="G77" s="27">
        <v>81</v>
      </c>
      <c r="H77" s="25">
        <v>43959</v>
      </c>
      <c r="I77">
        <v>0.99643874643874697</v>
      </c>
      <c r="J77">
        <v>1.0249287749287701</v>
      </c>
      <c r="K77">
        <v>1.0546058879392199</v>
      </c>
    </row>
    <row r="78" spans="1:11">
      <c r="A78" s="25">
        <f t="shared" si="1"/>
        <v>43953</v>
      </c>
      <c r="B78" s="25">
        <v>43955</v>
      </c>
      <c r="C78">
        <v>77</v>
      </c>
      <c r="D78" s="27">
        <v>77</v>
      </c>
      <c r="E78" s="27">
        <v>78</v>
      </c>
      <c r="F78" s="27">
        <v>84</v>
      </c>
      <c r="G78" s="27">
        <v>82</v>
      </c>
      <c r="H78" s="25">
        <v>43960</v>
      </c>
      <c r="I78">
        <v>0.96320037986704599</v>
      </c>
      <c r="J78">
        <v>0.99406457739791099</v>
      </c>
      <c r="K78">
        <v>1.02849002849002</v>
      </c>
    </row>
    <row r="79" spans="1:11">
      <c r="A79" s="25">
        <f t="shared" si="1"/>
        <v>43954</v>
      </c>
      <c r="B79" s="25">
        <v>43956</v>
      </c>
      <c r="C79">
        <v>78</v>
      </c>
      <c r="D79" s="27">
        <v>78</v>
      </c>
      <c r="E79" s="27">
        <v>79</v>
      </c>
      <c r="F79" s="27">
        <v>85</v>
      </c>
      <c r="G79" s="27">
        <v>83</v>
      </c>
      <c r="H79" s="25">
        <v>43961</v>
      </c>
      <c r="I79">
        <v>0.91927825261158702</v>
      </c>
      <c r="J79">
        <v>0.94420702754036001</v>
      </c>
      <c r="K79">
        <v>0.97507122507122501</v>
      </c>
    </row>
    <row r="80" spans="1:11">
      <c r="A80" s="25">
        <f t="shared" si="1"/>
        <v>43955</v>
      </c>
      <c r="B80" s="25">
        <v>43957</v>
      </c>
      <c r="C80">
        <v>79</v>
      </c>
      <c r="D80" s="27">
        <v>79</v>
      </c>
      <c r="E80" s="27">
        <v>80</v>
      </c>
      <c r="F80" s="27">
        <v>86</v>
      </c>
      <c r="G80" s="27">
        <v>84</v>
      </c>
      <c r="H80" s="25">
        <v>43962</v>
      </c>
      <c r="I80">
        <v>0.88960113960113896</v>
      </c>
      <c r="J80">
        <v>0.91512345679012597</v>
      </c>
      <c r="K80">
        <v>0.938271604938269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10" t="s">
        <v>48</v>
      </c>
      <c r="I1" s="10"/>
      <c r="J1" s="10" t="s">
        <v>53</v>
      </c>
      <c r="K1" s="10"/>
      <c r="L1" s="10" t="s">
        <v>54</v>
      </c>
      <c r="M1" s="10"/>
    </row>
    <row r="2" spans="2:25" s="10" customFormat="1" ht="61" customHeight="1">
      <c r="B2" s="9" t="s">
        <v>37</v>
      </c>
      <c r="C2" s="10" t="s">
        <v>41</v>
      </c>
      <c r="D2" s="10" t="s">
        <v>40</v>
      </c>
      <c r="E2" s="10" t="s">
        <v>39</v>
      </c>
      <c r="F2" s="10" t="s">
        <v>38</v>
      </c>
      <c r="G2" s="12">
        <v>43890</v>
      </c>
    </row>
    <row r="3" spans="2:25" s="10" customFormat="1" ht="61" customHeight="1">
      <c r="B3" s="11" t="s">
        <v>44</v>
      </c>
      <c r="C3" s="14" t="s">
        <v>20</v>
      </c>
      <c r="D3" s="11" t="s">
        <v>21</v>
      </c>
      <c r="E3" s="11" t="s">
        <v>22</v>
      </c>
      <c r="F3" s="11" t="s">
        <v>23</v>
      </c>
      <c r="G3" s="10" t="s">
        <v>56</v>
      </c>
      <c r="H3" s="13">
        <f>H6-21</f>
        <v>43832</v>
      </c>
      <c r="I3" s="10">
        <f>ROUND(I6*0.02,0)</f>
        <v>9</v>
      </c>
      <c r="J3" s="13">
        <f>J6-21</f>
        <v>43833</v>
      </c>
      <c r="K3" s="10">
        <f>ROUND(K6*0.02,0)</f>
        <v>4</v>
      </c>
      <c r="L3" s="13">
        <f>L6-21</f>
        <v>43833</v>
      </c>
      <c r="M3" s="10">
        <f>ROUND(M6*0.02,0)</f>
        <v>13</v>
      </c>
      <c r="R3" s="10" t="s">
        <v>40</v>
      </c>
      <c r="S3" s="10" t="s">
        <v>39</v>
      </c>
      <c r="T3" s="10" t="s">
        <v>59</v>
      </c>
    </row>
    <row r="4" spans="2:25" s="10" customFormat="1" ht="61" customHeight="1">
      <c r="B4" s="11" t="s">
        <v>43</v>
      </c>
      <c r="C4" s="14" t="s">
        <v>16</v>
      </c>
      <c r="D4" s="11" t="s">
        <v>17</v>
      </c>
      <c r="E4" s="11" t="s">
        <v>18</v>
      </c>
      <c r="F4" s="11" t="s">
        <v>19</v>
      </c>
      <c r="G4" s="10" t="s">
        <v>57</v>
      </c>
      <c r="H4" s="13">
        <f>H6-14</f>
        <v>43839</v>
      </c>
      <c r="I4" s="10">
        <f>ROUND(I6*0.09,0)</f>
        <v>40</v>
      </c>
      <c r="J4" s="13">
        <f>J6-14</f>
        <v>43840</v>
      </c>
      <c r="K4" s="10">
        <f>ROUND(K6*0.09,0)</f>
        <v>18</v>
      </c>
      <c r="L4" s="13">
        <f>L6-14</f>
        <v>43840</v>
      </c>
      <c r="M4" s="10">
        <f>ROUND(M6*0.09,0)</f>
        <v>58</v>
      </c>
      <c r="R4" s="11">
        <f>ROUND(0.03^-1,2)</f>
        <v>33.33</v>
      </c>
      <c r="S4" s="11">
        <f>ROUND(0.02^-1,2)</f>
        <v>50</v>
      </c>
      <c r="T4" s="11">
        <f>ROUND(0.05^-1,2)</f>
        <v>20</v>
      </c>
      <c r="W4" s="16" t="s">
        <v>21</v>
      </c>
      <c r="X4" s="16" t="s">
        <v>22</v>
      </c>
      <c r="Y4" s="16" t="s">
        <v>23</v>
      </c>
    </row>
    <row r="5" spans="2:25" s="10" customFormat="1" ht="61" customHeight="1">
      <c r="B5" s="11" t="s">
        <v>42</v>
      </c>
      <c r="C5" s="14" t="s">
        <v>12</v>
      </c>
      <c r="D5" s="11" t="s">
        <v>13</v>
      </c>
      <c r="E5" s="11" t="s">
        <v>14</v>
      </c>
      <c r="F5" s="11" t="s">
        <v>15</v>
      </c>
      <c r="G5" s="10" t="s">
        <v>55</v>
      </c>
      <c r="H5" s="13">
        <f>H6-7</f>
        <v>43846</v>
      </c>
      <c r="I5" s="10">
        <f>ROUND(I6*0.22,0)</f>
        <v>98</v>
      </c>
      <c r="J5" s="13">
        <f>J6-7</f>
        <v>43847</v>
      </c>
      <c r="K5" s="10">
        <f>ROUND(K6*0.22,0)</f>
        <v>44</v>
      </c>
      <c r="L5" s="13">
        <f>L6-7</f>
        <v>43847</v>
      </c>
      <c r="M5" s="10">
        <f>ROUND(M6*0.22,0)</f>
        <v>141</v>
      </c>
      <c r="R5" s="11">
        <f>ROUND(0.1^-1,2)</f>
        <v>10</v>
      </c>
      <c r="S5" s="11">
        <f>ROUND(0.09^-1,2)</f>
        <v>11.11</v>
      </c>
      <c r="T5" s="11">
        <f>ROUND(0.14^-1,2)</f>
        <v>7.14</v>
      </c>
      <c r="W5" s="16" t="s">
        <v>17</v>
      </c>
      <c r="X5" s="16" t="s">
        <v>18</v>
      </c>
      <c r="Y5" s="16" t="s">
        <v>19</v>
      </c>
    </row>
    <row r="6" spans="2:25" s="10" customFormat="1" ht="61" customHeight="1">
      <c r="B6" s="9" t="s">
        <v>36</v>
      </c>
      <c r="C6" s="15"/>
      <c r="G6" s="10" t="s">
        <v>52</v>
      </c>
      <c r="H6" s="12">
        <v>43853</v>
      </c>
      <c r="I6" s="10">
        <v>444</v>
      </c>
      <c r="J6" s="12">
        <v>43854</v>
      </c>
      <c r="K6" s="10">
        <f>M6-I6</f>
        <v>199</v>
      </c>
      <c r="L6" s="12">
        <v>43854</v>
      </c>
      <c r="M6" s="10">
        <v>643</v>
      </c>
      <c r="R6" s="11">
        <f>ROUND(0.29^-1,2)</f>
        <v>3.45</v>
      </c>
      <c r="S6" s="11">
        <f>ROUND(0.22^-1,2)</f>
        <v>4.55</v>
      </c>
      <c r="T6" s="11">
        <f>ROUND(0.34^-1,2)</f>
        <v>2.94</v>
      </c>
      <c r="W6" s="16" t="s">
        <v>13</v>
      </c>
      <c r="X6" s="16" t="s">
        <v>14</v>
      </c>
      <c r="Y6" s="16" t="s">
        <v>15</v>
      </c>
    </row>
    <row r="7" spans="2:25" s="10" customFormat="1" ht="61" customHeight="1">
      <c r="B7" s="9"/>
      <c r="C7" s="15"/>
      <c r="G7" s="10" t="s">
        <v>58</v>
      </c>
      <c r="H7" s="12"/>
      <c r="J7" s="12"/>
      <c r="L7" s="12"/>
      <c r="Q7" s="10" t="s">
        <v>52</v>
      </c>
    </row>
    <row r="8" spans="2:25" s="10" customFormat="1" ht="61" customHeight="1">
      <c r="B8" s="11" t="s">
        <v>45</v>
      </c>
      <c r="C8" s="14" t="s">
        <v>24</v>
      </c>
      <c r="D8" s="11" t="s">
        <v>25</v>
      </c>
      <c r="E8" s="11" t="s">
        <v>26</v>
      </c>
      <c r="F8" s="14" t="s">
        <v>27</v>
      </c>
      <c r="G8" s="11" t="s">
        <v>50</v>
      </c>
      <c r="H8" s="13">
        <f>H6+7</f>
        <v>43860</v>
      </c>
      <c r="I8" s="10">
        <f>ROUND($I$6/D17,0)</f>
        <v>728</v>
      </c>
      <c r="J8" s="13">
        <f>J6+7</f>
        <v>43861</v>
      </c>
      <c r="K8" s="10">
        <f>ROUND($K$6/E17,0)</f>
        <v>349</v>
      </c>
      <c r="L8" s="13">
        <f>L6+7</f>
        <v>43861</v>
      </c>
      <c r="M8" s="10">
        <f>I8+K8</f>
        <v>1077</v>
      </c>
      <c r="O8" s="10">
        <f>ROUND($M$6/M8,2)</f>
        <v>0.6</v>
      </c>
      <c r="R8" s="11">
        <v>0.61</v>
      </c>
      <c r="S8" s="11">
        <v>0.56999999999999995</v>
      </c>
      <c r="T8" s="10">
        <v>0.6</v>
      </c>
    </row>
    <row r="9" spans="2:25" s="10" customFormat="1" ht="61" customHeight="1">
      <c r="B9" s="11" t="s">
        <v>46</v>
      </c>
      <c r="C9" s="14" t="s">
        <v>28</v>
      </c>
      <c r="D9" s="11" t="s">
        <v>29</v>
      </c>
      <c r="E9" s="11" t="s">
        <v>30</v>
      </c>
      <c r="F9" s="14" t="s">
        <v>31</v>
      </c>
      <c r="G9" s="11" t="s">
        <v>49</v>
      </c>
      <c r="H9" s="13">
        <f>H6+14</f>
        <v>43867</v>
      </c>
      <c r="I9" s="10">
        <f>ROUND($I$6/D18,0)</f>
        <v>1345</v>
      </c>
      <c r="J9" s="13">
        <f>J6+14</f>
        <v>43868</v>
      </c>
      <c r="K9" s="10">
        <f>ROUND($K$6/E18,0)</f>
        <v>642</v>
      </c>
      <c r="L9" s="13">
        <f>L6+14</f>
        <v>43868</v>
      </c>
      <c r="M9" s="10">
        <f>I9+K9</f>
        <v>1987</v>
      </c>
      <c r="O9" s="10">
        <f>ROUND($M$6/M9,2)</f>
        <v>0.32</v>
      </c>
      <c r="R9" s="11">
        <v>0.33</v>
      </c>
      <c r="S9" s="11">
        <v>0.31</v>
      </c>
      <c r="T9" s="10">
        <v>0.32</v>
      </c>
    </row>
    <row r="10" spans="2:25" s="10" customFormat="1" ht="61" customHeight="1">
      <c r="B10" s="11" t="s">
        <v>47</v>
      </c>
      <c r="C10" s="14" t="s">
        <v>32</v>
      </c>
      <c r="D10" s="11" t="s">
        <v>33</v>
      </c>
      <c r="E10" s="11" t="s">
        <v>34</v>
      </c>
      <c r="F10" s="14" t="s">
        <v>35</v>
      </c>
      <c r="G10" s="11" t="s">
        <v>51</v>
      </c>
      <c r="H10" s="13">
        <f>H6+21</f>
        <v>43874</v>
      </c>
      <c r="I10" s="10">
        <f>ROUND($I$6/D19,0)</f>
        <v>2018</v>
      </c>
      <c r="J10" s="13">
        <f>J6+21</f>
        <v>43875</v>
      </c>
      <c r="K10" s="10">
        <f>ROUND($K$6/E19,0)</f>
        <v>948</v>
      </c>
      <c r="L10" s="13">
        <f>L6+21</f>
        <v>43875</v>
      </c>
      <c r="M10" s="10">
        <f>I10+K10</f>
        <v>2966</v>
      </c>
      <c r="O10" s="10">
        <f>ROUND($M$6/M10,2)</f>
        <v>0.22</v>
      </c>
      <c r="R10" s="11">
        <v>0.22</v>
      </c>
      <c r="S10" s="11">
        <v>0.21</v>
      </c>
      <c r="T10" s="10">
        <v>0.22</v>
      </c>
    </row>
    <row r="17" spans="3:6" ht="26">
      <c r="C17" s="11">
        <v>0.85</v>
      </c>
      <c r="D17" s="11">
        <v>0.61</v>
      </c>
      <c r="E17" s="11">
        <v>0.56999999999999995</v>
      </c>
      <c r="F17" s="11">
        <v>0.76</v>
      </c>
    </row>
    <row r="18" spans="3:6" ht="26">
      <c r="C18" s="11">
        <v>0.39</v>
      </c>
      <c r="D18" s="11">
        <v>0.33</v>
      </c>
      <c r="E18" s="11">
        <v>0.31</v>
      </c>
      <c r="F18" s="11">
        <v>0.36</v>
      </c>
    </row>
    <row r="19" spans="3:6" ht="26">
      <c r="C19" s="11">
        <v>0.26</v>
      </c>
      <c r="D19" s="11">
        <v>0.22</v>
      </c>
      <c r="E19" s="11">
        <v>0.21</v>
      </c>
      <c r="F19" s="11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L80"/>
  <sheetViews>
    <sheetView topLeftCell="A66" workbookViewId="0">
      <selection activeCell="D79" sqref="D79"/>
    </sheetView>
  </sheetViews>
  <sheetFormatPr baseColWidth="10" defaultRowHeight="16"/>
  <cols>
    <col min="11" max="11" width="45.5" bestFit="1" customWidth="1"/>
    <col min="12" max="12" width="22.33203125" bestFit="1" customWidth="1"/>
  </cols>
  <sheetData>
    <row r="1" spans="1:9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</row>
    <row r="2" spans="1:9">
      <c r="A2" t="s">
        <v>38</v>
      </c>
      <c r="B2" s="25">
        <v>43893</v>
      </c>
      <c r="C2" t="s">
        <v>81</v>
      </c>
      <c r="D2">
        <v>2.2000000000000002</v>
      </c>
      <c r="E2">
        <v>1.8</v>
      </c>
      <c r="F2">
        <v>2.6</v>
      </c>
      <c r="G2">
        <v>2</v>
      </c>
      <c r="H2">
        <v>2.2999999999999998</v>
      </c>
      <c r="I2">
        <v>0</v>
      </c>
    </row>
    <row r="3" spans="1:9">
      <c r="A3" t="s">
        <v>38</v>
      </c>
      <c r="B3" s="25">
        <v>43894</v>
      </c>
      <c r="C3" t="s">
        <v>81</v>
      </c>
      <c r="D3">
        <v>2.1</v>
      </c>
      <c r="E3">
        <v>1.8</v>
      </c>
      <c r="F3">
        <v>2.5</v>
      </c>
      <c r="G3">
        <v>1.9</v>
      </c>
      <c r="H3">
        <v>2.2999999999999998</v>
      </c>
      <c r="I3">
        <v>0</v>
      </c>
    </row>
    <row r="4" spans="1:9">
      <c r="A4" t="s">
        <v>38</v>
      </c>
      <c r="B4" s="25">
        <v>43895</v>
      </c>
      <c r="C4" t="s">
        <v>81</v>
      </c>
      <c r="D4">
        <v>2.1</v>
      </c>
      <c r="E4">
        <v>1.8</v>
      </c>
      <c r="F4">
        <v>2.5</v>
      </c>
      <c r="G4">
        <v>1.9</v>
      </c>
      <c r="H4">
        <v>2.2000000000000002</v>
      </c>
      <c r="I4">
        <v>0</v>
      </c>
    </row>
    <row r="5" spans="1:9">
      <c r="A5" t="s">
        <v>38</v>
      </c>
      <c r="B5" s="25">
        <v>43896</v>
      </c>
      <c r="C5" t="s">
        <v>81</v>
      </c>
      <c r="D5">
        <v>2.1</v>
      </c>
      <c r="E5">
        <v>1.7</v>
      </c>
      <c r="F5">
        <v>2.4</v>
      </c>
      <c r="G5">
        <v>1.9</v>
      </c>
      <c r="H5">
        <v>2.2000000000000002</v>
      </c>
      <c r="I5">
        <v>0</v>
      </c>
    </row>
    <row r="6" spans="1:9">
      <c r="A6" t="s">
        <v>38</v>
      </c>
      <c r="B6" s="25">
        <v>43897</v>
      </c>
      <c r="C6" t="s">
        <v>81</v>
      </c>
      <c r="D6">
        <v>2</v>
      </c>
      <c r="E6">
        <v>1.7</v>
      </c>
      <c r="F6">
        <v>2.4</v>
      </c>
      <c r="G6">
        <v>1.9</v>
      </c>
      <c r="H6">
        <v>2.1</v>
      </c>
      <c r="I6">
        <v>0</v>
      </c>
    </row>
    <row r="7" spans="1:9">
      <c r="A7" t="s">
        <v>38</v>
      </c>
      <c r="B7" s="25">
        <v>43898</v>
      </c>
      <c r="C7" t="s">
        <v>81</v>
      </c>
      <c r="D7">
        <v>1.8</v>
      </c>
      <c r="E7">
        <v>1.5</v>
      </c>
      <c r="F7">
        <v>2.2000000000000002</v>
      </c>
      <c r="G7">
        <v>1.7</v>
      </c>
      <c r="H7">
        <v>2</v>
      </c>
      <c r="I7">
        <v>0</v>
      </c>
    </row>
    <row r="8" spans="1:9">
      <c r="A8" t="s">
        <v>38</v>
      </c>
      <c r="B8" s="25">
        <v>43899</v>
      </c>
      <c r="C8" t="s">
        <v>81</v>
      </c>
      <c r="D8">
        <v>1.8</v>
      </c>
      <c r="E8">
        <v>1.5</v>
      </c>
      <c r="F8">
        <v>2.2000000000000002</v>
      </c>
      <c r="G8">
        <v>1.7</v>
      </c>
      <c r="H8">
        <v>1.9</v>
      </c>
      <c r="I8">
        <v>0</v>
      </c>
    </row>
    <row r="9" spans="1:9">
      <c r="A9" t="s">
        <v>38</v>
      </c>
      <c r="B9" s="25">
        <v>43900</v>
      </c>
      <c r="C9" t="s">
        <v>81</v>
      </c>
      <c r="D9">
        <v>1.8</v>
      </c>
      <c r="E9">
        <v>1.4</v>
      </c>
      <c r="F9">
        <v>2.1</v>
      </c>
      <c r="G9">
        <v>1.6</v>
      </c>
      <c r="H9">
        <v>1.9</v>
      </c>
      <c r="I9">
        <v>0</v>
      </c>
    </row>
    <row r="10" spans="1:9">
      <c r="A10" t="s">
        <v>38</v>
      </c>
      <c r="B10" s="25">
        <v>43901</v>
      </c>
      <c r="C10" t="s">
        <v>81</v>
      </c>
      <c r="D10">
        <v>1.8</v>
      </c>
      <c r="E10">
        <v>1.4</v>
      </c>
      <c r="F10">
        <v>2.1</v>
      </c>
      <c r="G10">
        <v>1.6</v>
      </c>
      <c r="H10">
        <v>1.8</v>
      </c>
      <c r="I10">
        <v>0</v>
      </c>
    </row>
    <row r="11" spans="1:9">
      <c r="A11" t="s">
        <v>38</v>
      </c>
      <c r="B11" s="25">
        <v>43902</v>
      </c>
      <c r="C11" t="s">
        <v>81</v>
      </c>
      <c r="D11">
        <v>1.7</v>
      </c>
      <c r="E11">
        <v>1.4</v>
      </c>
      <c r="F11">
        <v>2</v>
      </c>
      <c r="G11">
        <v>1.6</v>
      </c>
      <c r="H11">
        <v>1.8</v>
      </c>
      <c r="I11">
        <v>0</v>
      </c>
    </row>
    <row r="12" spans="1:9">
      <c r="A12" t="s">
        <v>38</v>
      </c>
      <c r="B12" s="25">
        <v>43903</v>
      </c>
      <c r="C12" t="s">
        <v>81</v>
      </c>
      <c r="D12">
        <v>1.7</v>
      </c>
      <c r="E12">
        <v>1.4</v>
      </c>
      <c r="F12">
        <v>2</v>
      </c>
      <c r="G12">
        <v>1.5</v>
      </c>
      <c r="H12">
        <v>1.8</v>
      </c>
      <c r="I12">
        <v>0</v>
      </c>
    </row>
    <row r="13" spans="1:9">
      <c r="A13" t="s">
        <v>38</v>
      </c>
      <c r="B13" s="25">
        <v>43904</v>
      </c>
      <c r="C13" t="s">
        <v>81</v>
      </c>
      <c r="D13">
        <v>1.6</v>
      </c>
      <c r="E13">
        <v>1.4</v>
      </c>
      <c r="F13">
        <v>1.9</v>
      </c>
      <c r="G13">
        <v>1.5</v>
      </c>
      <c r="H13">
        <v>1.7</v>
      </c>
      <c r="I13">
        <v>0</v>
      </c>
    </row>
    <row r="14" spans="1:9">
      <c r="A14" t="s">
        <v>38</v>
      </c>
      <c r="B14" s="25">
        <v>43905</v>
      </c>
      <c r="C14" t="s">
        <v>81</v>
      </c>
      <c r="D14">
        <v>1.6</v>
      </c>
      <c r="E14">
        <v>1.3</v>
      </c>
      <c r="F14">
        <v>1.8</v>
      </c>
      <c r="G14">
        <v>1.5</v>
      </c>
      <c r="H14">
        <v>1.7</v>
      </c>
      <c r="I14">
        <v>0</v>
      </c>
    </row>
    <row r="15" spans="1:9">
      <c r="A15" t="s">
        <v>38</v>
      </c>
      <c r="B15" s="25">
        <v>43906</v>
      </c>
      <c r="C15" t="s">
        <v>81</v>
      </c>
      <c r="D15">
        <v>1.6</v>
      </c>
      <c r="E15">
        <v>1.3</v>
      </c>
      <c r="F15">
        <v>1.8</v>
      </c>
      <c r="G15">
        <v>1.4</v>
      </c>
      <c r="H15">
        <v>1.6</v>
      </c>
      <c r="I15">
        <v>0</v>
      </c>
    </row>
    <row r="16" spans="1:9">
      <c r="A16" t="s">
        <v>38</v>
      </c>
      <c r="B16" s="25">
        <v>43907</v>
      </c>
      <c r="C16" t="s">
        <v>81</v>
      </c>
      <c r="D16">
        <v>1.5</v>
      </c>
      <c r="E16">
        <v>1.3</v>
      </c>
      <c r="F16">
        <v>1.7</v>
      </c>
      <c r="G16">
        <v>1.4</v>
      </c>
      <c r="H16">
        <v>1.6</v>
      </c>
      <c r="I16">
        <v>0</v>
      </c>
    </row>
    <row r="17" spans="1:9">
      <c r="A17" t="s">
        <v>38</v>
      </c>
      <c r="B17" s="25">
        <v>43908</v>
      </c>
      <c r="C17" t="s">
        <v>81</v>
      </c>
      <c r="D17">
        <v>1.5</v>
      </c>
      <c r="E17">
        <v>1.3</v>
      </c>
      <c r="F17">
        <v>1.7</v>
      </c>
      <c r="G17">
        <v>1.4</v>
      </c>
      <c r="H17">
        <v>1.6</v>
      </c>
      <c r="I17">
        <v>0</v>
      </c>
    </row>
    <row r="18" spans="1:9">
      <c r="A18" t="s">
        <v>38</v>
      </c>
      <c r="B18" s="25">
        <v>43909</v>
      </c>
      <c r="C18" t="s">
        <v>81</v>
      </c>
      <c r="D18">
        <v>1.4</v>
      </c>
      <c r="E18">
        <v>1.2</v>
      </c>
      <c r="F18">
        <v>1.6</v>
      </c>
      <c r="G18">
        <v>1.3</v>
      </c>
      <c r="H18">
        <v>1.5</v>
      </c>
      <c r="I18">
        <v>0</v>
      </c>
    </row>
    <row r="19" spans="1:9">
      <c r="A19" t="s">
        <v>38</v>
      </c>
      <c r="B19" s="25">
        <v>43910</v>
      </c>
      <c r="C19" t="s">
        <v>81</v>
      </c>
      <c r="D19">
        <v>1.4</v>
      </c>
      <c r="E19">
        <v>1.2</v>
      </c>
      <c r="F19">
        <v>1.6</v>
      </c>
      <c r="G19">
        <v>1.3</v>
      </c>
      <c r="H19">
        <v>1.5</v>
      </c>
      <c r="I19">
        <v>0</v>
      </c>
    </row>
    <row r="20" spans="1:9">
      <c r="A20" t="s">
        <v>38</v>
      </c>
      <c r="B20" s="25">
        <v>43911</v>
      </c>
      <c r="C20" t="s">
        <v>81</v>
      </c>
      <c r="D20">
        <v>1.4</v>
      </c>
      <c r="E20">
        <v>1.2</v>
      </c>
      <c r="F20">
        <v>1.5</v>
      </c>
      <c r="G20">
        <v>1.3</v>
      </c>
      <c r="H20">
        <v>1.4</v>
      </c>
      <c r="I20">
        <v>0</v>
      </c>
    </row>
    <row r="21" spans="1:9">
      <c r="A21" t="s">
        <v>38</v>
      </c>
      <c r="B21" s="25">
        <v>43912</v>
      </c>
      <c r="C21" t="s">
        <v>81</v>
      </c>
      <c r="D21">
        <v>1.3</v>
      </c>
      <c r="E21">
        <v>1.2</v>
      </c>
      <c r="F21">
        <v>1.5</v>
      </c>
      <c r="G21">
        <v>1.2</v>
      </c>
      <c r="H21">
        <v>1.4</v>
      </c>
      <c r="I21">
        <v>0</v>
      </c>
    </row>
    <row r="22" spans="1:9">
      <c r="A22" t="s">
        <v>38</v>
      </c>
      <c r="B22" s="25">
        <v>43913</v>
      </c>
      <c r="C22" t="s">
        <v>81</v>
      </c>
      <c r="D22">
        <v>1.3</v>
      </c>
      <c r="E22">
        <v>1.1000000000000001</v>
      </c>
      <c r="F22">
        <v>1.4</v>
      </c>
      <c r="G22">
        <v>1.2</v>
      </c>
      <c r="H22">
        <v>1.3</v>
      </c>
      <c r="I22">
        <v>0</v>
      </c>
    </row>
    <row r="23" spans="1:9">
      <c r="A23" t="s">
        <v>38</v>
      </c>
      <c r="B23" s="25">
        <v>43914</v>
      </c>
      <c r="C23" t="s">
        <v>81</v>
      </c>
      <c r="D23">
        <v>1.2</v>
      </c>
      <c r="E23">
        <v>1.1000000000000001</v>
      </c>
      <c r="F23">
        <v>1.4</v>
      </c>
      <c r="G23">
        <v>1.2</v>
      </c>
      <c r="H23">
        <v>1.3</v>
      </c>
      <c r="I23">
        <v>0</v>
      </c>
    </row>
    <row r="24" spans="1:9">
      <c r="A24" t="s">
        <v>38</v>
      </c>
      <c r="B24" s="25">
        <v>43915</v>
      </c>
      <c r="C24" t="s">
        <v>81</v>
      </c>
      <c r="D24">
        <v>1.2</v>
      </c>
      <c r="E24">
        <v>1.1000000000000001</v>
      </c>
      <c r="F24">
        <v>1.3</v>
      </c>
      <c r="G24">
        <v>1.1000000000000001</v>
      </c>
      <c r="H24">
        <v>1.2</v>
      </c>
      <c r="I24">
        <v>0</v>
      </c>
    </row>
    <row r="25" spans="1:9">
      <c r="A25" t="s">
        <v>38</v>
      </c>
      <c r="B25" s="25">
        <v>43916</v>
      </c>
      <c r="C25" t="s">
        <v>81</v>
      </c>
      <c r="D25">
        <v>1.1000000000000001</v>
      </c>
      <c r="E25">
        <v>1</v>
      </c>
      <c r="F25">
        <v>1.2</v>
      </c>
      <c r="G25">
        <v>1.1000000000000001</v>
      </c>
      <c r="H25">
        <v>1.2</v>
      </c>
      <c r="I25">
        <v>0.01</v>
      </c>
    </row>
    <row r="26" spans="1:9">
      <c r="A26" t="s">
        <v>38</v>
      </c>
      <c r="B26" s="25">
        <v>43917</v>
      </c>
      <c r="C26" t="s">
        <v>81</v>
      </c>
      <c r="D26">
        <v>1.1000000000000001</v>
      </c>
      <c r="E26">
        <v>1</v>
      </c>
      <c r="F26">
        <v>1.2</v>
      </c>
      <c r="G26">
        <v>1.1000000000000001</v>
      </c>
      <c r="H26">
        <v>1.1000000000000001</v>
      </c>
      <c r="I26">
        <v>0.03</v>
      </c>
    </row>
    <row r="27" spans="1:9">
      <c r="A27" t="s">
        <v>38</v>
      </c>
      <c r="B27" s="25">
        <v>43918</v>
      </c>
      <c r="C27" t="s">
        <v>81</v>
      </c>
      <c r="D27">
        <v>1.1000000000000001</v>
      </c>
      <c r="E27">
        <v>1</v>
      </c>
      <c r="F27">
        <v>1.2</v>
      </c>
      <c r="G27">
        <v>1</v>
      </c>
      <c r="H27">
        <v>1.1000000000000001</v>
      </c>
      <c r="I27">
        <v>0.09</v>
      </c>
    </row>
    <row r="28" spans="1:9">
      <c r="A28" t="s">
        <v>38</v>
      </c>
      <c r="B28" s="25">
        <v>43919</v>
      </c>
      <c r="C28" t="s">
        <v>81</v>
      </c>
      <c r="D28">
        <v>1</v>
      </c>
      <c r="E28">
        <v>1</v>
      </c>
      <c r="F28">
        <v>1.1000000000000001</v>
      </c>
      <c r="G28">
        <v>1</v>
      </c>
      <c r="H28">
        <v>1.1000000000000001</v>
      </c>
      <c r="I28">
        <v>0.2</v>
      </c>
    </row>
    <row r="29" spans="1:9">
      <c r="A29" t="s">
        <v>38</v>
      </c>
      <c r="B29" s="25">
        <v>43920</v>
      </c>
      <c r="C29" t="s">
        <v>81</v>
      </c>
      <c r="D29">
        <v>1</v>
      </c>
      <c r="E29">
        <v>0.9</v>
      </c>
      <c r="F29">
        <v>1.1000000000000001</v>
      </c>
      <c r="G29">
        <v>1</v>
      </c>
      <c r="H29">
        <v>1.1000000000000001</v>
      </c>
      <c r="I29">
        <v>0.34</v>
      </c>
    </row>
    <row r="30" spans="1:9">
      <c r="A30" t="s">
        <v>38</v>
      </c>
      <c r="B30" s="25">
        <v>43921</v>
      </c>
      <c r="C30" t="s">
        <v>81</v>
      </c>
      <c r="D30">
        <v>1</v>
      </c>
      <c r="E30">
        <v>0.9</v>
      </c>
      <c r="F30">
        <v>1.1000000000000001</v>
      </c>
      <c r="G30">
        <v>1</v>
      </c>
      <c r="H30">
        <v>1</v>
      </c>
      <c r="I30">
        <v>0.5</v>
      </c>
    </row>
    <row r="31" spans="1:9">
      <c r="A31" t="s">
        <v>38</v>
      </c>
      <c r="B31" s="25">
        <v>43922</v>
      </c>
      <c r="C31" t="s">
        <v>81</v>
      </c>
      <c r="D31">
        <v>1</v>
      </c>
      <c r="E31">
        <v>0.9</v>
      </c>
      <c r="F31">
        <v>1.1000000000000001</v>
      </c>
      <c r="G31">
        <v>1</v>
      </c>
      <c r="H31">
        <v>1</v>
      </c>
      <c r="I31">
        <v>0.65</v>
      </c>
    </row>
    <row r="32" spans="1:9">
      <c r="A32" t="s">
        <v>38</v>
      </c>
      <c r="B32" s="25">
        <v>43923</v>
      </c>
      <c r="C32" t="s">
        <v>81</v>
      </c>
      <c r="D32">
        <v>1</v>
      </c>
      <c r="E32">
        <v>0.9</v>
      </c>
      <c r="F32">
        <v>1</v>
      </c>
      <c r="G32">
        <v>1</v>
      </c>
      <c r="H32">
        <v>1</v>
      </c>
      <c r="I32">
        <v>0.74</v>
      </c>
    </row>
    <row r="33" spans="1:9">
      <c r="A33" t="s">
        <v>38</v>
      </c>
      <c r="B33" s="25">
        <v>43924</v>
      </c>
      <c r="C33" t="s">
        <v>81</v>
      </c>
      <c r="D33">
        <v>1</v>
      </c>
      <c r="E33">
        <v>0.9</v>
      </c>
      <c r="F33">
        <v>1</v>
      </c>
      <c r="G33">
        <v>1</v>
      </c>
      <c r="H33">
        <v>1</v>
      </c>
      <c r="I33">
        <v>0.8</v>
      </c>
    </row>
    <row r="34" spans="1:9">
      <c r="A34" t="s">
        <v>38</v>
      </c>
      <c r="B34" s="25">
        <v>43925</v>
      </c>
      <c r="C34" t="s">
        <v>81</v>
      </c>
      <c r="D34">
        <v>1</v>
      </c>
      <c r="E34">
        <v>0.9</v>
      </c>
      <c r="F34">
        <v>1</v>
      </c>
      <c r="G34">
        <v>0.9</v>
      </c>
      <c r="H34">
        <v>1</v>
      </c>
      <c r="I34">
        <v>0.86</v>
      </c>
    </row>
    <row r="35" spans="1:9">
      <c r="A35" t="s">
        <v>38</v>
      </c>
      <c r="B35" s="25">
        <v>43926</v>
      </c>
      <c r="C35" t="s">
        <v>81</v>
      </c>
      <c r="D35">
        <v>1</v>
      </c>
      <c r="E35">
        <v>0.9</v>
      </c>
      <c r="F35">
        <v>1</v>
      </c>
      <c r="G35">
        <v>0.9</v>
      </c>
      <c r="H35">
        <v>1</v>
      </c>
      <c r="I35">
        <v>0.92</v>
      </c>
    </row>
    <row r="36" spans="1:9">
      <c r="A36" t="s">
        <v>38</v>
      </c>
      <c r="B36" s="25">
        <v>43927</v>
      </c>
      <c r="C36" t="s">
        <v>81</v>
      </c>
      <c r="D36">
        <v>0.9</v>
      </c>
      <c r="E36">
        <v>0.9</v>
      </c>
      <c r="F36">
        <v>1</v>
      </c>
      <c r="G36">
        <v>0.9</v>
      </c>
      <c r="H36">
        <v>1</v>
      </c>
      <c r="I36">
        <v>0.94</v>
      </c>
    </row>
    <row r="37" spans="1:9">
      <c r="A37" t="s">
        <v>38</v>
      </c>
      <c r="B37" s="25">
        <v>43928</v>
      </c>
      <c r="C37" t="s">
        <v>81</v>
      </c>
      <c r="D37">
        <v>0.9</v>
      </c>
      <c r="E37">
        <v>0.9</v>
      </c>
      <c r="F37">
        <v>1</v>
      </c>
      <c r="G37">
        <v>0.9</v>
      </c>
      <c r="H37">
        <v>1</v>
      </c>
      <c r="I37">
        <v>0.99</v>
      </c>
    </row>
    <row r="38" spans="1:9">
      <c r="A38" t="s">
        <v>38</v>
      </c>
      <c r="B38" s="25">
        <v>43929</v>
      </c>
      <c r="C38" t="s">
        <v>81</v>
      </c>
      <c r="D38">
        <v>0.9</v>
      </c>
      <c r="E38">
        <v>0.8</v>
      </c>
      <c r="F38">
        <v>1</v>
      </c>
      <c r="G38">
        <v>0.9</v>
      </c>
      <c r="H38">
        <v>0.9</v>
      </c>
      <c r="I38">
        <v>1</v>
      </c>
    </row>
    <row r="39" spans="1:9">
      <c r="A39" t="s">
        <v>38</v>
      </c>
      <c r="B39" s="25">
        <v>43930</v>
      </c>
      <c r="C39" t="s">
        <v>81</v>
      </c>
      <c r="D39">
        <v>0.9</v>
      </c>
      <c r="E39">
        <v>0.8</v>
      </c>
      <c r="F39">
        <v>0.9</v>
      </c>
      <c r="G39">
        <v>0.9</v>
      </c>
      <c r="H39">
        <v>0.9</v>
      </c>
      <c r="I39">
        <v>1</v>
      </c>
    </row>
    <row r="40" spans="1:9">
      <c r="A40" t="s">
        <v>38</v>
      </c>
      <c r="B40" s="25">
        <v>43931</v>
      </c>
      <c r="C40" t="s">
        <v>81</v>
      </c>
      <c r="D40">
        <v>0.9</v>
      </c>
      <c r="E40">
        <v>0.8</v>
      </c>
      <c r="F40">
        <v>0.9</v>
      </c>
      <c r="G40">
        <v>0.8</v>
      </c>
      <c r="H40">
        <v>0.9</v>
      </c>
      <c r="I40">
        <v>1</v>
      </c>
    </row>
    <row r="41" spans="1:9">
      <c r="A41" t="s">
        <v>38</v>
      </c>
      <c r="B41" s="25">
        <v>43932</v>
      </c>
      <c r="C41" t="s">
        <v>81</v>
      </c>
      <c r="D41">
        <v>0.9</v>
      </c>
      <c r="E41">
        <v>0.8</v>
      </c>
      <c r="F41">
        <v>0.9</v>
      </c>
      <c r="G41">
        <v>0.8</v>
      </c>
      <c r="H41">
        <v>0.9</v>
      </c>
      <c r="I41">
        <v>1</v>
      </c>
    </row>
    <row r="42" spans="1:9">
      <c r="A42" t="s">
        <v>38</v>
      </c>
      <c r="B42" s="25">
        <v>43933</v>
      </c>
      <c r="C42" t="s">
        <v>81</v>
      </c>
      <c r="D42">
        <v>0.9</v>
      </c>
      <c r="E42">
        <v>0.8</v>
      </c>
      <c r="F42">
        <v>0.9</v>
      </c>
      <c r="G42">
        <v>0.9</v>
      </c>
      <c r="H42">
        <v>0.9</v>
      </c>
      <c r="I42">
        <v>1</v>
      </c>
    </row>
    <row r="43" spans="1:9">
      <c r="A43" t="s">
        <v>38</v>
      </c>
      <c r="B43" s="25">
        <v>43934</v>
      </c>
      <c r="C43" t="s">
        <v>81</v>
      </c>
      <c r="D43">
        <v>0.9</v>
      </c>
      <c r="E43">
        <v>0.8</v>
      </c>
      <c r="F43">
        <v>0.9</v>
      </c>
      <c r="G43">
        <v>0.9</v>
      </c>
      <c r="H43">
        <v>0.9</v>
      </c>
      <c r="I43">
        <v>0.99</v>
      </c>
    </row>
    <row r="44" spans="1:9">
      <c r="A44" t="s">
        <v>38</v>
      </c>
      <c r="B44" s="25">
        <v>43935</v>
      </c>
      <c r="C44" t="s">
        <v>81</v>
      </c>
      <c r="D44">
        <v>0.9</v>
      </c>
      <c r="E44">
        <v>0.8</v>
      </c>
      <c r="F44">
        <v>0.9</v>
      </c>
      <c r="G44">
        <v>0.9</v>
      </c>
      <c r="H44">
        <v>0.9</v>
      </c>
      <c r="I44">
        <v>0.99</v>
      </c>
    </row>
    <row r="45" spans="1:9">
      <c r="A45" t="s">
        <v>38</v>
      </c>
      <c r="B45" s="25">
        <v>43936</v>
      </c>
      <c r="C45" t="s">
        <v>81</v>
      </c>
      <c r="D45">
        <v>0.9</v>
      </c>
      <c r="E45">
        <v>0.8</v>
      </c>
      <c r="F45">
        <v>1</v>
      </c>
      <c r="G45">
        <v>0.9</v>
      </c>
      <c r="H45">
        <v>0.9</v>
      </c>
      <c r="I45">
        <v>0.99</v>
      </c>
    </row>
    <row r="46" spans="1:9">
      <c r="A46" t="s">
        <v>38</v>
      </c>
      <c r="B46" s="25">
        <v>43937</v>
      </c>
      <c r="C46" t="s">
        <v>81</v>
      </c>
      <c r="D46">
        <v>0.9</v>
      </c>
      <c r="E46">
        <v>0.8</v>
      </c>
      <c r="F46">
        <v>1</v>
      </c>
      <c r="G46">
        <v>0.9</v>
      </c>
      <c r="H46">
        <v>0.9</v>
      </c>
      <c r="I46">
        <v>0.99</v>
      </c>
    </row>
    <row r="47" spans="1:9">
      <c r="A47" t="s">
        <v>38</v>
      </c>
      <c r="B47" s="25">
        <v>43938</v>
      </c>
      <c r="C47" t="s">
        <v>81</v>
      </c>
      <c r="D47">
        <v>0.9</v>
      </c>
      <c r="E47">
        <v>0.8</v>
      </c>
      <c r="F47">
        <v>1</v>
      </c>
      <c r="G47">
        <v>0.9</v>
      </c>
      <c r="H47">
        <v>0.9</v>
      </c>
      <c r="I47">
        <v>1</v>
      </c>
    </row>
    <row r="48" spans="1:9">
      <c r="A48" t="s">
        <v>38</v>
      </c>
      <c r="B48" s="25">
        <v>43939</v>
      </c>
      <c r="C48" t="s">
        <v>81</v>
      </c>
      <c r="D48">
        <v>0.9</v>
      </c>
      <c r="E48">
        <v>0.8</v>
      </c>
      <c r="F48">
        <v>0.9</v>
      </c>
      <c r="G48">
        <v>0.9</v>
      </c>
      <c r="H48">
        <v>0.9</v>
      </c>
      <c r="I48">
        <v>1</v>
      </c>
    </row>
    <row r="49" spans="1:9">
      <c r="A49" t="s">
        <v>38</v>
      </c>
      <c r="B49" s="25">
        <v>43940</v>
      </c>
      <c r="C49" t="s">
        <v>81</v>
      </c>
      <c r="D49">
        <v>0.9</v>
      </c>
      <c r="E49">
        <v>0.8</v>
      </c>
      <c r="F49">
        <v>0.9</v>
      </c>
      <c r="G49">
        <v>0.8</v>
      </c>
      <c r="H49">
        <v>0.9</v>
      </c>
      <c r="I49">
        <v>1</v>
      </c>
    </row>
    <row r="50" spans="1:9">
      <c r="A50" t="s">
        <v>38</v>
      </c>
      <c r="B50" s="25">
        <v>43941</v>
      </c>
      <c r="C50" t="s">
        <v>81</v>
      </c>
      <c r="D50">
        <v>0.8</v>
      </c>
      <c r="E50">
        <v>0.8</v>
      </c>
      <c r="F50">
        <v>0.9</v>
      </c>
      <c r="G50">
        <v>0.8</v>
      </c>
      <c r="H50">
        <v>0.9</v>
      </c>
      <c r="I50">
        <v>1</v>
      </c>
    </row>
    <row r="51" spans="1:9">
      <c r="A51" t="s">
        <v>38</v>
      </c>
      <c r="B51" s="25">
        <v>43942</v>
      </c>
      <c r="C51" t="s">
        <v>81</v>
      </c>
      <c r="D51">
        <v>0.8</v>
      </c>
      <c r="E51">
        <v>0.7</v>
      </c>
      <c r="F51">
        <v>0.9</v>
      </c>
      <c r="G51">
        <v>0.8</v>
      </c>
      <c r="H51">
        <v>0.8</v>
      </c>
      <c r="I51">
        <v>1</v>
      </c>
    </row>
    <row r="52" spans="1:9">
      <c r="A52" t="s">
        <v>38</v>
      </c>
      <c r="B52" s="25">
        <v>43943</v>
      </c>
      <c r="C52" t="s">
        <v>81</v>
      </c>
      <c r="D52">
        <v>0.8</v>
      </c>
      <c r="E52">
        <v>0.7</v>
      </c>
      <c r="F52">
        <v>0.9</v>
      </c>
      <c r="G52">
        <v>0.8</v>
      </c>
      <c r="H52">
        <v>0.8</v>
      </c>
      <c r="I52">
        <v>1</v>
      </c>
    </row>
    <row r="53" spans="1:9">
      <c r="A53" t="s">
        <v>38</v>
      </c>
      <c r="B53" s="25">
        <v>43944</v>
      </c>
      <c r="C53" t="s">
        <v>81</v>
      </c>
      <c r="D53">
        <v>0.8</v>
      </c>
      <c r="E53">
        <v>0.7</v>
      </c>
      <c r="F53">
        <v>0.9</v>
      </c>
      <c r="G53">
        <v>0.7</v>
      </c>
      <c r="H53">
        <v>0.8</v>
      </c>
      <c r="I53">
        <v>1</v>
      </c>
    </row>
    <row r="54" spans="1:9">
      <c r="A54" t="s">
        <v>38</v>
      </c>
      <c r="B54" s="25">
        <v>43945</v>
      </c>
      <c r="C54" t="s">
        <v>81</v>
      </c>
      <c r="D54">
        <v>0.8</v>
      </c>
      <c r="E54">
        <v>0.7</v>
      </c>
      <c r="F54">
        <v>0.8</v>
      </c>
      <c r="G54">
        <v>0.7</v>
      </c>
      <c r="H54">
        <v>0.8</v>
      </c>
      <c r="I54">
        <v>1</v>
      </c>
    </row>
    <row r="55" spans="1:9">
      <c r="A55" t="s">
        <v>38</v>
      </c>
      <c r="B55" s="25">
        <v>43946</v>
      </c>
      <c r="C55" t="s">
        <v>81</v>
      </c>
      <c r="D55">
        <v>0.8</v>
      </c>
      <c r="E55">
        <v>0.7</v>
      </c>
      <c r="F55">
        <v>0.9</v>
      </c>
      <c r="G55">
        <v>0.8</v>
      </c>
      <c r="H55">
        <v>0.8</v>
      </c>
      <c r="I55">
        <v>1</v>
      </c>
    </row>
    <row r="56" spans="1:9">
      <c r="A56" t="s">
        <v>38</v>
      </c>
      <c r="B56" s="25">
        <v>43947</v>
      </c>
      <c r="C56" t="s">
        <v>81</v>
      </c>
      <c r="D56">
        <v>0.8</v>
      </c>
      <c r="E56">
        <v>0.7</v>
      </c>
      <c r="F56">
        <v>0.9</v>
      </c>
      <c r="G56">
        <v>0.8</v>
      </c>
      <c r="H56">
        <v>0.8</v>
      </c>
      <c r="I56">
        <v>1</v>
      </c>
    </row>
    <row r="57" spans="1:9">
      <c r="A57" t="s">
        <v>38</v>
      </c>
      <c r="B57" s="25">
        <v>43948</v>
      </c>
      <c r="C57" t="s">
        <v>81</v>
      </c>
      <c r="D57">
        <v>0.8</v>
      </c>
      <c r="E57">
        <v>0.7</v>
      </c>
      <c r="F57">
        <v>0.9</v>
      </c>
      <c r="G57">
        <v>0.8</v>
      </c>
      <c r="H57">
        <v>0.9</v>
      </c>
      <c r="I57">
        <v>0.99</v>
      </c>
    </row>
    <row r="58" spans="1:9">
      <c r="A58" t="s">
        <v>38</v>
      </c>
      <c r="B58" s="25">
        <v>43949</v>
      </c>
      <c r="C58" t="s">
        <v>81</v>
      </c>
      <c r="D58">
        <v>0.9</v>
      </c>
      <c r="E58">
        <v>0.8</v>
      </c>
      <c r="F58">
        <v>1</v>
      </c>
      <c r="G58">
        <v>0.8</v>
      </c>
      <c r="H58">
        <v>0.9</v>
      </c>
      <c r="I58">
        <v>0.96</v>
      </c>
    </row>
    <row r="59" spans="1:9">
      <c r="A59" t="s">
        <v>38</v>
      </c>
      <c r="B59" s="25">
        <v>43950</v>
      </c>
      <c r="C59" t="s">
        <v>81</v>
      </c>
      <c r="D59">
        <v>0.9</v>
      </c>
      <c r="E59">
        <v>0.8</v>
      </c>
      <c r="F59">
        <v>1</v>
      </c>
      <c r="G59">
        <v>0.9</v>
      </c>
      <c r="H59">
        <v>1</v>
      </c>
      <c r="I59">
        <v>0.9</v>
      </c>
    </row>
    <row r="60" spans="1:9">
      <c r="A60" t="s">
        <v>38</v>
      </c>
      <c r="B60" s="25">
        <v>43951</v>
      </c>
      <c r="C60" t="s">
        <v>81</v>
      </c>
      <c r="D60">
        <v>0.9</v>
      </c>
      <c r="E60">
        <v>0.8</v>
      </c>
      <c r="F60">
        <v>1.1000000000000001</v>
      </c>
      <c r="G60">
        <v>0.9</v>
      </c>
      <c r="H60">
        <v>1</v>
      </c>
      <c r="I60">
        <v>0.79</v>
      </c>
    </row>
    <row r="61" spans="1:9">
      <c r="A61" t="s">
        <v>38</v>
      </c>
      <c r="B61" s="25">
        <v>43952</v>
      </c>
      <c r="C61" t="s">
        <v>81</v>
      </c>
      <c r="D61">
        <v>1</v>
      </c>
      <c r="E61">
        <v>0.9</v>
      </c>
      <c r="F61">
        <v>1.1000000000000001</v>
      </c>
      <c r="G61">
        <v>0.9</v>
      </c>
      <c r="H61">
        <v>1</v>
      </c>
      <c r="I61">
        <v>0.62</v>
      </c>
    </row>
    <row r="62" spans="1:9">
      <c r="A62" t="s">
        <v>38</v>
      </c>
      <c r="B62" s="25">
        <v>43953</v>
      </c>
      <c r="C62" t="s">
        <v>81</v>
      </c>
      <c r="D62">
        <v>1</v>
      </c>
      <c r="E62">
        <v>0.9</v>
      </c>
      <c r="F62">
        <v>1.1000000000000001</v>
      </c>
      <c r="G62">
        <v>1</v>
      </c>
      <c r="H62">
        <v>1</v>
      </c>
      <c r="I62">
        <v>0.45</v>
      </c>
    </row>
    <row r="63" spans="1:9">
      <c r="A63" t="s">
        <v>38</v>
      </c>
      <c r="B63" s="25">
        <v>43954</v>
      </c>
      <c r="C63" t="s">
        <v>81</v>
      </c>
      <c r="D63">
        <v>1</v>
      </c>
      <c r="E63">
        <v>0.9</v>
      </c>
      <c r="F63">
        <v>1.1000000000000001</v>
      </c>
      <c r="G63">
        <v>1</v>
      </c>
      <c r="H63">
        <v>1.1000000000000001</v>
      </c>
      <c r="I63">
        <v>0.34</v>
      </c>
    </row>
    <row r="64" spans="1:9">
      <c r="A64" t="s">
        <v>38</v>
      </c>
      <c r="B64" s="25">
        <v>43955</v>
      </c>
      <c r="C64" t="s">
        <v>81</v>
      </c>
      <c r="D64">
        <v>1</v>
      </c>
      <c r="E64">
        <v>0.9</v>
      </c>
      <c r="F64">
        <v>1.1000000000000001</v>
      </c>
      <c r="G64">
        <v>1</v>
      </c>
      <c r="H64">
        <v>1</v>
      </c>
      <c r="I64">
        <v>0.39</v>
      </c>
    </row>
    <row r="65" spans="1:12" ht="22">
      <c r="A65" t="s">
        <v>38</v>
      </c>
      <c r="B65" s="25">
        <v>43956</v>
      </c>
      <c r="C65" t="s">
        <v>81</v>
      </c>
      <c r="D65">
        <v>1</v>
      </c>
      <c r="E65">
        <v>0.9</v>
      </c>
      <c r="F65">
        <v>1.1000000000000001</v>
      </c>
      <c r="G65">
        <v>1</v>
      </c>
      <c r="H65">
        <v>1</v>
      </c>
      <c r="I65">
        <v>0.51</v>
      </c>
      <c r="K65" s="84"/>
    </row>
    <row r="66" spans="1:12" ht="19">
      <c r="A66" t="s">
        <v>38</v>
      </c>
      <c r="B66" s="25">
        <v>43957</v>
      </c>
      <c r="C66" t="s">
        <v>81</v>
      </c>
      <c r="D66">
        <v>1</v>
      </c>
      <c r="E66">
        <v>0.9</v>
      </c>
      <c r="F66">
        <v>1.1000000000000001</v>
      </c>
      <c r="G66">
        <v>0.9</v>
      </c>
      <c r="H66">
        <v>1</v>
      </c>
      <c r="I66">
        <v>0.71</v>
      </c>
      <c r="K66" s="85"/>
      <c r="L66" s="85" t="s">
        <v>878</v>
      </c>
    </row>
    <row r="67" spans="1:12" ht="19">
      <c r="A67" t="s">
        <v>38</v>
      </c>
      <c r="B67" s="25">
        <v>43958</v>
      </c>
      <c r="C67" t="s">
        <v>82</v>
      </c>
      <c r="D67">
        <v>1</v>
      </c>
      <c r="E67">
        <v>0.8</v>
      </c>
      <c r="F67">
        <v>1.1000000000000001</v>
      </c>
      <c r="G67">
        <v>0.9</v>
      </c>
      <c r="H67">
        <v>1</v>
      </c>
      <c r="I67">
        <v>0.65</v>
      </c>
      <c r="K67" s="86" t="s">
        <v>879</v>
      </c>
      <c r="L67" s="86" t="s">
        <v>880</v>
      </c>
    </row>
    <row r="68" spans="1:12" ht="19">
      <c r="A68" t="s">
        <v>38</v>
      </c>
      <c r="B68" s="25">
        <v>43959</v>
      </c>
      <c r="C68" t="s">
        <v>82</v>
      </c>
      <c r="D68">
        <v>1</v>
      </c>
      <c r="E68">
        <v>0.8</v>
      </c>
      <c r="F68">
        <v>1.1000000000000001</v>
      </c>
      <c r="G68">
        <v>0.9</v>
      </c>
      <c r="H68">
        <v>1</v>
      </c>
      <c r="I68">
        <v>0.63</v>
      </c>
      <c r="K68" s="86" t="s">
        <v>881</v>
      </c>
      <c r="L68" s="86" t="s">
        <v>882</v>
      </c>
    </row>
    <row r="69" spans="1:12" ht="19">
      <c r="A69" t="s">
        <v>38</v>
      </c>
      <c r="B69" s="25">
        <v>43960</v>
      </c>
      <c r="C69" t="s">
        <v>82</v>
      </c>
      <c r="D69">
        <v>1</v>
      </c>
      <c r="E69">
        <v>0.8</v>
      </c>
      <c r="F69">
        <v>1.2</v>
      </c>
      <c r="G69">
        <v>0.9</v>
      </c>
      <c r="H69">
        <v>1</v>
      </c>
      <c r="I69">
        <v>0.62</v>
      </c>
      <c r="K69" s="86" t="s">
        <v>883</v>
      </c>
      <c r="L69" s="86" t="s">
        <v>884</v>
      </c>
    </row>
    <row r="70" spans="1:12" ht="19">
      <c r="A70" t="s">
        <v>38</v>
      </c>
      <c r="B70" s="25">
        <v>43961</v>
      </c>
      <c r="C70" t="s">
        <v>82</v>
      </c>
      <c r="D70">
        <v>1</v>
      </c>
      <c r="E70">
        <v>0.7</v>
      </c>
      <c r="F70">
        <v>1.2</v>
      </c>
      <c r="G70">
        <v>0.9</v>
      </c>
      <c r="H70">
        <v>1</v>
      </c>
      <c r="I70">
        <v>0.6</v>
      </c>
      <c r="K70" s="86" t="s">
        <v>885</v>
      </c>
      <c r="L70" s="86" t="s">
        <v>886</v>
      </c>
    </row>
    <row r="71" spans="1:12" ht="19">
      <c r="A71" t="s">
        <v>38</v>
      </c>
      <c r="B71" s="25">
        <v>43962</v>
      </c>
      <c r="C71" t="s">
        <v>82</v>
      </c>
      <c r="D71">
        <v>1</v>
      </c>
      <c r="E71">
        <v>0.7</v>
      </c>
      <c r="F71">
        <v>1.2</v>
      </c>
      <c r="G71">
        <v>0.9</v>
      </c>
      <c r="H71">
        <v>1.1000000000000001</v>
      </c>
      <c r="I71">
        <v>0.57999999999999996</v>
      </c>
      <c r="K71" s="86" t="s">
        <v>887</v>
      </c>
      <c r="L71" s="86" t="s">
        <v>888</v>
      </c>
    </row>
    <row r="72" spans="1:12">
      <c r="A72" t="s">
        <v>38</v>
      </c>
      <c r="B72" s="25">
        <v>43963</v>
      </c>
      <c r="C72" t="s">
        <v>82</v>
      </c>
      <c r="D72">
        <v>1</v>
      </c>
      <c r="E72">
        <v>0.7</v>
      </c>
      <c r="F72">
        <v>1.2</v>
      </c>
      <c r="G72">
        <v>0.9</v>
      </c>
      <c r="H72">
        <v>1.1000000000000001</v>
      </c>
      <c r="I72">
        <v>0.61</v>
      </c>
    </row>
    <row r="73" spans="1:12">
      <c r="A73" t="s">
        <v>38</v>
      </c>
      <c r="B73" s="25">
        <v>43964</v>
      </c>
      <c r="C73" t="s">
        <v>82</v>
      </c>
      <c r="D73">
        <v>1</v>
      </c>
      <c r="E73">
        <v>0.7</v>
      </c>
      <c r="F73">
        <v>1.2</v>
      </c>
      <c r="G73">
        <v>0.8</v>
      </c>
      <c r="H73">
        <v>1.1000000000000001</v>
      </c>
      <c r="I73">
        <v>0.59</v>
      </c>
    </row>
    <row r="74" spans="1:12">
      <c r="A74" t="s">
        <v>38</v>
      </c>
      <c r="B74" s="25">
        <v>43965</v>
      </c>
      <c r="C74" t="s">
        <v>82</v>
      </c>
      <c r="D74">
        <v>1</v>
      </c>
      <c r="E74">
        <v>0.7</v>
      </c>
      <c r="F74">
        <v>1.3</v>
      </c>
      <c r="G74">
        <v>0.8</v>
      </c>
      <c r="H74">
        <v>1.1000000000000001</v>
      </c>
      <c r="I74">
        <v>0.57999999999999996</v>
      </c>
    </row>
    <row r="75" spans="1:12">
      <c r="A75" t="s">
        <v>38</v>
      </c>
      <c r="B75" s="25">
        <v>43966</v>
      </c>
      <c r="C75" t="s">
        <v>82</v>
      </c>
      <c r="D75">
        <v>1</v>
      </c>
      <c r="E75">
        <v>0.6</v>
      </c>
      <c r="F75">
        <v>1.3</v>
      </c>
      <c r="G75">
        <v>0.8</v>
      </c>
      <c r="H75">
        <v>1.1000000000000001</v>
      </c>
      <c r="I75">
        <v>0.6</v>
      </c>
    </row>
    <row r="76" spans="1:12">
      <c r="A76" t="s">
        <v>38</v>
      </c>
      <c r="B76" s="25">
        <v>43967</v>
      </c>
      <c r="C76" t="s">
        <v>82</v>
      </c>
      <c r="D76">
        <v>1</v>
      </c>
      <c r="E76">
        <v>0.6</v>
      </c>
      <c r="F76">
        <v>1.3</v>
      </c>
      <c r="G76">
        <v>0.8</v>
      </c>
      <c r="H76">
        <v>1.1000000000000001</v>
      </c>
      <c r="I76">
        <v>0.56999999999999995</v>
      </c>
    </row>
    <row r="77" spans="1:12">
      <c r="A77" t="s">
        <v>38</v>
      </c>
      <c r="B77" s="25">
        <v>43968</v>
      </c>
      <c r="C77" t="s">
        <v>82</v>
      </c>
      <c r="D77">
        <v>1</v>
      </c>
      <c r="E77">
        <v>0.6</v>
      </c>
      <c r="F77">
        <v>1.3</v>
      </c>
      <c r="G77">
        <v>0.8</v>
      </c>
      <c r="H77">
        <v>1.1000000000000001</v>
      </c>
      <c r="I77">
        <v>0.56999999999999995</v>
      </c>
    </row>
    <row r="78" spans="1:12">
      <c r="A78" t="s">
        <v>38</v>
      </c>
      <c r="B78" s="25">
        <v>43969</v>
      </c>
      <c r="C78" t="s">
        <v>82</v>
      </c>
      <c r="D78">
        <v>1</v>
      </c>
      <c r="E78">
        <v>0.6</v>
      </c>
      <c r="F78">
        <v>1.3</v>
      </c>
      <c r="G78">
        <v>0.8</v>
      </c>
      <c r="H78">
        <v>1.1000000000000001</v>
      </c>
      <c r="I78">
        <v>0.57999999999999996</v>
      </c>
    </row>
    <row r="79" spans="1:12">
      <c r="A79" t="s">
        <v>38</v>
      </c>
      <c r="B79" s="25">
        <v>43970</v>
      </c>
      <c r="C79" t="s">
        <v>82</v>
      </c>
      <c r="D79">
        <v>1</v>
      </c>
      <c r="E79">
        <v>0.6</v>
      </c>
      <c r="F79">
        <v>1.3</v>
      </c>
      <c r="G79">
        <v>0.8</v>
      </c>
      <c r="H79">
        <v>1.1000000000000001</v>
      </c>
      <c r="I79">
        <v>0.56999999999999995</v>
      </c>
    </row>
    <row r="80" spans="1:12">
      <c r="A80" t="s">
        <v>38</v>
      </c>
      <c r="B80" s="25">
        <v>43971</v>
      </c>
      <c r="C80" t="s">
        <v>82</v>
      </c>
      <c r="D80">
        <v>1</v>
      </c>
      <c r="E80">
        <v>0.5</v>
      </c>
      <c r="F80">
        <v>1.4</v>
      </c>
      <c r="G80">
        <v>0.8</v>
      </c>
      <c r="H80">
        <v>1.1000000000000001</v>
      </c>
      <c r="I80">
        <v>0.56999999999999995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596A-7CAD-604B-9701-53DCC55353EC}">
  <dimension ref="A1:AA441"/>
  <sheetViews>
    <sheetView topLeftCell="A433" workbookViewId="0"/>
  </sheetViews>
  <sheetFormatPr baseColWidth="10" defaultRowHeight="16"/>
  <cols>
    <col min="1" max="1" width="20.83203125" bestFit="1" customWidth="1"/>
    <col min="2" max="2" width="5" bestFit="1" customWidth="1"/>
    <col min="3" max="3" width="14" bestFit="1" customWidth="1"/>
    <col min="4" max="4" width="17" bestFit="1" customWidth="1"/>
    <col min="6" max="6" width="4" bestFit="1" customWidth="1"/>
    <col min="7" max="7" width="6.5" bestFit="1" customWidth="1"/>
    <col min="8" max="8" width="5.1640625" bestFit="1" customWidth="1"/>
    <col min="9" max="9" width="6.83203125" bestFit="1" customWidth="1"/>
    <col min="10" max="10" width="8" bestFit="1" customWidth="1"/>
    <col min="11" max="11" width="21.5" bestFit="1" customWidth="1"/>
    <col min="12" max="12" width="14.33203125" bestFit="1" customWidth="1"/>
    <col min="13" max="13" width="10.1640625" bestFit="1" customWidth="1"/>
    <col min="14" max="14" width="11.1640625" bestFit="1" customWidth="1"/>
    <col min="15" max="15" width="21.5" bestFit="1" customWidth="1"/>
    <col min="16" max="16" width="67.33203125" bestFit="1" customWidth="1"/>
    <col min="17" max="17" width="8.33203125" bestFit="1" customWidth="1"/>
    <col min="18" max="18" width="6.33203125" bestFit="1" customWidth="1"/>
    <col min="19" max="19" width="7" bestFit="1" customWidth="1"/>
    <col min="20" max="20" width="4.1640625" bestFit="1" customWidth="1"/>
    <col min="21" max="21" width="7.33203125" bestFit="1" customWidth="1"/>
    <col min="22" max="22" width="33.83203125" bestFit="1" customWidth="1"/>
    <col min="23" max="23" width="51.6640625" bestFit="1" customWidth="1"/>
    <col min="24" max="24" width="13.1640625" bestFit="1" customWidth="1"/>
    <col min="25" max="25" width="3.33203125" bestFit="1" customWidth="1"/>
    <col min="26" max="26" width="19.5" bestFit="1" customWidth="1"/>
    <col min="27" max="27" width="14.1640625" bestFit="1" customWidth="1"/>
  </cols>
  <sheetData>
    <row r="1" spans="1:27">
      <c r="A1" t="s">
        <v>99</v>
      </c>
      <c r="B1" t="s">
        <v>100</v>
      </c>
      <c r="C1" t="s">
        <v>101</v>
      </c>
      <c r="D1" t="s">
        <v>102</v>
      </c>
      <c r="E1" t="s">
        <v>73</v>
      </c>
      <c r="F1" t="s">
        <v>88</v>
      </c>
      <c r="G1" t="s">
        <v>103</v>
      </c>
      <c r="H1" t="s">
        <v>104</v>
      </c>
      <c r="I1" t="s">
        <v>105</v>
      </c>
      <c r="J1" t="s">
        <v>72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</row>
    <row r="2" spans="1:27">
      <c r="A2" t="s">
        <v>123</v>
      </c>
      <c r="B2" t="s">
        <v>124</v>
      </c>
      <c r="C2" t="s">
        <v>125</v>
      </c>
      <c r="D2" t="s">
        <v>123</v>
      </c>
      <c r="E2" s="25">
        <v>43825</v>
      </c>
      <c r="I2" t="s">
        <v>126</v>
      </c>
      <c r="J2" t="s">
        <v>127</v>
      </c>
      <c r="K2" t="s">
        <v>48</v>
      </c>
      <c r="L2" t="s">
        <v>128</v>
      </c>
      <c r="M2">
        <v>31.095476999999999</v>
      </c>
      <c r="N2">
        <v>112.676644</v>
      </c>
      <c r="O2" t="s">
        <v>48</v>
      </c>
      <c r="P2" t="s">
        <v>129</v>
      </c>
      <c r="Q2" t="s">
        <v>130</v>
      </c>
      <c r="R2">
        <v>29903</v>
      </c>
      <c r="S2" t="s">
        <v>131</v>
      </c>
      <c r="T2" t="s">
        <v>132</v>
      </c>
      <c r="U2" t="s">
        <v>132</v>
      </c>
      <c r="V2" t="s">
        <v>132</v>
      </c>
      <c r="W2" t="s">
        <v>132</v>
      </c>
      <c r="X2" t="s">
        <v>713</v>
      </c>
      <c r="Y2" t="s">
        <v>132</v>
      </c>
      <c r="Z2" t="s">
        <v>714</v>
      </c>
      <c r="AA2" s="25">
        <v>43918</v>
      </c>
    </row>
    <row r="3" spans="1:27">
      <c r="A3" t="s">
        <v>133</v>
      </c>
      <c r="B3" t="s">
        <v>124</v>
      </c>
      <c r="C3" t="s">
        <v>125</v>
      </c>
      <c r="D3" t="s">
        <v>123</v>
      </c>
      <c r="E3" s="25">
        <v>43825</v>
      </c>
      <c r="I3" t="s">
        <v>126</v>
      </c>
      <c r="J3" t="s">
        <v>127</v>
      </c>
      <c r="K3" t="s">
        <v>48</v>
      </c>
      <c r="L3" t="s">
        <v>128</v>
      </c>
      <c r="M3">
        <v>31.095476999999999</v>
      </c>
      <c r="N3">
        <v>112.676644</v>
      </c>
      <c r="O3" t="s">
        <v>48</v>
      </c>
      <c r="P3" t="s">
        <v>129</v>
      </c>
      <c r="Q3" t="s">
        <v>130</v>
      </c>
      <c r="R3">
        <v>29903</v>
      </c>
      <c r="S3" t="s">
        <v>131</v>
      </c>
      <c r="T3" t="s">
        <v>132</v>
      </c>
      <c r="U3" t="s">
        <v>132</v>
      </c>
      <c r="V3" t="s">
        <v>132</v>
      </c>
      <c r="W3" t="s">
        <v>132</v>
      </c>
      <c r="X3" t="s">
        <v>713</v>
      </c>
      <c r="Y3" t="s">
        <v>132</v>
      </c>
      <c r="Z3" t="s">
        <v>714</v>
      </c>
      <c r="AA3" s="25">
        <v>43918</v>
      </c>
    </row>
    <row r="4" spans="1:27">
      <c r="A4" t="s">
        <v>134</v>
      </c>
      <c r="B4" t="s">
        <v>124</v>
      </c>
      <c r="D4" t="s">
        <v>135</v>
      </c>
      <c r="E4" s="25">
        <v>43825</v>
      </c>
      <c r="I4" t="s">
        <v>126</v>
      </c>
      <c r="J4" t="s">
        <v>127</v>
      </c>
      <c r="K4" t="s">
        <v>48</v>
      </c>
      <c r="L4" t="s">
        <v>128</v>
      </c>
      <c r="M4">
        <v>31.095476999999999</v>
      </c>
      <c r="N4">
        <v>112.676644</v>
      </c>
      <c r="O4" t="s">
        <v>48</v>
      </c>
      <c r="P4" t="s">
        <v>129</v>
      </c>
      <c r="Q4" t="s">
        <v>130</v>
      </c>
      <c r="R4">
        <v>29866</v>
      </c>
      <c r="S4" t="s">
        <v>131</v>
      </c>
      <c r="T4">
        <v>44</v>
      </c>
      <c r="U4" t="s">
        <v>136</v>
      </c>
      <c r="V4" t="s">
        <v>132</v>
      </c>
      <c r="W4" t="s">
        <v>132</v>
      </c>
      <c r="X4" t="s">
        <v>715</v>
      </c>
      <c r="Y4" t="s">
        <v>132</v>
      </c>
      <c r="Z4" t="s">
        <v>714</v>
      </c>
      <c r="AA4" s="25">
        <v>43918</v>
      </c>
    </row>
    <row r="5" spans="1:27">
      <c r="A5" t="s">
        <v>137</v>
      </c>
      <c r="B5" t="s">
        <v>124</v>
      </c>
      <c r="D5" t="s">
        <v>132</v>
      </c>
      <c r="E5" s="25">
        <v>43891</v>
      </c>
      <c r="F5">
        <v>1</v>
      </c>
      <c r="G5">
        <v>3</v>
      </c>
      <c r="H5">
        <v>2020</v>
      </c>
      <c r="I5" t="s">
        <v>138</v>
      </c>
      <c r="J5" t="s">
        <v>38</v>
      </c>
      <c r="K5" t="s">
        <v>139</v>
      </c>
      <c r="L5" t="s">
        <v>140</v>
      </c>
      <c r="M5">
        <v>41.158130999999997</v>
      </c>
      <c r="N5">
        <v>-8.6295070000000003</v>
      </c>
      <c r="O5" t="s">
        <v>141</v>
      </c>
      <c r="P5" t="s">
        <v>716</v>
      </c>
      <c r="Q5" t="s">
        <v>130</v>
      </c>
      <c r="R5">
        <v>29885</v>
      </c>
      <c r="S5" t="s">
        <v>131</v>
      </c>
      <c r="T5">
        <v>60</v>
      </c>
      <c r="U5" t="s">
        <v>136</v>
      </c>
      <c r="V5" t="s">
        <v>717</v>
      </c>
      <c r="W5" t="s">
        <v>718</v>
      </c>
      <c r="X5" t="s">
        <v>142</v>
      </c>
      <c r="Y5" t="s">
        <v>132</v>
      </c>
      <c r="Z5" t="s">
        <v>719</v>
      </c>
      <c r="AA5" s="25">
        <v>43918</v>
      </c>
    </row>
    <row r="6" spans="1:27">
      <c r="A6" t="s">
        <v>143</v>
      </c>
      <c r="B6" t="s">
        <v>124</v>
      </c>
      <c r="D6" t="s">
        <v>132</v>
      </c>
      <c r="E6" s="25">
        <v>43891</v>
      </c>
      <c r="F6">
        <v>1</v>
      </c>
      <c r="G6">
        <v>3</v>
      </c>
      <c r="H6">
        <v>2020</v>
      </c>
      <c r="I6" t="s">
        <v>138</v>
      </c>
      <c r="J6" t="s">
        <v>38</v>
      </c>
      <c r="K6" t="s">
        <v>712</v>
      </c>
      <c r="L6" t="s">
        <v>144</v>
      </c>
      <c r="M6">
        <v>41.124898999999999</v>
      </c>
      <c r="N6">
        <v>-8.6112479999999998</v>
      </c>
      <c r="O6" t="s">
        <v>720</v>
      </c>
      <c r="P6" t="s">
        <v>145</v>
      </c>
      <c r="Q6" t="s">
        <v>130</v>
      </c>
      <c r="R6">
        <v>29837</v>
      </c>
      <c r="S6" t="s">
        <v>131</v>
      </c>
      <c r="T6">
        <v>33</v>
      </c>
      <c r="U6" t="s">
        <v>136</v>
      </c>
      <c r="V6" t="s">
        <v>721</v>
      </c>
      <c r="W6" t="s">
        <v>718</v>
      </c>
      <c r="X6" t="s">
        <v>142</v>
      </c>
      <c r="Y6" t="s">
        <v>132</v>
      </c>
      <c r="Z6" t="s">
        <v>719</v>
      </c>
      <c r="AA6" s="25">
        <v>43918</v>
      </c>
    </row>
    <row r="7" spans="1:27">
      <c r="A7" t="s">
        <v>146</v>
      </c>
      <c r="B7" t="s">
        <v>124</v>
      </c>
      <c r="D7" t="s">
        <v>132</v>
      </c>
      <c r="E7" s="25">
        <v>43893</v>
      </c>
      <c r="F7">
        <v>3</v>
      </c>
      <c r="G7">
        <v>3</v>
      </c>
      <c r="H7">
        <v>2020</v>
      </c>
      <c r="I7" t="s">
        <v>138</v>
      </c>
      <c r="J7" t="s">
        <v>38</v>
      </c>
      <c r="K7" t="s">
        <v>147</v>
      </c>
      <c r="L7" t="s">
        <v>148</v>
      </c>
      <c r="M7">
        <v>40.203308999999997</v>
      </c>
      <c r="N7">
        <v>-8.4138739999999999</v>
      </c>
      <c r="O7" t="s">
        <v>139</v>
      </c>
      <c r="P7" t="s">
        <v>722</v>
      </c>
      <c r="Q7" t="s">
        <v>130</v>
      </c>
      <c r="R7">
        <v>29763</v>
      </c>
      <c r="S7" t="s">
        <v>131</v>
      </c>
      <c r="T7">
        <v>60</v>
      </c>
      <c r="U7" t="s">
        <v>136</v>
      </c>
      <c r="V7" t="s">
        <v>721</v>
      </c>
      <c r="W7" t="s">
        <v>718</v>
      </c>
      <c r="X7" t="s">
        <v>142</v>
      </c>
      <c r="Y7" t="s">
        <v>132</v>
      </c>
      <c r="Z7" t="s">
        <v>719</v>
      </c>
      <c r="AA7" s="25">
        <v>43918</v>
      </c>
    </row>
    <row r="8" spans="1:27">
      <c r="A8" t="s">
        <v>149</v>
      </c>
      <c r="B8" t="s">
        <v>124</v>
      </c>
      <c r="D8" t="s">
        <v>132</v>
      </c>
      <c r="E8" s="25">
        <v>43893</v>
      </c>
      <c r="F8">
        <v>3</v>
      </c>
      <c r="G8">
        <v>3</v>
      </c>
      <c r="H8">
        <v>2020</v>
      </c>
      <c r="I8" t="s">
        <v>138</v>
      </c>
      <c r="J8" t="s">
        <v>38</v>
      </c>
      <c r="K8" t="s">
        <v>139</v>
      </c>
      <c r="L8" t="s">
        <v>140</v>
      </c>
      <c r="M8">
        <v>41.158130999999997</v>
      </c>
      <c r="N8">
        <v>-8.6295070000000003</v>
      </c>
      <c r="O8" t="s">
        <v>141</v>
      </c>
      <c r="P8" t="s">
        <v>723</v>
      </c>
      <c r="Q8" t="s">
        <v>130</v>
      </c>
      <c r="R8">
        <v>29763</v>
      </c>
      <c r="S8" t="s">
        <v>131</v>
      </c>
      <c r="T8">
        <v>60</v>
      </c>
      <c r="U8" t="s">
        <v>136</v>
      </c>
      <c r="V8" t="s">
        <v>721</v>
      </c>
      <c r="W8" t="s">
        <v>718</v>
      </c>
      <c r="X8" t="s">
        <v>142</v>
      </c>
      <c r="Y8" t="s">
        <v>132</v>
      </c>
      <c r="Z8" t="s">
        <v>719</v>
      </c>
      <c r="AA8" s="25">
        <v>43918</v>
      </c>
    </row>
    <row r="9" spans="1:27">
      <c r="A9" t="s">
        <v>150</v>
      </c>
      <c r="B9" t="s">
        <v>124</v>
      </c>
      <c r="D9" t="s">
        <v>132</v>
      </c>
      <c r="E9" s="25">
        <v>43895</v>
      </c>
      <c r="F9">
        <v>5</v>
      </c>
      <c r="G9">
        <v>3</v>
      </c>
      <c r="H9">
        <v>2020</v>
      </c>
      <c r="I9" t="s">
        <v>138</v>
      </c>
      <c r="J9" t="s">
        <v>38</v>
      </c>
      <c r="K9" t="s">
        <v>151</v>
      </c>
      <c r="L9" t="s">
        <v>152</v>
      </c>
      <c r="M9">
        <v>38.699739999999998</v>
      </c>
      <c r="N9">
        <v>-9.4223579999999991</v>
      </c>
      <c r="O9" t="s">
        <v>139</v>
      </c>
      <c r="P9" t="s">
        <v>724</v>
      </c>
      <c r="Q9" t="s">
        <v>130</v>
      </c>
      <c r="R9">
        <v>29763</v>
      </c>
      <c r="S9" t="s">
        <v>131</v>
      </c>
      <c r="T9">
        <v>42</v>
      </c>
      <c r="U9" t="s">
        <v>136</v>
      </c>
      <c r="V9" t="s">
        <v>725</v>
      </c>
      <c r="W9" t="s">
        <v>718</v>
      </c>
      <c r="X9" t="s">
        <v>142</v>
      </c>
      <c r="Y9" t="s">
        <v>132</v>
      </c>
      <c r="Z9" t="s">
        <v>719</v>
      </c>
      <c r="AA9" s="25">
        <v>43918</v>
      </c>
    </row>
    <row r="10" spans="1:27">
      <c r="A10" t="s">
        <v>153</v>
      </c>
      <c r="B10" t="s">
        <v>124</v>
      </c>
      <c r="D10" t="s">
        <v>132</v>
      </c>
      <c r="E10" s="25">
        <v>43894</v>
      </c>
      <c r="F10">
        <v>4</v>
      </c>
      <c r="G10">
        <v>3</v>
      </c>
      <c r="H10">
        <v>2020</v>
      </c>
      <c r="I10" t="s">
        <v>138</v>
      </c>
      <c r="J10" t="s">
        <v>38</v>
      </c>
      <c r="K10" t="s">
        <v>154</v>
      </c>
      <c r="L10" t="s">
        <v>155</v>
      </c>
      <c r="M10">
        <v>41.227769000000002</v>
      </c>
      <c r="N10">
        <v>-8.6199410000000007</v>
      </c>
      <c r="O10" t="s">
        <v>139</v>
      </c>
      <c r="P10" t="s">
        <v>156</v>
      </c>
      <c r="Q10" t="s">
        <v>130</v>
      </c>
      <c r="R10">
        <v>29763</v>
      </c>
      <c r="S10" t="s">
        <v>131</v>
      </c>
      <c r="T10">
        <v>49</v>
      </c>
      <c r="U10" t="s">
        <v>136</v>
      </c>
      <c r="V10" t="s">
        <v>721</v>
      </c>
      <c r="W10" t="s">
        <v>718</v>
      </c>
      <c r="X10" t="s">
        <v>142</v>
      </c>
      <c r="Y10" t="s">
        <v>132</v>
      </c>
      <c r="Z10" t="s">
        <v>719</v>
      </c>
      <c r="AA10" s="25">
        <v>43918</v>
      </c>
    </row>
    <row r="11" spans="1:27">
      <c r="A11" t="s">
        <v>157</v>
      </c>
      <c r="B11" t="s">
        <v>124</v>
      </c>
      <c r="D11" t="s">
        <v>132</v>
      </c>
      <c r="E11" s="25">
        <v>43896</v>
      </c>
      <c r="F11">
        <v>6</v>
      </c>
      <c r="G11">
        <v>3</v>
      </c>
      <c r="H11">
        <v>2020</v>
      </c>
      <c r="I11" t="s">
        <v>138</v>
      </c>
      <c r="J11" t="s">
        <v>38</v>
      </c>
      <c r="K11" t="s">
        <v>158</v>
      </c>
      <c r="L11" t="s">
        <v>159</v>
      </c>
      <c r="M11">
        <v>39.413943000000003</v>
      </c>
      <c r="N11">
        <v>-8.7160320000000002</v>
      </c>
      <c r="O11" t="s">
        <v>158</v>
      </c>
      <c r="P11" t="s">
        <v>158</v>
      </c>
      <c r="Q11" t="s">
        <v>130</v>
      </c>
      <c r="R11">
        <v>29763</v>
      </c>
      <c r="S11" t="s">
        <v>131</v>
      </c>
      <c r="T11">
        <v>51</v>
      </c>
      <c r="U11" t="s">
        <v>136</v>
      </c>
      <c r="V11" t="s">
        <v>725</v>
      </c>
      <c r="W11" t="s">
        <v>718</v>
      </c>
      <c r="X11" t="s">
        <v>142</v>
      </c>
      <c r="Y11" t="s">
        <v>132</v>
      </c>
      <c r="Z11" t="s">
        <v>719</v>
      </c>
      <c r="AA11" s="25">
        <v>43918</v>
      </c>
    </row>
    <row r="12" spans="1:27">
      <c r="A12" t="s">
        <v>160</v>
      </c>
      <c r="B12" t="s">
        <v>124</v>
      </c>
      <c r="D12" t="s">
        <v>132</v>
      </c>
      <c r="E12" s="25">
        <v>43897</v>
      </c>
      <c r="F12">
        <v>7</v>
      </c>
      <c r="G12">
        <v>3</v>
      </c>
      <c r="H12">
        <v>2020</v>
      </c>
      <c r="I12" t="s">
        <v>138</v>
      </c>
      <c r="J12" t="s">
        <v>38</v>
      </c>
      <c r="K12" t="s">
        <v>161</v>
      </c>
      <c r="L12" t="s">
        <v>162</v>
      </c>
      <c r="M12">
        <v>38.726197999999997</v>
      </c>
      <c r="N12">
        <v>-9.1385769999999997</v>
      </c>
      <c r="O12" t="s">
        <v>163</v>
      </c>
      <c r="P12" t="s">
        <v>726</v>
      </c>
      <c r="Q12" t="s">
        <v>130</v>
      </c>
      <c r="R12">
        <v>29763</v>
      </c>
      <c r="S12" t="s">
        <v>131</v>
      </c>
      <c r="T12">
        <v>17</v>
      </c>
      <c r="U12" t="s">
        <v>164</v>
      </c>
      <c r="V12" t="s">
        <v>727</v>
      </c>
      <c r="W12" t="s">
        <v>718</v>
      </c>
      <c r="X12" t="s">
        <v>142</v>
      </c>
      <c r="Y12" t="s">
        <v>132</v>
      </c>
      <c r="Z12" t="s">
        <v>719</v>
      </c>
      <c r="AA12" s="25">
        <v>43918</v>
      </c>
    </row>
    <row r="13" spans="1:27">
      <c r="A13" t="s">
        <v>165</v>
      </c>
      <c r="B13" t="s">
        <v>124</v>
      </c>
      <c r="D13" t="s">
        <v>132</v>
      </c>
      <c r="E13" s="25">
        <v>43898</v>
      </c>
      <c r="F13">
        <v>8</v>
      </c>
      <c r="G13">
        <v>3</v>
      </c>
      <c r="H13">
        <v>2020</v>
      </c>
      <c r="I13" t="s">
        <v>138</v>
      </c>
      <c r="J13" t="s">
        <v>38</v>
      </c>
      <c r="K13" t="s">
        <v>166</v>
      </c>
      <c r="L13" t="s">
        <v>167</v>
      </c>
      <c r="M13">
        <v>38.757824999999997</v>
      </c>
      <c r="N13">
        <v>-9.2242189999999997</v>
      </c>
      <c r="O13" t="s">
        <v>166</v>
      </c>
      <c r="P13" t="s">
        <v>166</v>
      </c>
      <c r="Q13" t="s">
        <v>130</v>
      </c>
      <c r="R13">
        <v>29763</v>
      </c>
      <c r="S13" t="s">
        <v>131</v>
      </c>
      <c r="T13">
        <v>14</v>
      </c>
      <c r="U13" t="s">
        <v>136</v>
      </c>
      <c r="V13" t="s">
        <v>727</v>
      </c>
      <c r="W13" t="s">
        <v>718</v>
      </c>
      <c r="X13" t="s">
        <v>142</v>
      </c>
      <c r="Y13" t="s">
        <v>132</v>
      </c>
      <c r="Z13" t="s">
        <v>719</v>
      </c>
      <c r="AA13" s="25">
        <v>43918</v>
      </c>
    </row>
    <row r="14" spans="1:27">
      <c r="A14" t="s">
        <v>168</v>
      </c>
      <c r="B14" t="s">
        <v>124</v>
      </c>
      <c r="D14" t="s">
        <v>132</v>
      </c>
      <c r="E14" s="25">
        <v>43898</v>
      </c>
      <c r="F14">
        <v>8</v>
      </c>
      <c r="G14">
        <v>3</v>
      </c>
      <c r="H14">
        <v>2020</v>
      </c>
      <c r="I14" t="s">
        <v>138</v>
      </c>
      <c r="J14" t="s">
        <v>38</v>
      </c>
      <c r="K14" t="s">
        <v>161</v>
      </c>
      <c r="L14" t="s">
        <v>162</v>
      </c>
      <c r="M14">
        <v>38.726197999999997</v>
      </c>
      <c r="N14">
        <v>-9.1385769999999997</v>
      </c>
      <c r="O14" t="s">
        <v>161</v>
      </c>
      <c r="P14" t="s">
        <v>169</v>
      </c>
      <c r="Q14" t="s">
        <v>130</v>
      </c>
      <c r="R14">
        <v>29763</v>
      </c>
      <c r="S14" t="s">
        <v>131</v>
      </c>
      <c r="T14">
        <v>72</v>
      </c>
      <c r="U14" t="s">
        <v>164</v>
      </c>
      <c r="V14" t="s">
        <v>725</v>
      </c>
      <c r="W14" t="s">
        <v>718</v>
      </c>
      <c r="X14" t="s">
        <v>142</v>
      </c>
      <c r="Y14" t="s">
        <v>132</v>
      </c>
      <c r="Z14" t="s">
        <v>719</v>
      </c>
      <c r="AA14" s="25">
        <v>43918</v>
      </c>
    </row>
    <row r="15" spans="1:27">
      <c r="A15" t="s">
        <v>170</v>
      </c>
      <c r="B15" t="s">
        <v>124</v>
      </c>
      <c r="D15" t="s">
        <v>132</v>
      </c>
      <c r="E15" s="25">
        <v>43898</v>
      </c>
      <c r="F15">
        <v>8</v>
      </c>
      <c r="G15">
        <v>3</v>
      </c>
      <c r="H15">
        <v>2020</v>
      </c>
      <c r="I15" t="s">
        <v>138</v>
      </c>
      <c r="J15" t="s">
        <v>38</v>
      </c>
      <c r="K15" t="s">
        <v>158</v>
      </c>
      <c r="L15" t="s">
        <v>159</v>
      </c>
      <c r="M15">
        <v>39.413943000000003</v>
      </c>
      <c r="N15">
        <v>-8.7160320000000002</v>
      </c>
      <c r="O15" t="s">
        <v>158</v>
      </c>
      <c r="P15" t="s">
        <v>158</v>
      </c>
      <c r="Q15" t="s">
        <v>130</v>
      </c>
      <c r="R15">
        <v>29763</v>
      </c>
      <c r="S15" t="s">
        <v>131</v>
      </c>
      <c r="T15">
        <v>51</v>
      </c>
      <c r="U15" t="s">
        <v>136</v>
      </c>
      <c r="V15" t="s">
        <v>725</v>
      </c>
      <c r="W15" t="s">
        <v>718</v>
      </c>
      <c r="X15" t="s">
        <v>142</v>
      </c>
      <c r="Y15" t="s">
        <v>132</v>
      </c>
      <c r="Z15" t="s">
        <v>719</v>
      </c>
      <c r="AA15" s="25">
        <v>43918</v>
      </c>
    </row>
    <row r="16" spans="1:27">
      <c r="A16" t="s">
        <v>171</v>
      </c>
      <c r="B16" t="s">
        <v>124</v>
      </c>
      <c r="D16" t="s">
        <v>132</v>
      </c>
      <c r="E16" s="25">
        <v>43898</v>
      </c>
      <c r="F16">
        <v>8</v>
      </c>
      <c r="G16">
        <v>3</v>
      </c>
      <c r="H16">
        <v>2020</v>
      </c>
      <c r="I16" t="s">
        <v>138</v>
      </c>
      <c r="J16" t="s">
        <v>38</v>
      </c>
      <c r="K16" t="s">
        <v>172</v>
      </c>
      <c r="L16" t="s">
        <v>173</v>
      </c>
      <c r="M16">
        <v>37.144846999999999</v>
      </c>
      <c r="N16">
        <v>-8.5387149999999998</v>
      </c>
      <c r="O16" t="s">
        <v>141</v>
      </c>
      <c r="P16" t="s">
        <v>172</v>
      </c>
      <c r="Q16" t="s">
        <v>130</v>
      </c>
      <c r="R16">
        <v>29763</v>
      </c>
      <c r="S16" t="s">
        <v>131</v>
      </c>
      <c r="T16">
        <v>47</v>
      </c>
      <c r="U16" t="s">
        <v>164</v>
      </c>
      <c r="V16" t="s">
        <v>725</v>
      </c>
      <c r="W16" t="s">
        <v>718</v>
      </c>
      <c r="X16" t="s">
        <v>142</v>
      </c>
      <c r="Y16" t="s">
        <v>132</v>
      </c>
      <c r="Z16" t="s">
        <v>719</v>
      </c>
      <c r="AA16" s="25">
        <v>43918</v>
      </c>
    </row>
    <row r="17" spans="1:27">
      <c r="A17" t="s">
        <v>174</v>
      </c>
      <c r="B17" t="s">
        <v>124</v>
      </c>
      <c r="D17" t="s">
        <v>132</v>
      </c>
      <c r="E17" s="25">
        <v>43898</v>
      </c>
      <c r="F17">
        <v>8</v>
      </c>
      <c r="G17">
        <v>3</v>
      </c>
      <c r="H17">
        <v>2020</v>
      </c>
      <c r="I17" t="s">
        <v>138</v>
      </c>
      <c r="J17" t="s">
        <v>38</v>
      </c>
      <c r="K17" t="s">
        <v>161</v>
      </c>
      <c r="L17" t="s">
        <v>162</v>
      </c>
      <c r="M17">
        <v>38.726197999999997</v>
      </c>
      <c r="N17">
        <v>-9.1385769999999997</v>
      </c>
      <c r="O17" t="s">
        <v>161</v>
      </c>
      <c r="P17" t="s">
        <v>728</v>
      </c>
      <c r="Q17" t="s">
        <v>130</v>
      </c>
      <c r="R17">
        <v>29763</v>
      </c>
      <c r="S17" t="s">
        <v>131</v>
      </c>
      <c r="T17">
        <v>44</v>
      </c>
      <c r="U17" t="s">
        <v>164</v>
      </c>
      <c r="V17" t="s">
        <v>725</v>
      </c>
      <c r="W17" t="s">
        <v>718</v>
      </c>
      <c r="X17" t="s">
        <v>142</v>
      </c>
      <c r="Y17" t="s">
        <v>132</v>
      </c>
      <c r="Z17" t="s">
        <v>719</v>
      </c>
      <c r="AA17" s="25">
        <v>43918</v>
      </c>
    </row>
    <row r="18" spans="1:27">
      <c r="A18" t="s">
        <v>175</v>
      </c>
      <c r="B18" t="s">
        <v>124</v>
      </c>
      <c r="D18" t="s">
        <v>132</v>
      </c>
      <c r="E18" s="25">
        <v>43897</v>
      </c>
      <c r="F18">
        <v>7</v>
      </c>
      <c r="G18">
        <v>3</v>
      </c>
      <c r="H18">
        <v>2020</v>
      </c>
      <c r="I18" t="s">
        <v>138</v>
      </c>
      <c r="J18" t="s">
        <v>38</v>
      </c>
      <c r="K18" t="s">
        <v>176</v>
      </c>
      <c r="L18" t="s">
        <v>140</v>
      </c>
      <c r="M18">
        <v>41.207366999999998</v>
      </c>
      <c r="N18">
        <v>-8.3397290000000002</v>
      </c>
      <c r="O18" t="s">
        <v>176</v>
      </c>
      <c r="P18" t="s">
        <v>176</v>
      </c>
      <c r="Q18" t="s">
        <v>130</v>
      </c>
      <c r="R18">
        <v>29763</v>
      </c>
      <c r="S18" t="s">
        <v>131</v>
      </c>
      <c r="T18" t="s">
        <v>132</v>
      </c>
      <c r="U18" t="s">
        <v>164</v>
      </c>
      <c r="V18" t="s">
        <v>717</v>
      </c>
      <c r="W18" t="s">
        <v>718</v>
      </c>
      <c r="X18" t="s">
        <v>142</v>
      </c>
      <c r="Y18" t="s">
        <v>132</v>
      </c>
      <c r="Z18" t="s">
        <v>719</v>
      </c>
      <c r="AA18" s="25">
        <v>43918</v>
      </c>
    </row>
    <row r="19" spans="1:27">
      <c r="A19" t="s">
        <v>177</v>
      </c>
      <c r="B19" t="s">
        <v>124</v>
      </c>
      <c r="D19" t="s">
        <v>132</v>
      </c>
      <c r="E19" s="25">
        <v>43898</v>
      </c>
      <c r="F19">
        <v>8</v>
      </c>
      <c r="G19">
        <v>3</v>
      </c>
      <c r="H19">
        <v>2020</v>
      </c>
      <c r="I19" t="s">
        <v>138</v>
      </c>
      <c r="J19" t="s">
        <v>38</v>
      </c>
      <c r="K19" t="s">
        <v>178</v>
      </c>
      <c r="L19" t="s">
        <v>179</v>
      </c>
      <c r="M19">
        <v>41.367946000000003</v>
      </c>
      <c r="N19">
        <v>-8.1948690000000006</v>
      </c>
      <c r="O19" t="s">
        <v>178</v>
      </c>
      <c r="P19" t="s">
        <v>178</v>
      </c>
      <c r="Q19" t="s">
        <v>130</v>
      </c>
      <c r="R19">
        <v>29763</v>
      </c>
      <c r="S19" t="s">
        <v>131</v>
      </c>
      <c r="T19" t="s">
        <v>132</v>
      </c>
      <c r="U19" t="s">
        <v>136</v>
      </c>
      <c r="V19" t="s">
        <v>717</v>
      </c>
      <c r="W19" t="s">
        <v>718</v>
      </c>
      <c r="X19" t="s">
        <v>142</v>
      </c>
      <c r="Y19" t="s">
        <v>132</v>
      </c>
      <c r="Z19" t="s">
        <v>719</v>
      </c>
      <c r="AA19" s="25">
        <v>43918</v>
      </c>
    </row>
    <row r="20" spans="1:27">
      <c r="A20" t="s">
        <v>180</v>
      </c>
      <c r="B20" t="s">
        <v>124</v>
      </c>
      <c r="D20" t="s">
        <v>132</v>
      </c>
      <c r="E20" s="25">
        <v>43897</v>
      </c>
      <c r="F20">
        <v>7</v>
      </c>
      <c r="G20">
        <v>3</v>
      </c>
      <c r="H20">
        <v>2020</v>
      </c>
      <c r="I20" t="s">
        <v>138</v>
      </c>
      <c r="J20" t="s">
        <v>38</v>
      </c>
      <c r="K20" t="s">
        <v>181</v>
      </c>
      <c r="L20" t="s">
        <v>182</v>
      </c>
      <c r="M20">
        <v>41.378807999999999</v>
      </c>
      <c r="N20">
        <v>-8.3107849999999992</v>
      </c>
      <c r="O20" t="s">
        <v>181</v>
      </c>
      <c r="P20" t="s">
        <v>729</v>
      </c>
      <c r="Q20" t="s">
        <v>130</v>
      </c>
      <c r="R20">
        <v>29763</v>
      </c>
      <c r="S20" t="s">
        <v>131</v>
      </c>
      <c r="T20" t="s">
        <v>132</v>
      </c>
      <c r="U20" t="s">
        <v>164</v>
      </c>
      <c r="V20" t="s">
        <v>717</v>
      </c>
      <c r="W20" t="s">
        <v>718</v>
      </c>
      <c r="X20" t="s">
        <v>142</v>
      </c>
      <c r="Y20" t="s">
        <v>132</v>
      </c>
      <c r="Z20" t="s">
        <v>719</v>
      </c>
      <c r="AA20" s="25">
        <v>43918</v>
      </c>
    </row>
    <row r="21" spans="1:27">
      <c r="A21" t="s">
        <v>183</v>
      </c>
      <c r="B21" t="s">
        <v>124</v>
      </c>
      <c r="D21" t="s">
        <v>132</v>
      </c>
      <c r="E21" s="25">
        <v>43900</v>
      </c>
      <c r="F21">
        <v>10</v>
      </c>
      <c r="G21">
        <v>3</v>
      </c>
      <c r="H21">
        <v>2020</v>
      </c>
      <c r="I21" t="s">
        <v>138</v>
      </c>
      <c r="J21" t="s">
        <v>38</v>
      </c>
      <c r="K21" t="s">
        <v>184</v>
      </c>
      <c r="L21" t="s">
        <v>185</v>
      </c>
      <c r="M21">
        <v>37.024911000000003</v>
      </c>
      <c r="N21">
        <v>-7.9316930000000001</v>
      </c>
      <c r="O21" t="s">
        <v>184</v>
      </c>
      <c r="P21" t="s">
        <v>184</v>
      </c>
      <c r="Q21" t="s">
        <v>130</v>
      </c>
      <c r="R21">
        <v>29760</v>
      </c>
      <c r="S21" t="s">
        <v>131</v>
      </c>
      <c r="T21">
        <v>15</v>
      </c>
      <c r="U21" t="s">
        <v>164</v>
      </c>
      <c r="V21" t="s">
        <v>730</v>
      </c>
      <c r="W21" t="s">
        <v>718</v>
      </c>
      <c r="X21" t="s">
        <v>142</v>
      </c>
      <c r="Y21" t="s">
        <v>132</v>
      </c>
      <c r="Z21" t="s">
        <v>719</v>
      </c>
      <c r="AA21" s="25">
        <v>43918</v>
      </c>
    </row>
    <row r="22" spans="1:27">
      <c r="A22" t="s">
        <v>186</v>
      </c>
      <c r="B22" t="s">
        <v>124</v>
      </c>
      <c r="D22" t="s">
        <v>132</v>
      </c>
      <c r="E22" s="25">
        <v>43900</v>
      </c>
      <c r="F22">
        <v>10</v>
      </c>
      <c r="G22">
        <v>3</v>
      </c>
      <c r="H22">
        <v>2020</v>
      </c>
      <c r="I22" t="s">
        <v>138</v>
      </c>
      <c r="J22" t="s">
        <v>38</v>
      </c>
      <c r="K22" t="s">
        <v>187</v>
      </c>
      <c r="L22" t="s">
        <v>188</v>
      </c>
      <c r="M22">
        <v>37.093499000000001</v>
      </c>
      <c r="N22">
        <v>-8.2451129999999999</v>
      </c>
      <c r="O22" t="s">
        <v>187</v>
      </c>
      <c r="P22" t="s">
        <v>187</v>
      </c>
      <c r="Q22" t="s">
        <v>130</v>
      </c>
      <c r="R22">
        <v>29763</v>
      </c>
      <c r="S22" t="s">
        <v>131</v>
      </c>
      <c r="T22">
        <v>69</v>
      </c>
      <c r="U22" t="s">
        <v>136</v>
      </c>
      <c r="V22" t="s">
        <v>730</v>
      </c>
      <c r="W22" t="s">
        <v>718</v>
      </c>
      <c r="X22" t="s">
        <v>142</v>
      </c>
      <c r="Y22" t="s">
        <v>132</v>
      </c>
      <c r="Z22" t="s">
        <v>719</v>
      </c>
      <c r="AA22" s="25">
        <v>43918</v>
      </c>
    </row>
    <row r="23" spans="1:27">
      <c r="A23" t="s">
        <v>189</v>
      </c>
      <c r="B23" t="s">
        <v>124</v>
      </c>
      <c r="D23" t="s">
        <v>132</v>
      </c>
      <c r="E23" s="25">
        <v>43901</v>
      </c>
      <c r="F23">
        <v>11</v>
      </c>
      <c r="G23">
        <v>3</v>
      </c>
      <c r="H23">
        <v>2020</v>
      </c>
      <c r="I23" t="s">
        <v>138</v>
      </c>
      <c r="J23" t="s">
        <v>38</v>
      </c>
      <c r="K23" t="s">
        <v>147</v>
      </c>
      <c r="L23" t="s">
        <v>148</v>
      </c>
      <c r="M23">
        <v>40.203308999999997</v>
      </c>
      <c r="N23">
        <v>-8.4138739999999999</v>
      </c>
      <c r="O23" t="s">
        <v>147</v>
      </c>
      <c r="P23" t="s">
        <v>731</v>
      </c>
      <c r="Q23" t="s">
        <v>130</v>
      </c>
      <c r="R23">
        <v>29763</v>
      </c>
      <c r="S23" t="s">
        <v>131</v>
      </c>
      <c r="T23" t="s">
        <v>132</v>
      </c>
      <c r="U23" t="s">
        <v>136</v>
      </c>
      <c r="V23" t="s">
        <v>732</v>
      </c>
      <c r="W23" t="s">
        <v>718</v>
      </c>
      <c r="X23" t="s">
        <v>142</v>
      </c>
      <c r="Y23" t="s">
        <v>132</v>
      </c>
      <c r="Z23" t="s">
        <v>719</v>
      </c>
      <c r="AA23" s="25">
        <v>43918</v>
      </c>
    </row>
    <row r="24" spans="1:27">
      <c r="A24" t="s">
        <v>190</v>
      </c>
      <c r="B24" t="s">
        <v>124</v>
      </c>
      <c r="D24" t="s">
        <v>132</v>
      </c>
      <c r="E24" s="25">
        <v>43900</v>
      </c>
      <c r="F24">
        <v>10</v>
      </c>
      <c r="G24">
        <v>3</v>
      </c>
      <c r="H24">
        <v>2020</v>
      </c>
      <c r="I24" t="s">
        <v>138</v>
      </c>
      <c r="J24" t="s">
        <v>38</v>
      </c>
      <c r="K24" t="s">
        <v>178</v>
      </c>
      <c r="L24" t="s">
        <v>179</v>
      </c>
      <c r="M24">
        <v>41.367946000000003</v>
      </c>
      <c r="N24">
        <v>-8.1948690000000006</v>
      </c>
      <c r="O24" t="s">
        <v>178</v>
      </c>
      <c r="P24" t="s">
        <v>178</v>
      </c>
      <c r="Q24" t="s">
        <v>130</v>
      </c>
      <c r="R24">
        <v>29763</v>
      </c>
      <c r="S24" t="s">
        <v>131</v>
      </c>
      <c r="T24">
        <v>27</v>
      </c>
      <c r="U24" t="s">
        <v>164</v>
      </c>
      <c r="V24" t="s">
        <v>733</v>
      </c>
      <c r="W24" t="s">
        <v>718</v>
      </c>
      <c r="X24" t="s">
        <v>142</v>
      </c>
      <c r="Y24" t="s">
        <v>132</v>
      </c>
      <c r="Z24" t="s">
        <v>719</v>
      </c>
      <c r="AA24" s="25">
        <v>43918</v>
      </c>
    </row>
    <row r="25" spans="1:27">
      <c r="A25" t="s">
        <v>192</v>
      </c>
      <c r="B25" t="s">
        <v>124</v>
      </c>
      <c r="D25" t="s">
        <v>132</v>
      </c>
      <c r="E25" s="25">
        <v>43902</v>
      </c>
      <c r="F25">
        <v>12</v>
      </c>
      <c r="G25">
        <v>3</v>
      </c>
      <c r="H25">
        <v>2020</v>
      </c>
      <c r="I25" t="s">
        <v>138</v>
      </c>
      <c r="J25" t="s">
        <v>38</v>
      </c>
      <c r="K25" t="s">
        <v>193</v>
      </c>
      <c r="L25" t="s">
        <v>194</v>
      </c>
      <c r="M25">
        <v>37.146583999999997</v>
      </c>
      <c r="N25">
        <v>-8.0199429999999996</v>
      </c>
      <c r="O25" t="s">
        <v>193</v>
      </c>
      <c r="P25" t="s">
        <v>195</v>
      </c>
      <c r="Q25" t="s">
        <v>130</v>
      </c>
      <c r="R25">
        <v>29763</v>
      </c>
      <c r="S25" t="s">
        <v>131</v>
      </c>
      <c r="T25">
        <v>69</v>
      </c>
      <c r="U25" t="s">
        <v>136</v>
      </c>
      <c r="V25" t="s">
        <v>730</v>
      </c>
      <c r="W25" t="s">
        <v>718</v>
      </c>
      <c r="X25" t="s">
        <v>142</v>
      </c>
      <c r="Y25" t="s">
        <v>132</v>
      </c>
      <c r="Z25" t="s">
        <v>719</v>
      </c>
      <c r="AA25" s="25">
        <v>43918</v>
      </c>
    </row>
    <row r="26" spans="1:27">
      <c r="A26" t="s">
        <v>196</v>
      </c>
      <c r="B26" t="s">
        <v>124</v>
      </c>
      <c r="D26" t="s">
        <v>132</v>
      </c>
      <c r="E26" s="25">
        <v>43902</v>
      </c>
      <c r="F26">
        <v>12</v>
      </c>
      <c r="G26">
        <v>3</v>
      </c>
      <c r="H26">
        <v>2020</v>
      </c>
      <c r="I26" t="s">
        <v>138</v>
      </c>
      <c r="J26" t="s">
        <v>38</v>
      </c>
      <c r="K26" t="s">
        <v>147</v>
      </c>
      <c r="L26" t="s">
        <v>148</v>
      </c>
      <c r="M26">
        <v>40.203308999999997</v>
      </c>
      <c r="N26">
        <v>-8.4138739999999999</v>
      </c>
      <c r="O26" t="s">
        <v>147</v>
      </c>
      <c r="P26" t="s">
        <v>734</v>
      </c>
      <c r="Q26" t="s">
        <v>130</v>
      </c>
      <c r="R26">
        <v>29763</v>
      </c>
      <c r="S26" t="s">
        <v>131</v>
      </c>
      <c r="T26" t="s">
        <v>132</v>
      </c>
      <c r="U26" t="s">
        <v>136</v>
      </c>
      <c r="V26" t="s">
        <v>735</v>
      </c>
      <c r="W26" t="s">
        <v>718</v>
      </c>
      <c r="X26" t="s">
        <v>142</v>
      </c>
      <c r="Y26" t="s">
        <v>132</v>
      </c>
      <c r="Z26" t="s">
        <v>719</v>
      </c>
      <c r="AA26" s="25">
        <v>43918</v>
      </c>
    </row>
    <row r="27" spans="1:27">
      <c r="A27" t="s">
        <v>197</v>
      </c>
      <c r="B27" t="s">
        <v>124</v>
      </c>
      <c r="D27" t="s">
        <v>132</v>
      </c>
      <c r="E27" s="25">
        <v>43903</v>
      </c>
      <c r="F27">
        <v>13</v>
      </c>
      <c r="G27">
        <v>3</v>
      </c>
      <c r="H27">
        <v>2020</v>
      </c>
      <c r="I27" t="s">
        <v>138</v>
      </c>
      <c r="J27" t="s">
        <v>38</v>
      </c>
      <c r="K27" t="s">
        <v>198</v>
      </c>
      <c r="L27" t="s">
        <v>199</v>
      </c>
      <c r="M27">
        <v>38.706432</v>
      </c>
      <c r="N27">
        <v>-8.9729770000000002</v>
      </c>
      <c r="O27" t="s">
        <v>200</v>
      </c>
      <c r="P27" t="s">
        <v>736</v>
      </c>
      <c r="Q27" t="s">
        <v>130</v>
      </c>
      <c r="R27">
        <v>29763</v>
      </c>
      <c r="S27" t="s">
        <v>131</v>
      </c>
      <c r="T27">
        <v>52</v>
      </c>
      <c r="U27" t="s">
        <v>164</v>
      </c>
      <c r="V27" t="s">
        <v>737</v>
      </c>
      <c r="W27" t="s">
        <v>718</v>
      </c>
      <c r="X27" t="s">
        <v>142</v>
      </c>
      <c r="Y27" t="s">
        <v>132</v>
      </c>
      <c r="Z27" t="s">
        <v>719</v>
      </c>
      <c r="AA27" s="25">
        <v>43918</v>
      </c>
    </row>
    <row r="28" spans="1:27">
      <c r="A28" t="s">
        <v>201</v>
      </c>
      <c r="B28" t="s">
        <v>124</v>
      </c>
      <c r="D28" t="s">
        <v>132</v>
      </c>
      <c r="E28" s="25">
        <v>43903</v>
      </c>
      <c r="F28">
        <v>13</v>
      </c>
      <c r="G28">
        <v>3</v>
      </c>
      <c r="H28">
        <v>2020</v>
      </c>
      <c r="I28" t="s">
        <v>138</v>
      </c>
      <c r="J28" t="s">
        <v>38</v>
      </c>
      <c r="K28" t="s">
        <v>191</v>
      </c>
      <c r="L28" t="s">
        <v>202</v>
      </c>
      <c r="M28">
        <v>41.545214000000001</v>
      </c>
      <c r="N28">
        <v>-8.4244679999999992</v>
      </c>
      <c r="O28" t="s">
        <v>191</v>
      </c>
      <c r="P28" t="s">
        <v>738</v>
      </c>
      <c r="Q28" t="s">
        <v>130</v>
      </c>
      <c r="R28">
        <v>29763</v>
      </c>
      <c r="S28" t="s">
        <v>131</v>
      </c>
      <c r="T28">
        <v>56</v>
      </c>
      <c r="U28" t="s">
        <v>136</v>
      </c>
      <c r="V28" t="s">
        <v>733</v>
      </c>
      <c r="W28" t="s">
        <v>718</v>
      </c>
      <c r="X28" t="s">
        <v>142</v>
      </c>
      <c r="Y28" t="s">
        <v>132</v>
      </c>
      <c r="Z28" t="s">
        <v>719</v>
      </c>
      <c r="AA28" s="25">
        <v>43918</v>
      </c>
    </row>
    <row r="29" spans="1:27">
      <c r="A29" t="s">
        <v>203</v>
      </c>
      <c r="B29" t="s">
        <v>124</v>
      </c>
      <c r="D29" t="s">
        <v>132</v>
      </c>
      <c r="E29" s="25">
        <v>43903</v>
      </c>
      <c r="F29">
        <v>13</v>
      </c>
      <c r="G29">
        <v>3</v>
      </c>
      <c r="H29">
        <v>2020</v>
      </c>
      <c r="I29" t="s">
        <v>138</v>
      </c>
      <c r="J29" t="s">
        <v>38</v>
      </c>
      <c r="K29" t="s">
        <v>204</v>
      </c>
      <c r="L29" t="s">
        <v>182</v>
      </c>
      <c r="M29">
        <v>41.488483000000002</v>
      </c>
      <c r="N29">
        <v>-7.180453</v>
      </c>
      <c r="O29" t="s">
        <v>204</v>
      </c>
      <c r="P29" t="s">
        <v>204</v>
      </c>
      <c r="Q29" t="s">
        <v>130</v>
      </c>
      <c r="R29">
        <v>29763</v>
      </c>
      <c r="S29" t="s">
        <v>131</v>
      </c>
      <c r="T29">
        <v>25</v>
      </c>
      <c r="U29" t="s">
        <v>164</v>
      </c>
      <c r="V29" t="s">
        <v>733</v>
      </c>
      <c r="W29" t="s">
        <v>718</v>
      </c>
      <c r="X29" t="s">
        <v>142</v>
      </c>
      <c r="Y29" t="s">
        <v>132</v>
      </c>
      <c r="Z29" t="s">
        <v>719</v>
      </c>
      <c r="AA29" s="25">
        <v>43918</v>
      </c>
    </row>
    <row r="30" spans="1:27">
      <c r="A30" t="s">
        <v>205</v>
      </c>
      <c r="B30" t="s">
        <v>124</v>
      </c>
      <c r="D30" t="s">
        <v>132</v>
      </c>
      <c r="E30" s="25">
        <v>43905</v>
      </c>
      <c r="F30">
        <v>15</v>
      </c>
      <c r="G30">
        <v>3</v>
      </c>
      <c r="H30">
        <v>2020</v>
      </c>
      <c r="I30" t="s">
        <v>138</v>
      </c>
      <c r="J30" t="s">
        <v>38</v>
      </c>
      <c r="K30" t="s">
        <v>739</v>
      </c>
      <c r="L30" t="s">
        <v>206</v>
      </c>
      <c r="M30">
        <v>38.663564000000001</v>
      </c>
      <c r="N30">
        <v>-27.228863</v>
      </c>
      <c r="O30" t="s">
        <v>178</v>
      </c>
      <c r="P30" t="s">
        <v>739</v>
      </c>
      <c r="Q30" t="s">
        <v>130</v>
      </c>
      <c r="R30">
        <v>29763</v>
      </c>
      <c r="S30" t="s">
        <v>131</v>
      </c>
      <c r="T30">
        <v>29</v>
      </c>
      <c r="U30" t="s">
        <v>164</v>
      </c>
      <c r="V30" t="s">
        <v>740</v>
      </c>
      <c r="W30" t="s">
        <v>718</v>
      </c>
      <c r="X30" t="s">
        <v>142</v>
      </c>
      <c r="Y30" t="s">
        <v>132</v>
      </c>
      <c r="Z30" t="s">
        <v>719</v>
      </c>
      <c r="AA30" s="25">
        <v>43918</v>
      </c>
    </row>
    <row r="31" spans="1:27">
      <c r="A31" t="s">
        <v>207</v>
      </c>
      <c r="B31" t="s">
        <v>124</v>
      </c>
      <c r="D31" t="s">
        <v>132</v>
      </c>
      <c r="E31" s="25">
        <v>43893</v>
      </c>
      <c r="F31">
        <v>3</v>
      </c>
      <c r="G31">
        <v>3</v>
      </c>
      <c r="H31">
        <v>2020</v>
      </c>
      <c r="I31" t="s">
        <v>138</v>
      </c>
      <c r="J31" t="s">
        <v>38</v>
      </c>
      <c r="K31" t="s">
        <v>161</v>
      </c>
      <c r="L31" t="s">
        <v>162</v>
      </c>
      <c r="M31">
        <v>38.726197999999997</v>
      </c>
      <c r="N31">
        <v>-9.1385769999999997</v>
      </c>
      <c r="O31" t="s">
        <v>161</v>
      </c>
      <c r="P31" t="s">
        <v>728</v>
      </c>
      <c r="Q31" t="s">
        <v>130</v>
      </c>
      <c r="R31">
        <v>29763</v>
      </c>
      <c r="S31" t="s">
        <v>131</v>
      </c>
      <c r="T31">
        <v>17</v>
      </c>
      <c r="U31" t="s">
        <v>136</v>
      </c>
      <c r="V31" t="s">
        <v>725</v>
      </c>
      <c r="W31" t="s">
        <v>718</v>
      </c>
      <c r="X31" t="s">
        <v>142</v>
      </c>
      <c r="Y31" t="s">
        <v>132</v>
      </c>
      <c r="Z31" t="s">
        <v>719</v>
      </c>
      <c r="AA31" s="25">
        <v>43918</v>
      </c>
    </row>
    <row r="32" spans="1:27">
      <c r="A32" t="s">
        <v>208</v>
      </c>
      <c r="B32" t="s">
        <v>124</v>
      </c>
      <c r="D32" t="s">
        <v>132</v>
      </c>
      <c r="E32" s="25">
        <v>43894</v>
      </c>
      <c r="F32">
        <v>4</v>
      </c>
      <c r="G32">
        <v>3</v>
      </c>
      <c r="H32">
        <v>2020</v>
      </c>
      <c r="I32" t="s">
        <v>138</v>
      </c>
      <c r="J32" t="s">
        <v>38</v>
      </c>
      <c r="K32" t="s">
        <v>161</v>
      </c>
      <c r="L32" t="s">
        <v>162</v>
      </c>
      <c r="M32">
        <v>38.726197999999997</v>
      </c>
      <c r="N32">
        <v>-9.1385769999999997</v>
      </c>
      <c r="O32" t="s">
        <v>161</v>
      </c>
      <c r="P32" t="s">
        <v>728</v>
      </c>
      <c r="Q32" t="s">
        <v>130</v>
      </c>
      <c r="R32">
        <v>29763</v>
      </c>
      <c r="S32" t="s">
        <v>131</v>
      </c>
      <c r="T32">
        <v>49</v>
      </c>
      <c r="U32" t="s">
        <v>164</v>
      </c>
      <c r="V32" t="s">
        <v>725</v>
      </c>
      <c r="W32" t="s">
        <v>718</v>
      </c>
      <c r="X32" t="s">
        <v>142</v>
      </c>
      <c r="Y32" t="s">
        <v>132</v>
      </c>
      <c r="Z32" t="s">
        <v>719</v>
      </c>
      <c r="AA32" s="25">
        <v>43918</v>
      </c>
    </row>
    <row r="33" spans="1:27">
      <c r="A33" t="s">
        <v>209</v>
      </c>
      <c r="B33" t="s">
        <v>124</v>
      </c>
      <c r="D33" t="s">
        <v>132</v>
      </c>
      <c r="E33" s="25">
        <v>43896</v>
      </c>
      <c r="F33">
        <v>6</v>
      </c>
      <c r="G33">
        <v>3</v>
      </c>
      <c r="H33">
        <v>2020</v>
      </c>
      <c r="I33" t="s">
        <v>138</v>
      </c>
      <c r="J33" t="s">
        <v>38</v>
      </c>
      <c r="K33" t="s">
        <v>161</v>
      </c>
      <c r="L33" t="s">
        <v>162</v>
      </c>
      <c r="M33">
        <v>38.726197999999997</v>
      </c>
      <c r="N33">
        <v>-9.1385769999999997</v>
      </c>
      <c r="O33" t="s">
        <v>161</v>
      </c>
      <c r="P33" t="s">
        <v>728</v>
      </c>
      <c r="Q33" t="s">
        <v>130</v>
      </c>
      <c r="R33">
        <v>29763</v>
      </c>
      <c r="S33" t="s">
        <v>131</v>
      </c>
      <c r="T33">
        <v>53</v>
      </c>
      <c r="U33" t="s">
        <v>136</v>
      </c>
      <c r="V33" t="s">
        <v>725</v>
      </c>
      <c r="W33" t="s">
        <v>718</v>
      </c>
      <c r="X33" t="s">
        <v>142</v>
      </c>
      <c r="Y33" t="s">
        <v>132</v>
      </c>
      <c r="Z33" t="s">
        <v>719</v>
      </c>
      <c r="AA33" s="25">
        <v>43918</v>
      </c>
    </row>
    <row r="34" spans="1:27">
      <c r="A34" t="s">
        <v>210</v>
      </c>
      <c r="B34" t="s">
        <v>124</v>
      </c>
      <c r="D34" t="s">
        <v>132</v>
      </c>
      <c r="E34" s="25">
        <v>43897</v>
      </c>
      <c r="F34">
        <v>7</v>
      </c>
      <c r="G34">
        <v>3</v>
      </c>
      <c r="H34">
        <v>2020</v>
      </c>
      <c r="I34" t="s">
        <v>138</v>
      </c>
      <c r="J34" t="s">
        <v>38</v>
      </c>
      <c r="K34" t="s">
        <v>161</v>
      </c>
      <c r="L34" t="s">
        <v>162</v>
      </c>
      <c r="M34">
        <v>38.726197999999997</v>
      </c>
      <c r="N34">
        <v>-9.1385769999999997</v>
      </c>
      <c r="O34" t="s">
        <v>161</v>
      </c>
      <c r="P34" t="s">
        <v>728</v>
      </c>
      <c r="Q34" t="s">
        <v>130</v>
      </c>
      <c r="R34">
        <v>29763</v>
      </c>
      <c r="S34" t="s">
        <v>131</v>
      </c>
      <c r="T34">
        <v>18</v>
      </c>
      <c r="U34" t="s">
        <v>164</v>
      </c>
      <c r="V34" t="s">
        <v>725</v>
      </c>
      <c r="W34" t="s">
        <v>718</v>
      </c>
      <c r="X34" t="s">
        <v>142</v>
      </c>
      <c r="Y34" t="s">
        <v>132</v>
      </c>
      <c r="Z34" t="s">
        <v>719</v>
      </c>
      <c r="AA34" s="25">
        <v>43918</v>
      </c>
    </row>
    <row r="35" spans="1:27">
      <c r="A35" t="s">
        <v>211</v>
      </c>
      <c r="B35" t="s">
        <v>124</v>
      </c>
      <c r="D35" t="s">
        <v>132</v>
      </c>
      <c r="E35" s="25">
        <v>43899</v>
      </c>
      <c r="F35">
        <v>9</v>
      </c>
      <c r="G35">
        <v>3</v>
      </c>
      <c r="H35">
        <v>2020</v>
      </c>
      <c r="I35" t="s">
        <v>138</v>
      </c>
      <c r="J35" t="s">
        <v>38</v>
      </c>
      <c r="K35" t="s">
        <v>161</v>
      </c>
      <c r="L35" t="s">
        <v>162</v>
      </c>
      <c r="M35">
        <v>38.726197999999997</v>
      </c>
      <c r="N35">
        <v>-9.1385769999999997</v>
      </c>
      <c r="O35" t="s">
        <v>161</v>
      </c>
      <c r="P35" t="s">
        <v>728</v>
      </c>
      <c r="Q35" t="s">
        <v>130</v>
      </c>
      <c r="R35">
        <v>29763</v>
      </c>
      <c r="S35" t="s">
        <v>131</v>
      </c>
      <c r="T35">
        <v>1</v>
      </c>
      <c r="U35" t="s">
        <v>136</v>
      </c>
      <c r="V35" t="s">
        <v>725</v>
      </c>
      <c r="W35" t="s">
        <v>718</v>
      </c>
      <c r="X35" t="s">
        <v>142</v>
      </c>
      <c r="Y35" t="s">
        <v>132</v>
      </c>
      <c r="Z35" t="s">
        <v>719</v>
      </c>
      <c r="AA35" s="25">
        <v>43918</v>
      </c>
    </row>
    <row r="36" spans="1:27">
      <c r="A36" t="s">
        <v>212</v>
      </c>
      <c r="B36" t="s">
        <v>124</v>
      </c>
      <c r="D36" t="s">
        <v>132</v>
      </c>
      <c r="E36" s="25">
        <v>43899</v>
      </c>
      <c r="F36">
        <v>9</v>
      </c>
      <c r="G36">
        <v>3</v>
      </c>
      <c r="H36">
        <v>2020</v>
      </c>
      <c r="I36" t="s">
        <v>138</v>
      </c>
      <c r="J36" t="s">
        <v>38</v>
      </c>
      <c r="K36" t="s">
        <v>161</v>
      </c>
      <c r="L36" t="s">
        <v>162</v>
      </c>
      <c r="M36">
        <v>38.726197999999997</v>
      </c>
      <c r="N36">
        <v>-9.1385769999999997</v>
      </c>
      <c r="O36" t="s">
        <v>161</v>
      </c>
      <c r="P36" t="s">
        <v>728</v>
      </c>
      <c r="Q36" t="s">
        <v>130</v>
      </c>
      <c r="R36">
        <v>29763</v>
      </c>
      <c r="S36" t="s">
        <v>131</v>
      </c>
      <c r="T36">
        <v>13</v>
      </c>
      <c r="U36" t="s">
        <v>136</v>
      </c>
      <c r="V36" t="s">
        <v>725</v>
      </c>
      <c r="W36" t="s">
        <v>718</v>
      </c>
      <c r="X36" t="s">
        <v>142</v>
      </c>
      <c r="Y36" t="s">
        <v>132</v>
      </c>
      <c r="Z36" t="s">
        <v>719</v>
      </c>
      <c r="AA36" s="25">
        <v>43918</v>
      </c>
    </row>
    <row r="37" spans="1:27">
      <c r="A37" t="s">
        <v>213</v>
      </c>
      <c r="B37" t="s">
        <v>124</v>
      </c>
      <c r="D37" t="s">
        <v>132</v>
      </c>
      <c r="E37" s="25">
        <v>43900</v>
      </c>
      <c r="F37">
        <v>10</v>
      </c>
      <c r="G37">
        <v>3</v>
      </c>
      <c r="H37">
        <v>2020</v>
      </c>
      <c r="I37" t="s">
        <v>138</v>
      </c>
      <c r="J37" t="s">
        <v>38</v>
      </c>
      <c r="K37" t="s">
        <v>161</v>
      </c>
      <c r="L37" t="s">
        <v>162</v>
      </c>
      <c r="M37">
        <v>38.726197999999997</v>
      </c>
      <c r="N37">
        <v>-9.1385769999999997</v>
      </c>
      <c r="O37" t="s">
        <v>161</v>
      </c>
      <c r="P37" t="s">
        <v>728</v>
      </c>
      <c r="Q37" t="s">
        <v>130</v>
      </c>
      <c r="R37">
        <v>29763</v>
      </c>
      <c r="S37" t="s">
        <v>131</v>
      </c>
      <c r="T37">
        <v>12</v>
      </c>
      <c r="U37" t="s">
        <v>136</v>
      </c>
      <c r="V37" t="s">
        <v>725</v>
      </c>
      <c r="W37" t="s">
        <v>718</v>
      </c>
      <c r="X37" t="s">
        <v>142</v>
      </c>
      <c r="Y37" t="s">
        <v>132</v>
      </c>
      <c r="Z37" t="s">
        <v>719</v>
      </c>
      <c r="AA37" s="25">
        <v>43918</v>
      </c>
    </row>
    <row r="38" spans="1:27">
      <c r="A38" t="s">
        <v>214</v>
      </c>
      <c r="B38" t="s">
        <v>124</v>
      </c>
      <c r="D38" t="s">
        <v>132</v>
      </c>
      <c r="E38" s="25">
        <v>43906</v>
      </c>
      <c r="F38">
        <v>16</v>
      </c>
      <c r="G38">
        <v>3</v>
      </c>
      <c r="H38">
        <v>2020</v>
      </c>
      <c r="I38" t="s">
        <v>138</v>
      </c>
      <c r="J38" t="s">
        <v>38</v>
      </c>
      <c r="K38" t="s">
        <v>215</v>
      </c>
      <c r="L38" t="s">
        <v>216</v>
      </c>
      <c r="M38">
        <v>39.606341</v>
      </c>
      <c r="N38">
        <v>-8.4036100000000005</v>
      </c>
      <c r="O38" t="s">
        <v>139</v>
      </c>
      <c r="P38" t="s">
        <v>741</v>
      </c>
      <c r="Q38" t="s">
        <v>130</v>
      </c>
      <c r="R38">
        <v>29763</v>
      </c>
      <c r="S38" t="s">
        <v>131</v>
      </c>
      <c r="T38">
        <v>45</v>
      </c>
      <c r="U38" t="s">
        <v>164</v>
      </c>
      <c r="V38" t="s">
        <v>218</v>
      </c>
      <c r="W38" t="s">
        <v>718</v>
      </c>
      <c r="X38" t="s">
        <v>142</v>
      </c>
      <c r="Y38" t="s">
        <v>132</v>
      </c>
      <c r="Z38" t="s">
        <v>719</v>
      </c>
      <c r="AA38" s="25">
        <v>43918</v>
      </c>
    </row>
    <row r="39" spans="1:27">
      <c r="A39" t="s">
        <v>219</v>
      </c>
      <c r="B39" t="s">
        <v>124</v>
      </c>
      <c r="D39" t="s">
        <v>132</v>
      </c>
      <c r="E39" s="25">
        <v>43906</v>
      </c>
      <c r="F39">
        <v>16</v>
      </c>
      <c r="G39">
        <v>3</v>
      </c>
      <c r="H39">
        <v>2020</v>
      </c>
      <c r="I39" t="s">
        <v>138</v>
      </c>
      <c r="J39" t="s">
        <v>38</v>
      </c>
      <c r="K39" t="s">
        <v>220</v>
      </c>
      <c r="L39" t="s">
        <v>221</v>
      </c>
      <c r="M39">
        <v>38.678502000000002</v>
      </c>
      <c r="N39">
        <v>-9.1647280000000002</v>
      </c>
      <c r="O39" t="s">
        <v>220</v>
      </c>
      <c r="P39" t="s">
        <v>742</v>
      </c>
      <c r="Q39" t="s">
        <v>130</v>
      </c>
      <c r="R39">
        <v>29763</v>
      </c>
      <c r="S39" t="s">
        <v>131</v>
      </c>
      <c r="T39">
        <v>29</v>
      </c>
      <c r="U39" t="s">
        <v>164</v>
      </c>
      <c r="V39" t="s">
        <v>743</v>
      </c>
      <c r="W39" t="s">
        <v>718</v>
      </c>
      <c r="X39" t="s">
        <v>142</v>
      </c>
      <c r="Y39" t="s">
        <v>132</v>
      </c>
      <c r="Z39" t="s">
        <v>719</v>
      </c>
      <c r="AA39" s="25">
        <v>43918</v>
      </c>
    </row>
    <row r="40" spans="1:27">
      <c r="A40" t="s">
        <v>222</v>
      </c>
      <c r="B40" t="s">
        <v>124</v>
      </c>
      <c r="D40" t="s">
        <v>132</v>
      </c>
      <c r="E40" s="25">
        <v>43905</v>
      </c>
      <c r="F40">
        <v>15</v>
      </c>
      <c r="G40">
        <v>3</v>
      </c>
      <c r="H40">
        <v>2020</v>
      </c>
      <c r="I40" t="s">
        <v>138</v>
      </c>
      <c r="J40" t="s">
        <v>38</v>
      </c>
      <c r="K40" t="s">
        <v>191</v>
      </c>
      <c r="L40" t="s">
        <v>202</v>
      </c>
      <c r="M40">
        <v>41.545214000000001</v>
      </c>
      <c r="N40">
        <v>-8.4244679999999992</v>
      </c>
      <c r="O40" t="s">
        <v>191</v>
      </c>
      <c r="P40" t="s">
        <v>738</v>
      </c>
      <c r="Q40" t="s">
        <v>130</v>
      </c>
      <c r="R40">
        <v>29763</v>
      </c>
      <c r="S40" t="s">
        <v>131</v>
      </c>
      <c r="T40">
        <v>39</v>
      </c>
      <c r="U40" t="s">
        <v>136</v>
      </c>
      <c r="V40" t="s">
        <v>733</v>
      </c>
      <c r="W40" t="s">
        <v>718</v>
      </c>
      <c r="X40" t="s">
        <v>142</v>
      </c>
      <c r="Y40" t="s">
        <v>132</v>
      </c>
      <c r="Z40" t="s">
        <v>719</v>
      </c>
      <c r="AA40" s="25">
        <v>43918</v>
      </c>
    </row>
    <row r="41" spans="1:27">
      <c r="A41" t="s">
        <v>223</v>
      </c>
      <c r="B41" t="s">
        <v>124</v>
      </c>
      <c r="D41" t="s">
        <v>132</v>
      </c>
      <c r="E41" s="25">
        <v>43906</v>
      </c>
      <c r="F41">
        <v>16</v>
      </c>
      <c r="G41">
        <v>3</v>
      </c>
      <c r="H41">
        <v>2020</v>
      </c>
      <c r="I41" t="s">
        <v>138</v>
      </c>
      <c r="J41" t="s">
        <v>38</v>
      </c>
      <c r="K41" t="s">
        <v>191</v>
      </c>
      <c r="L41" t="s">
        <v>202</v>
      </c>
      <c r="M41">
        <v>41.545214000000001</v>
      </c>
      <c r="N41">
        <v>-8.4244679999999992</v>
      </c>
      <c r="O41" t="s">
        <v>224</v>
      </c>
      <c r="P41" t="s">
        <v>744</v>
      </c>
      <c r="Q41" t="s">
        <v>130</v>
      </c>
      <c r="R41">
        <v>29763</v>
      </c>
      <c r="S41" t="s">
        <v>131</v>
      </c>
      <c r="T41">
        <v>39</v>
      </c>
      <c r="U41" t="s">
        <v>136</v>
      </c>
      <c r="V41" t="s">
        <v>733</v>
      </c>
      <c r="W41" t="s">
        <v>718</v>
      </c>
      <c r="X41" t="s">
        <v>142</v>
      </c>
      <c r="Y41" t="s">
        <v>132</v>
      </c>
      <c r="Z41" t="s">
        <v>719</v>
      </c>
      <c r="AA41" s="25">
        <v>43918</v>
      </c>
    </row>
    <row r="42" spans="1:27">
      <c r="A42" t="s">
        <v>225</v>
      </c>
      <c r="B42" t="s">
        <v>124</v>
      </c>
      <c r="D42" t="s">
        <v>132</v>
      </c>
      <c r="E42" s="25">
        <v>43906</v>
      </c>
      <c r="F42">
        <v>16</v>
      </c>
      <c r="G42">
        <v>3</v>
      </c>
      <c r="H42">
        <v>2020</v>
      </c>
      <c r="I42" t="s">
        <v>138</v>
      </c>
      <c r="J42" t="s">
        <v>38</v>
      </c>
      <c r="K42" t="s">
        <v>191</v>
      </c>
      <c r="L42" t="s">
        <v>202</v>
      </c>
      <c r="M42">
        <v>41.545214000000001</v>
      </c>
      <c r="N42">
        <v>-8.4244679999999992</v>
      </c>
      <c r="O42" t="s">
        <v>191</v>
      </c>
      <c r="P42" t="s">
        <v>744</v>
      </c>
      <c r="Q42" t="s">
        <v>130</v>
      </c>
      <c r="R42">
        <v>29763</v>
      </c>
      <c r="S42" t="s">
        <v>131</v>
      </c>
      <c r="T42">
        <v>29</v>
      </c>
      <c r="U42" t="s">
        <v>136</v>
      </c>
      <c r="V42" t="s">
        <v>733</v>
      </c>
      <c r="W42" t="s">
        <v>718</v>
      </c>
      <c r="X42" t="s">
        <v>142</v>
      </c>
      <c r="Y42" t="s">
        <v>132</v>
      </c>
      <c r="Z42" t="s">
        <v>719</v>
      </c>
      <c r="AA42" s="25">
        <v>43918</v>
      </c>
    </row>
    <row r="43" spans="1:27">
      <c r="A43" t="s">
        <v>226</v>
      </c>
      <c r="B43" t="s">
        <v>124</v>
      </c>
      <c r="D43" t="s">
        <v>132</v>
      </c>
      <c r="E43" s="25">
        <v>43905</v>
      </c>
      <c r="F43">
        <v>15</v>
      </c>
      <c r="G43">
        <v>3</v>
      </c>
      <c r="H43">
        <v>2020</v>
      </c>
      <c r="I43" t="s">
        <v>138</v>
      </c>
      <c r="J43" t="s">
        <v>38</v>
      </c>
      <c r="K43" t="s">
        <v>745</v>
      </c>
      <c r="L43" t="s">
        <v>227</v>
      </c>
      <c r="M43">
        <v>41.696719999999999</v>
      </c>
      <c r="N43">
        <v>-8.832141</v>
      </c>
      <c r="O43" t="s">
        <v>228</v>
      </c>
      <c r="P43" t="s">
        <v>745</v>
      </c>
      <c r="Q43" t="s">
        <v>130</v>
      </c>
      <c r="R43">
        <v>29763</v>
      </c>
      <c r="S43" t="s">
        <v>131</v>
      </c>
      <c r="T43">
        <v>46</v>
      </c>
      <c r="U43" t="s">
        <v>164</v>
      </c>
      <c r="V43" t="s">
        <v>733</v>
      </c>
      <c r="W43" t="s">
        <v>718</v>
      </c>
      <c r="X43" t="s">
        <v>142</v>
      </c>
      <c r="Y43" t="s">
        <v>132</v>
      </c>
      <c r="Z43" t="s">
        <v>719</v>
      </c>
      <c r="AA43" s="25">
        <v>43918</v>
      </c>
    </row>
    <row r="44" spans="1:27">
      <c r="A44" t="s">
        <v>229</v>
      </c>
      <c r="B44" t="s">
        <v>124</v>
      </c>
      <c r="D44" t="s">
        <v>132</v>
      </c>
      <c r="E44" s="25">
        <v>43907</v>
      </c>
      <c r="F44">
        <v>17</v>
      </c>
      <c r="G44">
        <v>3</v>
      </c>
      <c r="H44">
        <v>2020</v>
      </c>
      <c r="I44" t="s">
        <v>138</v>
      </c>
      <c r="J44" t="s">
        <v>38</v>
      </c>
      <c r="K44" t="s">
        <v>230</v>
      </c>
      <c r="L44" t="s">
        <v>231</v>
      </c>
      <c r="M44">
        <v>38.572752000000001</v>
      </c>
      <c r="N44">
        <v>-7.9151319999999998</v>
      </c>
      <c r="O44" t="s">
        <v>232</v>
      </c>
      <c r="P44" t="s">
        <v>230</v>
      </c>
      <c r="Q44" t="s">
        <v>130</v>
      </c>
      <c r="R44">
        <v>29763</v>
      </c>
      <c r="S44" t="s">
        <v>131</v>
      </c>
      <c r="T44">
        <v>56</v>
      </c>
      <c r="U44" t="s">
        <v>136</v>
      </c>
      <c r="V44" t="s">
        <v>746</v>
      </c>
      <c r="W44" t="s">
        <v>718</v>
      </c>
      <c r="X44" t="s">
        <v>142</v>
      </c>
      <c r="Y44" t="s">
        <v>132</v>
      </c>
      <c r="Z44" t="s">
        <v>719</v>
      </c>
      <c r="AA44" s="25">
        <v>43918</v>
      </c>
    </row>
    <row r="45" spans="1:27">
      <c r="A45" t="s">
        <v>233</v>
      </c>
      <c r="B45" t="s">
        <v>124</v>
      </c>
      <c r="D45" t="s">
        <v>132</v>
      </c>
      <c r="E45" s="25">
        <v>43907</v>
      </c>
      <c r="F45">
        <v>17</v>
      </c>
      <c r="G45">
        <v>3</v>
      </c>
      <c r="H45">
        <v>2020</v>
      </c>
      <c r="I45" t="s">
        <v>138</v>
      </c>
      <c r="J45" t="s">
        <v>38</v>
      </c>
      <c r="K45" t="s">
        <v>184</v>
      </c>
      <c r="L45" t="s">
        <v>185</v>
      </c>
      <c r="M45">
        <v>37.024911000000003</v>
      </c>
      <c r="N45">
        <v>-7.9316930000000001</v>
      </c>
      <c r="O45" t="s">
        <v>184</v>
      </c>
      <c r="P45" t="s">
        <v>747</v>
      </c>
      <c r="Q45" t="s">
        <v>130</v>
      </c>
      <c r="R45">
        <v>29763</v>
      </c>
      <c r="S45" t="s">
        <v>131</v>
      </c>
      <c r="T45">
        <v>45</v>
      </c>
      <c r="U45" t="s">
        <v>136</v>
      </c>
      <c r="V45" t="s">
        <v>748</v>
      </c>
      <c r="W45" t="s">
        <v>718</v>
      </c>
      <c r="X45" t="s">
        <v>142</v>
      </c>
      <c r="Y45" t="s">
        <v>132</v>
      </c>
      <c r="Z45" t="s">
        <v>719</v>
      </c>
      <c r="AA45" s="25">
        <v>43918</v>
      </c>
    </row>
    <row r="46" spans="1:27">
      <c r="A46" t="s">
        <v>234</v>
      </c>
      <c r="B46" t="s">
        <v>124</v>
      </c>
      <c r="D46" t="s">
        <v>132</v>
      </c>
      <c r="E46" s="25">
        <v>43907</v>
      </c>
      <c r="F46">
        <v>17</v>
      </c>
      <c r="G46">
        <v>3</v>
      </c>
      <c r="H46">
        <v>2020</v>
      </c>
      <c r="I46" t="s">
        <v>138</v>
      </c>
      <c r="J46" t="s">
        <v>38</v>
      </c>
      <c r="K46" t="s">
        <v>235</v>
      </c>
      <c r="L46" t="s">
        <v>236</v>
      </c>
      <c r="M46">
        <v>39.233311</v>
      </c>
      <c r="N46">
        <v>-8.6945160000000001</v>
      </c>
      <c r="O46" t="s">
        <v>235</v>
      </c>
      <c r="P46" t="s">
        <v>749</v>
      </c>
      <c r="Q46" t="s">
        <v>130</v>
      </c>
      <c r="R46">
        <v>29763</v>
      </c>
      <c r="S46" t="s">
        <v>131</v>
      </c>
      <c r="T46">
        <v>45</v>
      </c>
      <c r="U46" t="s">
        <v>164</v>
      </c>
      <c r="V46" t="s">
        <v>750</v>
      </c>
      <c r="W46" t="s">
        <v>718</v>
      </c>
      <c r="X46" t="s">
        <v>142</v>
      </c>
      <c r="Y46" t="s">
        <v>132</v>
      </c>
      <c r="Z46" t="s">
        <v>719</v>
      </c>
      <c r="AA46" s="25">
        <v>43918</v>
      </c>
    </row>
    <row r="47" spans="1:27">
      <c r="A47" t="s">
        <v>237</v>
      </c>
      <c r="B47" t="s">
        <v>124</v>
      </c>
      <c r="D47" t="s">
        <v>132</v>
      </c>
      <c r="E47" s="25">
        <v>43907</v>
      </c>
      <c r="F47">
        <v>17</v>
      </c>
      <c r="G47">
        <v>3</v>
      </c>
      <c r="H47">
        <v>2020</v>
      </c>
      <c r="I47" t="s">
        <v>138</v>
      </c>
      <c r="J47" t="s">
        <v>38</v>
      </c>
      <c r="K47" t="s">
        <v>238</v>
      </c>
      <c r="L47" t="s">
        <v>239</v>
      </c>
      <c r="M47">
        <v>32.666972999999999</v>
      </c>
      <c r="N47">
        <v>-16.923984999999998</v>
      </c>
      <c r="O47" t="s">
        <v>240</v>
      </c>
      <c r="P47" t="s">
        <v>238</v>
      </c>
      <c r="Q47" t="s">
        <v>130</v>
      </c>
      <c r="R47">
        <v>29760</v>
      </c>
      <c r="S47" t="s">
        <v>131</v>
      </c>
      <c r="T47">
        <v>61</v>
      </c>
      <c r="U47" t="s">
        <v>164</v>
      </c>
      <c r="V47" t="s">
        <v>751</v>
      </c>
      <c r="W47" t="s">
        <v>718</v>
      </c>
      <c r="X47" t="s">
        <v>142</v>
      </c>
      <c r="Y47" t="s">
        <v>132</v>
      </c>
      <c r="Z47" t="s">
        <v>719</v>
      </c>
      <c r="AA47" s="25">
        <v>43918</v>
      </c>
    </row>
    <row r="48" spans="1:27">
      <c r="A48" t="s">
        <v>241</v>
      </c>
      <c r="B48" t="s">
        <v>124</v>
      </c>
      <c r="D48" t="s">
        <v>132</v>
      </c>
      <c r="E48" s="25">
        <v>43907</v>
      </c>
      <c r="F48">
        <v>17</v>
      </c>
      <c r="G48">
        <v>3</v>
      </c>
      <c r="H48">
        <v>2020</v>
      </c>
      <c r="I48" t="s">
        <v>138</v>
      </c>
      <c r="J48" t="s">
        <v>38</v>
      </c>
      <c r="K48" t="s">
        <v>752</v>
      </c>
      <c r="L48" t="s">
        <v>242</v>
      </c>
      <c r="M48">
        <v>41.301833000000002</v>
      </c>
      <c r="N48">
        <v>-7.7411839999999996</v>
      </c>
      <c r="O48" t="s">
        <v>752</v>
      </c>
      <c r="P48" t="s">
        <v>753</v>
      </c>
      <c r="Q48" t="s">
        <v>130</v>
      </c>
      <c r="R48">
        <v>29763</v>
      </c>
      <c r="S48" t="s">
        <v>131</v>
      </c>
      <c r="T48" t="s">
        <v>132</v>
      </c>
      <c r="U48" t="s">
        <v>132</v>
      </c>
      <c r="V48" t="s">
        <v>754</v>
      </c>
      <c r="W48" t="s">
        <v>718</v>
      </c>
      <c r="X48" t="s">
        <v>142</v>
      </c>
      <c r="Y48" t="s">
        <v>132</v>
      </c>
      <c r="Z48" t="s">
        <v>719</v>
      </c>
      <c r="AA48" s="25">
        <v>43918</v>
      </c>
    </row>
    <row r="49" spans="1:27">
      <c r="A49" t="s">
        <v>243</v>
      </c>
      <c r="B49" t="s">
        <v>124</v>
      </c>
      <c r="D49" t="s">
        <v>132</v>
      </c>
      <c r="E49" s="25">
        <v>43908</v>
      </c>
      <c r="F49">
        <v>18</v>
      </c>
      <c r="G49">
        <v>3</v>
      </c>
      <c r="H49">
        <v>2020</v>
      </c>
      <c r="I49" t="s">
        <v>138</v>
      </c>
      <c r="J49" t="s">
        <v>38</v>
      </c>
      <c r="K49" t="s">
        <v>244</v>
      </c>
      <c r="L49" t="s">
        <v>182</v>
      </c>
      <c r="M49">
        <v>41.443365999999997</v>
      </c>
      <c r="N49">
        <v>-8.2878430000000005</v>
      </c>
      <c r="O49" t="s">
        <v>244</v>
      </c>
      <c r="P49" t="s">
        <v>755</v>
      </c>
      <c r="Q49" t="s">
        <v>130</v>
      </c>
      <c r="R49">
        <v>29763</v>
      </c>
      <c r="S49" t="s">
        <v>131</v>
      </c>
      <c r="T49">
        <v>51</v>
      </c>
      <c r="U49" t="s">
        <v>136</v>
      </c>
      <c r="V49" t="s">
        <v>755</v>
      </c>
      <c r="W49" t="s">
        <v>718</v>
      </c>
      <c r="X49" t="s">
        <v>142</v>
      </c>
      <c r="Y49" t="s">
        <v>132</v>
      </c>
      <c r="Z49" t="s">
        <v>719</v>
      </c>
      <c r="AA49" s="25">
        <v>43921</v>
      </c>
    </row>
    <row r="50" spans="1:27">
      <c r="A50" t="s">
        <v>245</v>
      </c>
      <c r="B50" t="s">
        <v>124</v>
      </c>
      <c r="D50" t="s">
        <v>132</v>
      </c>
      <c r="E50" s="25">
        <v>43908</v>
      </c>
      <c r="F50">
        <v>18</v>
      </c>
      <c r="G50">
        <v>3</v>
      </c>
      <c r="H50">
        <v>2020</v>
      </c>
      <c r="I50" t="s">
        <v>138</v>
      </c>
      <c r="J50" t="s">
        <v>38</v>
      </c>
      <c r="K50" t="s">
        <v>244</v>
      </c>
      <c r="L50" t="s">
        <v>182</v>
      </c>
      <c r="M50">
        <v>41.443365999999997</v>
      </c>
      <c r="N50">
        <v>-8.2878430000000005</v>
      </c>
      <c r="O50" t="s">
        <v>244</v>
      </c>
      <c r="P50" t="s">
        <v>755</v>
      </c>
      <c r="Q50" t="s">
        <v>130</v>
      </c>
      <c r="R50">
        <v>29763</v>
      </c>
      <c r="S50" t="s">
        <v>131</v>
      </c>
      <c r="T50">
        <v>67</v>
      </c>
      <c r="U50" t="s">
        <v>136</v>
      </c>
      <c r="V50" t="s">
        <v>755</v>
      </c>
      <c r="W50" t="s">
        <v>718</v>
      </c>
      <c r="X50" t="s">
        <v>142</v>
      </c>
      <c r="Y50" t="s">
        <v>132</v>
      </c>
      <c r="Z50" t="s">
        <v>719</v>
      </c>
      <c r="AA50" s="25">
        <v>43921</v>
      </c>
    </row>
    <row r="51" spans="1:27">
      <c r="A51" t="s">
        <v>246</v>
      </c>
      <c r="B51" t="s">
        <v>124</v>
      </c>
      <c r="D51" t="s">
        <v>132</v>
      </c>
      <c r="E51" s="25">
        <v>43908</v>
      </c>
      <c r="F51">
        <v>18</v>
      </c>
      <c r="G51">
        <v>3</v>
      </c>
      <c r="H51">
        <v>2020</v>
      </c>
      <c r="I51" t="s">
        <v>138</v>
      </c>
      <c r="J51" t="s">
        <v>38</v>
      </c>
      <c r="K51" t="s">
        <v>244</v>
      </c>
      <c r="L51" t="s">
        <v>182</v>
      </c>
      <c r="M51">
        <v>41.443365999999997</v>
      </c>
      <c r="N51">
        <v>-8.2878430000000005</v>
      </c>
      <c r="O51" t="s">
        <v>244</v>
      </c>
      <c r="P51" t="s">
        <v>755</v>
      </c>
      <c r="Q51" t="s">
        <v>130</v>
      </c>
      <c r="R51">
        <v>29763</v>
      </c>
      <c r="S51" t="s">
        <v>131</v>
      </c>
      <c r="T51">
        <v>35</v>
      </c>
      <c r="U51" t="s">
        <v>164</v>
      </c>
      <c r="V51" t="s">
        <v>755</v>
      </c>
      <c r="W51" t="s">
        <v>718</v>
      </c>
      <c r="X51" t="s">
        <v>142</v>
      </c>
      <c r="Y51" t="s">
        <v>132</v>
      </c>
      <c r="Z51" t="s">
        <v>719</v>
      </c>
      <c r="AA51" s="25">
        <v>43921</v>
      </c>
    </row>
    <row r="52" spans="1:27">
      <c r="A52" t="s">
        <v>247</v>
      </c>
      <c r="B52" t="s">
        <v>124</v>
      </c>
      <c r="D52" t="s">
        <v>132</v>
      </c>
      <c r="E52" s="25">
        <v>43908</v>
      </c>
      <c r="F52">
        <v>18</v>
      </c>
      <c r="G52">
        <v>3</v>
      </c>
      <c r="H52">
        <v>2020</v>
      </c>
      <c r="I52" t="s">
        <v>138</v>
      </c>
      <c r="J52" t="s">
        <v>38</v>
      </c>
      <c r="K52" t="s">
        <v>238</v>
      </c>
      <c r="L52" t="s">
        <v>239</v>
      </c>
      <c r="M52">
        <v>32.666972999999999</v>
      </c>
      <c r="N52">
        <v>-16.923984999999998</v>
      </c>
      <c r="O52" t="s">
        <v>238</v>
      </c>
      <c r="P52" t="s">
        <v>751</v>
      </c>
      <c r="Q52" t="s">
        <v>130</v>
      </c>
      <c r="R52">
        <v>29763</v>
      </c>
      <c r="S52" t="s">
        <v>131</v>
      </c>
      <c r="T52">
        <v>64</v>
      </c>
      <c r="U52" t="s">
        <v>164</v>
      </c>
      <c r="V52" t="s">
        <v>751</v>
      </c>
      <c r="W52" t="s">
        <v>718</v>
      </c>
      <c r="X52" t="s">
        <v>142</v>
      </c>
      <c r="Y52" t="s">
        <v>132</v>
      </c>
      <c r="Z52" t="s">
        <v>719</v>
      </c>
      <c r="AA52" s="25">
        <v>43921</v>
      </c>
    </row>
    <row r="53" spans="1:27">
      <c r="A53" t="s">
        <v>248</v>
      </c>
      <c r="B53" t="s">
        <v>124</v>
      </c>
      <c r="D53" t="s">
        <v>132</v>
      </c>
      <c r="E53" s="25">
        <v>43908</v>
      </c>
      <c r="F53">
        <v>18</v>
      </c>
      <c r="G53">
        <v>3</v>
      </c>
      <c r="H53">
        <v>2020</v>
      </c>
      <c r="I53" t="s">
        <v>138</v>
      </c>
      <c r="J53" t="s">
        <v>38</v>
      </c>
      <c r="K53" t="s">
        <v>249</v>
      </c>
      <c r="L53" t="s">
        <v>250</v>
      </c>
      <c r="M53">
        <v>38.804395</v>
      </c>
      <c r="N53">
        <v>-9.3798759999999994</v>
      </c>
      <c r="O53" t="s">
        <v>249</v>
      </c>
      <c r="P53" t="s">
        <v>756</v>
      </c>
      <c r="Q53" t="s">
        <v>130</v>
      </c>
      <c r="R53">
        <v>29763</v>
      </c>
      <c r="S53" t="s">
        <v>131</v>
      </c>
      <c r="T53">
        <v>85</v>
      </c>
      <c r="U53" t="s">
        <v>136</v>
      </c>
      <c r="V53" t="s">
        <v>251</v>
      </c>
      <c r="W53" t="s">
        <v>718</v>
      </c>
      <c r="X53" t="s">
        <v>142</v>
      </c>
      <c r="Y53" t="s">
        <v>132</v>
      </c>
      <c r="Z53" t="s">
        <v>719</v>
      </c>
      <c r="AA53" s="25">
        <v>43921</v>
      </c>
    </row>
    <row r="54" spans="1:27">
      <c r="A54" t="s">
        <v>252</v>
      </c>
      <c r="B54" t="s">
        <v>124</v>
      </c>
      <c r="D54" t="s">
        <v>132</v>
      </c>
      <c r="E54" s="25">
        <v>43908</v>
      </c>
      <c r="F54">
        <v>18</v>
      </c>
      <c r="G54">
        <v>3</v>
      </c>
      <c r="H54">
        <v>2020</v>
      </c>
      <c r="I54" t="s">
        <v>138</v>
      </c>
      <c r="J54" t="s">
        <v>38</v>
      </c>
      <c r="K54" t="s">
        <v>249</v>
      </c>
      <c r="L54" t="s">
        <v>250</v>
      </c>
      <c r="M54">
        <v>38.804395</v>
      </c>
      <c r="N54">
        <v>-9.3798759999999994</v>
      </c>
      <c r="O54" t="s">
        <v>249</v>
      </c>
      <c r="P54" t="s">
        <v>756</v>
      </c>
      <c r="Q54" t="s">
        <v>130</v>
      </c>
      <c r="R54">
        <v>29763</v>
      </c>
      <c r="S54" t="s">
        <v>131</v>
      </c>
      <c r="T54">
        <v>68</v>
      </c>
      <c r="U54" t="s">
        <v>136</v>
      </c>
      <c r="V54" t="s">
        <v>251</v>
      </c>
      <c r="W54" t="s">
        <v>718</v>
      </c>
      <c r="X54" t="s">
        <v>142</v>
      </c>
      <c r="Y54" t="s">
        <v>132</v>
      </c>
      <c r="Z54" t="s">
        <v>719</v>
      </c>
      <c r="AA54" s="25">
        <v>43921</v>
      </c>
    </row>
    <row r="55" spans="1:27">
      <c r="A55" t="s">
        <v>253</v>
      </c>
      <c r="B55" t="s">
        <v>124</v>
      </c>
      <c r="D55" t="s">
        <v>132</v>
      </c>
      <c r="E55" s="25">
        <v>43908</v>
      </c>
      <c r="F55">
        <v>18</v>
      </c>
      <c r="G55">
        <v>3</v>
      </c>
      <c r="H55">
        <v>2020</v>
      </c>
      <c r="I55" t="s">
        <v>138</v>
      </c>
      <c r="J55" t="s">
        <v>38</v>
      </c>
      <c r="K55" t="s">
        <v>249</v>
      </c>
      <c r="L55" t="s">
        <v>250</v>
      </c>
      <c r="M55">
        <v>38.804395</v>
      </c>
      <c r="N55">
        <v>-9.3798759999999994</v>
      </c>
      <c r="O55" t="s">
        <v>249</v>
      </c>
      <c r="P55" t="s">
        <v>756</v>
      </c>
      <c r="Q55" t="s">
        <v>130</v>
      </c>
      <c r="R55">
        <v>29763</v>
      </c>
      <c r="S55" t="s">
        <v>131</v>
      </c>
      <c r="T55">
        <v>70</v>
      </c>
      <c r="U55" t="s">
        <v>136</v>
      </c>
      <c r="V55" t="s">
        <v>251</v>
      </c>
      <c r="W55" t="s">
        <v>718</v>
      </c>
      <c r="X55" t="s">
        <v>142</v>
      </c>
      <c r="Y55" t="s">
        <v>132</v>
      </c>
      <c r="Z55" t="s">
        <v>719</v>
      </c>
      <c r="AA55" s="25">
        <v>43921</v>
      </c>
    </row>
    <row r="56" spans="1:27">
      <c r="A56" t="s">
        <v>254</v>
      </c>
      <c r="B56" t="s">
        <v>124</v>
      </c>
      <c r="D56" t="s">
        <v>132</v>
      </c>
      <c r="E56" s="25">
        <v>43908</v>
      </c>
      <c r="F56">
        <v>18</v>
      </c>
      <c r="G56">
        <v>3</v>
      </c>
      <c r="H56">
        <v>2020</v>
      </c>
      <c r="I56" t="s">
        <v>138</v>
      </c>
      <c r="J56" t="s">
        <v>38</v>
      </c>
      <c r="K56" t="s">
        <v>752</v>
      </c>
      <c r="L56" t="s">
        <v>242</v>
      </c>
      <c r="M56">
        <v>41.301833000000002</v>
      </c>
      <c r="N56">
        <v>-7.7411839999999996</v>
      </c>
      <c r="O56" t="s">
        <v>752</v>
      </c>
      <c r="P56" t="s">
        <v>753</v>
      </c>
      <c r="Q56" t="s">
        <v>130</v>
      </c>
      <c r="R56">
        <v>29763</v>
      </c>
      <c r="S56" t="s">
        <v>131</v>
      </c>
      <c r="T56">
        <v>23</v>
      </c>
      <c r="U56" t="s">
        <v>136</v>
      </c>
      <c r="V56" t="s">
        <v>754</v>
      </c>
      <c r="W56" t="s">
        <v>718</v>
      </c>
      <c r="X56" t="s">
        <v>142</v>
      </c>
      <c r="Y56" t="s">
        <v>132</v>
      </c>
      <c r="Z56" t="s">
        <v>719</v>
      </c>
      <c r="AA56" s="25">
        <v>43921</v>
      </c>
    </row>
    <row r="57" spans="1:27">
      <c r="A57" t="s">
        <v>255</v>
      </c>
      <c r="B57" t="s">
        <v>124</v>
      </c>
      <c r="D57" t="s">
        <v>132</v>
      </c>
      <c r="E57" s="25">
        <v>43908</v>
      </c>
      <c r="F57">
        <v>18</v>
      </c>
      <c r="G57">
        <v>3</v>
      </c>
      <c r="H57">
        <v>2020</v>
      </c>
      <c r="I57" t="s">
        <v>138</v>
      </c>
      <c r="J57" t="s">
        <v>38</v>
      </c>
      <c r="K57" t="s">
        <v>256</v>
      </c>
      <c r="L57" t="s">
        <v>250</v>
      </c>
      <c r="M57">
        <v>38.831434999999999</v>
      </c>
      <c r="N57">
        <v>-9.1731630000000006</v>
      </c>
      <c r="O57" t="s">
        <v>256</v>
      </c>
      <c r="P57" t="s">
        <v>757</v>
      </c>
      <c r="Q57" t="s">
        <v>130</v>
      </c>
      <c r="R57">
        <v>29763</v>
      </c>
      <c r="S57" t="s">
        <v>131</v>
      </c>
      <c r="T57">
        <v>35</v>
      </c>
      <c r="U57" t="s">
        <v>136</v>
      </c>
      <c r="V57" t="s">
        <v>757</v>
      </c>
      <c r="W57" t="s">
        <v>718</v>
      </c>
      <c r="X57" t="s">
        <v>142</v>
      </c>
      <c r="Y57" t="s">
        <v>132</v>
      </c>
      <c r="Z57" t="s">
        <v>719</v>
      </c>
      <c r="AA57" s="25">
        <v>43921</v>
      </c>
    </row>
    <row r="58" spans="1:27">
      <c r="A58" t="s">
        <v>257</v>
      </c>
      <c r="B58" t="s">
        <v>124</v>
      </c>
      <c r="D58" t="s">
        <v>132</v>
      </c>
      <c r="E58" s="25">
        <v>43908</v>
      </c>
      <c r="F58">
        <v>18</v>
      </c>
      <c r="G58">
        <v>3</v>
      </c>
      <c r="H58">
        <v>2020</v>
      </c>
      <c r="I58" t="s">
        <v>138</v>
      </c>
      <c r="J58" t="s">
        <v>38</v>
      </c>
      <c r="K58" t="s">
        <v>258</v>
      </c>
      <c r="L58" t="s">
        <v>221</v>
      </c>
      <c r="M58">
        <v>38.662199999999999</v>
      </c>
      <c r="N58">
        <v>-9.0784699999999994</v>
      </c>
      <c r="O58" t="s">
        <v>258</v>
      </c>
      <c r="P58" t="s">
        <v>758</v>
      </c>
      <c r="Q58" t="s">
        <v>130</v>
      </c>
      <c r="R58">
        <v>29763</v>
      </c>
      <c r="S58" t="s">
        <v>131</v>
      </c>
      <c r="T58">
        <v>54</v>
      </c>
      <c r="U58" t="s">
        <v>164</v>
      </c>
      <c r="V58" t="s">
        <v>759</v>
      </c>
      <c r="W58" t="s">
        <v>718</v>
      </c>
      <c r="X58" t="s">
        <v>142</v>
      </c>
      <c r="Y58" t="s">
        <v>132</v>
      </c>
      <c r="Z58" t="s">
        <v>719</v>
      </c>
      <c r="AA58" s="25">
        <v>43921</v>
      </c>
    </row>
    <row r="59" spans="1:27">
      <c r="A59" t="s">
        <v>259</v>
      </c>
      <c r="B59" t="s">
        <v>124</v>
      </c>
      <c r="D59" t="s">
        <v>132</v>
      </c>
      <c r="E59" s="25">
        <v>43909</v>
      </c>
      <c r="F59">
        <v>19</v>
      </c>
      <c r="G59">
        <v>3</v>
      </c>
      <c r="H59">
        <v>2020</v>
      </c>
      <c r="I59" t="s">
        <v>138</v>
      </c>
      <c r="J59" t="s">
        <v>38</v>
      </c>
      <c r="K59" t="s">
        <v>760</v>
      </c>
      <c r="L59" t="s">
        <v>260</v>
      </c>
      <c r="M59">
        <v>38.952376000000001</v>
      </c>
      <c r="N59">
        <v>-8.9896550000000008</v>
      </c>
      <c r="O59" t="s">
        <v>760</v>
      </c>
      <c r="P59" t="s">
        <v>761</v>
      </c>
      <c r="Q59" t="s">
        <v>130</v>
      </c>
      <c r="R59">
        <v>29763</v>
      </c>
      <c r="S59" t="s">
        <v>131</v>
      </c>
      <c r="T59" t="s">
        <v>132</v>
      </c>
      <c r="U59" t="s">
        <v>136</v>
      </c>
      <c r="V59" t="s">
        <v>261</v>
      </c>
      <c r="W59" t="s">
        <v>718</v>
      </c>
      <c r="X59" t="s">
        <v>142</v>
      </c>
      <c r="Y59" t="s">
        <v>132</v>
      </c>
      <c r="Z59" t="s">
        <v>719</v>
      </c>
      <c r="AA59" s="25">
        <v>43921</v>
      </c>
    </row>
    <row r="60" spans="1:27">
      <c r="A60" t="s">
        <v>262</v>
      </c>
      <c r="B60" t="s">
        <v>124</v>
      </c>
      <c r="D60" t="s">
        <v>132</v>
      </c>
      <c r="E60" s="25">
        <v>43908</v>
      </c>
      <c r="F60">
        <v>18</v>
      </c>
      <c r="G60">
        <v>3</v>
      </c>
      <c r="H60">
        <v>2020</v>
      </c>
      <c r="I60" t="s">
        <v>138</v>
      </c>
      <c r="J60" t="s">
        <v>38</v>
      </c>
      <c r="K60" t="s">
        <v>238</v>
      </c>
      <c r="L60" t="s">
        <v>239</v>
      </c>
      <c r="M60">
        <v>32.666972999999999</v>
      </c>
      <c r="N60">
        <v>-16.923984999999998</v>
      </c>
      <c r="O60" t="s">
        <v>238</v>
      </c>
      <c r="P60" t="s">
        <v>751</v>
      </c>
      <c r="Q60" t="s">
        <v>130</v>
      </c>
      <c r="R60">
        <v>29763</v>
      </c>
      <c r="S60" t="s">
        <v>131</v>
      </c>
      <c r="T60">
        <v>78</v>
      </c>
      <c r="U60" t="s">
        <v>136</v>
      </c>
      <c r="V60" t="s">
        <v>751</v>
      </c>
      <c r="W60" t="s">
        <v>718</v>
      </c>
      <c r="X60" t="s">
        <v>142</v>
      </c>
      <c r="Y60" t="s">
        <v>132</v>
      </c>
      <c r="Z60" t="s">
        <v>719</v>
      </c>
      <c r="AA60" s="25">
        <v>43921</v>
      </c>
    </row>
    <row r="61" spans="1:27">
      <c r="A61" t="s">
        <v>263</v>
      </c>
      <c r="B61" t="s">
        <v>124</v>
      </c>
      <c r="D61" t="s">
        <v>132</v>
      </c>
      <c r="E61" s="25">
        <v>43909</v>
      </c>
      <c r="F61">
        <v>19</v>
      </c>
      <c r="G61">
        <v>3</v>
      </c>
      <c r="H61">
        <v>2020</v>
      </c>
      <c r="I61" t="s">
        <v>138</v>
      </c>
      <c r="J61" t="s">
        <v>38</v>
      </c>
      <c r="K61" t="s">
        <v>256</v>
      </c>
      <c r="L61" t="s">
        <v>250</v>
      </c>
      <c r="M61">
        <v>38.831434999999999</v>
      </c>
      <c r="N61">
        <v>-9.1731630000000006</v>
      </c>
      <c r="O61" t="s">
        <v>256</v>
      </c>
      <c r="P61" t="s">
        <v>757</v>
      </c>
      <c r="Q61" t="s">
        <v>130</v>
      </c>
      <c r="R61">
        <v>29763</v>
      </c>
      <c r="S61" t="s">
        <v>131</v>
      </c>
      <c r="T61">
        <v>29</v>
      </c>
      <c r="U61" t="s">
        <v>164</v>
      </c>
      <c r="V61" t="s">
        <v>757</v>
      </c>
      <c r="W61" t="s">
        <v>718</v>
      </c>
      <c r="X61" t="s">
        <v>142</v>
      </c>
      <c r="Y61" t="s">
        <v>132</v>
      </c>
      <c r="Z61" t="s">
        <v>719</v>
      </c>
      <c r="AA61" s="25">
        <v>43921</v>
      </c>
    </row>
    <row r="62" spans="1:27">
      <c r="A62" t="s">
        <v>264</v>
      </c>
      <c r="B62" t="s">
        <v>124</v>
      </c>
      <c r="D62" t="s">
        <v>132</v>
      </c>
      <c r="E62" s="25">
        <v>43910</v>
      </c>
      <c r="F62">
        <v>20</v>
      </c>
      <c r="G62">
        <v>3</v>
      </c>
      <c r="H62">
        <v>2020</v>
      </c>
      <c r="I62" t="s">
        <v>138</v>
      </c>
      <c r="J62" t="s">
        <v>38</v>
      </c>
      <c r="K62" t="s">
        <v>238</v>
      </c>
      <c r="L62" t="s">
        <v>239</v>
      </c>
      <c r="M62">
        <v>32.666972999999999</v>
      </c>
      <c r="N62">
        <v>-16.923984999999998</v>
      </c>
      <c r="O62" t="s">
        <v>238</v>
      </c>
      <c r="P62" t="s">
        <v>751</v>
      </c>
      <c r="Q62" t="s">
        <v>130</v>
      </c>
      <c r="R62">
        <v>29763</v>
      </c>
      <c r="S62" t="s">
        <v>131</v>
      </c>
      <c r="T62" t="s">
        <v>132</v>
      </c>
      <c r="U62" t="s">
        <v>132</v>
      </c>
      <c r="V62" t="s">
        <v>751</v>
      </c>
      <c r="W62" t="s">
        <v>718</v>
      </c>
      <c r="X62" t="s">
        <v>142</v>
      </c>
      <c r="Y62" t="s">
        <v>132</v>
      </c>
      <c r="Z62" t="s">
        <v>719</v>
      </c>
      <c r="AA62" s="25">
        <v>43921</v>
      </c>
    </row>
    <row r="63" spans="1:27">
      <c r="A63" t="s">
        <v>265</v>
      </c>
      <c r="B63" t="s">
        <v>124</v>
      </c>
      <c r="D63" t="s">
        <v>132</v>
      </c>
      <c r="E63" s="25">
        <v>43910</v>
      </c>
      <c r="F63">
        <v>20</v>
      </c>
      <c r="G63">
        <v>3</v>
      </c>
      <c r="H63">
        <v>2020</v>
      </c>
      <c r="I63" t="s">
        <v>138</v>
      </c>
      <c r="J63" t="s">
        <v>38</v>
      </c>
      <c r="K63" t="s">
        <v>238</v>
      </c>
      <c r="L63" t="s">
        <v>239</v>
      </c>
      <c r="M63">
        <v>32.666972999999999</v>
      </c>
      <c r="N63">
        <v>-16.923984999999998</v>
      </c>
      <c r="O63" t="s">
        <v>238</v>
      </c>
      <c r="P63" t="s">
        <v>751</v>
      </c>
      <c r="Q63" t="s">
        <v>130</v>
      </c>
      <c r="R63">
        <v>29763</v>
      </c>
      <c r="S63" t="s">
        <v>131</v>
      </c>
      <c r="T63" t="s">
        <v>132</v>
      </c>
      <c r="U63" t="s">
        <v>136</v>
      </c>
      <c r="V63" t="s">
        <v>751</v>
      </c>
      <c r="W63" t="s">
        <v>718</v>
      </c>
      <c r="X63" t="s">
        <v>142</v>
      </c>
      <c r="Y63" t="s">
        <v>132</v>
      </c>
      <c r="Z63" t="s">
        <v>719</v>
      </c>
      <c r="AA63" s="25">
        <v>43921</v>
      </c>
    </row>
    <row r="64" spans="1:27">
      <c r="A64" t="s">
        <v>266</v>
      </c>
      <c r="B64" t="s">
        <v>124</v>
      </c>
      <c r="D64" t="s">
        <v>132</v>
      </c>
      <c r="E64" s="25">
        <v>43910</v>
      </c>
      <c r="F64">
        <v>20</v>
      </c>
      <c r="G64">
        <v>3</v>
      </c>
      <c r="H64">
        <v>2020</v>
      </c>
      <c r="I64" t="s">
        <v>138</v>
      </c>
      <c r="J64" t="s">
        <v>38</v>
      </c>
      <c r="K64" t="s">
        <v>238</v>
      </c>
      <c r="L64" t="s">
        <v>239</v>
      </c>
      <c r="M64">
        <v>32.666972999999999</v>
      </c>
      <c r="N64">
        <v>-16.923984999999998</v>
      </c>
      <c r="O64" t="s">
        <v>238</v>
      </c>
      <c r="P64" t="s">
        <v>751</v>
      </c>
      <c r="Q64" t="s">
        <v>130</v>
      </c>
      <c r="R64">
        <v>29763</v>
      </c>
      <c r="S64" t="s">
        <v>131</v>
      </c>
      <c r="T64" t="s">
        <v>132</v>
      </c>
      <c r="U64" t="s">
        <v>164</v>
      </c>
      <c r="V64" t="s">
        <v>751</v>
      </c>
      <c r="W64" t="s">
        <v>718</v>
      </c>
      <c r="X64" t="s">
        <v>142</v>
      </c>
      <c r="Y64" t="s">
        <v>132</v>
      </c>
      <c r="Z64" t="s">
        <v>719</v>
      </c>
      <c r="AA64" s="25">
        <v>43921</v>
      </c>
    </row>
    <row r="65" spans="1:27">
      <c r="A65" t="s">
        <v>267</v>
      </c>
      <c r="B65" t="s">
        <v>124</v>
      </c>
      <c r="D65" t="s">
        <v>132</v>
      </c>
      <c r="E65" s="25">
        <v>43910</v>
      </c>
      <c r="F65">
        <v>20</v>
      </c>
      <c r="G65">
        <v>3</v>
      </c>
      <c r="H65">
        <v>2020</v>
      </c>
      <c r="I65" t="s">
        <v>138</v>
      </c>
      <c r="J65" t="s">
        <v>38</v>
      </c>
      <c r="K65" t="s">
        <v>268</v>
      </c>
      <c r="L65" t="s">
        <v>140</v>
      </c>
      <c r="M65">
        <v>41.144351</v>
      </c>
      <c r="N65">
        <v>-8.5363980000000002</v>
      </c>
      <c r="O65" t="s">
        <v>268</v>
      </c>
      <c r="P65" t="s">
        <v>268</v>
      </c>
      <c r="Q65" t="s">
        <v>130</v>
      </c>
      <c r="R65">
        <v>29763</v>
      </c>
      <c r="S65" t="s">
        <v>131</v>
      </c>
      <c r="T65">
        <v>28</v>
      </c>
      <c r="U65" t="s">
        <v>164</v>
      </c>
      <c r="V65" t="s">
        <v>750</v>
      </c>
      <c r="W65" t="s">
        <v>718</v>
      </c>
      <c r="X65" t="s">
        <v>142</v>
      </c>
      <c r="Y65" t="s">
        <v>132</v>
      </c>
      <c r="Z65" t="s">
        <v>719</v>
      </c>
      <c r="AA65" s="25">
        <v>43921</v>
      </c>
    </row>
    <row r="66" spans="1:27">
      <c r="A66" t="s">
        <v>269</v>
      </c>
      <c r="B66" t="s">
        <v>124</v>
      </c>
      <c r="D66" t="s">
        <v>132</v>
      </c>
      <c r="E66" s="25">
        <v>43910</v>
      </c>
      <c r="F66">
        <v>20</v>
      </c>
      <c r="G66">
        <v>3</v>
      </c>
      <c r="H66">
        <v>2020</v>
      </c>
      <c r="I66" t="s">
        <v>138</v>
      </c>
      <c r="J66" t="s">
        <v>38</v>
      </c>
      <c r="K66" t="s">
        <v>270</v>
      </c>
      <c r="L66" t="s">
        <v>271</v>
      </c>
      <c r="M66">
        <v>38.534542999999999</v>
      </c>
      <c r="N66">
        <v>-28.629791999999998</v>
      </c>
      <c r="O66" t="s">
        <v>270</v>
      </c>
      <c r="P66" t="s">
        <v>270</v>
      </c>
      <c r="Q66" t="s">
        <v>130</v>
      </c>
      <c r="R66">
        <v>29763</v>
      </c>
      <c r="S66" t="s">
        <v>131</v>
      </c>
      <c r="T66" t="s">
        <v>132</v>
      </c>
      <c r="U66" t="s">
        <v>164</v>
      </c>
      <c r="V66" t="s">
        <v>740</v>
      </c>
      <c r="W66" t="s">
        <v>718</v>
      </c>
      <c r="X66" t="s">
        <v>142</v>
      </c>
      <c r="Y66" t="s">
        <v>132</v>
      </c>
      <c r="Z66" t="s">
        <v>719</v>
      </c>
      <c r="AA66" s="25">
        <v>43921</v>
      </c>
    </row>
    <row r="67" spans="1:27">
      <c r="A67" t="s">
        <v>272</v>
      </c>
      <c r="B67" t="s">
        <v>124</v>
      </c>
      <c r="D67" t="s">
        <v>132</v>
      </c>
      <c r="E67" s="25">
        <v>43907</v>
      </c>
      <c r="F67">
        <v>17</v>
      </c>
      <c r="G67">
        <v>3</v>
      </c>
      <c r="H67">
        <v>2020</v>
      </c>
      <c r="I67" t="s">
        <v>138</v>
      </c>
      <c r="J67" t="s">
        <v>38</v>
      </c>
      <c r="K67" t="s">
        <v>752</v>
      </c>
      <c r="L67" t="s">
        <v>242</v>
      </c>
      <c r="M67">
        <v>41.301833000000002</v>
      </c>
      <c r="N67">
        <v>-7.7411839999999996</v>
      </c>
      <c r="O67" t="s">
        <v>752</v>
      </c>
      <c r="P67" t="s">
        <v>753</v>
      </c>
      <c r="Q67" t="s">
        <v>130</v>
      </c>
      <c r="R67">
        <v>29763</v>
      </c>
      <c r="S67" t="s">
        <v>131</v>
      </c>
      <c r="T67" t="s">
        <v>132</v>
      </c>
      <c r="U67" t="s">
        <v>164</v>
      </c>
      <c r="V67" t="s">
        <v>754</v>
      </c>
      <c r="W67" t="s">
        <v>718</v>
      </c>
      <c r="X67" t="s">
        <v>142</v>
      </c>
      <c r="Y67" t="s">
        <v>132</v>
      </c>
      <c r="Z67" t="s">
        <v>719</v>
      </c>
      <c r="AA67" s="25">
        <v>43921</v>
      </c>
    </row>
    <row r="68" spans="1:27">
      <c r="A68" t="s">
        <v>273</v>
      </c>
      <c r="B68" t="s">
        <v>124</v>
      </c>
      <c r="D68" t="s">
        <v>132</v>
      </c>
      <c r="E68" s="25">
        <v>43909</v>
      </c>
      <c r="F68">
        <v>19</v>
      </c>
      <c r="G68">
        <v>3</v>
      </c>
      <c r="H68">
        <v>2020</v>
      </c>
      <c r="I68" t="s">
        <v>138</v>
      </c>
      <c r="J68" t="s">
        <v>38</v>
      </c>
      <c r="K68" t="s">
        <v>752</v>
      </c>
      <c r="L68" t="s">
        <v>242</v>
      </c>
      <c r="M68">
        <v>41.301833000000002</v>
      </c>
      <c r="N68">
        <v>-7.7411839999999996</v>
      </c>
      <c r="O68" t="s">
        <v>752</v>
      </c>
      <c r="P68" t="s">
        <v>753</v>
      </c>
      <c r="Q68" t="s">
        <v>130</v>
      </c>
      <c r="R68">
        <v>29763</v>
      </c>
      <c r="S68" t="s">
        <v>131</v>
      </c>
      <c r="T68" t="s">
        <v>132</v>
      </c>
      <c r="U68" t="s">
        <v>164</v>
      </c>
      <c r="V68" t="s">
        <v>754</v>
      </c>
      <c r="W68" t="s">
        <v>718</v>
      </c>
      <c r="X68" t="s">
        <v>142</v>
      </c>
      <c r="Y68" t="s">
        <v>132</v>
      </c>
      <c r="Z68" t="s">
        <v>719</v>
      </c>
      <c r="AA68" s="25">
        <v>43921</v>
      </c>
    </row>
    <row r="69" spans="1:27">
      <c r="A69" t="s">
        <v>274</v>
      </c>
      <c r="B69" t="s">
        <v>124</v>
      </c>
      <c r="D69" t="s">
        <v>132</v>
      </c>
      <c r="E69" s="25">
        <v>43910</v>
      </c>
      <c r="F69">
        <v>20</v>
      </c>
      <c r="G69">
        <v>3</v>
      </c>
      <c r="H69">
        <v>2020</v>
      </c>
      <c r="I69" t="s">
        <v>138</v>
      </c>
      <c r="J69" t="s">
        <v>38</v>
      </c>
      <c r="K69" t="s">
        <v>230</v>
      </c>
      <c r="L69" t="s">
        <v>231</v>
      </c>
      <c r="M69">
        <v>38.572752000000001</v>
      </c>
      <c r="N69">
        <v>-7.9151319999999998</v>
      </c>
      <c r="O69" t="s">
        <v>230</v>
      </c>
      <c r="P69" t="s">
        <v>746</v>
      </c>
      <c r="Q69" t="s">
        <v>130</v>
      </c>
      <c r="R69">
        <v>29763</v>
      </c>
      <c r="S69" t="s">
        <v>131</v>
      </c>
      <c r="T69" t="s">
        <v>132</v>
      </c>
      <c r="U69" t="s">
        <v>164</v>
      </c>
      <c r="V69" t="s">
        <v>746</v>
      </c>
      <c r="W69" t="s">
        <v>718</v>
      </c>
      <c r="X69" t="s">
        <v>142</v>
      </c>
      <c r="Y69" t="s">
        <v>132</v>
      </c>
      <c r="Z69" t="s">
        <v>719</v>
      </c>
      <c r="AA69" s="25">
        <v>43921</v>
      </c>
    </row>
    <row r="70" spans="1:27">
      <c r="A70" t="s">
        <v>275</v>
      </c>
      <c r="B70" t="s">
        <v>124</v>
      </c>
      <c r="D70" t="s">
        <v>132</v>
      </c>
      <c r="E70" s="25">
        <v>43910</v>
      </c>
      <c r="F70">
        <v>20</v>
      </c>
      <c r="G70">
        <v>3</v>
      </c>
      <c r="H70">
        <v>2020</v>
      </c>
      <c r="I70" t="s">
        <v>138</v>
      </c>
      <c r="J70" t="s">
        <v>38</v>
      </c>
      <c r="K70" t="s">
        <v>230</v>
      </c>
      <c r="L70" t="s">
        <v>231</v>
      </c>
      <c r="M70">
        <v>38.572752000000001</v>
      </c>
      <c r="N70">
        <v>-7.9151319999999998</v>
      </c>
      <c r="O70" t="s">
        <v>230</v>
      </c>
      <c r="P70" t="s">
        <v>746</v>
      </c>
      <c r="Q70" t="s">
        <v>130</v>
      </c>
      <c r="R70">
        <v>29763</v>
      </c>
      <c r="S70" t="s">
        <v>131</v>
      </c>
      <c r="T70" t="s">
        <v>132</v>
      </c>
      <c r="U70" t="s">
        <v>136</v>
      </c>
      <c r="V70" t="s">
        <v>746</v>
      </c>
      <c r="W70" t="s">
        <v>718</v>
      </c>
      <c r="X70" t="s">
        <v>142</v>
      </c>
      <c r="Y70" t="s">
        <v>132</v>
      </c>
      <c r="Z70" t="s">
        <v>719</v>
      </c>
      <c r="AA70" s="25">
        <v>43921</v>
      </c>
    </row>
    <row r="71" spans="1:27">
      <c r="A71" t="s">
        <v>276</v>
      </c>
      <c r="B71" t="s">
        <v>124</v>
      </c>
      <c r="D71" t="s">
        <v>132</v>
      </c>
      <c r="E71" s="25">
        <v>43911</v>
      </c>
      <c r="F71">
        <v>21</v>
      </c>
      <c r="G71">
        <v>3</v>
      </c>
      <c r="H71">
        <v>2020</v>
      </c>
      <c r="I71" t="s">
        <v>138</v>
      </c>
      <c r="J71" t="s">
        <v>38</v>
      </c>
      <c r="K71" t="s">
        <v>235</v>
      </c>
      <c r="L71" t="s">
        <v>236</v>
      </c>
      <c r="M71">
        <v>39.233311</v>
      </c>
      <c r="N71">
        <v>-8.6945160000000001</v>
      </c>
      <c r="O71" t="s">
        <v>235</v>
      </c>
      <c r="P71" t="s">
        <v>749</v>
      </c>
      <c r="Q71" t="s">
        <v>130</v>
      </c>
      <c r="R71">
        <v>29763</v>
      </c>
      <c r="S71" t="s">
        <v>131</v>
      </c>
      <c r="T71">
        <v>47</v>
      </c>
      <c r="U71" t="s">
        <v>164</v>
      </c>
      <c r="V71" t="s">
        <v>750</v>
      </c>
      <c r="W71" t="s">
        <v>718</v>
      </c>
      <c r="X71" t="s">
        <v>142</v>
      </c>
      <c r="Y71" t="s">
        <v>132</v>
      </c>
      <c r="Z71" t="s">
        <v>719</v>
      </c>
      <c r="AA71" s="25">
        <v>43921</v>
      </c>
    </row>
    <row r="72" spans="1:27">
      <c r="A72" t="s">
        <v>277</v>
      </c>
      <c r="B72" t="s">
        <v>124</v>
      </c>
      <c r="D72" t="s">
        <v>132</v>
      </c>
      <c r="E72" s="25">
        <v>43911</v>
      </c>
      <c r="F72">
        <v>21</v>
      </c>
      <c r="G72">
        <v>3</v>
      </c>
      <c r="H72">
        <v>2020</v>
      </c>
      <c r="I72" t="s">
        <v>138</v>
      </c>
      <c r="J72" t="s">
        <v>38</v>
      </c>
      <c r="K72" t="s">
        <v>235</v>
      </c>
      <c r="L72" t="s">
        <v>236</v>
      </c>
      <c r="M72">
        <v>39.233311</v>
      </c>
      <c r="N72">
        <v>-8.6945160000000001</v>
      </c>
      <c r="O72" t="s">
        <v>235</v>
      </c>
      <c r="P72" t="s">
        <v>749</v>
      </c>
      <c r="Q72" t="s">
        <v>130</v>
      </c>
      <c r="R72">
        <v>29763</v>
      </c>
      <c r="S72" t="s">
        <v>131</v>
      </c>
      <c r="T72">
        <v>31</v>
      </c>
      <c r="U72" t="s">
        <v>136</v>
      </c>
      <c r="V72" t="s">
        <v>750</v>
      </c>
      <c r="W72" t="s">
        <v>718</v>
      </c>
      <c r="X72" t="s">
        <v>142</v>
      </c>
      <c r="Y72" t="s">
        <v>132</v>
      </c>
      <c r="Z72" t="s">
        <v>719</v>
      </c>
      <c r="AA72" s="25">
        <v>43921</v>
      </c>
    </row>
    <row r="73" spans="1:27">
      <c r="A73" t="s">
        <v>278</v>
      </c>
      <c r="B73" t="s">
        <v>124</v>
      </c>
      <c r="D73" t="s">
        <v>132</v>
      </c>
      <c r="E73" s="25">
        <v>43911</v>
      </c>
      <c r="F73">
        <v>21</v>
      </c>
      <c r="G73">
        <v>3</v>
      </c>
      <c r="H73">
        <v>2020</v>
      </c>
      <c r="I73" t="s">
        <v>138</v>
      </c>
      <c r="J73" t="s">
        <v>38</v>
      </c>
      <c r="K73" t="s">
        <v>279</v>
      </c>
      <c r="L73" t="s">
        <v>236</v>
      </c>
      <c r="M73">
        <v>39.156233999999998</v>
      </c>
      <c r="N73">
        <v>-8.778772</v>
      </c>
      <c r="O73" t="s">
        <v>279</v>
      </c>
      <c r="P73" t="s">
        <v>279</v>
      </c>
      <c r="Q73" t="s">
        <v>130</v>
      </c>
      <c r="R73">
        <v>29763</v>
      </c>
      <c r="S73" t="s">
        <v>131</v>
      </c>
      <c r="T73">
        <v>12</v>
      </c>
      <c r="U73" t="s">
        <v>164</v>
      </c>
      <c r="V73" t="s">
        <v>750</v>
      </c>
      <c r="W73" t="s">
        <v>718</v>
      </c>
      <c r="X73" t="s">
        <v>142</v>
      </c>
      <c r="Y73" t="s">
        <v>132</v>
      </c>
      <c r="Z73" t="s">
        <v>719</v>
      </c>
      <c r="AA73" s="25">
        <v>43921</v>
      </c>
    </row>
    <row r="74" spans="1:27">
      <c r="A74" t="s">
        <v>280</v>
      </c>
      <c r="B74" t="s">
        <v>124</v>
      </c>
      <c r="D74" t="s">
        <v>132</v>
      </c>
      <c r="E74" s="25">
        <v>43911</v>
      </c>
      <c r="F74">
        <v>21</v>
      </c>
      <c r="G74">
        <v>3</v>
      </c>
      <c r="H74">
        <v>2020</v>
      </c>
      <c r="I74" t="s">
        <v>138</v>
      </c>
      <c r="J74" t="s">
        <v>38</v>
      </c>
      <c r="K74" t="s">
        <v>235</v>
      </c>
      <c r="L74" t="s">
        <v>236</v>
      </c>
      <c r="M74">
        <v>39.233311</v>
      </c>
      <c r="N74">
        <v>-8.6945160000000001</v>
      </c>
      <c r="O74" t="s">
        <v>235</v>
      </c>
      <c r="P74" t="s">
        <v>749</v>
      </c>
      <c r="Q74" t="s">
        <v>130</v>
      </c>
      <c r="R74">
        <v>29763</v>
      </c>
      <c r="S74" t="s">
        <v>131</v>
      </c>
      <c r="T74">
        <v>59</v>
      </c>
      <c r="U74" t="s">
        <v>164</v>
      </c>
      <c r="V74" t="s">
        <v>750</v>
      </c>
      <c r="W74" t="s">
        <v>718</v>
      </c>
      <c r="X74" t="s">
        <v>142</v>
      </c>
      <c r="Y74" t="s">
        <v>132</v>
      </c>
      <c r="Z74" t="s">
        <v>719</v>
      </c>
      <c r="AA74" s="25">
        <v>43921</v>
      </c>
    </row>
    <row r="75" spans="1:27">
      <c r="A75" t="s">
        <v>281</v>
      </c>
      <c r="B75" t="s">
        <v>124</v>
      </c>
      <c r="D75" t="s">
        <v>132</v>
      </c>
      <c r="E75" s="25">
        <v>43911</v>
      </c>
      <c r="F75">
        <v>21</v>
      </c>
      <c r="G75">
        <v>3</v>
      </c>
      <c r="H75">
        <v>2020</v>
      </c>
      <c r="I75" t="s">
        <v>138</v>
      </c>
      <c r="J75" t="s">
        <v>38</v>
      </c>
      <c r="K75" t="s">
        <v>249</v>
      </c>
      <c r="L75" t="s">
        <v>250</v>
      </c>
      <c r="M75">
        <v>38.804395</v>
      </c>
      <c r="N75">
        <v>-9.3798759999999994</v>
      </c>
      <c r="O75" t="s">
        <v>249</v>
      </c>
      <c r="P75" t="s">
        <v>756</v>
      </c>
      <c r="Q75" t="s">
        <v>130</v>
      </c>
      <c r="R75">
        <v>29763</v>
      </c>
      <c r="S75" t="s">
        <v>131</v>
      </c>
      <c r="T75">
        <v>47</v>
      </c>
      <c r="U75" t="s">
        <v>164</v>
      </c>
      <c r="V75" t="s">
        <v>251</v>
      </c>
      <c r="W75" t="s">
        <v>718</v>
      </c>
      <c r="X75" t="s">
        <v>142</v>
      </c>
      <c r="Y75" t="s">
        <v>132</v>
      </c>
      <c r="Z75" t="s">
        <v>719</v>
      </c>
      <c r="AA75" s="25">
        <v>43921</v>
      </c>
    </row>
    <row r="76" spans="1:27">
      <c r="A76" t="s">
        <v>282</v>
      </c>
      <c r="B76" t="s">
        <v>124</v>
      </c>
      <c r="D76" t="s">
        <v>132</v>
      </c>
      <c r="E76" s="25">
        <v>43911</v>
      </c>
      <c r="F76">
        <v>21</v>
      </c>
      <c r="G76">
        <v>3</v>
      </c>
      <c r="H76">
        <v>2020</v>
      </c>
      <c r="I76" t="s">
        <v>138</v>
      </c>
      <c r="J76" t="s">
        <v>38</v>
      </c>
      <c r="K76" t="s">
        <v>249</v>
      </c>
      <c r="L76" t="s">
        <v>250</v>
      </c>
      <c r="M76">
        <v>38.804395</v>
      </c>
      <c r="N76">
        <v>-9.3798759999999994</v>
      </c>
      <c r="O76" t="s">
        <v>249</v>
      </c>
      <c r="P76" t="s">
        <v>756</v>
      </c>
      <c r="Q76" t="s">
        <v>130</v>
      </c>
      <c r="R76">
        <v>29763</v>
      </c>
      <c r="S76" t="s">
        <v>131</v>
      </c>
      <c r="T76">
        <v>77</v>
      </c>
      <c r="U76" t="s">
        <v>164</v>
      </c>
      <c r="V76" t="s">
        <v>251</v>
      </c>
      <c r="W76" t="s">
        <v>718</v>
      </c>
      <c r="X76" t="s">
        <v>142</v>
      </c>
      <c r="Y76" t="s">
        <v>132</v>
      </c>
      <c r="Z76" t="s">
        <v>719</v>
      </c>
      <c r="AA76" s="25">
        <v>43921</v>
      </c>
    </row>
    <row r="77" spans="1:27">
      <c r="A77" t="s">
        <v>283</v>
      </c>
      <c r="B77" t="s">
        <v>124</v>
      </c>
      <c r="D77" t="s">
        <v>132</v>
      </c>
      <c r="E77" s="25">
        <v>43911</v>
      </c>
      <c r="F77">
        <v>21</v>
      </c>
      <c r="G77">
        <v>3</v>
      </c>
      <c r="H77">
        <v>2020</v>
      </c>
      <c r="I77" t="s">
        <v>138</v>
      </c>
      <c r="J77" t="s">
        <v>38</v>
      </c>
      <c r="K77" t="s">
        <v>249</v>
      </c>
      <c r="L77" t="s">
        <v>250</v>
      </c>
      <c r="M77">
        <v>38.804395</v>
      </c>
      <c r="N77">
        <v>-9.3798759999999994</v>
      </c>
      <c r="O77" t="s">
        <v>249</v>
      </c>
      <c r="P77" t="s">
        <v>756</v>
      </c>
      <c r="Q77" t="s">
        <v>130</v>
      </c>
      <c r="R77">
        <v>29763</v>
      </c>
      <c r="S77" t="s">
        <v>131</v>
      </c>
      <c r="T77">
        <v>74</v>
      </c>
      <c r="U77" t="s">
        <v>164</v>
      </c>
      <c r="V77" t="s">
        <v>284</v>
      </c>
      <c r="W77" t="s">
        <v>718</v>
      </c>
      <c r="X77" t="s">
        <v>142</v>
      </c>
      <c r="Y77" t="s">
        <v>132</v>
      </c>
      <c r="Z77" t="s">
        <v>719</v>
      </c>
      <c r="AA77" s="25">
        <v>43921</v>
      </c>
    </row>
    <row r="78" spans="1:27">
      <c r="A78" t="s">
        <v>285</v>
      </c>
      <c r="B78" t="s">
        <v>124</v>
      </c>
      <c r="D78" t="s">
        <v>132</v>
      </c>
      <c r="E78" s="25">
        <v>43911</v>
      </c>
      <c r="F78">
        <v>21</v>
      </c>
      <c r="G78">
        <v>3</v>
      </c>
      <c r="H78">
        <v>2020</v>
      </c>
      <c r="I78" t="s">
        <v>138</v>
      </c>
      <c r="J78" t="s">
        <v>38</v>
      </c>
      <c r="K78" t="s">
        <v>249</v>
      </c>
      <c r="L78" t="s">
        <v>250</v>
      </c>
      <c r="M78">
        <v>38.804395</v>
      </c>
      <c r="N78">
        <v>-9.3798759999999994</v>
      </c>
      <c r="O78" t="s">
        <v>249</v>
      </c>
      <c r="P78" t="s">
        <v>756</v>
      </c>
      <c r="Q78" t="s">
        <v>130</v>
      </c>
      <c r="R78">
        <v>29763</v>
      </c>
      <c r="S78" t="s">
        <v>131</v>
      </c>
      <c r="T78">
        <v>85</v>
      </c>
      <c r="U78" t="s">
        <v>164</v>
      </c>
      <c r="V78" t="s">
        <v>284</v>
      </c>
      <c r="W78" t="s">
        <v>718</v>
      </c>
      <c r="X78" t="s">
        <v>142</v>
      </c>
      <c r="Y78" t="s">
        <v>132</v>
      </c>
      <c r="Z78" t="s">
        <v>719</v>
      </c>
      <c r="AA78" s="25">
        <v>43921</v>
      </c>
    </row>
    <row r="79" spans="1:27">
      <c r="A79" t="s">
        <v>286</v>
      </c>
      <c r="B79" t="s">
        <v>124</v>
      </c>
      <c r="D79" t="s">
        <v>132</v>
      </c>
      <c r="E79" s="25">
        <v>43911</v>
      </c>
      <c r="F79">
        <v>21</v>
      </c>
      <c r="G79">
        <v>3</v>
      </c>
      <c r="H79">
        <v>2020</v>
      </c>
      <c r="I79" t="s">
        <v>138</v>
      </c>
      <c r="J79" t="s">
        <v>38</v>
      </c>
      <c r="K79" t="s">
        <v>249</v>
      </c>
      <c r="L79" t="s">
        <v>250</v>
      </c>
      <c r="M79">
        <v>38.804395</v>
      </c>
      <c r="N79">
        <v>-9.3798759999999994</v>
      </c>
      <c r="O79" t="s">
        <v>249</v>
      </c>
      <c r="P79" t="s">
        <v>756</v>
      </c>
      <c r="Q79" t="s">
        <v>130</v>
      </c>
      <c r="R79">
        <v>29763</v>
      </c>
      <c r="S79" t="s">
        <v>131</v>
      </c>
      <c r="T79">
        <v>68</v>
      </c>
      <c r="U79" t="s">
        <v>164</v>
      </c>
      <c r="V79" t="s">
        <v>284</v>
      </c>
      <c r="W79" t="s">
        <v>718</v>
      </c>
      <c r="X79" t="s">
        <v>142</v>
      </c>
      <c r="Y79" t="s">
        <v>132</v>
      </c>
      <c r="Z79" t="s">
        <v>719</v>
      </c>
      <c r="AA79" s="25">
        <v>43921</v>
      </c>
    </row>
    <row r="80" spans="1:27">
      <c r="A80" t="s">
        <v>287</v>
      </c>
      <c r="B80" t="s">
        <v>124</v>
      </c>
      <c r="D80" t="s">
        <v>132</v>
      </c>
      <c r="E80" s="25">
        <v>43911</v>
      </c>
      <c r="F80">
        <v>21</v>
      </c>
      <c r="G80">
        <v>3</v>
      </c>
      <c r="H80">
        <v>2020</v>
      </c>
      <c r="I80" t="s">
        <v>138</v>
      </c>
      <c r="J80" t="s">
        <v>38</v>
      </c>
      <c r="K80" t="s">
        <v>249</v>
      </c>
      <c r="L80" t="s">
        <v>250</v>
      </c>
      <c r="M80">
        <v>38.804395</v>
      </c>
      <c r="N80">
        <v>-9.3798759999999994</v>
      </c>
      <c r="O80" t="s">
        <v>249</v>
      </c>
      <c r="P80" t="s">
        <v>756</v>
      </c>
      <c r="Q80" t="s">
        <v>130</v>
      </c>
      <c r="R80">
        <v>29763</v>
      </c>
      <c r="S80" t="s">
        <v>131</v>
      </c>
      <c r="T80">
        <v>67</v>
      </c>
      <c r="U80" t="s">
        <v>164</v>
      </c>
      <c r="V80" t="s">
        <v>284</v>
      </c>
      <c r="W80" t="s">
        <v>718</v>
      </c>
      <c r="X80" t="s">
        <v>142</v>
      </c>
      <c r="Y80" t="s">
        <v>132</v>
      </c>
      <c r="Z80" t="s">
        <v>719</v>
      </c>
      <c r="AA80" s="25">
        <v>43921</v>
      </c>
    </row>
    <row r="81" spans="1:27">
      <c r="A81" t="s">
        <v>288</v>
      </c>
      <c r="B81" t="s">
        <v>124</v>
      </c>
      <c r="D81" t="s">
        <v>132</v>
      </c>
      <c r="E81" s="25">
        <v>43911</v>
      </c>
      <c r="F81">
        <v>21</v>
      </c>
      <c r="G81">
        <v>3</v>
      </c>
      <c r="H81">
        <v>2020</v>
      </c>
      <c r="I81" t="s">
        <v>138</v>
      </c>
      <c r="J81" t="s">
        <v>38</v>
      </c>
      <c r="K81" t="s">
        <v>249</v>
      </c>
      <c r="L81" t="s">
        <v>250</v>
      </c>
      <c r="M81">
        <v>38.804395</v>
      </c>
      <c r="N81">
        <v>-9.3798759999999994</v>
      </c>
      <c r="O81" t="s">
        <v>249</v>
      </c>
      <c r="P81" t="s">
        <v>756</v>
      </c>
      <c r="Q81" t="s">
        <v>130</v>
      </c>
      <c r="R81">
        <v>29763</v>
      </c>
      <c r="S81" t="s">
        <v>131</v>
      </c>
      <c r="T81">
        <v>74</v>
      </c>
      <c r="U81" t="s">
        <v>164</v>
      </c>
      <c r="V81" t="s">
        <v>284</v>
      </c>
      <c r="W81" t="s">
        <v>718</v>
      </c>
      <c r="X81" t="s">
        <v>142</v>
      </c>
      <c r="Y81" t="s">
        <v>132</v>
      </c>
      <c r="Z81" t="s">
        <v>719</v>
      </c>
      <c r="AA81" s="25">
        <v>43921</v>
      </c>
    </row>
    <row r="82" spans="1:27">
      <c r="A82" t="s">
        <v>289</v>
      </c>
      <c r="B82" t="s">
        <v>124</v>
      </c>
      <c r="D82" t="s">
        <v>132</v>
      </c>
      <c r="E82" s="25">
        <v>43911</v>
      </c>
      <c r="F82">
        <v>21</v>
      </c>
      <c r="G82">
        <v>3</v>
      </c>
      <c r="H82">
        <v>2020</v>
      </c>
      <c r="I82" t="s">
        <v>138</v>
      </c>
      <c r="J82" t="s">
        <v>38</v>
      </c>
      <c r="K82" t="s">
        <v>258</v>
      </c>
      <c r="L82" t="s">
        <v>221</v>
      </c>
      <c r="M82">
        <v>38.662199999999999</v>
      </c>
      <c r="N82">
        <v>-9.0784699999999994</v>
      </c>
      <c r="O82" t="s">
        <v>258</v>
      </c>
      <c r="P82" t="s">
        <v>758</v>
      </c>
      <c r="Q82" t="s">
        <v>130</v>
      </c>
      <c r="R82">
        <v>29763</v>
      </c>
      <c r="S82" t="s">
        <v>131</v>
      </c>
      <c r="T82">
        <v>21</v>
      </c>
      <c r="U82" t="s">
        <v>164</v>
      </c>
      <c r="V82" t="s">
        <v>759</v>
      </c>
      <c r="W82" t="s">
        <v>718</v>
      </c>
      <c r="X82" t="s">
        <v>142</v>
      </c>
      <c r="Y82" t="s">
        <v>132</v>
      </c>
      <c r="Z82" t="s">
        <v>719</v>
      </c>
      <c r="AA82" s="25">
        <v>43921</v>
      </c>
    </row>
    <row r="83" spans="1:27">
      <c r="A83" t="s">
        <v>290</v>
      </c>
      <c r="B83" t="s">
        <v>124</v>
      </c>
      <c r="D83" t="s">
        <v>132</v>
      </c>
      <c r="E83" s="25">
        <v>43911</v>
      </c>
      <c r="F83">
        <v>21</v>
      </c>
      <c r="G83">
        <v>3</v>
      </c>
      <c r="H83">
        <v>2020</v>
      </c>
      <c r="I83" t="s">
        <v>138</v>
      </c>
      <c r="J83" t="s">
        <v>38</v>
      </c>
      <c r="K83" t="s">
        <v>258</v>
      </c>
      <c r="L83" t="s">
        <v>221</v>
      </c>
      <c r="M83">
        <v>38.662199999999999</v>
      </c>
      <c r="N83">
        <v>-9.0784699999999994</v>
      </c>
      <c r="O83" t="s">
        <v>258</v>
      </c>
      <c r="P83" t="s">
        <v>758</v>
      </c>
      <c r="Q83" t="s">
        <v>130</v>
      </c>
      <c r="R83">
        <v>29763</v>
      </c>
      <c r="S83" t="s">
        <v>131</v>
      </c>
      <c r="T83">
        <v>49</v>
      </c>
      <c r="U83" t="s">
        <v>136</v>
      </c>
      <c r="V83" t="s">
        <v>759</v>
      </c>
      <c r="W83" t="s">
        <v>718</v>
      </c>
      <c r="X83" t="s">
        <v>142</v>
      </c>
      <c r="Y83" t="s">
        <v>132</v>
      </c>
      <c r="Z83" t="s">
        <v>719</v>
      </c>
      <c r="AA83" s="25">
        <v>43921</v>
      </c>
    </row>
    <row r="84" spans="1:27">
      <c r="A84" t="s">
        <v>291</v>
      </c>
      <c r="B84" t="s">
        <v>124</v>
      </c>
      <c r="D84" t="s">
        <v>132</v>
      </c>
      <c r="E84" s="25">
        <v>43911</v>
      </c>
      <c r="F84">
        <v>21</v>
      </c>
      <c r="G84">
        <v>3</v>
      </c>
      <c r="H84">
        <v>2020</v>
      </c>
      <c r="I84" t="s">
        <v>138</v>
      </c>
      <c r="J84" t="s">
        <v>38</v>
      </c>
      <c r="K84" t="s">
        <v>256</v>
      </c>
      <c r="L84" t="s">
        <v>250</v>
      </c>
      <c r="M84">
        <v>38.831434999999999</v>
      </c>
      <c r="N84">
        <v>-9.1731630000000006</v>
      </c>
      <c r="O84" t="s">
        <v>256</v>
      </c>
      <c r="P84" t="s">
        <v>762</v>
      </c>
      <c r="Q84" t="s">
        <v>130</v>
      </c>
      <c r="R84">
        <v>29763</v>
      </c>
      <c r="S84" t="s">
        <v>131</v>
      </c>
      <c r="T84">
        <v>58</v>
      </c>
      <c r="U84" t="s">
        <v>136</v>
      </c>
      <c r="V84" t="s">
        <v>757</v>
      </c>
      <c r="W84" t="s">
        <v>718</v>
      </c>
      <c r="X84" t="s">
        <v>142</v>
      </c>
      <c r="Y84" t="s">
        <v>132</v>
      </c>
      <c r="Z84" t="s">
        <v>719</v>
      </c>
      <c r="AA84" s="25">
        <v>43921</v>
      </c>
    </row>
    <row r="85" spans="1:27">
      <c r="A85" t="s">
        <v>292</v>
      </c>
      <c r="B85" t="s">
        <v>124</v>
      </c>
      <c r="D85" t="s">
        <v>132</v>
      </c>
      <c r="E85" s="25">
        <v>43908</v>
      </c>
      <c r="F85">
        <v>18</v>
      </c>
      <c r="G85">
        <v>3</v>
      </c>
      <c r="H85">
        <v>2020</v>
      </c>
      <c r="I85" t="s">
        <v>138</v>
      </c>
      <c r="J85" t="s">
        <v>38</v>
      </c>
      <c r="K85" t="s">
        <v>293</v>
      </c>
      <c r="L85" t="s">
        <v>144</v>
      </c>
      <c r="M85">
        <v>41.007703999999997</v>
      </c>
      <c r="N85">
        <v>-8.6405379999999994</v>
      </c>
      <c r="O85" t="s">
        <v>293</v>
      </c>
      <c r="P85" t="s">
        <v>763</v>
      </c>
      <c r="Q85" t="s">
        <v>130</v>
      </c>
      <c r="R85">
        <v>29763</v>
      </c>
      <c r="S85" t="s">
        <v>131</v>
      </c>
      <c r="T85">
        <v>44</v>
      </c>
      <c r="U85" t="s">
        <v>136</v>
      </c>
      <c r="V85" t="s">
        <v>763</v>
      </c>
      <c r="W85" t="s">
        <v>718</v>
      </c>
      <c r="X85" t="s">
        <v>142</v>
      </c>
      <c r="Y85" t="s">
        <v>132</v>
      </c>
      <c r="Z85" t="s">
        <v>719</v>
      </c>
      <c r="AA85" s="25">
        <v>43921</v>
      </c>
    </row>
    <row r="86" spans="1:27">
      <c r="A86" t="s">
        <v>294</v>
      </c>
      <c r="B86" t="s">
        <v>124</v>
      </c>
      <c r="D86" t="s">
        <v>132</v>
      </c>
      <c r="E86" s="25">
        <v>43908</v>
      </c>
      <c r="F86">
        <v>18</v>
      </c>
      <c r="G86">
        <v>3</v>
      </c>
      <c r="H86">
        <v>2020</v>
      </c>
      <c r="I86" t="s">
        <v>138</v>
      </c>
      <c r="J86" t="s">
        <v>38</v>
      </c>
      <c r="K86" t="s">
        <v>293</v>
      </c>
      <c r="L86" t="s">
        <v>144</v>
      </c>
      <c r="M86">
        <v>41.007703999999997</v>
      </c>
      <c r="N86">
        <v>-8.6405379999999994</v>
      </c>
      <c r="O86" t="s">
        <v>293</v>
      </c>
      <c r="P86" t="s">
        <v>763</v>
      </c>
      <c r="Q86" t="s">
        <v>130</v>
      </c>
      <c r="R86">
        <v>29763</v>
      </c>
      <c r="S86" t="s">
        <v>131</v>
      </c>
      <c r="T86">
        <v>76</v>
      </c>
      <c r="U86" t="s">
        <v>136</v>
      </c>
      <c r="V86" t="s">
        <v>763</v>
      </c>
      <c r="W86" t="s">
        <v>718</v>
      </c>
      <c r="X86" t="s">
        <v>142</v>
      </c>
      <c r="Y86" t="s">
        <v>132</v>
      </c>
      <c r="Z86" t="s">
        <v>719</v>
      </c>
      <c r="AA86" s="25">
        <v>43921</v>
      </c>
    </row>
    <row r="87" spans="1:27">
      <c r="A87" t="s">
        <v>295</v>
      </c>
      <c r="B87" t="s">
        <v>124</v>
      </c>
      <c r="D87" t="s">
        <v>132</v>
      </c>
      <c r="E87" s="25">
        <v>43909</v>
      </c>
      <c r="F87">
        <v>19</v>
      </c>
      <c r="G87">
        <v>3</v>
      </c>
      <c r="H87">
        <v>2020</v>
      </c>
      <c r="I87" t="s">
        <v>138</v>
      </c>
      <c r="J87" t="s">
        <v>38</v>
      </c>
      <c r="K87" t="s">
        <v>293</v>
      </c>
      <c r="L87" t="s">
        <v>144</v>
      </c>
      <c r="M87">
        <v>41.007703999999997</v>
      </c>
      <c r="N87">
        <v>-8.6405379999999994</v>
      </c>
      <c r="O87" t="s">
        <v>293</v>
      </c>
      <c r="P87" t="s">
        <v>763</v>
      </c>
      <c r="Q87" t="s">
        <v>130</v>
      </c>
      <c r="R87">
        <v>29763</v>
      </c>
      <c r="S87" t="s">
        <v>131</v>
      </c>
      <c r="T87">
        <v>60</v>
      </c>
      <c r="U87" t="s">
        <v>136</v>
      </c>
      <c r="V87" t="s">
        <v>763</v>
      </c>
      <c r="W87" t="s">
        <v>718</v>
      </c>
      <c r="X87" t="s">
        <v>142</v>
      </c>
      <c r="Y87" t="s">
        <v>132</v>
      </c>
      <c r="Z87" t="s">
        <v>719</v>
      </c>
      <c r="AA87" s="25">
        <v>43921</v>
      </c>
    </row>
    <row r="88" spans="1:27">
      <c r="A88" t="s">
        <v>296</v>
      </c>
      <c r="B88" t="s">
        <v>124</v>
      </c>
      <c r="D88" t="s">
        <v>132</v>
      </c>
      <c r="E88" s="25">
        <v>43912</v>
      </c>
      <c r="F88">
        <v>22</v>
      </c>
      <c r="G88">
        <v>3</v>
      </c>
      <c r="H88">
        <v>2020</v>
      </c>
      <c r="I88" t="s">
        <v>138</v>
      </c>
      <c r="J88" t="s">
        <v>38</v>
      </c>
      <c r="K88" t="s">
        <v>258</v>
      </c>
      <c r="L88" t="s">
        <v>221</v>
      </c>
      <c r="M88">
        <v>38.662199999999999</v>
      </c>
      <c r="N88">
        <v>-9.0784699999999994</v>
      </c>
      <c r="O88" t="s">
        <v>258</v>
      </c>
      <c r="P88" t="s">
        <v>758</v>
      </c>
      <c r="Q88" t="s">
        <v>130</v>
      </c>
      <c r="R88">
        <v>29763</v>
      </c>
      <c r="S88" t="s">
        <v>131</v>
      </c>
      <c r="T88">
        <v>18</v>
      </c>
      <c r="U88" t="s">
        <v>136</v>
      </c>
      <c r="V88" t="s">
        <v>759</v>
      </c>
      <c r="W88" t="s">
        <v>718</v>
      </c>
      <c r="X88" t="s">
        <v>142</v>
      </c>
      <c r="Y88" t="s">
        <v>132</v>
      </c>
      <c r="Z88" t="s">
        <v>719</v>
      </c>
      <c r="AA88" s="25">
        <v>43921</v>
      </c>
    </row>
    <row r="89" spans="1:27">
      <c r="A89" t="s">
        <v>297</v>
      </c>
      <c r="B89" t="s">
        <v>124</v>
      </c>
      <c r="D89" t="s">
        <v>132</v>
      </c>
      <c r="E89" s="25">
        <v>43912</v>
      </c>
      <c r="F89">
        <v>22</v>
      </c>
      <c r="G89">
        <v>3</v>
      </c>
      <c r="H89">
        <v>2020</v>
      </c>
      <c r="I89" t="s">
        <v>138</v>
      </c>
      <c r="J89" t="s">
        <v>38</v>
      </c>
      <c r="K89" t="s">
        <v>258</v>
      </c>
      <c r="L89" t="s">
        <v>221</v>
      </c>
      <c r="M89">
        <v>38.662199999999999</v>
      </c>
      <c r="N89">
        <v>-9.0784699999999994</v>
      </c>
      <c r="O89" t="s">
        <v>258</v>
      </c>
      <c r="P89" t="s">
        <v>758</v>
      </c>
      <c r="Q89" t="s">
        <v>130</v>
      </c>
      <c r="R89">
        <v>29763</v>
      </c>
      <c r="S89" t="s">
        <v>131</v>
      </c>
      <c r="T89">
        <v>15</v>
      </c>
      <c r="U89" t="s">
        <v>136</v>
      </c>
      <c r="V89" t="s">
        <v>759</v>
      </c>
      <c r="W89" t="s">
        <v>718</v>
      </c>
      <c r="X89" t="s">
        <v>142</v>
      </c>
      <c r="Y89" t="s">
        <v>132</v>
      </c>
      <c r="Z89" t="s">
        <v>719</v>
      </c>
      <c r="AA89" s="25">
        <v>43921</v>
      </c>
    </row>
    <row r="90" spans="1:27">
      <c r="A90" t="s">
        <v>298</v>
      </c>
      <c r="B90" t="s">
        <v>124</v>
      </c>
      <c r="D90" t="s">
        <v>132</v>
      </c>
      <c r="E90" s="25">
        <v>43912</v>
      </c>
      <c r="F90">
        <v>22</v>
      </c>
      <c r="G90">
        <v>3</v>
      </c>
      <c r="H90">
        <v>2020</v>
      </c>
      <c r="I90" t="s">
        <v>138</v>
      </c>
      <c r="J90" t="s">
        <v>38</v>
      </c>
      <c r="K90" t="s">
        <v>299</v>
      </c>
      <c r="L90" t="s">
        <v>167</v>
      </c>
      <c r="M90">
        <v>38.795112000000003</v>
      </c>
      <c r="N90">
        <v>-9.1844900000000003</v>
      </c>
      <c r="O90" t="s">
        <v>299</v>
      </c>
      <c r="P90" t="s">
        <v>764</v>
      </c>
      <c r="Q90" t="s">
        <v>130</v>
      </c>
      <c r="R90">
        <v>29763</v>
      </c>
      <c r="S90" t="s">
        <v>131</v>
      </c>
      <c r="T90">
        <v>52</v>
      </c>
      <c r="U90" t="s">
        <v>136</v>
      </c>
      <c r="V90" t="s">
        <v>757</v>
      </c>
      <c r="W90" t="s">
        <v>718</v>
      </c>
      <c r="X90" t="s">
        <v>142</v>
      </c>
      <c r="Y90" t="s">
        <v>132</v>
      </c>
      <c r="Z90" t="s">
        <v>719</v>
      </c>
      <c r="AA90" s="25">
        <v>43921</v>
      </c>
    </row>
    <row r="91" spans="1:27">
      <c r="A91" t="s">
        <v>300</v>
      </c>
      <c r="B91" t="s">
        <v>124</v>
      </c>
      <c r="D91" t="s">
        <v>132</v>
      </c>
      <c r="E91" s="25">
        <v>43912</v>
      </c>
      <c r="F91">
        <v>22</v>
      </c>
      <c r="G91">
        <v>3</v>
      </c>
      <c r="H91">
        <v>2020</v>
      </c>
      <c r="I91" t="s">
        <v>138</v>
      </c>
      <c r="J91" t="s">
        <v>38</v>
      </c>
      <c r="K91" t="s">
        <v>235</v>
      </c>
      <c r="L91" t="s">
        <v>236</v>
      </c>
      <c r="M91">
        <v>39.233311</v>
      </c>
      <c r="N91">
        <v>-8.6945160000000001</v>
      </c>
      <c r="O91" t="s">
        <v>235</v>
      </c>
      <c r="P91" t="s">
        <v>750</v>
      </c>
      <c r="Q91" t="s">
        <v>130</v>
      </c>
      <c r="R91">
        <v>29763</v>
      </c>
      <c r="S91" t="s">
        <v>131</v>
      </c>
      <c r="T91">
        <v>39</v>
      </c>
      <c r="U91" t="s">
        <v>136</v>
      </c>
      <c r="V91" t="s">
        <v>750</v>
      </c>
      <c r="W91" t="s">
        <v>718</v>
      </c>
      <c r="X91" t="s">
        <v>142</v>
      </c>
      <c r="Y91" t="s">
        <v>132</v>
      </c>
      <c r="Z91" t="s">
        <v>719</v>
      </c>
      <c r="AA91" s="25">
        <v>43921</v>
      </c>
    </row>
    <row r="92" spans="1:27">
      <c r="A92" t="s">
        <v>301</v>
      </c>
      <c r="B92" t="s">
        <v>124</v>
      </c>
      <c r="D92" t="s">
        <v>132</v>
      </c>
      <c r="E92" s="25">
        <v>43910</v>
      </c>
      <c r="F92">
        <v>20</v>
      </c>
      <c r="G92">
        <v>3</v>
      </c>
      <c r="H92">
        <v>2020</v>
      </c>
      <c r="I92" t="s">
        <v>138</v>
      </c>
      <c r="J92" t="s">
        <v>38</v>
      </c>
      <c r="K92" t="s">
        <v>739</v>
      </c>
      <c r="L92" t="s">
        <v>206</v>
      </c>
      <c r="M92">
        <v>38.663564000000001</v>
      </c>
      <c r="N92">
        <v>-27.228863</v>
      </c>
      <c r="O92" t="s">
        <v>739</v>
      </c>
      <c r="P92" t="s">
        <v>739</v>
      </c>
      <c r="Q92" t="s">
        <v>130</v>
      </c>
      <c r="R92">
        <v>29763</v>
      </c>
      <c r="S92" t="s">
        <v>131</v>
      </c>
      <c r="T92" t="s">
        <v>132</v>
      </c>
      <c r="U92" t="s">
        <v>164</v>
      </c>
      <c r="V92" t="s">
        <v>740</v>
      </c>
      <c r="W92" t="s">
        <v>718</v>
      </c>
      <c r="X92" t="s">
        <v>142</v>
      </c>
      <c r="Y92" t="s">
        <v>132</v>
      </c>
      <c r="Z92" t="s">
        <v>719</v>
      </c>
      <c r="AA92" s="25">
        <v>43921</v>
      </c>
    </row>
    <row r="93" spans="1:27">
      <c r="A93" t="s">
        <v>302</v>
      </c>
      <c r="B93" t="s">
        <v>124</v>
      </c>
      <c r="D93" t="s">
        <v>132</v>
      </c>
      <c r="E93" s="25">
        <v>43912</v>
      </c>
      <c r="F93">
        <v>22</v>
      </c>
      <c r="G93">
        <v>3</v>
      </c>
      <c r="H93">
        <v>2020</v>
      </c>
      <c r="I93" t="s">
        <v>138</v>
      </c>
      <c r="J93" t="s">
        <v>38</v>
      </c>
      <c r="K93" t="s">
        <v>158</v>
      </c>
      <c r="L93" t="s">
        <v>159</v>
      </c>
      <c r="M93">
        <v>39.413943000000003</v>
      </c>
      <c r="N93">
        <v>-8.7160320000000002</v>
      </c>
      <c r="O93" t="s">
        <v>158</v>
      </c>
      <c r="P93" t="s">
        <v>158</v>
      </c>
      <c r="Q93" t="s">
        <v>130</v>
      </c>
      <c r="R93">
        <v>29763</v>
      </c>
      <c r="S93" t="s">
        <v>131</v>
      </c>
      <c r="T93">
        <v>36</v>
      </c>
      <c r="U93" t="s">
        <v>136</v>
      </c>
      <c r="V93" t="s">
        <v>750</v>
      </c>
      <c r="W93" t="s">
        <v>718</v>
      </c>
      <c r="X93" t="s">
        <v>142</v>
      </c>
      <c r="Y93" t="s">
        <v>132</v>
      </c>
      <c r="Z93" t="s">
        <v>719</v>
      </c>
      <c r="AA93" s="25">
        <v>43921</v>
      </c>
    </row>
    <row r="94" spans="1:27">
      <c r="A94" t="s">
        <v>303</v>
      </c>
      <c r="B94" t="s">
        <v>124</v>
      </c>
      <c r="D94" t="s">
        <v>132</v>
      </c>
      <c r="E94" s="25">
        <v>43912</v>
      </c>
      <c r="F94">
        <v>22</v>
      </c>
      <c r="G94">
        <v>3</v>
      </c>
      <c r="H94">
        <v>2020</v>
      </c>
      <c r="I94" t="s">
        <v>138</v>
      </c>
      <c r="J94" t="s">
        <v>38</v>
      </c>
      <c r="K94" t="s">
        <v>299</v>
      </c>
      <c r="L94" t="s">
        <v>167</v>
      </c>
      <c r="M94">
        <v>38.795112000000003</v>
      </c>
      <c r="N94">
        <v>-9.1844900000000003</v>
      </c>
      <c r="O94" t="s">
        <v>299</v>
      </c>
      <c r="P94" t="s">
        <v>299</v>
      </c>
      <c r="Q94" t="s">
        <v>130</v>
      </c>
      <c r="R94">
        <v>29763</v>
      </c>
      <c r="S94" t="s">
        <v>131</v>
      </c>
      <c r="T94">
        <v>53</v>
      </c>
      <c r="U94" t="s">
        <v>136</v>
      </c>
      <c r="V94" t="s">
        <v>757</v>
      </c>
      <c r="W94" t="s">
        <v>718</v>
      </c>
      <c r="X94" t="s">
        <v>142</v>
      </c>
      <c r="Y94" t="s">
        <v>132</v>
      </c>
      <c r="Z94" t="s">
        <v>719</v>
      </c>
      <c r="AA94" s="25">
        <v>43921</v>
      </c>
    </row>
    <row r="95" spans="1:27">
      <c r="A95" t="s">
        <v>304</v>
      </c>
      <c r="B95" t="s">
        <v>124</v>
      </c>
      <c r="D95" t="s">
        <v>132</v>
      </c>
      <c r="E95" s="25">
        <v>43912</v>
      </c>
      <c r="F95">
        <v>22</v>
      </c>
      <c r="G95">
        <v>3</v>
      </c>
      <c r="H95">
        <v>2020</v>
      </c>
      <c r="I95" t="s">
        <v>138</v>
      </c>
      <c r="J95" t="s">
        <v>38</v>
      </c>
      <c r="K95" t="s">
        <v>279</v>
      </c>
      <c r="L95" t="s">
        <v>236</v>
      </c>
      <c r="M95">
        <v>39.156233999999998</v>
      </c>
      <c r="N95">
        <v>-8.778772</v>
      </c>
      <c r="O95" t="s">
        <v>279</v>
      </c>
      <c r="P95" t="s">
        <v>765</v>
      </c>
      <c r="Q95" t="s">
        <v>130</v>
      </c>
      <c r="R95">
        <v>29763</v>
      </c>
      <c r="S95" t="s">
        <v>131</v>
      </c>
      <c r="T95">
        <v>52</v>
      </c>
      <c r="U95" t="s">
        <v>164</v>
      </c>
      <c r="V95" t="s">
        <v>750</v>
      </c>
      <c r="W95" t="s">
        <v>718</v>
      </c>
      <c r="X95" t="s">
        <v>142</v>
      </c>
      <c r="Y95" t="s">
        <v>132</v>
      </c>
      <c r="Z95" t="s">
        <v>719</v>
      </c>
      <c r="AA95" s="25">
        <v>43921</v>
      </c>
    </row>
    <row r="96" spans="1:27">
      <c r="A96" t="s">
        <v>305</v>
      </c>
      <c r="B96" t="s">
        <v>124</v>
      </c>
      <c r="D96" t="s">
        <v>132</v>
      </c>
      <c r="E96" s="25">
        <v>43911</v>
      </c>
      <c r="F96">
        <v>21</v>
      </c>
      <c r="G96">
        <v>3</v>
      </c>
      <c r="H96">
        <v>2020</v>
      </c>
      <c r="I96" t="s">
        <v>138</v>
      </c>
      <c r="J96" t="s">
        <v>38</v>
      </c>
      <c r="K96" t="s">
        <v>306</v>
      </c>
      <c r="L96" t="s">
        <v>307</v>
      </c>
      <c r="M96">
        <v>38.684060000000002</v>
      </c>
      <c r="N96">
        <v>-28.213508000000001</v>
      </c>
      <c r="O96" t="s">
        <v>306</v>
      </c>
      <c r="P96" t="s">
        <v>306</v>
      </c>
      <c r="Q96" t="s">
        <v>130</v>
      </c>
      <c r="R96">
        <v>29763</v>
      </c>
      <c r="S96" t="s">
        <v>131</v>
      </c>
      <c r="T96">
        <v>45</v>
      </c>
      <c r="U96" t="s">
        <v>164</v>
      </c>
      <c r="V96" t="s">
        <v>740</v>
      </c>
      <c r="W96" t="s">
        <v>718</v>
      </c>
      <c r="X96" t="s">
        <v>142</v>
      </c>
      <c r="Y96" t="s">
        <v>132</v>
      </c>
      <c r="Z96" t="s">
        <v>719</v>
      </c>
      <c r="AA96" s="25">
        <v>43921</v>
      </c>
    </row>
    <row r="97" spans="1:27">
      <c r="A97" t="s">
        <v>308</v>
      </c>
      <c r="B97" t="s">
        <v>124</v>
      </c>
      <c r="D97" t="s">
        <v>132</v>
      </c>
      <c r="E97" s="25">
        <v>43910</v>
      </c>
      <c r="F97">
        <v>20</v>
      </c>
      <c r="G97">
        <v>3</v>
      </c>
      <c r="H97">
        <v>2020</v>
      </c>
      <c r="I97" t="s">
        <v>138</v>
      </c>
      <c r="J97" t="s">
        <v>38</v>
      </c>
      <c r="K97" t="s">
        <v>766</v>
      </c>
      <c r="L97" t="s">
        <v>309</v>
      </c>
      <c r="M97">
        <v>37.820934999999999</v>
      </c>
      <c r="N97">
        <v>-25.518494</v>
      </c>
      <c r="O97" t="s">
        <v>766</v>
      </c>
      <c r="P97" t="s">
        <v>766</v>
      </c>
      <c r="Q97" t="s">
        <v>130</v>
      </c>
      <c r="R97">
        <v>29763</v>
      </c>
      <c r="S97" t="s">
        <v>131</v>
      </c>
      <c r="T97">
        <v>24</v>
      </c>
      <c r="U97" t="s">
        <v>136</v>
      </c>
      <c r="V97" t="s">
        <v>740</v>
      </c>
      <c r="W97" t="s">
        <v>718</v>
      </c>
      <c r="X97" t="s">
        <v>142</v>
      </c>
      <c r="Y97" t="s">
        <v>132</v>
      </c>
      <c r="Z97" t="s">
        <v>719</v>
      </c>
      <c r="AA97" s="25">
        <v>43921</v>
      </c>
    </row>
    <row r="98" spans="1:27">
      <c r="A98" t="s">
        <v>310</v>
      </c>
      <c r="B98" t="s">
        <v>124</v>
      </c>
      <c r="D98" t="s">
        <v>132</v>
      </c>
      <c r="E98" s="25">
        <v>43913</v>
      </c>
      <c r="F98">
        <v>23</v>
      </c>
      <c r="G98">
        <v>3</v>
      </c>
      <c r="H98">
        <v>2020</v>
      </c>
      <c r="I98" t="s">
        <v>138</v>
      </c>
      <c r="J98" t="s">
        <v>38</v>
      </c>
      <c r="K98" t="s">
        <v>279</v>
      </c>
      <c r="L98" t="s">
        <v>236</v>
      </c>
      <c r="M98">
        <v>39.156233999999998</v>
      </c>
      <c r="N98">
        <v>-8.778772</v>
      </c>
      <c r="O98" t="s">
        <v>279</v>
      </c>
      <c r="P98" t="s">
        <v>279</v>
      </c>
      <c r="Q98" t="s">
        <v>130</v>
      </c>
      <c r="R98">
        <v>29763</v>
      </c>
      <c r="S98" t="s">
        <v>131</v>
      </c>
      <c r="T98">
        <v>17</v>
      </c>
      <c r="U98" t="s">
        <v>136</v>
      </c>
      <c r="V98" t="s">
        <v>750</v>
      </c>
      <c r="W98" t="s">
        <v>718</v>
      </c>
      <c r="X98" t="s">
        <v>142</v>
      </c>
      <c r="Y98" t="s">
        <v>132</v>
      </c>
      <c r="Z98" t="s">
        <v>719</v>
      </c>
      <c r="AA98" s="25">
        <v>43921</v>
      </c>
    </row>
    <row r="99" spans="1:27">
      <c r="A99" t="s">
        <v>311</v>
      </c>
      <c r="B99" t="s">
        <v>124</v>
      </c>
      <c r="D99" t="s">
        <v>132</v>
      </c>
      <c r="E99" s="25">
        <v>43914</v>
      </c>
      <c r="F99">
        <v>24</v>
      </c>
      <c r="G99">
        <v>3</v>
      </c>
      <c r="H99">
        <v>2020</v>
      </c>
      <c r="I99" t="s">
        <v>138</v>
      </c>
      <c r="J99" t="s">
        <v>38</v>
      </c>
      <c r="K99" t="s">
        <v>249</v>
      </c>
      <c r="L99" t="s">
        <v>250</v>
      </c>
      <c r="M99">
        <v>38.804395</v>
      </c>
      <c r="N99">
        <v>-9.3798759999999994</v>
      </c>
      <c r="O99" t="s">
        <v>249</v>
      </c>
      <c r="P99" t="s">
        <v>756</v>
      </c>
      <c r="Q99" t="s">
        <v>130</v>
      </c>
      <c r="R99">
        <v>29763</v>
      </c>
      <c r="S99" t="s">
        <v>131</v>
      </c>
      <c r="T99">
        <v>82</v>
      </c>
      <c r="U99" t="s">
        <v>164</v>
      </c>
      <c r="V99" t="s">
        <v>284</v>
      </c>
      <c r="W99" t="s">
        <v>718</v>
      </c>
      <c r="X99" t="s">
        <v>142</v>
      </c>
      <c r="Y99" t="s">
        <v>132</v>
      </c>
      <c r="Z99" t="s">
        <v>719</v>
      </c>
      <c r="AA99" s="25">
        <v>43921</v>
      </c>
    </row>
    <row r="100" spans="1:27">
      <c r="A100" t="s">
        <v>312</v>
      </c>
      <c r="B100" t="s">
        <v>124</v>
      </c>
      <c r="D100" t="s">
        <v>132</v>
      </c>
      <c r="E100" s="25">
        <v>43914</v>
      </c>
      <c r="F100">
        <v>24</v>
      </c>
      <c r="G100">
        <v>3</v>
      </c>
      <c r="H100">
        <v>2020</v>
      </c>
      <c r="I100" t="s">
        <v>138</v>
      </c>
      <c r="J100" t="s">
        <v>38</v>
      </c>
      <c r="K100" t="s">
        <v>249</v>
      </c>
      <c r="L100" t="s">
        <v>250</v>
      </c>
      <c r="M100">
        <v>38.804395</v>
      </c>
      <c r="N100">
        <v>-9.3798759999999994</v>
      </c>
      <c r="O100" t="s">
        <v>249</v>
      </c>
      <c r="P100" t="s">
        <v>756</v>
      </c>
      <c r="Q100" t="s">
        <v>130</v>
      </c>
      <c r="R100">
        <v>29763</v>
      </c>
      <c r="S100" t="s">
        <v>131</v>
      </c>
      <c r="T100">
        <v>75</v>
      </c>
      <c r="U100" t="s">
        <v>132</v>
      </c>
      <c r="V100" t="s">
        <v>284</v>
      </c>
      <c r="W100" t="s">
        <v>718</v>
      </c>
      <c r="X100" t="s">
        <v>142</v>
      </c>
      <c r="Y100" t="s">
        <v>132</v>
      </c>
      <c r="Z100" t="s">
        <v>719</v>
      </c>
      <c r="AA100" s="25">
        <v>43921</v>
      </c>
    </row>
    <row r="101" spans="1:27">
      <c r="A101" t="s">
        <v>313</v>
      </c>
      <c r="B101" t="s">
        <v>124</v>
      </c>
      <c r="D101" t="s">
        <v>132</v>
      </c>
      <c r="E101" s="25">
        <v>43914</v>
      </c>
      <c r="F101">
        <v>24</v>
      </c>
      <c r="G101">
        <v>3</v>
      </c>
      <c r="H101">
        <v>2020</v>
      </c>
      <c r="I101" t="s">
        <v>138</v>
      </c>
      <c r="J101" t="s">
        <v>38</v>
      </c>
      <c r="K101" t="s">
        <v>249</v>
      </c>
      <c r="L101" t="s">
        <v>250</v>
      </c>
      <c r="M101">
        <v>38.804395</v>
      </c>
      <c r="N101">
        <v>-9.3798759999999994</v>
      </c>
      <c r="O101" t="s">
        <v>249</v>
      </c>
      <c r="P101" t="s">
        <v>756</v>
      </c>
      <c r="Q101" t="s">
        <v>130</v>
      </c>
      <c r="R101">
        <v>29763</v>
      </c>
      <c r="S101" t="s">
        <v>131</v>
      </c>
      <c r="T101">
        <v>54</v>
      </c>
      <c r="U101" t="s">
        <v>164</v>
      </c>
      <c r="V101" t="s">
        <v>284</v>
      </c>
      <c r="W101" t="s">
        <v>718</v>
      </c>
      <c r="X101" t="s">
        <v>142</v>
      </c>
      <c r="Y101" t="s">
        <v>132</v>
      </c>
      <c r="Z101" t="s">
        <v>719</v>
      </c>
      <c r="AA101" s="25">
        <v>43921</v>
      </c>
    </row>
    <row r="102" spans="1:27">
      <c r="A102" t="s">
        <v>314</v>
      </c>
      <c r="B102" t="s">
        <v>124</v>
      </c>
      <c r="D102" t="s">
        <v>132</v>
      </c>
      <c r="E102" s="25">
        <v>43914</v>
      </c>
      <c r="F102">
        <v>24</v>
      </c>
      <c r="G102">
        <v>3</v>
      </c>
      <c r="H102">
        <v>2020</v>
      </c>
      <c r="I102" t="s">
        <v>138</v>
      </c>
      <c r="J102" t="s">
        <v>38</v>
      </c>
      <c r="K102" t="s">
        <v>249</v>
      </c>
      <c r="L102" t="s">
        <v>250</v>
      </c>
      <c r="M102">
        <v>38.804395</v>
      </c>
      <c r="N102">
        <v>-9.3798759999999994</v>
      </c>
      <c r="O102" t="s">
        <v>249</v>
      </c>
      <c r="P102" t="s">
        <v>756</v>
      </c>
      <c r="Q102" t="s">
        <v>130</v>
      </c>
      <c r="R102">
        <v>29763</v>
      </c>
      <c r="S102" t="s">
        <v>131</v>
      </c>
      <c r="T102">
        <v>49</v>
      </c>
      <c r="U102" t="s">
        <v>164</v>
      </c>
      <c r="V102" t="s">
        <v>315</v>
      </c>
      <c r="W102" t="s">
        <v>718</v>
      </c>
      <c r="X102" t="s">
        <v>142</v>
      </c>
      <c r="Y102" t="s">
        <v>132</v>
      </c>
      <c r="Z102" t="s">
        <v>719</v>
      </c>
      <c r="AA102" s="25">
        <v>43921</v>
      </c>
    </row>
    <row r="103" spans="1:27">
      <c r="A103" t="s">
        <v>316</v>
      </c>
      <c r="B103" t="s">
        <v>124</v>
      </c>
      <c r="C103" t="s">
        <v>132</v>
      </c>
      <c r="D103" t="s">
        <v>132</v>
      </c>
      <c r="E103" s="25">
        <v>43914</v>
      </c>
      <c r="F103">
        <v>24</v>
      </c>
      <c r="G103">
        <v>3</v>
      </c>
      <c r="H103">
        <v>2020</v>
      </c>
      <c r="I103" t="s">
        <v>138</v>
      </c>
      <c r="J103" t="s">
        <v>38</v>
      </c>
      <c r="K103" t="s">
        <v>317</v>
      </c>
      <c r="L103" t="s">
        <v>318</v>
      </c>
      <c r="M103">
        <v>39.749290000000002</v>
      </c>
      <c r="N103">
        <v>-8.8063059999999993</v>
      </c>
      <c r="O103" t="s">
        <v>317</v>
      </c>
      <c r="P103" t="s">
        <v>767</v>
      </c>
      <c r="Q103" t="s">
        <v>130</v>
      </c>
      <c r="R103">
        <v>29763</v>
      </c>
      <c r="S103" t="s">
        <v>131</v>
      </c>
      <c r="T103">
        <v>75</v>
      </c>
      <c r="U103" t="s">
        <v>164</v>
      </c>
      <c r="V103" t="s">
        <v>767</v>
      </c>
      <c r="W103" t="s">
        <v>718</v>
      </c>
      <c r="X103" t="s">
        <v>142</v>
      </c>
      <c r="Y103" t="s">
        <v>132</v>
      </c>
      <c r="Z103" t="s">
        <v>719</v>
      </c>
      <c r="AA103" s="25">
        <v>43934</v>
      </c>
    </row>
    <row r="104" spans="1:27">
      <c r="A104" t="s">
        <v>319</v>
      </c>
      <c r="B104" t="s">
        <v>124</v>
      </c>
      <c r="C104" t="s">
        <v>132</v>
      </c>
      <c r="D104" t="s">
        <v>132</v>
      </c>
      <c r="E104" s="25">
        <v>43914</v>
      </c>
      <c r="F104">
        <v>24</v>
      </c>
      <c r="G104">
        <v>3</v>
      </c>
      <c r="H104">
        <v>2020</v>
      </c>
      <c r="I104" t="s">
        <v>138</v>
      </c>
      <c r="J104" t="s">
        <v>38</v>
      </c>
      <c r="K104" t="s">
        <v>317</v>
      </c>
      <c r="L104" t="s">
        <v>318</v>
      </c>
      <c r="M104">
        <v>39.749290000000002</v>
      </c>
      <c r="N104">
        <v>-8.8063059999999993</v>
      </c>
      <c r="O104" t="s">
        <v>317</v>
      </c>
      <c r="P104" t="s">
        <v>767</v>
      </c>
      <c r="Q104" t="s">
        <v>130</v>
      </c>
      <c r="R104">
        <v>29763</v>
      </c>
      <c r="S104" t="s">
        <v>131</v>
      </c>
      <c r="T104">
        <v>76</v>
      </c>
      <c r="U104" t="s">
        <v>164</v>
      </c>
      <c r="V104" t="s">
        <v>767</v>
      </c>
      <c r="W104" t="s">
        <v>718</v>
      </c>
      <c r="X104" t="s">
        <v>142</v>
      </c>
      <c r="Y104" t="s">
        <v>132</v>
      </c>
      <c r="Z104" t="s">
        <v>719</v>
      </c>
      <c r="AA104" s="25">
        <v>43934</v>
      </c>
    </row>
    <row r="105" spans="1:27">
      <c r="A105" t="s">
        <v>320</v>
      </c>
      <c r="B105" t="s">
        <v>124</v>
      </c>
      <c r="C105" t="s">
        <v>132</v>
      </c>
      <c r="D105" t="s">
        <v>132</v>
      </c>
      <c r="E105" s="25">
        <v>43914</v>
      </c>
      <c r="F105">
        <v>24</v>
      </c>
      <c r="G105">
        <v>3</v>
      </c>
      <c r="H105">
        <v>2020</v>
      </c>
      <c r="I105" t="s">
        <v>138</v>
      </c>
      <c r="J105" t="s">
        <v>38</v>
      </c>
      <c r="K105" t="s">
        <v>317</v>
      </c>
      <c r="L105" t="s">
        <v>318</v>
      </c>
      <c r="M105">
        <v>39.749290000000002</v>
      </c>
      <c r="N105">
        <v>-8.8063059999999993</v>
      </c>
      <c r="O105" t="s">
        <v>317</v>
      </c>
      <c r="P105" t="s">
        <v>767</v>
      </c>
      <c r="Q105" t="s">
        <v>130</v>
      </c>
      <c r="R105">
        <v>29763</v>
      </c>
      <c r="S105" t="s">
        <v>131</v>
      </c>
      <c r="T105">
        <v>32</v>
      </c>
      <c r="U105" t="s">
        <v>136</v>
      </c>
      <c r="V105" t="s">
        <v>767</v>
      </c>
      <c r="W105" t="s">
        <v>718</v>
      </c>
      <c r="X105" t="s">
        <v>142</v>
      </c>
      <c r="Y105" t="s">
        <v>132</v>
      </c>
      <c r="Z105" t="s">
        <v>719</v>
      </c>
      <c r="AA105" s="25">
        <v>43934</v>
      </c>
    </row>
    <row r="106" spans="1:27">
      <c r="A106" t="s">
        <v>321</v>
      </c>
      <c r="B106" t="s">
        <v>124</v>
      </c>
      <c r="C106" t="s">
        <v>132</v>
      </c>
      <c r="D106" t="s">
        <v>132</v>
      </c>
      <c r="E106" s="25">
        <v>43914</v>
      </c>
      <c r="F106">
        <v>24</v>
      </c>
      <c r="G106">
        <v>3</v>
      </c>
      <c r="H106">
        <v>2020</v>
      </c>
      <c r="I106" t="s">
        <v>138</v>
      </c>
      <c r="J106" t="s">
        <v>38</v>
      </c>
      <c r="K106" t="s">
        <v>317</v>
      </c>
      <c r="L106" t="s">
        <v>318</v>
      </c>
      <c r="M106">
        <v>39.749290000000002</v>
      </c>
      <c r="N106">
        <v>-8.8063059999999993</v>
      </c>
      <c r="O106" t="s">
        <v>317</v>
      </c>
      <c r="P106" t="s">
        <v>767</v>
      </c>
      <c r="Q106" t="s">
        <v>130</v>
      </c>
      <c r="R106">
        <v>29763</v>
      </c>
      <c r="S106" t="s">
        <v>131</v>
      </c>
      <c r="T106">
        <v>59</v>
      </c>
      <c r="U106" t="s">
        <v>164</v>
      </c>
      <c r="V106" t="s">
        <v>767</v>
      </c>
      <c r="W106" t="s">
        <v>718</v>
      </c>
      <c r="X106" t="s">
        <v>142</v>
      </c>
      <c r="Y106" t="s">
        <v>132</v>
      </c>
      <c r="Z106" t="s">
        <v>719</v>
      </c>
      <c r="AA106" s="25">
        <v>43934</v>
      </c>
    </row>
    <row r="107" spans="1:27">
      <c r="A107" t="s">
        <v>322</v>
      </c>
      <c r="B107" t="s">
        <v>124</v>
      </c>
      <c r="C107" t="s">
        <v>132</v>
      </c>
      <c r="D107" t="s">
        <v>132</v>
      </c>
      <c r="E107" s="25">
        <v>43914</v>
      </c>
      <c r="F107">
        <v>24</v>
      </c>
      <c r="G107">
        <v>3</v>
      </c>
      <c r="H107">
        <v>2020</v>
      </c>
      <c r="I107" t="s">
        <v>138</v>
      </c>
      <c r="J107" t="s">
        <v>38</v>
      </c>
      <c r="K107" t="s">
        <v>249</v>
      </c>
      <c r="L107" t="s">
        <v>250</v>
      </c>
      <c r="M107">
        <v>38.804395</v>
      </c>
      <c r="N107">
        <v>-9.3798759999999994</v>
      </c>
      <c r="O107" t="s">
        <v>249</v>
      </c>
      <c r="P107" t="s">
        <v>756</v>
      </c>
      <c r="Q107" t="s">
        <v>130</v>
      </c>
      <c r="R107">
        <v>29763</v>
      </c>
      <c r="S107" t="s">
        <v>131</v>
      </c>
      <c r="T107">
        <v>82</v>
      </c>
      <c r="U107" t="s">
        <v>164</v>
      </c>
      <c r="V107" t="s">
        <v>323</v>
      </c>
      <c r="W107" t="s">
        <v>718</v>
      </c>
      <c r="X107" t="s">
        <v>142</v>
      </c>
      <c r="Y107" t="s">
        <v>132</v>
      </c>
      <c r="Z107" t="s">
        <v>719</v>
      </c>
      <c r="AA107" s="25">
        <v>43934</v>
      </c>
    </row>
    <row r="108" spans="1:27">
      <c r="A108" t="s">
        <v>324</v>
      </c>
      <c r="B108" t="s">
        <v>124</v>
      </c>
      <c r="C108" t="s">
        <v>132</v>
      </c>
      <c r="D108" t="s">
        <v>132</v>
      </c>
      <c r="E108" s="25">
        <v>43914</v>
      </c>
      <c r="F108">
        <v>24</v>
      </c>
      <c r="G108">
        <v>3</v>
      </c>
      <c r="H108">
        <v>2020</v>
      </c>
      <c r="I108" t="s">
        <v>138</v>
      </c>
      <c r="J108" t="s">
        <v>38</v>
      </c>
      <c r="K108" t="s">
        <v>279</v>
      </c>
      <c r="L108" t="s">
        <v>236</v>
      </c>
      <c r="M108">
        <v>39.156233999999998</v>
      </c>
      <c r="N108">
        <v>-8.778772</v>
      </c>
      <c r="O108" t="s">
        <v>279</v>
      </c>
      <c r="P108" t="s">
        <v>765</v>
      </c>
      <c r="Q108" t="s">
        <v>130</v>
      </c>
      <c r="R108">
        <v>29763</v>
      </c>
      <c r="S108" t="s">
        <v>131</v>
      </c>
      <c r="T108">
        <v>49</v>
      </c>
      <c r="U108" t="s">
        <v>164</v>
      </c>
      <c r="V108" t="s">
        <v>750</v>
      </c>
      <c r="W108" t="s">
        <v>718</v>
      </c>
      <c r="X108" t="s">
        <v>142</v>
      </c>
      <c r="Y108" t="s">
        <v>132</v>
      </c>
      <c r="Z108" t="s">
        <v>719</v>
      </c>
      <c r="AA108" s="25">
        <v>43934</v>
      </c>
    </row>
    <row r="109" spans="1:27">
      <c r="A109" t="s">
        <v>325</v>
      </c>
      <c r="B109" t="s">
        <v>124</v>
      </c>
      <c r="C109" t="s">
        <v>132</v>
      </c>
      <c r="D109" t="s">
        <v>132</v>
      </c>
      <c r="E109" s="25">
        <v>43915</v>
      </c>
      <c r="F109">
        <v>25</v>
      </c>
      <c r="G109">
        <v>3</v>
      </c>
      <c r="H109">
        <v>2020</v>
      </c>
      <c r="I109" t="s">
        <v>138</v>
      </c>
      <c r="J109" t="s">
        <v>38</v>
      </c>
      <c r="K109" t="s">
        <v>752</v>
      </c>
      <c r="L109" t="s">
        <v>242</v>
      </c>
      <c r="M109">
        <v>41.301833000000002</v>
      </c>
      <c r="N109">
        <v>-7.7411839999999996</v>
      </c>
      <c r="O109" t="s">
        <v>752</v>
      </c>
      <c r="P109" t="s">
        <v>753</v>
      </c>
      <c r="Q109" t="s">
        <v>130</v>
      </c>
      <c r="R109">
        <v>29763</v>
      </c>
      <c r="S109" t="s">
        <v>131</v>
      </c>
      <c r="T109">
        <v>83</v>
      </c>
      <c r="U109" t="s">
        <v>136</v>
      </c>
      <c r="V109" t="s">
        <v>754</v>
      </c>
      <c r="W109" t="s">
        <v>718</v>
      </c>
      <c r="X109" t="s">
        <v>142</v>
      </c>
      <c r="Y109" t="s">
        <v>132</v>
      </c>
      <c r="Z109" t="s">
        <v>719</v>
      </c>
      <c r="AA109" s="25">
        <v>43934</v>
      </c>
    </row>
    <row r="110" spans="1:27">
      <c r="A110" t="s">
        <v>326</v>
      </c>
      <c r="B110" t="s">
        <v>124</v>
      </c>
      <c r="C110" t="s">
        <v>132</v>
      </c>
      <c r="D110" t="s">
        <v>132</v>
      </c>
      <c r="E110" s="25">
        <v>43914</v>
      </c>
      <c r="F110">
        <v>24</v>
      </c>
      <c r="G110">
        <v>3</v>
      </c>
      <c r="H110">
        <v>2020</v>
      </c>
      <c r="I110" t="s">
        <v>138</v>
      </c>
      <c r="J110" t="s">
        <v>38</v>
      </c>
      <c r="K110" t="s">
        <v>752</v>
      </c>
      <c r="L110" t="s">
        <v>242</v>
      </c>
      <c r="M110">
        <v>41.301833000000002</v>
      </c>
      <c r="N110">
        <v>-7.7411839999999996</v>
      </c>
      <c r="O110" t="s">
        <v>752</v>
      </c>
      <c r="P110" t="s">
        <v>753</v>
      </c>
      <c r="Q110" t="s">
        <v>130</v>
      </c>
      <c r="R110">
        <v>29763</v>
      </c>
      <c r="S110" t="s">
        <v>131</v>
      </c>
      <c r="T110" t="s">
        <v>132</v>
      </c>
      <c r="U110" t="s">
        <v>164</v>
      </c>
      <c r="V110" t="s">
        <v>754</v>
      </c>
      <c r="W110" t="s">
        <v>718</v>
      </c>
      <c r="X110" t="s">
        <v>142</v>
      </c>
      <c r="Y110" t="s">
        <v>132</v>
      </c>
      <c r="Z110" t="s">
        <v>719</v>
      </c>
      <c r="AA110" s="25">
        <v>43934</v>
      </c>
    </row>
    <row r="111" spans="1:27">
      <c r="A111" t="s">
        <v>327</v>
      </c>
      <c r="B111" t="s">
        <v>124</v>
      </c>
      <c r="C111" t="s">
        <v>132</v>
      </c>
      <c r="D111" t="s">
        <v>132</v>
      </c>
      <c r="E111" s="25">
        <v>43914</v>
      </c>
      <c r="F111">
        <v>24</v>
      </c>
      <c r="G111">
        <v>3</v>
      </c>
      <c r="H111">
        <v>2020</v>
      </c>
      <c r="I111" t="s">
        <v>138</v>
      </c>
      <c r="J111" t="s">
        <v>38</v>
      </c>
      <c r="K111" t="s">
        <v>752</v>
      </c>
      <c r="L111" t="s">
        <v>242</v>
      </c>
      <c r="M111">
        <v>41.301833000000002</v>
      </c>
      <c r="N111">
        <v>-7.7411839999999996</v>
      </c>
      <c r="O111" t="s">
        <v>752</v>
      </c>
      <c r="P111" t="s">
        <v>753</v>
      </c>
      <c r="Q111" t="s">
        <v>130</v>
      </c>
      <c r="R111">
        <v>29763</v>
      </c>
      <c r="S111" t="s">
        <v>131</v>
      </c>
      <c r="T111">
        <v>55</v>
      </c>
      <c r="U111" t="s">
        <v>164</v>
      </c>
      <c r="V111" t="s">
        <v>754</v>
      </c>
      <c r="W111" t="s">
        <v>718</v>
      </c>
      <c r="X111" t="s">
        <v>142</v>
      </c>
      <c r="Y111" t="s">
        <v>132</v>
      </c>
      <c r="Z111" t="s">
        <v>719</v>
      </c>
      <c r="AA111" s="25">
        <v>43934</v>
      </c>
    </row>
    <row r="112" spans="1:27">
      <c r="A112" t="s">
        <v>328</v>
      </c>
      <c r="B112" t="s">
        <v>124</v>
      </c>
      <c r="C112" t="s">
        <v>132</v>
      </c>
      <c r="D112" t="s">
        <v>132</v>
      </c>
      <c r="E112" s="25">
        <v>43914</v>
      </c>
      <c r="F112">
        <v>24</v>
      </c>
      <c r="G112">
        <v>3</v>
      </c>
      <c r="H112">
        <v>2020</v>
      </c>
      <c r="I112" t="s">
        <v>138</v>
      </c>
      <c r="J112" t="s">
        <v>38</v>
      </c>
      <c r="K112" t="s">
        <v>752</v>
      </c>
      <c r="L112" t="s">
        <v>242</v>
      </c>
      <c r="M112">
        <v>41.301833000000002</v>
      </c>
      <c r="N112">
        <v>-7.7411839999999996</v>
      </c>
      <c r="O112" t="s">
        <v>752</v>
      </c>
      <c r="P112" t="s">
        <v>753</v>
      </c>
      <c r="Q112" t="s">
        <v>130</v>
      </c>
      <c r="R112">
        <v>29763</v>
      </c>
      <c r="S112" t="s">
        <v>131</v>
      </c>
      <c r="T112" t="s">
        <v>132</v>
      </c>
      <c r="U112" t="s">
        <v>136</v>
      </c>
      <c r="V112" t="s">
        <v>754</v>
      </c>
      <c r="W112" t="s">
        <v>718</v>
      </c>
      <c r="X112" t="s">
        <v>142</v>
      </c>
      <c r="Y112" t="s">
        <v>132</v>
      </c>
      <c r="Z112" t="s">
        <v>719</v>
      </c>
      <c r="AA112" s="25">
        <v>43934</v>
      </c>
    </row>
    <row r="113" spans="1:27">
      <c r="A113" t="s">
        <v>329</v>
      </c>
      <c r="B113" t="s">
        <v>124</v>
      </c>
      <c r="C113" t="s">
        <v>132</v>
      </c>
      <c r="D113" t="s">
        <v>132</v>
      </c>
      <c r="E113" s="25">
        <v>43914</v>
      </c>
      <c r="F113">
        <v>24</v>
      </c>
      <c r="G113">
        <v>3</v>
      </c>
      <c r="H113">
        <v>2020</v>
      </c>
      <c r="I113" t="s">
        <v>138</v>
      </c>
      <c r="J113" t="s">
        <v>38</v>
      </c>
      <c r="K113" t="s">
        <v>752</v>
      </c>
      <c r="L113" t="s">
        <v>242</v>
      </c>
      <c r="M113">
        <v>41.301833000000002</v>
      </c>
      <c r="N113">
        <v>-7.7411839999999996</v>
      </c>
      <c r="O113" t="s">
        <v>752</v>
      </c>
      <c r="P113" t="s">
        <v>753</v>
      </c>
      <c r="Q113" t="s">
        <v>130</v>
      </c>
      <c r="R113">
        <v>29763</v>
      </c>
      <c r="S113" t="s">
        <v>131</v>
      </c>
      <c r="T113" t="s">
        <v>132</v>
      </c>
      <c r="U113" t="s">
        <v>136</v>
      </c>
      <c r="V113" t="s">
        <v>754</v>
      </c>
      <c r="W113" t="s">
        <v>718</v>
      </c>
      <c r="X113" t="s">
        <v>142</v>
      </c>
      <c r="Y113" t="s">
        <v>132</v>
      </c>
      <c r="Z113" t="s">
        <v>719</v>
      </c>
      <c r="AA113" s="25">
        <v>43934</v>
      </c>
    </row>
    <row r="114" spans="1:27">
      <c r="A114" t="s">
        <v>330</v>
      </c>
      <c r="B114" t="s">
        <v>124</v>
      </c>
      <c r="C114" t="s">
        <v>132</v>
      </c>
      <c r="D114" t="s">
        <v>132</v>
      </c>
      <c r="E114" s="25">
        <v>43914</v>
      </c>
      <c r="F114">
        <v>24</v>
      </c>
      <c r="G114">
        <v>3</v>
      </c>
      <c r="H114">
        <v>2020</v>
      </c>
      <c r="I114" t="s">
        <v>138</v>
      </c>
      <c r="J114" t="s">
        <v>38</v>
      </c>
      <c r="K114" t="s">
        <v>752</v>
      </c>
      <c r="L114" t="s">
        <v>242</v>
      </c>
      <c r="M114">
        <v>41.301833000000002</v>
      </c>
      <c r="N114">
        <v>-7.7411839999999996</v>
      </c>
      <c r="O114" t="s">
        <v>752</v>
      </c>
      <c r="P114" t="s">
        <v>753</v>
      </c>
      <c r="Q114" t="s">
        <v>130</v>
      </c>
      <c r="R114">
        <v>29763</v>
      </c>
      <c r="S114" t="s">
        <v>131</v>
      </c>
      <c r="T114" t="s">
        <v>132</v>
      </c>
      <c r="U114" t="s">
        <v>164</v>
      </c>
      <c r="V114" t="s">
        <v>754</v>
      </c>
      <c r="W114" t="s">
        <v>718</v>
      </c>
      <c r="X114" t="s">
        <v>142</v>
      </c>
      <c r="Y114" t="s">
        <v>132</v>
      </c>
      <c r="Z114" t="s">
        <v>719</v>
      </c>
      <c r="AA114" s="25">
        <v>43934</v>
      </c>
    </row>
    <row r="115" spans="1:27">
      <c r="A115" t="s">
        <v>331</v>
      </c>
      <c r="B115" t="s">
        <v>124</v>
      </c>
      <c r="C115" t="s">
        <v>132</v>
      </c>
      <c r="D115" t="s">
        <v>132</v>
      </c>
      <c r="E115" s="25">
        <v>43914</v>
      </c>
      <c r="F115">
        <v>24</v>
      </c>
      <c r="G115">
        <v>3</v>
      </c>
      <c r="H115">
        <v>2020</v>
      </c>
      <c r="I115" t="s">
        <v>138</v>
      </c>
      <c r="J115" t="s">
        <v>38</v>
      </c>
      <c r="K115" t="s">
        <v>752</v>
      </c>
      <c r="L115" t="s">
        <v>242</v>
      </c>
      <c r="M115">
        <v>41.301833000000002</v>
      </c>
      <c r="N115">
        <v>-7.7411839999999996</v>
      </c>
      <c r="O115" t="s">
        <v>752</v>
      </c>
      <c r="P115" t="s">
        <v>753</v>
      </c>
      <c r="Q115" t="s">
        <v>130</v>
      </c>
      <c r="R115">
        <v>29763</v>
      </c>
      <c r="S115" t="s">
        <v>131</v>
      </c>
      <c r="T115" t="s">
        <v>132</v>
      </c>
      <c r="U115" t="s">
        <v>164</v>
      </c>
      <c r="V115" t="s">
        <v>754</v>
      </c>
      <c r="W115" t="s">
        <v>718</v>
      </c>
      <c r="X115" t="s">
        <v>142</v>
      </c>
      <c r="Y115" t="s">
        <v>132</v>
      </c>
      <c r="Z115" t="s">
        <v>719</v>
      </c>
      <c r="AA115" s="25">
        <v>43934</v>
      </c>
    </row>
    <row r="116" spans="1:27">
      <c r="A116" t="s">
        <v>332</v>
      </c>
      <c r="B116" t="s">
        <v>124</v>
      </c>
      <c r="C116" t="s">
        <v>132</v>
      </c>
      <c r="D116" t="s">
        <v>132</v>
      </c>
      <c r="E116" s="25">
        <v>43914</v>
      </c>
      <c r="F116">
        <v>24</v>
      </c>
      <c r="G116">
        <v>3</v>
      </c>
      <c r="H116">
        <v>2020</v>
      </c>
      <c r="I116" t="s">
        <v>138</v>
      </c>
      <c r="J116" t="s">
        <v>38</v>
      </c>
      <c r="K116" t="s">
        <v>752</v>
      </c>
      <c r="L116" t="s">
        <v>242</v>
      </c>
      <c r="M116">
        <v>41.301833000000002</v>
      </c>
      <c r="N116">
        <v>-7.7411839999999996</v>
      </c>
      <c r="O116" t="s">
        <v>752</v>
      </c>
      <c r="P116" t="s">
        <v>753</v>
      </c>
      <c r="Q116" t="s">
        <v>130</v>
      </c>
      <c r="R116">
        <v>29763</v>
      </c>
      <c r="S116" t="s">
        <v>131</v>
      </c>
      <c r="T116" t="s">
        <v>132</v>
      </c>
      <c r="U116" t="s">
        <v>164</v>
      </c>
      <c r="V116" t="s">
        <v>754</v>
      </c>
      <c r="W116" t="s">
        <v>718</v>
      </c>
      <c r="X116" t="s">
        <v>142</v>
      </c>
      <c r="Y116" t="s">
        <v>132</v>
      </c>
      <c r="Z116" t="s">
        <v>719</v>
      </c>
      <c r="AA116" s="25">
        <v>43934</v>
      </c>
    </row>
    <row r="117" spans="1:27">
      <c r="A117" t="s">
        <v>333</v>
      </c>
      <c r="B117" t="s">
        <v>124</v>
      </c>
      <c r="C117" t="s">
        <v>132</v>
      </c>
      <c r="D117" t="s">
        <v>132</v>
      </c>
      <c r="E117" s="25">
        <v>43915</v>
      </c>
      <c r="F117">
        <v>25</v>
      </c>
      <c r="G117">
        <v>3</v>
      </c>
      <c r="H117">
        <v>2020</v>
      </c>
      <c r="I117" t="s">
        <v>138</v>
      </c>
      <c r="J117" t="s">
        <v>38</v>
      </c>
      <c r="K117" t="s">
        <v>760</v>
      </c>
      <c r="L117" t="s">
        <v>260</v>
      </c>
      <c r="M117">
        <v>38.952376000000001</v>
      </c>
      <c r="N117">
        <v>-8.9896550000000008</v>
      </c>
      <c r="O117" t="s">
        <v>760</v>
      </c>
      <c r="P117" t="s">
        <v>334</v>
      </c>
      <c r="Q117" t="s">
        <v>130</v>
      </c>
      <c r="R117">
        <v>29763</v>
      </c>
      <c r="S117" t="s">
        <v>131</v>
      </c>
      <c r="T117">
        <v>28</v>
      </c>
      <c r="U117" t="s">
        <v>136</v>
      </c>
      <c r="V117" t="s">
        <v>768</v>
      </c>
      <c r="W117" t="s">
        <v>718</v>
      </c>
      <c r="X117" t="s">
        <v>142</v>
      </c>
      <c r="Y117" t="s">
        <v>132</v>
      </c>
      <c r="Z117" t="s">
        <v>719</v>
      </c>
      <c r="AA117" s="25">
        <v>43934</v>
      </c>
    </row>
    <row r="118" spans="1:27">
      <c r="A118" t="s">
        <v>335</v>
      </c>
      <c r="B118" t="s">
        <v>124</v>
      </c>
      <c r="C118" t="s">
        <v>132</v>
      </c>
      <c r="D118" t="s">
        <v>132</v>
      </c>
      <c r="E118" s="25">
        <v>43915</v>
      </c>
      <c r="F118">
        <v>25</v>
      </c>
      <c r="G118">
        <v>3</v>
      </c>
      <c r="H118">
        <v>2020</v>
      </c>
      <c r="I118" t="s">
        <v>138</v>
      </c>
      <c r="J118" t="s">
        <v>38</v>
      </c>
      <c r="K118" t="s">
        <v>760</v>
      </c>
      <c r="L118" t="s">
        <v>260</v>
      </c>
      <c r="M118">
        <v>38.952376000000001</v>
      </c>
      <c r="N118">
        <v>-8.9896550000000008</v>
      </c>
      <c r="O118" t="s">
        <v>760</v>
      </c>
      <c r="P118" t="s">
        <v>769</v>
      </c>
      <c r="Q118" t="s">
        <v>130</v>
      </c>
      <c r="R118">
        <v>29763</v>
      </c>
      <c r="S118" t="s">
        <v>131</v>
      </c>
      <c r="T118">
        <v>31</v>
      </c>
      <c r="U118" t="s">
        <v>136</v>
      </c>
      <c r="V118" t="s">
        <v>768</v>
      </c>
      <c r="W118" t="s">
        <v>718</v>
      </c>
      <c r="X118" t="s">
        <v>142</v>
      </c>
      <c r="Y118" t="s">
        <v>132</v>
      </c>
      <c r="Z118" t="s">
        <v>719</v>
      </c>
      <c r="AA118" s="25">
        <v>43934</v>
      </c>
    </row>
    <row r="119" spans="1:27">
      <c r="A119" t="s">
        <v>336</v>
      </c>
      <c r="B119" t="s">
        <v>124</v>
      </c>
      <c r="C119" t="s">
        <v>132</v>
      </c>
      <c r="D119" t="s">
        <v>132</v>
      </c>
      <c r="E119" s="25">
        <v>43915</v>
      </c>
      <c r="F119">
        <v>25</v>
      </c>
      <c r="G119">
        <v>3</v>
      </c>
      <c r="H119">
        <v>2020</v>
      </c>
      <c r="I119" t="s">
        <v>138</v>
      </c>
      <c r="J119" t="s">
        <v>38</v>
      </c>
      <c r="K119" t="s">
        <v>770</v>
      </c>
      <c r="L119" t="s">
        <v>337</v>
      </c>
      <c r="M119">
        <v>38.019657000000002</v>
      </c>
      <c r="N119">
        <v>-8.6951540000000005</v>
      </c>
      <c r="O119" t="s">
        <v>770</v>
      </c>
      <c r="P119" t="s">
        <v>771</v>
      </c>
      <c r="Q119" t="s">
        <v>130</v>
      </c>
      <c r="R119">
        <v>29763</v>
      </c>
      <c r="S119" t="s">
        <v>131</v>
      </c>
      <c r="T119" t="s">
        <v>132</v>
      </c>
      <c r="U119" t="s">
        <v>136</v>
      </c>
      <c r="V119" t="s">
        <v>771</v>
      </c>
      <c r="W119" t="s">
        <v>718</v>
      </c>
      <c r="X119" t="s">
        <v>142</v>
      </c>
      <c r="Y119" t="s">
        <v>132</v>
      </c>
      <c r="Z119" t="s">
        <v>719</v>
      </c>
      <c r="AA119" s="25">
        <v>43934</v>
      </c>
    </row>
    <row r="120" spans="1:27">
      <c r="A120" t="s">
        <v>338</v>
      </c>
      <c r="B120" t="s">
        <v>124</v>
      </c>
      <c r="C120" t="s">
        <v>132</v>
      </c>
      <c r="D120" t="s">
        <v>132</v>
      </c>
      <c r="E120" s="25">
        <v>43915</v>
      </c>
      <c r="F120">
        <v>25</v>
      </c>
      <c r="G120">
        <v>3</v>
      </c>
      <c r="H120">
        <v>2020</v>
      </c>
      <c r="I120" t="s">
        <v>138</v>
      </c>
      <c r="J120" t="s">
        <v>38</v>
      </c>
      <c r="K120" t="s">
        <v>249</v>
      </c>
      <c r="L120" t="s">
        <v>250</v>
      </c>
      <c r="M120">
        <v>38.804395</v>
      </c>
      <c r="N120">
        <v>-9.3798759999999994</v>
      </c>
      <c r="O120" t="s">
        <v>249</v>
      </c>
      <c r="P120" t="s">
        <v>756</v>
      </c>
      <c r="Q120" t="s">
        <v>130</v>
      </c>
      <c r="R120">
        <v>29763</v>
      </c>
      <c r="S120" t="s">
        <v>131</v>
      </c>
      <c r="T120">
        <v>78</v>
      </c>
      <c r="U120" t="s">
        <v>164</v>
      </c>
      <c r="V120" t="s">
        <v>315</v>
      </c>
      <c r="W120" t="s">
        <v>718</v>
      </c>
      <c r="X120" t="s">
        <v>142</v>
      </c>
      <c r="Y120" t="s">
        <v>132</v>
      </c>
      <c r="Z120" t="s">
        <v>719</v>
      </c>
      <c r="AA120" s="25">
        <v>43934</v>
      </c>
    </row>
    <row r="121" spans="1:27">
      <c r="A121" t="s">
        <v>339</v>
      </c>
      <c r="B121" t="s">
        <v>124</v>
      </c>
      <c r="C121" t="s">
        <v>132</v>
      </c>
      <c r="D121" t="s">
        <v>132</v>
      </c>
      <c r="E121" s="25">
        <v>43915</v>
      </c>
      <c r="F121">
        <v>25</v>
      </c>
      <c r="G121">
        <v>3</v>
      </c>
      <c r="H121">
        <v>2020</v>
      </c>
      <c r="I121" t="s">
        <v>138</v>
      </c>
      <c r="J121" t="s">
        <v>38</v>
      </c>
      <c r="K121" t="s">
        <v>235</v>
      </c>
      <c r="L121" t="s">
        <v>236</v>
      </c>
      <c r="M121">
        <v>39.233311</v>
      </c>
      <c r="N121">
        <v>-8.6945160000000001</v>
      </c>
      <c r="O121" t="s">
        <v>235</v>
      </c>
      <c r="P121" t="s">
        <v>235</v>
      </c>
      <c r="Q121" t="s">
        <v>130</v>
      </c>
      <c r="R121">
        <v>29763</v>
      </c>
      <c r="S121" t="s">
        <v>131</v>
      </c>
      <c r="T121">
        <v>14</v>
      </c>
      <c r="U121" t="s">
        <v>164</v>
      </c>
      <c r="V121" t="s">
        <v>750</v>
      </c>
      <c r="W121" t="s">
        <v>718</v>
      </c>
      <c r="X121" t="s">
        <v>142</v>
      </c>
      <c r="Y121" t="s">
        <v>132</v>
      </c>
      <c r="Z121" t="s">
        <v>719</v>
      </c>
      <c r="AA121" s="25">
        <v>43934</v>
      </c>
    </row>
    <row r="122" spans="1:27">
      <c r="A122" t="s">
        <v>340</v>
      </c>
      <c r="B122" t="s">
        <v>124</v>
      </c>
      <c r="C122" t="s">
        <v>132</v>
      </c>
      <c r="D122" t="s">
        <v>132</v>
      </c>
      <c r="E122" s="25">
        <v>43915</v>
      </c>
      <c r="F122">
        <v>25</v>
      </c>
      <c r="G122">
        <v>3</v>
      </c>
      <c r="H122">
        <v>2020</v>
      </c>
      <c r="I122" t="s">
        <v>138</v>
      </c>
      <c r="J122" t="s">
        <v>38</v>
      </c>
      <c r="K122" t="s">
        <v>235</v>
      </c>
      <c r="L122" t="s">
        <v>236</v>
      </c>
      <c r="M122">
        <v>39.233311</v>
      </c>
      <c r="N122">
        <v>-8.6945160000000001</v>
      </c>
      <c r="O122" t="s">
        <v>235</v>
      </c>
      <c r="P122" t="s">
        <v>235</v>
      </c>
      <c r="Q122" t="s">
        <v>130</v>
      </c>
      <c r="R122">
        <v>29763</v>
      </c>
      <c r="S122" t="s">
        <v>131</v>
      </c>
      <c r="T122">
        <v>11</v>
      </c>
      <c r="U122" t="s">
        <v>136</v>
      </c>
      <c r="V122" t="s">
        <v>750</v>
      </c>
      <c r="W122" t="s">
        <v>718</v>
      </c>
      <c r="X122" t="s">
        <v>142</v>
      </c>
      <c r="Y122" t="s">
        <v>132</v>
      </c>
      <c r="Z122" t="s">
        <v>719</v>
      </c>
      <c r="AA122" s="25">
        <v>43934</v>
      </c>
    </row>
    <row r="123" spans="1:27">
      <c r="A123" t="s">
        <v>341</v>
      </c>
      <c r="B123" t="s">
        <v>124</v>
      </c>
      <c r="C123" t="s">
        <v>132</v>
      </c>
      <c r="D123" t="s">
        <v>132</v>
      </c>
      <c r="E123" s="25">
        <v>43915</v>
      </c>
      <c r="F123">
        <v>25</v>
      </c>
      <c r="G123">
        <v>3</v>
      </c>
      <c r="H123">
        <v>2020</v>
      </c>
      <c r="I123" t="s">
        <v>138</v>
      </c>
      <c r="J123" t="s">
        <v>38</v>
      </c>
      <c r="K123" t="s">
        <v>258</v>
      </c>
      <c r="L123" t="s">
        <v>221</v>
      </c>
      <c r="M123">
        <v>38.662199999999999</v>
      </c>
      <c r="N123">
        <v>-9.0784699999999994</v>
      </c>
      <c r="O123" t="s">
        <v>258</v>
      </c>
      <c r="P123" t="s">
        <v>772</v>
      </c>
      <c r="Q123" t="s">
        <v>130</v>
      </c>
      <c r="R123">
        <v>29763</v>
      </c>
      <c r="S123" t="s">
        <v>131</v>
      </c>
      <c r="T123">
        <v>62</v>
      </c>
      <c r="U123" t="s">
        <v>136</v>
      </c>
      <c r="V123" t="s">
        <v>759</v>
      </c>
      <c r="W123" t="s">
        <v>718</v>
      </c>
      <c r="X123" t="s">
        <v>142</v>
      </c>
      <c r="Y123" t="s">
        <v>132</v>
      </c>
      <c r="Z123" t="s">
        <v>719</v>
      </c>
      <c r="AA123" s="25">
        <v>43934</v>
      </c>
    </row>
    <row r="124" spans="1:27">
      <c r="A124" t="s">
        <v>342</v>
      </c>
      <c r="B124" t="s">
        <v>124</v>
      </c>
      <c r="C124" t="s">
        <v>132</v>
      </c>
      <c r="D124" t="s">
        <v>132</v>
      </c>
      <c r="E124" s="25">
        <v>43915</v>
      </c>
      <c r="F124">
        <v>25</v>
      </c>
      <c r="G124">
        <v>3</v>
      </c>
      <c r="H124">
        <v>2020</v>
      </c>
      <c r="I124" t="s">
        <v>138</v>
      </c>
      <c r="J124" t="s">
        <v>38</v>
      </c>
      <c r="K124" t="s">
        <v>161</v>
      </c>
      <c r="L124" t="s">
        <v>162</v>
      </c>
      <c r="M124">
        <v>38.726197999999997</v>
      </c>
      <c r="N124">
        <v>-9.1385769999999997</v>
      </c>
      <c r="O124" t="s">
        <v>224</v>
      </c>
      <c r="P124" t="s">
        <v>161</v>
      </c>
      <c r="Q124" t="s">
        <v>130</v>
      </c>
      <c r="R124">
        <v>29763</v>
      </c>
      <c r="S124" t="s">
        <v>131</v>
      </c>
      <c r="T124">
        <v>43</v>
      </c>
      <c r="U124" t="s">
        <v>136</v>
      </c>
      <c r="V124" t="s">
        <v>343</v>
      </c>
      <c r="W124" t="s">
        <v>718</v>
      </c>
      <c r="X124" t="s">
        <v>142</v>
      </c>
      <c r="Y124" t="s">
        <v>132</v>
      </c>
      <c r="Z124" t="s">
        <v>719</v>
      </c>
      <c r="AA124" s="25">
        <v>43934</v>
      </c>
    </row>
    <row r="125" spans="1:27">
      <c r="A125" t="s">
        <v>344</v>
      </c>
      <c r="B125" t="s">
        <v>124</v>
      </c>
      <c r="C125" t="s">
        <v>132</v>
      </c>
      <c r="D125" t="s">
        <v>132</v>
      </c>
      <c r="E125" s="25">
        <v>43915</v>
      </c>
      <c r="F125">
        <v>25</v>
      </c>
      <c r="G125">
        <v>3</v>
      </c>
      <c r="H125">
        <v>2020</v>
      </c>
      <c r="I125" t="s">
        <v>138</v>
      </c>
      <c r="J125" t="s">
        <v>38</v>
      </c>
      <c r="K125" t="s">
        <v>773</v>
      </c>
      <c r="L125" t="s">
        <v>309</v>
      </c>
      <c r="M125">
        <v>37.739085000000003</v>
      </c>
      <c r="N125">
        <v>-25.668164000000001</v>
      </c>
      <c r="O125" t="s">
        <v>345</v>
      </c>
      <c r="P125" t="s">
        <v>773</v>
      </c>
      <c r="Q125" t="s">
        <v>130</v>
      </c>
      <c r="R125">
        <v>29763</v>
      </c>
      <c r="S125" t="s">
        <v>131</v>
      </c>
      <c r="T125">
        <v>65</v>
      </c>
      <c r="U125" t="s">
        <v>164</v>
      </c>
      <c r="V125" t="s">
        <v>343</v>
      </c>
      <c r="W125" t="s">
        <v>718</v>
      </c>
      <c r="X125" t="s">
        <v>142</v>
      </c>
      <c r="Y125" t="s">
        <v>132</v>
      </c>
      <c r="Z125" t="s">
        <v>719</v>
      </c>
      <c r="AA125" s="25">
        <v>43934</v>
      </c>
    </row>
    <row r="126" spans="1:27">
      <c r="A126" t="s">
        <v>346</v>
      </c>
      <c r="B126" t="s">
        <v>124</v>
      </c>
      <c r="C126" t="s">
        <v>132</v>
      </c>
      <c r="D126" t="s">
        <v>132</v>
      </c>
      <c r="E126" s="25">
        <v>43915</v>
      </c>
      <c r="F126">
        <v>25</v>
      </c>
      <c r="G126">
        <v>3</v>
      </c>
      <c r="H126">
        <v>2020</v>
      </c>
      <c r="I126" t="s">
        <v>138</v>
      </c>
      <c r="J126" t="s">
        <v>38</v>
      </c>
      <c r="K126" t="s">
        <v>773</v>
      </c>
      <c r="L126" t="s">
        <v>309</v>
      </c>
      <c r="M126">
        <v>37.739085000000003</v>
      </c>
      <c r="N126">
        <v>-25.668164000000001</v>
      </c>
      <c r="O126" t="s">
        <v>345</v>
      </c>
      <c r="P126" t="s">
        <v>773</v>
      </c>
      <c r="Q126" t="s">
        <v>130</v>
      </c>
      <c r="R126">
        <v>29763</v>
      </c>
      <c r="S126" t="s">
        <v>131</v>
      </c>
      <c r="T126">
        <v>65</v>
      </c>
      <c r="U126" t="s">
        <v>164</v>
      </c>
      <c r="V126" t="s">
        <v>343</v>
      </c>
      <c r="W126" t="s">
        <v>718</v>
      </c>
      <c r="X126" t="s">
        <v>142</v>
      </c>
      <c r="Y126" t="s">
        <v>132</v>
      </c>
      <c r="Z126" t="s">
        <v>719</v>
      </c>
      <c r="AA126" s="25">
        <v>43934</v>
      </c>
    </row>
    <row r="127" spans="1:27">
      <c r="A127" t="s">
        <v>347</v>
      </c>
      <c r="B127" t="s">
        <v>124</v>
      </c>
      <c r="C127" t="s">
        <v>132</v>
      </c>
      <c r="D127" t="s">
        <v>132</v>
      </c>
      <c r="E127" s="25">
        <v>43916</v>
      </c>
      <c r="F127">
        <v>26</v>
      </c>
      <c r="G127">
        <v>3</v>
      </c>
      <c r="H127">
        <v>2020</v>
      </c>
      <c r="I127" t="s">
        <v>138</v>
      </c>
      <c r="J127" t="s">
        <v>38</v>
      </c>
      <c r="K127" t="s">
        <v>760</v>
      </c>
      <c r="L127" t="s">
        <v>260</v>
      </c>
      <c r="M127">
        <v>38.952376000000001</v>
      </c>
      <c r="N127">
        <v>-8.9896550000000008</v>
      </c>
      <c r="O127" t="s">
        <v>760</v>
      </c>
      <c r="P127" t="s">
        <v>774</v>
      </c>
      <c r="Q127" t="s">
        <v>130</v>
      </c>
      <c r="R127">
        <v>29763</v>
      </c>
      <c r="S127" t="s">
        <v>131</v>
      </c>
      <c r="T127">
        <v>51</v>
      </c>
      <c r="U127" t="s">
        <v>136</v>
      </c>
      <c r="V127" t="s">
        <v>757</v>
      </c>
      <c r="W127" t="s">
        <v>718</v>
      </c>
      <c r="X127" t="s">
        <v>142</v>
      </c>
      <c r="Y127" t="s">
        <v>132</v>
      </c>
      <c r="Z127" t="s">
        <v>719</v>
      </c>
      <c r="AA127" s="25">
        <v>43934</v>
      </c>
    </row>
    <row r="128" spans="1:27">
      <c r="A128" t="s">
        <v>348</v>
      </c>
      <c r="B128" t="s">
        <v>124</v>
      </c>
      <c r="C128" t="s">
        <v>132</v>
      </c>
      <c r="D128" t="s">
        <v>132</v>
      </c>
      <c r="E128" s="25">
        <v>43916</v>
      </c>
      <c r="F128">
        <v>26</v>
      </c>
      <c r="G128">
        <v>3</v>
      </c>
      <c r="H128">
        <v>2020</v>
      </c>
      <c r="I128" t="s">
        <v>138</v>
      </c>
      <c r="J128" t="s">
        <v>38</v>
      </c>
      <c r="K128" t="s">
        <v>256</v>
      </c>
      <c r="L128" t="s">
        <v>250</v>
      </c>
      <c r="M128">
        <v>38.831434999999999</v>
      </c>
      <c r="N128">
        <v>-9.1731630000000006</v>
      </c>
      <c r="O128" t="s">
        <v>256</v>
      </c>
      <c r="P128" t="s">
        <v>762</v>
      </c>
      <c r="Q128" t="s">
        <v>130</v>
      </c>
      <c r="R128">
        <v>29763</v>
      </c>
      <c r="S128" t="s">
        <v>131</v>
      </c>
      <c r="T128">
        <v>24</v>
      </c>
      <c r="U128" t="s">
        <v>164</v>
      </c>
      <c r="V128" t="s">
        <v>757</v>
      </c>
      <c r="W128" t="s">
        <v>718</v>
      </c>
      <c r="X128" t="s">
        <v>142</v>
      </c>
      <c r="Y128" t="s">
        <v>132</v>
      </c>
      <c r="Z128" t="s">
        <v>719</v>
      </c>
      <c r="AA128" s="25">
        <v>43934</v>
      </c>
    </row>
    <row r="129" spans="1:27">
      <c r="A129" t="s">
        <v>349</v>
      </c>
      <c r="B129" t="s">
        <v>124</v>
      </c>
      <c r="C129" t="s">
        <v>132</v>
      </c>
      <c r="D129" t="s">
        <v>132</v>
      </c>
      <c r="E129" s="25">
        <v>43915</v>
      </c>
      <c r="F129">
        <v>25</v>
      </c>
      <c r="G129">
        <v>3</v>
      </c>
      <c r="H129">
        <v>2020</v>
      </c>
      <c r="I129" t="s">
        <v>138</v>
      </c>
      <c r="J129" t="s">
        <v>38</v>
      </c>
      <c r="K129" t="s">
        <v>235</v>
      </c>
      <c r="L129" t="s">
        <v>236</v>
      </c>
      <c r="M129">
        <v>39.233311</v>
      </c>
      <c r="N129">
        <v>-8.6945160000000001</v>
      </c>
      <c r="O129" t="s">
        <v>235</v>
      </c>
      <c r="P129" t="s">
        <v>750</v>
      </c>
      <c r="Q129" t="s">
        <v>130</v>
      </c>
      <c r="R129">
        <v>29763</v>
      </c>
      <c r="S129" t="s">
        <v>131</v>
      </c>
      <c r="T129">
        <v>83</v>
      </c>
      <c r="U129" t="s">
        <v>136</v>
      </c>
      <c r="V129" t="s">
        <v>750</v>
      </c>
      <c r="W129" t="s">
        <v>718</v>
      </c>
      <c r="X129" t="s">
        <v>142</v>
      </c>
      <c r="Y129" t="s">
        <v>132</v>
      </c>
      <c r="Z129" t="s">
        <v>719</v>
      </c>
      <c r="AA129" s="25">
        <v>43934</v>
      </c>
    </row>
    <row r="130" spans="1:27">
      <c r="A130" t="s">
        <v>350</v>
      </c>
      <c r="B130" t="s">
        <v>124</v>
      </c>
      <c r="C130" t="s">
        <v>132</v>
      </c>
      <c r="D130" t="s">
        <v>132</v>
      </c>
      <c r="E130" s="25">
        <v>43916</v>
      </c>
      <c r="F130">
        <v>26</v>
      </c>
      <c r="G130">
        <v>3</v>
      </c>
      <c r="H130">
        <v>2020</v>
      </c>
      <c r="I130" t="s">
        <v>138</v>
      </c>
      <c r="J130" t="s">
        <v>38</v>
      </c>
      <c r="K130" t="s">
        <v>230</v>
      </c>
      <c r="L130" t="s">
        <v>231</v>
      </c>
      <c r="M130">
        <v>38.572752000000001</v>
      </c>
      <c r="N130">
        <v>-7.9151319999999998</v>
      </c>
      <c r="O130" t="s">
        <v>230</v>
      </c>
      <c r="P130" t="s">
        <v>746</v>
      </c>
      <c r="Q130" t="s">
        <v>130</v>
      </c>
      <c r="R130">
        <v>29763</v>
      </c>
      <c r="S130" t="s">
        <v>131</v>
      </c>
      <c r="T130" t="s">
        <v>132</v>
      </c>
      <c r="U130" t="s">
        <v>136</v>
      </c>
      <c r="V130" t="s">
        <v>746</v>
      </c>
      <c r="W130" t="s">
        <v>718</v>
      </c>
      <c r="X130" t="s">
        <v>142</v>
      </c>
      <c r="Y130" t="s">
        <v>132</v>
      </c>
      <c r="Z130" t="s">
        <v>719</v>
      </c>
      <c r="AA130" s="25">
        <v>43934</v>
      </c>
    </row>
    <row r="131" spans="1:27">
      <c r="A131" t="s">
        <v>351</v>
      </c>
      <c r="B131" t="s">
        <v>124</v>
      </c>
      <c r="C131" t="s">
        <v>132</v>
      </c>
      <c r="D131" t="s">
        <v>132</v>
      </c>
      <c r="E131" s="25">
        <v>43916</v>
      </c>
      <c r="F131">
        <v>26</v>
      </c>
      <c r="G131">
        <v>3</v>
      </c>
      <c r="H131">
        <v>2020</v>
      </c>
      <c r="I131" t="s">
        <v>138</v>
      </c>
      <c r="J131" t="s">
        <v>38</v>
      </c>
      <c r="K131" t="s">
        <v>230</v>
      </c>
      <c r="L131" t="s">
        <v>231</v>
      </c>
      <c r="M131">
        <v>38.572752000000001</v>
      </c>
      <c r="N131">
        <v>-7.9151319999999998</v>
      </c>
      <c r="O131" t="s">
        <v>230</v>
      </c>
      <c r="P131" t="s">
        <v>746</v>
      </c>
      <c r="Q131" t="s">
        <v>130</v>
      </c>
      <c r="R131">
        <v>29763</v>
      </c>
      <c r="S131" t="s">
        <v>131</v>
      </c>
      <c r="T131" t="s">
        <v>132</v>
      </c>
      <c r="U131" t="s">
        <v>136</v>
      </c>
      <c r="V131" t="s">
        <v>746</v>
      </c>
      <c r="W131" t="s">
        <v>718</v>
      </c>
      <c r="X131" t="s">
        <v>142</v>
      </c>
      <c r="Y131" t="s">
        <v>132</v>
      </c>
      <c r="Z131" t="s">
        <v>719</v>
      </c>
      <c r="AA131" s="25">
        <v>43934</v>
      </c>
    </row>
    <row r="132" spans="1:27">
      <c r="A132" t="s">
        <v>352</v>
      </c>
      <c r="B132" t="s">
        <v>124</v>
      </c>
      <c r="C132" t="s">
        <v>132</v>
      </c>
      <c r="D132" t="s">
        <v>132</v>
      </c>
      <c r="E132" s="25">
        <v>43916</v>
      </c>
      <c r="F132">
        <v>26</v>
      </c>
      <c r="G132">
        <v>3</v>
      </c>
      <c r="H132">
        <v>2020</v>
      </c>
      <c r="I132" t="s">
        <v>138</v>
      </c>
      <c r="J132" t="s">
        <v>38</v>
      </c>
      <c r="K132" t="s">
        <v>353</v>
      </c>
      <c r="L132" t="s">
        <v>354</v>
      </c>
      <c r="M132">
        <v>38.016114000000002</v>
      </c>
      <c r="N132">
        <v>-7.8621939999999997</v>
      </c>
      <c r="O132" t="s">
        <v>353</v>
      </c>
      <c r="P132" t="s">
        <v>775</v>
      </c>
      <c r="Q132" t="s">
        <v>130</v>
      </c>
      <c r="R132">
        <v>29763</v>
      </c>
      <c r="S132" t="s">
        <v>131</v>
      </c>
      <c r="T132" t="s">
        <v>132</v>
      </c>
      <c r="U132" t="s">
        <v>136</v>
      </c>
      <c r="V132" t="s">
        <v>775</v>
      </c>
      <c r="W132" t="s">
        <v>718</v>
      </c>
      <c r="X132" t="s">
        <v>142</v>
      </c>
      <c r="Y132" t="s">
        <v>132</v>
      </c>
      <c r="Z132" t="s">
        <v>719</v>
      </c>
      <c r="AA132" s="25">
        <v>43934</v>
      </c>
    </row>
    <row r="133" spans="1:27">
      <c r="A133" t="s">
        <v>355</v>
      </c>
      <c r="B133" t="s">
        <v>124</v>
      </c>
      <c r="C133" t="s">
        <v>132</v>
      </c>
      <c r="D133" t="s">
        <v>132</v>
      </c>
      <c r="E133" s="25">
        <v>43916</v>
      </c>
      <c r="F133">
        <v>26</v>
      </c>
      <c r="G133">
        <v>3</v>
      </c>
      <c r="H133">
        <v>2020</v>
      </c>
      <c r="I133" t="s">
        <v>138</v>
      </c>
      <c r="J133" t="s">
        <v>38</v>
      </c>
      <c r="K133" t="s">
        <v>230</v>
      </c>
      <c r="L133" t="s">
        <v>231</v>
      </c>
      <c r="M133">
        <v>38.572752000000001</v>
      </c>
      <c r="N133">
        <v>-7.9151319999999998</v>
      </c>
      <c r="O133" t="s">
        <v>230</v>
      </c>
      <c r="P133" t="s">
        <v>746</v>
      </c>
      <c r="Q133" t="s">
        <v>130</v>
      </c>
      <c r="R133">
        <v>29763</v>
      </c>
      <c r="S133" t="s">
        <v>131</v>
      </c>
      <c r="T133" t="s">
        <v>132</v>
      </c>
      <c r="U133" t="s">
        <v>136</v>
      </c>
      <c r="V133" t="s">
        <v>746</v>
      </c>
      <c r="W133" t="s">
        <v>718</v>
      </c>
      <c r="X133" t="s">
        <v>142</v>
      </c>
      <c r="Y133" t="s">
        <v>132</v>
      </c>
      <c r="Z133" t="s">
        <v>719</v>
      </c>
      <c r="AA133" s="25">
        <v>43934</v>
      </c>
    </row>
    <row r="134" spans="1:27">
      <c r="A134" t="s">
        <v>356</v>
      </c>
      <c r="B134" t="s">
        <v>124</v>
      </c>
      <c r="C134" t="s">
        <v>132</v>
      </c>
      <c r="D134" t="s">
        <v>132</v>
      </c>
      <c r="E134" s="25">
        <v>43916</v>
      </c>
      <c r="F134">
        <v>26</v>
      </c>
      <c r="G134">
        <v>3</v>
      </c>
      <c r="H134">
        <v>2020</v>
      </c>
      <c r="I134" t="s">
        <v>138</v>
      </c>
      <c r="J134" t="s">
        <v>38</v>
      </c>
      <c r="K134" t="s">
        <v>230</v>
      </c>
      <c r="L134" t="s">
        <v>231</v>
      </c>
      <c r="M134">
        <v>38.572752000000001</v>
      </c>
      <c r="N134">
        <v>-7.9151319999999998</v>
      </c>
      <c r="O134" t="s">
        <v>230</v>
      </c>
      <c r="P134" t="s">
        <v>746</v>
      </c>
      <c r="Q134" t="s">
        <v>130</v>
      </c>
      <c r="R134">
        <v>29763</v>
      </c>
      <c r="S134" t="s">
        <v>131</v>
      </c>
      <c r="T134" t="s">
        <v>132</v>
      </c>
      <c r="U134" t="s">
        <v>136</v>
      </c>
      <c r="V134" t="s">
        <v>746</v>
      </c>
      <c r="W134" t="s">
        <v>718</v>
      </c>
      <c r="X134" t="s">
        <v>142</v>
      </c>
      <c r="Y134" t="s">
        <v>132</v>
      </c>
      <c r="Z134" t="s">
        <v>719</v>
      </c>
      <c r="AA134" s="25">
        <v>43934</v>
      </c>
    </row>
    <row r="135" spans="1:27">
      <c r="A135" t="s">
        <v>357</v>
      </c>
      <c r="B135" t="s">
        <v>124</v>
      </c>
      <c r="C135" t="s">
        <v>132</v>
      </c>
      <c r="D135" t="s">
        <v>132</v>
      </c>
      <c r="E135" s="25">
        <v>43916</v>
      </c>
      <c r="F135">
        <v>26</v>
      </c>
      <c r="G135">
        <v>3</v>
      </c>
      <c r="H135">
        <v>2020</v>
      </c>
      <c r="I135" t="s">
        <v>138</v>
      </c>
      <c r="J135" t="s">
        <v>38</v>
      </c>
      <c r="K135" t="s">
        <v>230</v>
      </c>
      <c r="L135" t="s">
        <v>231</v>
      </c>
      <c r="M135">
        <v>38.572752000000001</v>
      </c>
      <c r="N135">
        <v>-7.9151319999999998</v>
      </c>
      <c r="O135" t="s">
        <v>230</v>
      </c>
      <c r="P135" t="s">
        <v>746</v>
      </c>
      <c r="Q135" t="s">
        <v>130</v>
      </c>
      <c r="R135">
        <v>29763</v>
      </c>
      <c r="S135" t="s">
        <v>131</v>
      </c>
      <c r="T135" t="s">
        <v>132</v>
      </c>
      <c r="U135" t="s">
        <v>164</v>
      </c>
      <c r="V135" t="s">
        <v>746</v>
      </c>
      <c r="W135" t="s">
        <v>718</v>
      </c>
      <c r="X135" t="s">
        <v>142</v>
      </c>
      <c r="Y135" t="s">
        <v>132</v>
      </c>
      <c r="Z135" t="s">
        <v>719</v>
      </c>
      <c r="AA135" s="25">
        <v>43934</v>
      </c>
    </row>
    <row r="136" spans="1:27">
      <c r="A136" t="s">
        <v>358</v>
      </c>
      <c r="B136" t="s">
        <v>124</v>
      </c>
      <c r="C136" t="s">
        <v>132</v>
      </c>
      <c r="D136" t="s">
        <v>132</v>
      </c>
      <c r="E136" s="25">
        <v>43916</v>
      </c>
      <c r="F136">
        <v>26</v>
      </c>
      <c r="G136">
        <v>3</v>
      </c>
      <c r="H136">
        <v>2020</v>
      </c>
      <c r="I136" t="s">
        <v>138</v>
      </c>
      <c r="J136" t="s">
        <v>38</v>
      </c>
      <c r="K136" t="s">
        <v>230</v>
      </c>
      <c r="L136" t="s">
        <v>231</v>
      </c>
      <c r="M136">
        <v>38.572752000000001</v>
      </c>
      <c r="N136">
        <v>-7.9151319999999998</v>
      </c>
      <c r="O136" t="s">
        <v>230</v>
      </c>
      <c r="P136" t="s">
        <v>746</v>
      </c>
      <c r="Q136" t="s">
        <v>130</v>
      </c>
      <c r="R136">
        <v>29763</v>
      </c>
      <c r="S136" t="s">
        <v>131</v>
      </c>
      <c r="T136" t="s">
        <v>132</v>
      </c>
      <c r="U136" t="s">
        <v>164</v>
      </c>
      <c r="V136" t="s">
        <v>746</v>
      </c>
      <c r="W136" t="s">
        <v>718</v>
      </c>
      <c r="X136" t="s">
        <v>142</v>
      </c>
      <c r="Y136" t="s">
        <v>132</v>
      </c>
      <c r="Z136" t="s">
        <v>719</v>
      </c>
      <c r="AA136" s="25">
        <v>43934</v>
      </c>
    </row>
    <row r="137" spans="1:27">
      <c r="A137" t="s">
        <v>359</v>
      </c>
      <c r="B137" t="s">
        <v>124</v>
      </c>
      <c r="C137" t="s">
        <v>132</v>
      </c>
      <c r="D137" t="s">
        <v>132</v>
      </c>
      <c r="E137" s="25">
        <v>43916</v>
      </c>
      <c r="F137">
        <v>26</v>
      </c>
      <c r="G137">
        <v>3</v>
      </c>
      <c r="H137">
        <v>2020</v>
      </c>
      <c r="I137" t="s">
        <v>138</v>
      </c>
      <c r="J137" t="s">
        <v>38</v>
      </c>
      <c r="K137" t="s">
        <v>230</v>
      </c>
      <c r="L137" t="s">
        <v>231</v>
      </c>
      <c r="M137">
        <v>38.572752000000001</v>
      </c>
      <c r="N137">
        <v>-7.9151319999999998</v>
      </c>
      <c r="O137" t="s">
        <v>230</v>
      </c>
      <c r="P137" t="s">
        <v>746</v>
      </c>
      <c r="Q137" t="s">
        <v>130</v>
      </c>
      <c r="R137">
        <v>29763</v>
      </c>
      <c r="S137" t="s">
        <v>131</v>
      </c>
      <c r="T137" t="s">
        <v>132</v>
      </c>
      <c r="U137" t="s">
        <v>164</v>
      </c>
      <c r="V137" t="s">
        <v>746</v>
      </c>
      <c r="W137" t="s">
        <v>718</v>
      </c>
      <c r="X137" t="s">
        <v>142</v>
      </c>
      <c r="Y137" t="s">
        <v>132</v>
      </c>
      <c r="Z137" t="s">
        <v>719</v>
      </c>
      <c r="AA137" s="25">
        <v>43934</v>
      </c>
    </row>
    <row r="138" spans="1:27">
      <c r="A138" t="s">
        <v>360</v>
      </c>
      <c r="B138" t="s">
        <v>124</v>
      </c>
      <c r="C138" t="s">
        <v>132</v>
      </c>
      <c r="D138" t="s">
        <v>132</v>
      </c>
      <c r="E138" s="25">
        <v>43916</v>
      </c>
      <c r="F138">
        <v>26</v>
      </c>
      <c r="G138">
        <v>3</v>
      </c>
      <c r="H138">
        <v>2020</v>
      </c>
      <c r="I138" t="s">
        <v>138</v>
      </c>
      <c r="J138" t="s">
        <v>38</v>
      </c>
      <c r="K138" t="s">
        <v>230</v>
      </c>
      <c r="L138" t="s">
        <v>231</v>
      </c>
      <c r="M138">
        <v>38.572752000000001</v>
      </c>
      <c r="N138">
        <v>-7.9151319999999998</v>
      </c>
      <c r="O138" t="s">
        <v>230</v>
      </c>
      <c r="P138" t="s">
        <v>746</v>
      </c>
      <c r="Q138" t="s">
        <v>130</v>
      </c>
      <c r="R138">
        <v>29763</v>
      </c>
      <c r="S138" t="s">
        <v>131</v>
      </c>
      <c r="T138" t="s">
        <v>132</v>
      </c>
      <c r="U138" t="s">
        <v>164</v>
      </c>
      <c r="V138" t="s">
        <v>746</v>
      </c>
      <c r="W138" t="s">
        <v>718</v>
      </c>
      <c r="X138" t="s">
        <v>142</v>
      </c>
      <c r="Y138" t="s">
        <v>132</v>
      </c>
      <c r="Z138" t="s">
        <v>719</v>
      </c>
      <c r="AA138" s="25">
        <v>43934</v>
      </c>
    </row>
    <row r="139" spans="1:27">
      <c r="A139" t="s">
        <v>361</v>
      </c>
      <c r="B139" t="s">
        <v>124</v>
      </c>
      <c r="C139" t="s">
        <v>132</v>
      </c>
      <c r="D139" t="s">
        <v>132</v>
      </c>
      <c r="E139" s="25">
        <v>43916</v>
      </c>
      <c r="F139">
        <v>26</v>
      </c>
      <c r="G139">
        <v>3</v>
      </c>
      <c r="H139">
        <v>2020</v>
      </c>
      <c r="I139" t="s">
        <v>138</v>
      </c>
      <c r="J139" t="s">
        <v>38</v>
      </c>
      <c r="K139" t="s">
        <v>362</v>
      </c>
      <c r="L139" t="s">
        <v>337</v>
      </c>
      <c r="M139">
        <v>38.176974000000001</v>
      </c>
      <c r="N139">
        <v>-8.5725890000000007</v>
      </c>
      <c r="O139" t="s">
        <v>362</v>
      </c>
      <c r="P139" t="s">
        <v>776</v>
      </c>
      <c r="Q139" t="s">
        <v>130</v>
      </c>
      <c r="R139">
        <v>29763</v>
      </c>
      <c r="S139" t="s">
        <v>131</v>
      </c>
      <c r="T139">
        <v>55</v>
      </c>
      <c r="U139" t="s">
        <v>164</v>
      </c>
      <c r="V139" t="s">
        <v>777</v>
      </c>
      <c r="W139" t="s">
        <v>718</v>
      </c>
      <c r="X139" t="s">
        <v>142</v>
      </c>
      <c r="Y139" t="s">
        <v>132</v>
      </c>
      <c r="Z139" t="s">
        <v>719</v>
      </c>
      <c r="AA139" s="25">
        <v>43934</v>
      </c>
    </row>
    <row r="140" spans="1:27">
      <c r="A140" t="s">
        <v>363</v>
      </c>
      <c r="B140" t="s">
        <v>124</v>
      </c>
      <c r="C140" t="s">
        <v>132</v>
      </c>
      <c r="D140" t="s">
        <v>132</v>
      </c>
      <c r="E140" s="25">
        <v>43916</v>
      </c>
      <c r="F140">
        <v>26</v>
      </c>
      <c r="G140">
        <v>3</v>
      </c>
      <c r="H140">
        <v>2020</v>
      </c>
      <c r="I140" t="s">
        <v>138</v>
      </c>
      <c r="J140" t="s">
        <v>38</v>
      </c>
      <c r="K140" t="s">
        <v>362</v>
      </c>
      <c r="L140" t="s">
        <v>337</v>
      </c>
      <c r="M140">
        <v>38.176974000000001</v>
      </c>
      <c r="N140">
        <v>-8.5725890000000007</v>
      </c>
      <c r="O140" t="s">
        <v>362</v>
      </c>
      <c r="P140" t="s">
        <v>776</v>
      </c>
      <c r="Q140" t="s">
        <v>130</v>
      </c>
      <c r="R140">
        <v>29763</v>
      </c>
      <c r="S140" t="s">
        <v>131</v>
      </c>
      <c r="T140">
        <v>57</v>
      </c>
      <c r="U140" t="s">
        <v>164</v>
      </c>
      <c r="V140" t="s">
        <v>777</v>
      </c>
      <c r="W140" t="s">
        <v>718</v>
      </c>
      <c r="X140" t="s">
        <v>142</v>
      </c>
      <c r="Y140" t="s">
        <v>132</v>
      </c>
      <c r="Z140" t="s">
        <v>719</v>
      </c>
      <c r="AA140" s="25">
        <v>43934</v>
      </c>
    </row>
    <row r="141" spans="1:27">
      <c r="A141" t="s">
        <v>364</v>
      </c>
      <c r="B141" t="s">
        <v>124</v>
      </c>
      <c r="C141" t="s">
        <v>132</v>
      </c>
      <c r="D141" t="s">
        <v>132</v>
      </c>
      <c r="E141" s="25">
        <v>43916</v>
      </c>
      <c r="F141">
        <v>26</v>
      </c>
      <c r="G141">
        <v>3</v>
      </c>
      <c r="H141">
        <v>2020</v>
      </c>
      <c r="I141" t="s">
        <v>138</v>
      </c>
      <c r="J141" t="s">
        <v>38</v>
      </c>
      <c r="K141" t="s">
        <v>770</v>
      </c>
      <c r="L141" t="s">
        <v>337</v>
      </c>
      <c r="M141">
        <v>38.019657000000002</v>
      </c>
      <c r="N141">
        <v>-8.6951540000000005</v>
      </c>
      <c r="O141" t="s">
        <v>770</v>
      </c>
      <c r="P141" t="s">
        <v>778</v>
      </c>
      <c r="Q141" t="s">
        <v>130</v>
      </c>
      <c r="R141">
        <v>29763</v>
      </c>
      <c r="S141" t="s">
        <v>131</v>
      </c>
      <c r="T141">
        <v>60</v>
      </c>
      <c r="U141" t="s">
        <v>136</v>
      </c>
      <c r="V141" t="s">
        <v>771</v>
      </c>
      <c r="W141" t="s">
        <v>718</v>
      </c>
      <c r="X141" t="s">
        <v>142</v>
      </c>
      <c r="Y141" t="s">
        <v>132</v>
      </c>
      <c r="Z141" t="s">
        <v>719</v>
      </c>
      <c r="AA141" s="25">
        <v>43934</v>
      </c>
    </row>
    <row r="142" spans="1:27">
      <c r="A142" t="s">
        <v>365</v>
      </c>
      <c r="B142" t="s">
        <v>124</v>
      </c>
      <c r="C142" t="s">
        <v>132</v>
      </c>
      <c r="D142" t="s">
        <v>132</v>
      </c>
      <c r="E142" s="25">
        <v>43916</v>
      </c>
      <c r="F142">
        <v>26</v>
      </c>
      <c r="G142">
        <v>3</v>
      </c>
      <c r="H142">
        <v>2020</v>
      </c>
      <c r="I142" t="s">
        <v>138</v>
      </c>
      <c r="J142" t="s">
        <v>38</v>
      </c>
      <c r="K142" t="s">
        <v>235</v>
      </c>
      <c r="L142" t="s">
        <v>236</v>
      </c>
      <c r="M142">
        <v>39.233311</v>
      </c>
      <c r="N142">
        <v>-8.6945160000000001</v>
      </c>
      <c r="O142" t="s">
        <v>235</v>
      </c>
      <c r="P142" t="s">
        <v>235</v>
      </c>
      <c r="Q142" t="s">
        <v>130</v>
      </c>
      <c r="R142">
        <v>29763</v>
      </c>
      <c r="S142" t="s">
        <v>131</v>
      </c>
      <c r="T142">
        <v>71</v>
      </c>
      <c r="U142" t="s">
        <v>136</v>
      </c>
      <c r="V142" t="s">
        <v>750</v>
      </c>
      <c r="W142" t="s">
        <v>718</v>
      </c>
      <c r="X142" t="s">
        <v>142</v>
      </c>
      <c r="Y142" t="s">
        <v>132</v>
      </c>
      <c r="Z142" t="s">
        <v>719</v>
      </c>
      <c r="AA142" s="25">
        <v>43934</v>
      </c>
    </row>
    <row r="143" spans="1:27">
      <c r="A143" t="s">
        <v>366</v>
      </c>
      <c r="B143" t="s">
        <v>124</v>
      </c>
      <c r="C143" t="s">
        <v>132</v>
      </c>
      <c r="D143" t="s">
        <v>132</v>
      </c>
      <c r="E143" s="25">
        <v>43916</v>
      </c>
      <c r="F143">
        <v>26</v>
      </c>
      <c r="G143">
        <v>3</v>
      </c>
      <c r="H143">
        <v>2020</v>
      </c>
      <c r="I143" t="s">
        <v>138</v>
      </c>
      <c r="J143" t="s">
        <v>38</v>
      </c>
      <c r="K143" t="s">
        <v>166</v>
      </c>
      <c r="L143" t="s">
        <v>167</v>
      </c>
      <c r="M143">
        <v>38.757824999999997</v>
      </c>
      <c r="N143">
        <v>-9.2242189999999997</v>
      </c>
      <c r="O143" t="s">
        <v>166</v>
      </c>
      <c r="P143" t="s">
        <v>779</v>
      </c>
      <c r="Q143" t="s">
        <v>130</v>
      </c>
      <c r="R143">
        <v>29763</v>
      </c>
      <c r="S143" t="s">
        <v>131</v>
      </c>
      <c r="T143">
        <v>41</v>
      </c>
      <c r="U143" t="s">
        <v>136</v>
      </c>
      <c r="V143" t="s">
        <v>343</v>
      </c>
      <c r="W143" t="s">
        <v>718</v>
      </c>
      <c r="X143" t="s">
        <v>142</v>
      </c>
      <c r="Y143" t="s">
        <v>132</v>
      </c>
      <c r="Z143" t="s">
        <v>719</v>
      </c>
      <c r="AA143" s="25">
        <v>43934</v>
      </c>
    </row>
    <row r="144" spans="1:27">
      <c r="A144" t="s">
        <v>367</v>
      </c>
      <c r="B144" t="s">
        <v>124</v>
      </c>
      <c r="C144" t="s">
        <v>132</v>
      </c>
      <c r="D144" t="s">
        <v>132</v>
      </c>
      <c r="E144" s="25">
        <v>43917</v>
      </c>
      <c r="F144">
        <v>27</v>
      </c>
      <c r="G144">
        <v>3</v>
      </c>
      <c r="H144">
        <v>2020</v>
      </c>
      <c r="I144" t="s">
        <v>138</v>
      </c>
      <c r="J144" t="s">
        <v>38</v>
      </c>
      <c r="K144" t="s">
        <v>258</v>
      </c>
      <c r="L144" t="s">
        <v>221</v>
      </c>
      <c r="M144">
        <v>38.662199999999999</v>
      </c>
      <c r="N144">
        <v>-9.0784699999999994</v>
      </c>
      <c r="O144" t="s">
        <v>258</v>
      </c>
      <c r="P144" t="s">
        <v>772</v>
      </c>
      <c r="Q144" t="s">
        <v>130</v>
      </c>
      <c r="R144">
        <v>29763</v>
      </c>
      <c r="S144" t="s">
        <v>131</v>
      </c>
      <c r="T144">
        <v>42</v>
      </c>
      <c r="U144" t="s">
        <v>164</v>
      </c>
      <c r="V144" t="s">
        <v>759</v>
      </c>
      <c r="W144" t="s">
        <v>718</v>
      </c>
      <c r="X144" t="s">
        <v>142</v>
      </c>
      <c r="Y144" t="s">
        <v>132</v>
      </c>
      <c r="Z144" t="s">
        <v>719</v>
      </c>
      <c r="AA144" s="25">
        <v>43934</v>
      </c>
    </row>
    <row r="145" spans="1:27">
      <c r="A145" t="s">
        <v>368</v>
      </c>
      <c r="B145" t="s">
        <v>124</v>
      </c>
      <c r="C145" t="s">
        <v>132</v>
      </c>
      <c r="D145" t="s">
        <v>132</v>
      </c>
      <c r="E145" s="25">
        <v>43917</v>
      </c>
      <c r="F145">
        <v>27</v>
      </c>
      <c r="G145">
        <v>3</v>
      </c>
      <c r="H145">
        <v>2020</v>
      </c>
      <c r="I145" t="s">
        <v>138</v>
      </c>
      <c r="J145" t="s">
        <v>38</v>
      </c>
      <c r="K145" t="s">
        <v>258</v>
      </c>
      <c r="L145" t="s">
        <v>221</v>
      </c>
      <c r="M145">
        <v>38.662199999999999</v>
      </c>
      <c r="N145">
        <v>-9.0784699999999994</v>
      </c>
      <c r="O145" t="s">
        <v>258</v>
      </c>
      <c r="P145" t="s">
        <v>758</v>
      </c>
      <c r="Q145" t="s">
        <v>130</v>
      </c>
      <c r="R145">
        <v>29763</v>
      </c>
      <c r="S145" t="s">
        <v>131</v>
      </c>
      <c r="T145">
        <v>49</v>
      </c>
      <c r="U145" t="s">
        <v>164</v>
      </c>
      <c r="V145" t="s">
        <v>759</v>
      </c>
      <c r="W145" t="s">
        <v>718</v>
      </c>
      <c r="X145" t="s">
        <v>142</v>
      </c>
      <c r="Y145" t="s">
        <v>132</v>
      </c>
      <c r="Z145" t="s">
        <v>719</v>
      </c>
      <c r="AA145" s="25">
        <v>43934</v>
      </c>
    </row>
    <row r="146" spans="1:27">
      <c r="A146" t="s">
        <v>369</v>
      </c>
      <c r="B146" t="s">
        <v>124</v>
      </c>
      <c r="C146" t="s">
        <v>132</v>
      </c>
      <c r="D146" t="s">
        <v>132</v>
      </c>
      <c r="E146" s="25">
        <v>43917</v>
      </c>
      <c r="F146">
        <v>27</v>
      </c>
      <c r="G146">
        <v>3</v>
      </c>
      <c r="H146">
        <v>2020</v>
      </c>
      <c r="I146" t="s">
        <v>138</v>
      </c>
      <c r="J146" t="s">
        <v>38</v>
      </c>
      <c r="K146" t="s">
        <v>370</v>
      </c>
      <c r="L146" t="s">
        <v>221</v>
      </c>
      <c r="M146">
        <v>38.653151999999999</v>
      </c>
      <c r="N146">
        <v>-8.9898299999999995</v>
      </c>
      <c r="O146" t="s">
        <v>370</v>
      </c>
      <c r="P146" t="s">
        <v>780</v>
      </c>
      <c r="Q146" t="s">
        <v>130</v>
      </c>
      <c r="R146">
        <v>29763</v>
      </c>
      <c r="S146" t="s">
        <v>131</v>
      </c>
      <c r="T146">
        <v>61</v>
      </c>
      <c r="U146" t="s">
        <v>164</v>
      </c>
      <c r="V146" t="s">
        <v>759</v>
      </c>
      <c r="W146" t="s">
        <v>718</v>
      </c>
      <c r="X146" t="s">
        <v>142</v>
      </c>
      <c r="Y146" t="s">
        <v>132</v>
      </c>
      <c r="Z146" t="s">
        <v>719</v>
      </c>
      <c r="AA146" s="25">
        <v>43934</v>
      </c>
    </row>
    <row r="147" spans="1:27">
      <c r="A147" t="s">
        <v>371</v>
      </c>
      <c r="B147" t="s">
        <v>124</v>
      </c>
      <c r="C147" t="s">
        <v>132</v>
      </c>
      <c r="D147" t="s">
        <v>132</v>
      </c>
      <c r="E147" s="25">
        <v>43917</v>
      </c>
      <c r="F147">
        <v>27</v>
      </c>
      <c r="G147">
        <v>3</v>
      </c>
      <c r="H147">
        <v>2020</v>
      </c>
      <c r="I147" t="s">
        <v>138</v>
      </c>
      <c r="J147" t="s">
        <v>38</v>
      </c>
      <c r="K147" t="s">
        <v>258</v>
      </c>
      <c r="L147" t="s">
        <v>221</v>
      </c>
      <c r="M147">
        <v>38.662199999999999</v>
      </c>
      <c r="N147">
        <v>-9.0784699999999994</v>
      </c>
      <c r="O147" t="s">
        <v>258</v>
      </c>
      <c r="P147" t="s">
        <v>758</v>
      </c>
      <c r="Q147" t="s">
        <v>130</v>
      </c>
      <c r="R147">
        <v>29763</v>
      </c>
      <c r="S147" t="s">
        <v>131</v>
      </c>
      <c r="T147">
        <v>45</v>
      </c>
      <c r="U147" t="s">
        <v>136</v>
      </c>
      <c r="V147" t="s">
        <v>759</v>
      </c>
      <c r="W147" t="s">
        <v>718</v>
      </c>
      <c r="X147" t="s">
        <v>142</v>
      </c>
      <c r="Y147" t="s">
        <v>132</v>
      </c>
      <c r="Z147" t="s">
        <v>719</v>
      </c>
      <c r="AA147" s="25">
        <v>43934</v>
      </c>
    </row>
    <row r="148" spans="1:27">
      <c r="A148" t="s">
        <v>372</v>
      </c>
      <c r="B148" t="s">
        <v>124</v>
      </c>
      <c r="C148" t="s">
        <v>132</v>
      </c>
      <c r="D148" t="s">
        <v>132</v>
      </c>
      <c r="E148" s="25">
        <v>43917</v>
      </c>
      <c r="F148">
        <v>27</v>
      </c>
      <c r="G148">
        <v>3</v>
      </c>
      <c r="H148">
        <v>2020</v>
      </c>
      <c r="I148" t="s">
        <v>138</v>
      </c>
      <c r="J148" t="s">
        <v>38</v>
      </c>
      <c r="K148" t="s">
        <v>781</v>
      </c>
      <c r="L148" t="s">
        <v>159</v>
      </c>
      <c r="M148">
        <v>39.339413</v>
      </c>
      <c r="N148">
        <v>-8.9431960000000004</v>
      </c>
      <c r="O148" t="s">
        <v>781</v>
      </c>
      <c r="P148" t="s">
        <v>781</v>
      </c>
      <c r="Q148" t="s">
        <v>130</v>
      </c>
      <c r="R148">
        <v>29763</v>
      </c>
      <c r="S148" t="s">
        <v>131</v>
      </c>
      <c r="T148">
        <v>58</v>
      </c>
      <c r="U148" t="s">
        <v>136</v>
      </c>
      <c r="V148" t="s">
        <v>750</v>
      </c>
      <c r="W148" t="s">
        <v>718</v>
      </c>
      <c r="X148" t="s">
        <v>142</v>
      </c>
      <c r="Y148" t="s">
        <v>132</v>
      </c>
      <c r="Z148" t="s">
        <v>719</v>
      </c>
      <c r="AA148" s="25">
        <v>43934</v>
      </c>
    </row>
    <row r="149" spans="1:27">
      <c r="A149" t="s">
        <v>373</v>
      </c>
      <c r="B149" t="s">
        <v>124</v>
      </c>
      <c r="C149" t="s">
        <v>132</v>
      </c>
      <c r="D149" t="s">
        <v>132</v>
      </c>
      <c r="E149" s="25">
        <v>43917</v>
      </c>
      <c r="F149">
        <v>27</v>
      </c>
      <c r="G149">
        <v>3</v>
      </c>
      <c r="H149">
        <v>2020</v>
      </c>
      <c r="I149" t="s">
        <v>138</v>
      </c>
      <c r="J149" t="s">
        <v>38</v>
      </c>
      <c r="K149" t="s">
        <v>249</v>
      </c>
      <c r="L149" t="s">
        <v>250</v>
      </c>
      <c r="M149">
        <v>38.804395</v>
      </c>
      <c r="N149">
        <v>-9.3798759999999994</v>
      </c>
      <c r="O149" t="s">
        <v>249</v>
      </c>
      <c r="P149" t="s">
        <v>782</v>
      </c>
      <c r="Q149" t="s">
        <v>130</v>
      </c>
      <c r="R149">
        <v>29763</v>
      </c>
      <c r="S149" t="s">
        <v>131</v>
      </c>
      <c r="T149">
        <v>42</v>
      </c>
      <c r="U149" t="s">
        <v>164</v>
      </c>
      <c r="V149" t="s">
        <v>343</v>
      </c>
      <c r="W149" t="s">
        <v>718</v>
      </c>
      <c r="X149" t="s">
        <v>142</v>
      </c>
      <c r="Y149" t="s">
        <v>132</v>
      </c>
      <c r="Z149" t="s">
        <v>719</v>
      </c>
      <c r="AA149" s="25">
        <v>43934</v>
      </c>
    </row>
    <row r="150" spans="1:27">
      <c r="A150" t="s">
        <v>374</v>
      </c>
      <c r="B150" t="s">
        <v>124</v>
      </c>
      <c r="C150" t="s">
        <v>132</v>
      </c>
      <c r="D150" t="s">
        <v>132</v>
      </c>
      <c r="E150" s="25">
        <v>43917</v>
      </c>
      <c r="F150">
        <v>27</v>
      </c>
      <c r="G150">
        <v>3</v>
      </c>
      <c r="H150">
        <v>2020</v>
      </c>
      <c r="I150" t="s">
        <v>138</v>
      </c>
      <c r="J150" t="s">
        <v>38</v>
      </c>
      <c r="K150" t="s">
        <v>249</v>
      </c>
      <c r="L150" t="s">
        <v>250</v>
      </c>
      <c r="M150">
        <v>38.804395</v>
      </c>
      <c r="N150">
        <v>-9.3798759999999994</v>
      </c>
      <c r="O150" t="s">
        <v>249</v>
      </c>
      <c r="P150" t="s">
        <v>782</v>
      </c>
      <c r="Q150" t="s">
        <v>130</v>
      </c>
      <c r="R150">
        <v>29763</v>
      </c>
      <c r="S150" t="s">
        <v>131</v>
      </c>
      <c r="T150">
        <v>11</v>
      </c>
      <c r="U150" t="s">
        <v>164</v>
      </c>
      <c r="V150" t="s">
        <v>343</v>
      </c>
      <c r="W150" t="s">
        <v>718</v>
      </c>
      <c r="X150" t="s">
        <v>142</v>
      </c>
      <c r="Y150" t="s">
        <v>132</v>
      </c>
      <c r="Z150" t="s">
        <v>719</v>
      </c>
      <c r="AA150" s="25">
        <v>43934</v>
      </c>
    </row>
    <row r="151" spans="1:27">
      <c r="A151" t="s">
        <v>375</v>
      </c>
      <c r="B151" t="s">
        <v>124</v>
      </c>
      <c r="C151" t="s">
        <v>132</v>
      </c>
      <c r="D151" t="s">
        <v>132</v>
      </c>
      <c r="E151" s="25">
        <v>43917</v>
      </c>
      <c r="F151">
        <v>27</v>
      </c>
      <c r="G151">
        <v>3</v>
      </c>
      <c r="H151">
        <v>2020</v>
      </c>
      <c r="I151" t="s">
        <v>138</v>
      </c>
      <c r="J151" t="s">
        <v>38</v>
      </c>
      <c r="K151" t="s">
        <v>376</v>
      </c>
      <c r="L151" t="s">
        <v>377</v>
      </c>
      <c r="M151">
        <v>40.861628000000003</v>
      </c>
      <c r="N151">
        <v>-8.6235680000000006</v>
      </c>
      <c r="O151" t="s">
        <v>376</v>
      </c>
      <c r="P151" t="s">
        <v>783</v>
      </c>
      <c r="Q151" t="s">
        <v>130</v>
      </c>
      <c r="R151">
        <v>29763</v>
      </c>
      <c r="S151" t="s">
        <v>131</v>
      </c>
      <c r="T151">
        <v>80</v>
      </c>
      <c r="U151" t="s">
        <v>164</v>
      </c>
      <c r="V151" t="s">
        <v>784</v>
      </c>
      <c r="W151" t="s">
        <v>718</v>
      </c>
      <c r="X151" t="s">
        <v>142</v>
      </c>
      <c r="Y151" t="s">
        <v>132</v>
      </c>
      <c r="Z151" t="s">
        <v>719</v>
      </c>
      <c r="AA151" s="25">
        <v>43934</v>
      </c>
    </row>
    <row r="152" spans="1:27">
      <c r="A152" t="s">
        <v>378</v>
      </c>
      <c r="B152" t="s">
        <v>124</v>
      </c>
      <c r="C152" t="s">
        <v>132</v>
      </c>
      <c r="D152" t="s">
        <v>132</v>
      </c>
      <c r="E152" s="25">
        <v>43917</v>
      </c>
      <c r="F152">
        <v>27</v>
      </c>
      <c r="G152">
        <v>3</v>
      </c>
      <c r="H152">
        <v>2020</v>
      </c>
      <c r="I152" t="s">
        <v>138</v>
      </c>
      <c r="J152" t="s">
        <v>38</v>
      </c>
      <c r="K152" t="s">
        <v>258</v>
      </c>
      <c r="L152" t="s">
        <v>221</v>
      </c>
      <c r="M152">
        <v>38.662199999999999</v>
      </c>
      <c r="N152">
        <v>-9.0784699999999994</v>
      </c>
      <c r="O152" t="s">
        <v>258</v>
      </c>
      <c r="P152" t="s">
        <v>772</v>
      </c>
      <c r="Q152" t="s">
        <v>130</v>
      </c>
      <c r="R152">
        <v>29763</v>
      </c>
      <c r="S152" t="s">
        <v>131</v>
      </c>
      <c r="T152">
        <v>44</v>
      </c>
      <c r="U152" t="s">
        <v>136</v>
      </c>
      <c r="V152" t="s">
        <v>785</v>
      </c>
      <c r="W152" t="s">
        <v>718</v>
      </c>
      <c r="X152" t="s">
        <v>142</v>
      </c>
      <c r="Y152" t="s">
        <v>132</v>
      </c>
      <c r="Z152" t="s">
        <v>719</v>
      </c>
      <c r="AA152" s="25">
        <v>43934</v>
      </c>
    </row>
    <row r="153" spans="1:27">
      <c r="A153" t="s">
        <v>379</v>
      </c>
      <c r="B153" t="s">
        <v>124</v>
      </c>
      <c r="C153" t="s">
        <v>132</v>
      </c>
      <c r="D153" t="s">
        <v>132</v>
      </c>
      <c r="E153" s="25">
        <v>43917</v>
      </c>
      <c r="F153">
        <v>27</v>
      </c>
      <c r="G153">
        <v>3</v>
      </c>
      <c r="H153">
        <v>2020</v>
      </c>
      <c r="I153" t="s">
        <v>138</v>
      </c>
      <c r="J153" t="s">
        <v>38</v>
      </c>
      <c r="K153" t="s">
        <v>258</v>
      </c>
      <c r="L153" t="s">
        <v>221</v>
      </c>
      <c r="M153">
        <v>38.662199999999999</v>
      </c>
      <c r="N153">
        <v>-9.0784699999999994</v>
      </c>
      <c r="O153" t="s">
        <v>258</v>
      </c>
      <c r="P153" t="s">
        <v>758</v>
      </c>
      <c r="Q153" t="s">
        <v>130</v>
      </c>
      <c r="R153">
        <v>29763</v>
      </c>
      <c r="S153" t="s">
        <v>131</v>
      </c>
      <c r="T153">
        <v>45</v>
      </c>
      <c r="U153" t="s">
        <v>164</v>
      </c>
      <c r="V153" t="s">
        <v>785</v>
      </c>
      <c r="W153" t="s">
        <v>718</v>
      </c>
      <c r="X153" t="s">
        <v>142</v>
      </c>
      <c r="Y153" t="s">
        <v>132</v>
      </c>
      <c r="Z153" t="s">
        <v>719</v>
      </c>
      <c r="AA153" s="25">
        <v>43934</v>
      </c>
    </row>
    <row r="154" spans="1:27">
      <c r="A154" t="s">
        <v>380</v>
      </c>
      <c r="B154" t="s">
        <v>124</v>
      </c>
      <c r="C154" t="s">
        <v>132</v>
      </c>
      <c r="D154" t="s">
        <v>132</v>
      </c>
      <c r="E154" s="25">
        <v>43918</v>
      </c>
      <c r="F154">
        <v>28</v>
      </c>
      <c r="G154">
        <v>3</v>
      </c>
      <c r="H154">
        <v>2020</v>
      </c>
      <c r="I154" t="s">
        <v>138</v>
      </c>
      <c r="J154" t="s">
        <v>38</v>
      </c>
      <c r="K154" t="s">
        <v>235</v>
      </c>
      <c r="L154" t="s">
        <v>236</v>
      </c>
      <c r="M154">
        <v>39.233311</v>
      </c>
      <c r="N154">
        <v>-8.6945160000000001</v>
      </c>
      <c r="O154" t="s">
        <v>235</v>
      </c>
      <c r="P154" t="s">
        <v>750</v>
      </c>
      <c r="Q154" t="s">
        <v>130</v>
      </c>
      <c r="R154">
        <v>29763</v>
      </c>
      <c r="S154" t="s">
        <v>131</v>
      </c>
      <c r="T154">
        <v>84</v>
      </c>
      <c r="U154" t="s">
        <v>164</v>
      </c>
      <c r="V154" t="s">
        <v>750</v>
      </c>
      <c r="W154" t="s">
        <v>718</v>
      </c>
      <c r="X154" t="s">
        <v>142</v>
      </c>
      <c r="Y154" t="s">
        <v>132</v>
      </c>
      <c r="Z154" t="s">
        <v>719</v>
      </c>
      <c r="AA154" s="25">
        <v>43934</v>
      </c>
    </row>
    <row r="155" spans="1:27">
      <c r="A155" t="s">
        <v>381</v>
      </c>
      <c r="B155" t="s">
        <v>124</v>
      </c>
      <c r="C155" t="s">
        <v>132</v>
      </c>
      <c r="D155" t="s">
        <v>132</v>
      </c>
      <c r="E155" s="25">
        <v>43914</v>
      </c>
      <c r="F155">
        <v>24</v>
      </c>
      <c r="G155">
        <v>3</v>
      </c>
      <c r="H155">
        <v>2020</v>
      </c>
      <c r="I155" t="s">
        <v>138</v>
      </c>
      <c r="J155" t="s">
        <v>38</v>
      </c>
      <c r="K155" t="s">
        <v>317</v>
      </c>
      <c r="L155" t="s">
        <v>318</v>
      </c>
      <c r="M155">
        <v>39.749290000000002</v>
      </c>
      <c r="N155">
        <v>-8.8063059999999993</v>
      </c>
      <c r="O155" t="s">
        <v>317</v>
      </c>
      <c r="P155" t="s">
        <v>767</v>
      </c>
      <c r="Q155" t="s">
        <v>130</v>
      </c>
      <c r="R155">
        <v>29763</v>
      </c>
      <c r="S155" t="s">
        <v>131</v>
      </c>
      <c r="T155">
        <v>73</v>
      </c>
      <c r="U155" t="s">
        <v>164</v>
      </c>
      <c r="V155" t="s">
        <v>767</v>
      </c>
      <c r="W155" t="s">
        <v>718</v>
      </c>
      <c r="X155" t="s">
        <v>142</v>
      </c>
      <c r="Y155" t="s">
        <v>132</v>
      </c>
      <c r="Z155" t="s">
        <v>719</v>
      </c>
      <c r="AA155" s="25">
        <v>43950</v>
      </c>
    </row>
    <row r="156" spans="1:27">
      <c r="A156" t="s">
        <v>382</v>
      </c>
      <c r="B156" t="s">
        <v>124</v>
      </c>
      <c r="C156" t="s">
        <v>132</v>
      </c>
      <c r="D156" t="s">
        <v>132</v>
      </c>
      <c r="E156" s="25">
        <v>43914</v>
      </c>
      <c r="F156">
        <v>24</v>
      </c>
      <c r="G156">
        <v>3</v>
      </c>
      <c r="H156">
        <v>2020</v>
      </c>
      <c r="I156" t="s">
        <v>138</v>
      </c>
      <c r="J156" t="s">
        <v>38</v>
      </c>
      <c r="K156" t="s">
        <v>752</v>
      </c>
      <c r="L156" t="s">
        <v>242</v>
      </c>
      <c r="M156">
        <v>41.301833000000002</v>
      </c>
      <c r="N156">
        <v>-7.7411839999999996</v>
      </c>
      <c r="O156" t="s">
        <v>752</v>
      </c>
      <c r="P156" t="s">
        <v>753</v>
      </c>
      <c r="Q156" t="s">
        <v>130</v>
      </c>
      <c r="R156">
        <v>29763</v>
      </c>
      <c r="S156" t="s">
        <v>131</v>
      </c>
      <c r="T156" t="s">
        <v>132</v>
      </c>
      <c r="U156" t="s">
        <v>136</v>
      </c>
      <c r="V156" t="s">
        <v>754</v>
      </c>
      <c r="W156" t="s">
        <v>718</v>
      </c>
      <c r="X156" t="s">
        <v>142</v>
      </c>
      <c r="Y156" t="s">
        <v>132</v>
      </c>
      <c r="Z156" t="s">
        <v>719</v>
      </c>
      <c r="AA156" s="25">
        <v>43950</v>
      </c>
    </row>
    <row r="157" spans="1:27">
      <c r="A157" t="s">
        <v>383</v>
      </c>
      <c r="B157" t="s">
        <v>124</v>
      </c>
      <c r="C157" t="s">
        <v>132</v>
      </c>
      <c r="D157" t="s">
        <v>132</v>
      </c>
      <c r="E157" s="25">
        <v>43915</v>
      </c>
      <c r="F157">
        <v>25</v>
      </c>
      <c r="G157">
        <v>3</v>
      </c>
      <c r="H157">
        <v>2020</v>
      </c>
      <c r="I157" t="s">
        <v>138</v>
      </c>
      <c r="J157" t="s">
        <v>38</v>
      </c>
      <c r="K157" t="s">
        <v>249</v>
      </c>
      <c r="L157" t="s">
        <v>250</v>
      </c>
      <c r="M157">
        <v>38.804395</v>
      </c>
      <c r="N157">
        <v>-9.3798759999999994</v>
      </c>
      <c r="O157" t="s">
        <v>249</v>
      </c>
      <c r="P157" t="s">
        <v>786</v>
      </c>
      <c r="Q157" t="s">
        <v>130</v>
      </c>
      <c r="R157">
        <v>29763</v>
      </c>
      <c r="S157" t="s">
        <v>131</v>
      </c>
      <c r="T157">
        <v>75</v>
      </c>
      <c r="U157" t="s">
        <v>136</v>
      </c>
      <c r="V157" t="s">
        <v>768</v>
      </c>
      <c r="W157" t="s">
        <v>718</v>
      </c>
      <c r="X157" t="s">
        <v>142</v>
      </c>
      <c r="Y157" t="s">
        <v>132</v>
      </c>
      <c r="Z157" t="s">
        <v>719</v>
      </c>
      <c r="AA157" s="25">
        <v>43950</v>
      </c>
    </row>
    <row r="158" spans="1:27">
      <c r="A158" t="s">
        <v>384</v>
      </c>
      <c r="B158" t="s">
        <v>124</v>
      </c>
      <c r="C158" t="s">
        <v>132</v>
      </c>
      <c r="D158" t="s">
        <v>132</v>
      </c>
      <c r="E158" s="25">
        <v>43918</v>
      </c>
      <c r="F158">
        <v>28</v>
      </c>
      <c r="G158">
        <v>3</v>
      </c>
      <c r="H158">
        <v>2020</v>
      </c>
      <c r="I158" t="s">
        <v>138</v>
      </c>
      <c r="J158" t="s">
        <v>38</v>
      </c>
      <c r="K158" t="s">
        <v>256</v>
      </c>
      <c r="L158" t="s">
        <v>250</v>
      </c>
      <c r="M158">
        <v>38.831434999999999</v>
      </c>
      <c r="N158">
        <v>-9.1731630000000006</v>
      </c>
      <c r="O158" t="s">
        <v>256</v>
      </c>
      <c r="P158" t="s">
        <v>762</v>
      </c>
      <c r="Q158" t="s">
        <v>130</v>
      </c>
      <c r="R158">
        <v>29763</v>
      </c>
      <c r="S158" t="s">
        <v>131</v>
      </c>
      <c r="T158">
        <v>54</v>
      </c>
      <c r="U158" t="s">
        <v>164</v>
      </c>
      <c r="V158" t="s">
        <v>757</v>
      </c>
      <c r="W158" t="s">
        <v>718</v>
      </c>
      <c r="X158" t="s">
        <v>142</v>
      </c>
      <c r="Y158" t="s">
        <v>132</v>
      </c>
      <c r="Z158" t="s">
        <v>719</v>
      </c>
      <c r="AA158" s="25">
        <v>43950</v>
      </c>
    </row>
    <row r="159" spans="1:27">
      <c r="A159" t="s">
        <v>385</v>
      </c>
      <c r="B159" t="s">
        <v>124</v>
      </c>
      <c r="C159" t="s">
        <v>132</v>
      </c>
      <c r="D159" t="s">
        <v>132</v>
      </c>
      <c r="E159" s="25">
        <v>43918</v>
      </c>
      <c r="F159">
        <v>28</v>
      </c>
      <c r="G159">
        <v>3</v>
      </c>
      <c r="H159">
        <v>2020</v>
      </c>
      <c r="I159" t="s">
        <v>138</v>
      </c>
      <c r="J159" t="s">
        <v>38</v>
      </c>
      <c r="K159" t="s">
        <v>299</v>
      </c>
      <c r="L159" t="s">
        <v>167</v>
      </c>
      <c r="M159">
        <v>38.795112000000003</v>
      </c>
      <c r="N159">
        <v>-9.1844900000000003</v>
      </c>
      <c r="O159" t="s">
        <v>299</v>
      </c>
      <c r="P159" t="s">
        <v>299</v>
      </c>
      <c r="Q159" t="s">
        <v>130</v>
      </c>
      <c r="R159">
        <v>29763</v>
      </c>
      <c r="S159" t="s">
        <v>131</v>
      </c>
      <c r="T159">
        <v>41</v>
      </c>
      <c r="U159" t="s">
        <v>136</v>
      </c>
      <c r="V159" t="s">
        <v>757</v>
      </c>
      <c r="W159" t="s">
        <v>718</v>
      </c>
      <c r="X159" t="s">
        <v>142</v>
      </c>
      <c r="Y159" t="s">
        <v>132</v>
      </c>
      <c r="Z159" t="s">
        <v>719</v>
      </c>
      <c r="AA159" s="25">
        <v>43950</v>
      </c>
    </row>
    <row r="160" spans="1:27">
      <c r="A160" t="s">
        <v>386</v>
      </c>
      <c r="B160" t="s">
        <v>124</v>
      </c>
      <c r="C160" t="s">
        <v>132</v>
      </c>
      <c r="D160" t="s">
        <v>132</v>
      </c>
      <c r="E160" s="25">
        <v>43917</v>
      </c>
      <c r="F160">
        <v>27</v>
      </c>
      <c r="G160">
        <v>3</v>
      </c>
      <c r="H160">
        <v>2020</v>
      </c>
      <c r="I160" t="s">
        <v>138</v>
      </c>
      <c r="J160" t="s">
        <v>38</v>
      </c>
      <c r="K160" t="s">
        <v>256</v>
      </c>
      <c r="L160" t="s">
        <v>250</v>
      </c>
      <c r="M160">
        <v>38.831434999999999</v>
      </c>
      <c r="N160">
        <v>-9.1731630000000006</v>
      </c>
      <c r="O160" t="s">
        <v>256</v>
      </c>
      <c r="P160" t="s">
        <v>757</v>
      </c>
      <c r="Q160" t="s">
        <v>130</v>
      </c>
      <c r="R160">
        <v>29763</v>
      </c>
      <c r="S160" t="s">
        <v>131</v>
      </c>
      <c r="T160">
        <v>47</v>
      </c>
      <c r="U160" t="s">
        <v>136</v>
      </c>
      <c r="V160" t="s">
        <v>757</v>
      </c>
      <c r="W160" t="s">
        <v>718</v>
      </c>
      <c r="X160" t="s">
        <v>142</v>
      </c>
      <c r="Y160" t="s">
        <v>132</v>
      </c>
      <c r="Z160" t="s">
        <v>719</v>
      </c>
      <c r="AA160" s="25">
        <v>43950</v>
      </c>
    </row>
    <row r="161" spans="1:27">
      <c r="A161" t="s">
        <v>387</v>
      </c>
      <c r="B161" t="s">
        <v>124</v>
      </c>
      <c r="C161" t="s">
        <v>132</v>
      </c>
      <c r="D161" t="s">
        <v>132</v>
      </c>
      <c r="E161" s="25">
        <v>43917</v>
      </c>
      <c r="F161">
        <v>27</v>
      </c>
      <c r="G161">
        <v>3</v>
      </c>
      <c r="H161">
        <v>2020</v>
      </c>
      <c r="I161" t="s">
        <v>138</v>
      </c>
      <c r="J161" t="s">
        <v>38</v>
      </c>
      <c r="K161" t="s">
        <v>376</v>
      </c>
      <c r="L161" t="s">
        <v>377</v>
      </c>
      <c r="M161">
        <v>40.861628000000003</v>
      </c>
      <c r="N161">
        <v>-8.6235680000000006</v>
      </c>
      <c r="O161" t="s">
        <v>376</v>
      </c>
      <c r="P161" t="s">
        <v>783</v>
      </c>
      <c r="Q161" t="s">
        <v>130</v>
      </c>
      <c r="R161">
        <v>29763</v>
      </c>
      <c r="S161" t="s">
        <v>131</v>
      </c>
      <c r="T161">
        <v>69</v>
      </c>
      <c r="U161" t="s">
        <v>136</v>
      </c>
      <c r="V161" t="s">
        <v>784</v>
      </c>
      <c r="W161" t="s">
        <v>718</v>
      </c>
      <c r="X161" t="s">
        <v>142</v>
      </c>
      <c r="Y161" t="s">
        <v>132</v>
      </c>
      <c r="Z161" t="s">
        <v>719</v>
      </c>
      <c r="AA161" s="25">
        <v>43950</v>
      </c>
    </row>
    <row r="162" spans="1:27">
      <c r="A162" t="s">
        <v>388</v>
      </c>
      <c r="B162" t="s">
        <v>124</v>
      </c>
      <c r="C162" t="s">
        <v>132</v>
      </c>
      <c r="D162" t="s">
        <v>132</v>
      </c>
      <c r="E162" s="25">
        <v>43917</v>
      </c>
      <c r="F162">
        <v>27</v>
      </c>
      <c r="G162">
        <v>3</v>
      </c>
      <c r="H162">
        <v>2020</v>
      </c>
      <c r="I162" t="s">
        <v>138</v>
      </c>
      <c r="J162" t="s">
        <v>38</v>
      </c>
      <c r="K162" t="s">
        <v>376</v>
      </c>
      <c r="L162" t="s">
        <v>377</v>
      </c>
      <c r="M162">
        <v>40.861628000000003</v>
      </c>
      <c r="N162">
        <v>-8.6235680000000006</v>
      </c>
      <c r="O162" t="s">
        <v>376</v>
      </c>
      <c r="P162" t="s">
        <v>376</v>
      </c>
      <c r="Q162" t="s">
        <v>130</v>
      </c>
      <c r="R162">
        <v>29763</v>
      </c>
      <c r="S162" t="s">
        <v>131</v>
      </c>
      <c r="T162">
        <v>48</v>
      </c>
      <c r="U162" t="s">
        <v>164</v>
      </c>
      <c r="V162" t="s">
        <v>784</v>
      </c>
      <c r="W162" t="s">
        <v>718</v>
      </c>
      <c r="X162" t="s">
        <v>142</v>
      </c>
      <c r="Y162" t="s">
        <v>132</v>
      </c>
      <c r="Z162" t="s">
        <v>719</v>
      </c>
      <c r="AA162" s="25">
        <v>43950</v>
      </c>
    </row>
    <row r="163" spans="1:27">
      <c r="A163" t="s">
        <v>389</v>
      </c>
      <c r="B163" t="s">
        <v>124</v>
      </c>
      <c r="C163" t="s">
        <v>132</v>
      </c>
      <c r="D163" t="s">
        <v>132</v>
      </c>
      <c r="E163" s="25">
        <v>43917</v>
      </c>
      <c r="F163">
        <v>27</v>
      </c>
      <c r="G163">
        <v>3</v>
      </c>
      <c r="H163">
        <v>2020</v>
      </c>
      <c r="I163" t="s">
        <v>138</v>
      </c>
      <c r="J163" t="s">
        <v>38</v>
      </c>
      <c r="K163" t="s">
        <v>376</v>
      </c>
      <c r="L163" t="s">
        <v>377</v>
      </c>
      <c r="M163">
        <v>40.861628000000003</v>
      </c>
      <c r="N163">
        <v>-8.6235680000000006</v>
      </c>
      <c r="O163" t="s">
        <v>376</v>
      </c>
      <c r="P163" t="s">
        <v>783</v>
      </c>
      <c r="Q163" t="s">
        <v>130</v>
      </c>
      <c r="R163">
        <v>29763</v>
      </c>
      <c r="S163" t="s">
        <v>131</v>
      </c>
      <c r="T163">
        <v>86</v>
      </c>
      <c r="U163" t="s">
        <v>136</v>
      </c>
      <c r="V163" t="s">
        <v>784</v>
      </c>
      <c r="W163" t="s">
        <v>718</v>
      </c>
      <c r="X163" t="s">
        <v>142</v>
      </c>
      <c r="Y163" t="s">
        <v>132</v>
      </c>
      <c r="Z163" t="s">
        <v>719</v>
      </c>
      <c r="AA163" s="25">
        <v>43950</v>
      </c>
    </row>
    <row r="164" spans="1:27">
      <c r="A164" t="s">
        <v>390</v>
      </c>
      <c r="B164" t="s">
        <v>124</v>
      </c>
      <c r="C164" t="s">
        <v>132</v>
      </c>
      <c r="D164" t="s">
        <v>132</v>
      </c>
      <c r="E164" s="25">
        <v>43917</v>
      </c>
      <c r="F164">
        <v>27</v>
      </c>
      <c r="G164">
        <v>3</v>
      </c>
      <c r="H164">
        <v>2020</v>
      </c>
      <c r="I164" t="s">
        <v>138</v>
      </c>
      <c r="J164" t="s">
        <v>38</v>
      </c>
      <c r="K164" t="s">
        <v>376</v>
      </c>
      <c r="L164" t="s">
        <v>377</v>
      </c>
      <c r="M164">
        <v>40.861628000000003</v>
      </c>
      <c r="N164">
        <v>-8.6235680000000006</v>
      </c>
      <c r="O164" t="s">
        <v>376</v>
      </c>
      <c r="P164" t="s">
        <v>783</v>
      </c>
      <c r="Q164" t="s">
        <v>130</v>
      </c>
      <c r="R164">
        <v>29763</v>
      </c>
      <c r="S164" t="s">
        <v>131</v>
      </c>
      <c r="T164">
        <v>6</v>
      </c>
      <c r="U164" t="s">
        <v>136</v>
      </c>
      <c r="V164" t="s">
        <v>784</v>
      </c>
      <c r="W164" t="s">
        <v>718</v>
      </c>
      <c r="X164" t="s">
        <v>142</v>
      </c>
      <c r="Y164" t="s">
        <v>132</v>
      </c>
      <c r="Z164" t="s">
        <v>719</v>
      </c>
      <c r="AA164" s="25">
        <v>43950</v>
      </c>
    </row>
    <row r="165" spans="1:27">
      <c r="A165" t="s">
        <v>391</v>
      </c>
      <c r="B165" t="s">
        <v>124</v>
      </c>
      <c r="C165" t="s">
        <v>132</v>
      </c>
      <c r="D165" t="s">
        <v>132</v>
      </c>
      <c r="E165" s="25">
        <v>43917</v>
      </c>
      <c r="F165">
        <v>27</v>
      </c>
      <c r="G165">
        <v>3</v>
      </c>
      <c r="H165">
        <v>2020</v>
      </c>
      <c r="I165" t="s">
        <v>138</v>
      </c>
      <c r="J165" t="s">
        <v>38</v>
      </c>
      <c r="K165" t="s">
        <v>376</v>
      </c>
      <c r="L165" t="s">
        <v>377</v>
      </c>
      <c r="M165">
        <v>40.861628000000003</v>
      </c>
      <c r="N165">
        <v>-8.6235680000000006</v>
      </c>
      <c r="O165" t="s">
        <v>376</v>
      </c>
      <c r="P165" t="s">
        <v>783</v>
      </c>
      <c r="Q165" t="s">
        <v>130</v>
      </c>
      <c r="R165">
        <v>29763</v>
      </c>
      <c r="S165" t="s">
        <v>131</v>
      </c>
      <c r="T165">
        <v>23</v>
      </c>
      <c r="U165" t="s">
        <v>164</v>
      </c>
      <c r="V165" t="s">
        <v>784</v>
      </c>
      <c r="W165" t="s">
        <v>718</v>
      </c>
      <c r="X165" t="s">
        <v>142</v>
      </c>
      <c r="Y165" t="s">
        <v>132</v>
      </c>
      <c r="Z165" t="s">
        <v>719</v>
      </c>
      <c r="AA165" s="25">
        <v>43950</v>
      </c>
    </row>
    <row r="166" spans="1:27">
      <c r="A166" t="s">
        <v>392</v>
      </c>
      <c r="B166" t="s">
        <v>124</v>
      </c>
      <c r="C166" t="s">
        <v>132</v>
      </c>
      <c r="D166" t="s">
        <v>132</v>
      </c>
      <c r="E166" s="25">
        <v>43917</v>
      </c>
      <c r="F166">
        <v>27</v>
      </c>
      <c r="G166">
        <v>3</v>
      </c>
      <c r="H166">
        <v>2020</v>
      </c>
      <c r="I166" t="s">
        <v>138</v>
      </c>
      <c r="J166" t="s">
        <v>38</v>
      </c>
      <c r="K166" t="s">
        <v>376</v>
      </c>
      <c r="L166" t="s">
        <v>377</v>
      </c>
      <c r="M166">
        <v>40.861628000000003</v>
      </c>
      <c r="N166">
        <v>-8.6235680000000006</v>
      </c>
      <c r="O166" t="s">
        <v>376</v>
      </c>
      <c r="P166" t="s">
        <v>783</v>
      </c>
      <c r="Q166" t="s">
        <v>130</v>
      </c>
      <c r="R166">
        <v>29763</v>
      </c>
      <c r="S166" t="s">
        <v>131</v>
      </c>
      <c r="T166">
        <v>52</v>
      </c>
      <c r="U166" t="s">
        <v>136</v>
      </c>
      <c r="V166" t="s">
        <v>784</v>
      </c>
      <c r="W166" t="s">
        <v>718</v>
      </c>
      <c r="X166" t="s">
        <v>142</v>
      </c>
      <c r="Y166" t="s">
        <v>132</v>
      </c>
      <c r="Z166" t="s">
        <v>719</v>
      </c>
      <c r="AA166" s="25">
        <v>43950</v>
      </c>
    </row>
    <row r="167" spans="1:27">
      <c r="A167" t="s">
        <v>393</v>
      </c>
      <c r="B167" t="s">
        <v>124</v>
      </c>
      <c r="C167" t="s">
        <v>132</v>
      </c>
      <c r="D167" t="s">
        <v>132</v>
      </c>
      <c r="E167" s="25">
        <v>43918</v>
      </c>
      <c r="F167">
        <v>28</v>
      </c>
      <c r="G167">
        <v>3</v>
      </c>
      <c r="H167">
        <v>2020</v>
      </c>
      <c r="I167" t="s">
        <v>138</v>
      </c>
      <c r="J167" t="s">
        <v>38</v>
      </c>
      <c r="K167" t="s">
        <v>787</v>
      </c>
      <c r="L167" t="s">
        <v>231</v>
      </c>
      <c r="M167">
        <v>38.427135</v>
      </c>
      <c r="N167">
        <v>-7.534402</v>
      </c>
      <c r="O167" t="s">
        <v>787</v>
      </c>
      <c r="P167" t="s">
        <v>787</v>
      </c>
      <c r="Q167" t="s">
        <v>130</v>
      </c>
      <c r="R167">
        <v>29763</v>
      </c>
      <c r="S167" t="s">
        <v>131</v>
      </c>
      <c r="T167">
        <v>30</v>
      </c>
      <c r="U167" t="s">
        <v>164</v>
      </c>
      <c r="V167" t="s">
        <v>788</v>
      </c>
      <c r="W167" t="s">
        <v>718</v>
      </c>
      <c r="X167" t="s">
        <v>142</v>
      </c>
      <c r="Y167" t="s">
        <v>132</v>
      </c>
      <c r="Z167" t="s">
        <v>719</v>
      </c>
      <c r="AA167" s="25">
        <v>43950</v>
      </c>
    </row>
    <row r="168" spans="1:27">
      <c r="A168" t="s">
        <v>394</v>
      </c>
      <c r="B168" t="s">
        <v>124</v>
      </c>
      <c r="C168" t="s">
        <v>132</v>
      </c>
      <c r="D168" t="s">
        <v>132</v>
      </c>
      <c r="E168" s="25">
        <v>43918</v>
      </c>
      <c r="F168">
        <v>28</v>
      </c>
      <c r="G168">
        <v>3</v>
      </c>
      <c r="H168">
        <v>2020</v>
      </c>
      <c r="I168" t="s">
        <v>138</v>
      </c>
      <c r="J168" t="s">
        <v>38</v>
      </c>
      <c r="K168" t="s">
        <v>220</v>
      </c>
      <c r="L168" t="s">
        <v>221</v>
      </c>
      <c r="M168">
        <v>38.678502000000002</v>
      </c>
      <c r="N168">
        <v>-9.1647280000000002</v>
      </c>
      <c r="O168" t="s">
        <v>220</v>
      </c>
      <c r="P168" t="s">
        <v>395</v>
      </c>
      <c r="Q168" t="s">
        <v>130</v>
      </c>
      <c r="R168">
        <v>29763</v>
      </c>
      <c r="S168" t="s">
        <v>131</v>
      </c>
      <c r="T168">
        <v>64</v>
      </c>
      <c r="U168" t="s">
        <v>164</v>
      </c>
      <c r="V168" t="s">
        <v>789</v>
      </c>
      <c r="W168" t="s">
        <v>718</v>
      </c>
      <c r="X168" t="s">
        <v>142</v>
      </c>
      <c r="Y168" t="s">
        <v>132</v>
      </c>
      <c r="Z168" t="s">
        <v>719</v>
      </c>
      <c r="AA168" s="25">
        <v>43950</v>
      </c>
    </row>
    <row r="169" spans="1:27">
      <c r="A169" t="s">
        <v>396</v>
      </c>
      <c r="B169" t="s">
        <v>124</v>
      </c>
      <c r="C169" t="s">
        <v>132</v>
      </c>
      <c r="D169" t="s">
        <v>132</v>
      </c>
      <c r="E169" s="25">
        <v>43918</v>
      </c>
      <c r="F169">
        <v>28</v>
      </c>
      <c r="G169">
        <v>3</v>
      </c>
      <c r="H169">
        <v>2020</v>
      </c>
      <c r="I169" t="s">
        <v>138</v>
      </c>
      <c r="J169" t="s">
        <v>38</v>
      </c>
      <c r="K169" t="s">
        <v>773</v>
      </c>
      <c r="L169" t="s">
        <v>309</v>
      </c>
      <c r="M169">
        <v>37.739085000000003</v>
      </c>
      <c r="N169">
        <v>-25.668164000000001</v>
      </c>
      <c r="O169" t="s">
        <v>773</v>
      </c>
      <c r="P169" t="s">
        <v>790</v>
      </c>
      <c r="Q169" t="s">
        <v>130</v>
      </c>
      <c r="R169">
        <v>29763</v>
      </c>
      <c r="S169" t="s">
        <v>131</v>
      </c>
      <c r="T169" t="s">
        <v>132</v>
      </c>
      <c r="U169" t="s">
        <v>164</v>
      </c>
      <c r="V169" t="s">
        <v>790</v>
      </c>
      <c r="W169" t="s">
        <v>718</v>
      </c>
      <c r="X169" t="s">
        <v>142</v>
      </c>
      <c r="Y169" t="s">
        <v>132</v>
      </c>
      <c r="Z169" t="s">
        <v>719</v>
      </c>
      <c r="AA169" s="25">
        <v>43950</v>
      </c>
    </row>
    <row r="170" spans="1:27">
      <c r="A170" t="s">
        <v>397</v>
      </c>
      <c r="B170" t="s">
        <v>124</v>
      </c>
      <c r="C170" t="s">
        <v>132</v>
      </c>
      <c r="D170" t="s">
        <v>132</v>
      </c>
      <c r="E170" s="25">
        <v>43918</v>
      </c>
      <c r="F170">
        <v>28</v>
      </c>
      <c r="G170">
        <v>3</v>
      </c>
      <c r="H170">
        <v>2020</v>
      </c>
      <c r="I170" t="s">
        <v>138</v>
      </c>
      <c r="J170" t="s">
        <v>38</v>
      </c>
      <c r="K170" t="s">
        <v>773</v>
      </c>
      <c r="L170" t="s">
        <v>309</v>
      </c>
      <c r="M170">
        <v>37.739085000000003</v>
      </c>
      <c r="N170">
        <v>-25.668164000000001</v>
      </c>
      <c r="O170" t="s">
        <v>773</v>
      </c>
      <c r="P170" t="s">
        <v>790</v>
      </c>
      <c r="Q170" t="s">
        <v>130</v>
      </c>
      <c r="R170">
        <v>29763</v>
      </c>
      <c r="S170" t="s">
        <v>131</v>
      </c>
      <c r="T170" t="s">
        <v>132</v>
      </c>
      <c r="U170" t="s">
        <v>164</v>
      </c>
      <c r="V170" t="s">
        <v>790</v>
      </c>
      <c r="W170" t="s">
        <v>718</v>
      </c>
      <c r="X170" t="s">
        <v>142</v>
      </c>
      <c r="Y170" t="s">
        <v>132</v>
      </c>
      <c r="Z170" t="s">
        <v>719</v>
      </c>
      <c r="AA170" s="25">
        <v>43950</v>
      </c>
    </row>
    <row r="171" spans="1:27">
      <c r="A171" t="s">
        <v>398</v>
      </c>
      <c r="B171" t="s">
        <v>124</v>
      </c>
      <c r="C171" t="s">
        <v>132</v>
      </c>
      <c r="D171" t="s">
        <v>132</v>
      </c>
      <c r="E171" s="25">
        <v>43918</v>
      </c>
      <c r="F171">
        <v>28</v>
      </c>
      <c r="G171">
        <v>3</v>
      </c>
      <c r="H171">
        <v>2020</v>
      </c>
      <c r="I171" t="s">
        <v>138</v>
      </c>
      <c r="J171" t="s">
        <v>38</v>
      </c>
      <c r="K171" t="s">
        <v>376</v>
      </c>
      <c r="L171" t="s">
        <v>377</v>
      </c>
      <c r="M171">
        <v>40.861628000000003</v>
      </c>
      <c r="N171">
        <v>-8.6235680000000006</v>
      </c>
      <c r="O171" t="s">
        <v>376</v>
      </c>
      <c r="P171" t="s">
        <v>783</v>
      </c>
      <c r="Q171" t="s">
        <v>130</v>
      </c>
      <c r="R171">
        <v>29763</v>
      </c>
      <c r="S171" t="s">
        <v>131</v>
      </c>
      <c r="T171">
        <v>88</v>
      </c>
      <c r="U171" t="s">
        <v>136</v>
      </c>
      <c r="V171" t="s">
        <v>791</v>
      </c>
      <c r="W171" t="s">
        <v>718</v>
      </c>
      <c r="X171" t="s">
        <v>142</v>
      </c>
      <c r="Y171" t="s">
        <v>132</v>
      </c>
      <c r="Z171" t="s">
        <v>719</v>
      </c>
      <c r="AA171" s="25">
        <v>43950</v>
      </c>
    </row>
    <row r="172" spans="1:27">
      <c r="A172" t="s">
        <v>399</v>
      </c>
      <c r="B172" t="s">
        <v>124</v>
      </c>
      <c r="C172" t="s">
        <v>132</v>
      </c>
      <c r="D172" t="s">
        <v>132</v>
      </c>
      <c r="E172" s="25">
        <v>43918</v>
      </c>
      <c r="F172">
        <v>28</v>
      </c>
      <c r="G172">
        <v>3</v>
      </c>
      <c r="H172">
        <v>2020</v>
      </c>
      <c r="I172" t="s">
        <v>138</v>
      </c>
      <c r="J172" t="s">
        <v>38</v>
      </c>
      <c r="K172" t="s">
        <v>376</v>
      </c>
      <c r="L172" t="s">
        <v>377</v>
      </c>
      <c r="M172">
        <v>40.861628000000003</v>
      </c>
      <c r="N172">
        <v>-8.6235680000000006</v>
      </c>
      <c r="O172" t="s">
        <v>376</v>
      </c>
      <c r="P172" t="s">
        <v>783</v>
      </c>
      <c r="Q172" t="s">
        <v>130</v>
      </c>
      <c r="R172">
        <v>29763</v>
      </c>
      <c r="S172" t="s">
        <v>131</v>
      </c>
      <c r="T172">
        <v>91</v>
      </c>
      <c r="U172" t="s">
        <v>164</v>
      </c>
      <c r="V172" t="s">
        <v>791</v>
      </c>
      <c r="W172" t="s">
        <v>718</v>
      </c>
      <c r="X172" t="s">
        <v>142</v>
      </c>
      <c r="Y172" t="s">
        <v>132</v>
      </c>
      <c r="Z172" t="s">
        <v>719</v>
      </c>
      <c r="AA172" s="25">
        <v>43950</v>
      </c>
    </row>
    <row r="173" spans="1:27">
      <c r="A173" t="s">
        <v>400</v>
      </c>
      <c r="B173" t="s">
        <v>124</v>
      </c>
      <c r="C173" t="s">
        <v>132</v>
      </c>
      <c r="D173" t="s">
        <v>132</v>
      </c>
      <c r="E173" s="25">
        <v>43918</v>
      </c>
      <c r="F173">
        <v>28</v>
      </c>
      <c r="G173">
        <v>3</v>
      </c>
      <c r="H173">
        <v>2020</v>
      </c>
      <c r="I173" t="s">
        <v>138</v>
      </c>
      <c r="J173" t="s">
        <v>38</v>
      </c>
      <c r="K173" t="s">
        <v>376</v>
      </c>
      <c r="L173" t="s">
        <v>377</v>
      </c>
      <c r="M173">
        <v>40.861628000000003</v>
      </c>
      <c r="N173">
        <v>-8.6235680000000006</v>
      </c>
      <c r="O173" t="s">
        <v>376</v>
      </c>
      <c r="P173" t="s">
        <v>783</v>
      </c>
      <c r="Q173" t="s">
        <v>130</v>
      </c>
      <c r="R173">
        <v>29763</v>
      </c>
      <c r="S173" t="s">
        <v>131</v>
      </c>
      <c r="T173">
        <v>91</v>
      </c>
      <c r="U173" t="s">
        <v>136</v>
      </c>
      <c r="V173" t="s">
        <v>791</v>
      </c>
      <c r="W173" t="s">
        <v>718</v>
      </c>
      <c r="X173" t="s">
        <v>142</v>
      </c>
      <c r="Y173" t="s">
        <v>132</v>
      </c>
      <c r="Z173" t="s">
        <v>719</v>
      </c>
      <c r="AA173" s="25">
        <v>43950</v>
      </c>
    </row>
    <row r="174" spans="1:27">
      <c r="A174" t="s">
        <v>401</v>
      </c>
      <c r="B174" t="s">
        <v>124</v>
      </c>
      <c r="C174" t="s">
        <v>132</v>
      </c>
      <c r="D174" t="s">
        <v>132</v>
      </c>
      <c r="E174" s="25">
        <v>43918</v>
      </c>
      <c r="F174">
        <v>28</v>
      </c>
      <c r="G174">
        <v>3</v>
      </c>
      <c r="H174">
        <v>2020</v>
      </c>
      <c r="I174" t="s">
        <v>138</v>
      </c>
      <c r="J174" t="s">
        <v>38</v>
      </c>
      <c r="K174" t="s">
        <v>792</v>
      </c>
      <c r="L174" t="s">
        <v>402</v>
      </c>
      <c r="M174">
        <v>40.842368999999998</v>
      </c>
      <c r="N174">
        <v>-8.3938240000000004</v>
      </c>
      <c r="O174" t="s">
        <v>792</v>
      </c>
      <c r="P174" t="s">
        <v>793</v>
      </c>
      <c r="Q174" t="s">
        <v>130</v>
      </c>
      <c r="R174">
        <v>29763</v>
      </c>
      <c r="S174" t="s">
        <v>131</v>
      </c>
      <c r="T174">
        <v>82</v>
      </c>
      <c r="U174" t="s">
        <v>136</v>
      </c>
      <c r="V174" t="s">
        <v>791</v>
      </c>
      <c r="W174" t="s">
        <v>718</v>
      </c>
      <c r="X174" t="s">
        <v>142</v>
      </c>
      <c r="Y174" t="s">
        <v>132</v>
      </c>
      <c r="Z174" t="s">
        <v>719</v>
      </c>
      <c r="AA174" s="25">
        <v>43950</v>
      </c>
    </row>
    <row r="175" spans="1:27">
      <c r="A175" t="s">
        <v>403</v>
      </c>
      <c r="B175" t="s">
        <v>124</v>
      </c>
      <c r="C175" t="s">
        <v>132</v>
      </c>
      <c r="D175" t="s">
        <v>132</v>
      </c>
      <c r="E175" s="25">
        <v>43918</v>
      </c>
      <c r="F175">
        <v>28</v>
      </c>
      <c r="G175">
        <v>3</v>
      </c>
      <c r="H175">
        <v>2020</v>
      </c>
      <c r="I175" t="s">
        <v>138</v>
      </c>
      <c r="J175" t="s">
        <v>38</v>
      </c>
      <c r="K175" t="s">
        <v>376</v>
      </c>
      <c r="L175" t="s">
        <v>377</v>
      </c>
      <c r="M175">
        <v>40.861628000000003</v>
      </c>
      <c r="N175">
        <v>-8.6235680000000006</v>
      </c>
      <c r="O175" t="s">
        <v>376</v>
      </c>
      <c r="P175" t="s">
        <v>783</v>
      </c>
      <c r="Q175" t="s">
        <v>130</v>
      </c>
      <c r="R175">
        <v>29763</v>
      </c>
      <c r="S175" t="s">
        <v>131</v>
      </c>
      <c r="T175">
        <v>75</v>
      </c>
      <c r="U175" t="s">
        <v>136</v>
      </c>
      <c r="V175" t="s">
        <v>791</v>
      </c>
      <c r="W175" t="s">
        <v>718</v>
      </c>
      <c r="X175" t="s">
        <v>142</v>
      </c>
      <c r="Y175" t="s">
        <v>132</v>
      </c>
      <c r="Z175" t="s">
        <v>719</v>
      </c>
      <c r="AA175" s="25">
        <v>43950</v>
      </c>
    </row>
    <row r="176" spans="1:27">
      <c r="A176" t="s">
        <v>404</v>
      </c>
      <c r="B176" t="s">
        <v>124</v>
      </c>
      <c r="C176" t="s">
        <v>132</v>
      </c>
      <c r="D176" t="s">
        <v>132</v>
      </c>
      <c r="E176" s="25">
        <v>43918</v>
      </c>
      <c r="F176">
        <v>28</v>
      </c>
      <c r="G176">
        <v>3</v>
      </c>
      <c r="H176">
        <v>2020</v>
      </c>
      <c r="I176" t="s">
        <v>138</v>
      </c>
      <c r="J176" t="s">
        <v>38</v>
      </c>
      <c r="K176" t="s">
        <v>376</v>
      </c>
      <c r="L176" t="s">
        <v>377</v>
      </c>
      <c r="M176">
        <v>40.861628000000003</v>
      </c>
      <c r="N176">
        <v>-8.6235680000000006</v>
      </c>
      <c r="O176" t="s">
        <v>376</v>
      </c>
      <c r="P176" t="s">
        <v>783</v>
      </c>
      <c r="Q176" t="s">
        <v>130</v>
      </c>
      <c r="R176">
        <v>29763</v>
      </c>
      <c r="S176" t="s">
        <v>131</v>
      </c>
      <c r="T176">
        <v>95</v>
      </c>
      <c r="U176" t="s">
        <v>164</v>
      </c>
      <c r="V176" t="s">
        <v>791</v>
      </c>
      <c r="W176" t="s">
        <v>718</v>
      </c>
      <c r="X176" t="s">
        <v>142</v>
      </c>
      <c r="Y176" t="s">
        <v>132</v>
      </c>
      <c r="Z176" t="s">
        <v>719</v>
      </c>
      <c r="AA176" s="25">
        <v>43950</v>
      </c>
    </row>
    <row r="177" spans="1:27">
      <c r="A177" t="s">
        <v>405</v>
      </c>
      <c r="B177" t="s">
        <v>124</v>
      </c>
      <c r="C177" t="s">
        <v>132</v>
      </c>
      <c r="D177" t="s">
        <v>132</v>
      </c>
      <c r="E177" s="25">
        <v>43918</v>
      </c>
      <c r="F177">
        <v>28</v>
      </c>
      <c r="G177">
        <v>3</v>
      </c>
      <c r="H177">
        <v>2020</v>
      </c>
      <c r="I177" t="s">
        <v>138</v>
      </c>
      <c r="J177" t="s">
        <v>38</v>
      </c>
      <c r="K177" t="s">
        <v>370</v>
      </c>
      <c r="L177" t="s">
        <v>221</v>
      </c>
      <c r="M177">
        <v>38.653151999999999</v>
      </c>
      <c r="N177">
        <v>-8.9898299999999995</v>
      </c>
      <c r="O177" t="s">
        <v>370</v>
      </c>
      <c r="P177" t="s">
        <v>780</v>
      </c>
      <c r="Q177" t="s">
        <v>130</v>
      </c>
      <c r="R177">
        <v>29763</v>
      </c>
      <c r="S177" t="s">
        <v>131</v>
      </c>
      <c r="T177">
        <v>38</v>
      </c>
      <c r="U177" t="s">
        <v>164</v>
      </c>
      <c r="V177" t="s">
        <v>759</v>
      </c>
      <c r="W177" t="s">
        <v>718</v>
      </c>
      <c r="X177" t="s">
        <v>142</v>
      </c>
      <c r="Y177" t="s">
        <v>132</v>
      </c>
      <c r="Z177" t="s">
        <v>719</v>
      </c>
      <c r="AA177" s="25">
        <v>43950</v>
      </c>
    </row>
    <row r="178" spans="1:27">
      <c r="A178" t="s">
        <v>406</v>
      </c>
      <c r="B178" t="s">
        <v>124</v>
      </c>
      <c r="C178" t="s">
        <v>132</v>
      </c>
      <c r="D178" t="s">
        <v>132</v>
      </c>
      <c r="E178" s="25">
        <v>43918</v>
      </c>
      <c r="F178">
        <v>28</v>
      </c>
      <c r="G178">
        <v>3</v>
      </c>
      <c r="H178">
        <v>2020</v>
      </c>
      <c r="I178" t="s">
        <v>138</v>
      </c>
      <c r="J178" t="s">
        <v>38</v>
      </c>
      <c r="K178" t="s">
        <v>407</v>
      </c>
      <c r="L178" t="s">
        <v>221</v>
      </c>
      <c r="M178">
        <v>38.641272000000001</v>
      </c>
      <c r="N178">
        <v>-9.0974839999999997</v>
      </c>
      <c r="O178" t="s">
        <v>407</v>
      </c>
      <c r="P178" t="s">
        <v>794</v>
      </c>
      <c r="Q178" t="s">
        <v>130</v>
      </c>
      <c r="R178">
        <v>29763</v>
      </c>
      <c r="S178" t="s">
        <v>131</v>
      </c>
      <c r="T178">
        <v>48</v>
      </c>
      <c r="U178" t="s">
        <v>164</v>
      </c>
      <c r="V178" t="s">
        <v>759</v>
      </c>
      <c r="W178" t="s">
        <v>718</v>
      </c>
      <c r="X178" t="s">
        <v>142</v>
      </c>
      <c r="Y178" t="s">
        <v>132</v>
      </c>
      <c r="Z178" t="s">
        <v>719</v>
      </c>
      <c r="AA178" s="25">
        <v>43950</v>
      </c>
    </row>
    <row r="179" spans="1:27">
      <c r="A179" t="s">
        <v>408</v>
      </c>
      <c r="B179" t="s">
        <v>124</v>
      </c>
      <c r="C179" t="s">
        <v>132</v>
      </c>
      <c r="D179" t="s">
        <v>132</v>
      </c>
      <c r="E179" s="25">
        <v>43918</v>
      </c>
      <c r="F179">
        <v>28</v>
      </c>
      <c r="G179">
        <v>3</v>
      </c>
      <c r="H179">
        <v>2020</v>
      </c>
      <c r="I179" t="s">
        <v>138</v>
      </c>
      <c r="J179" t="s">
        <v>38</v>
      </c>
      <c r="K179" t="s">
        <v>370</v>
      </c>
      <c r="L179" t="s">
        <v>221</v>
      </c>
      <c r="M179">
        <v>38.653151999999999</v>
      </c>
      <c r="N179">
        <v>-8.9898299999999995</v>
      </c>
      <c r="O179" t="s">
        <v>370</v>
      </c>
      <c r="P179" t="s">
        <v>370</v>
      </c>
      <c r="Q179" t="s">
        <v>130</v>
      </c>
      <c r="R179">
        <v>29763</v>
      </c>
      <c r="S179" t="s">
        <v>131</v>
      </c>
      <c r="T179">
        <v>63</v>
      </c>
      <c r="U179" t="s">
        <v>136</v>
      </c>
      <c r="V179" t="s">
        <v>759</v>
      </c>
      <c r="W179" t="s">
        <v>718</v>
      </c>
      <c r="X179" t="s">
        <v>142</v>
      </c>
      <c r="Y179" t="s">
        <v>132</v>
      </c>
      <c r="Z179" t="s">
        <v>719</v>
      </c>
      <c r="AA179" s="25">
        <v>43950</v>
      </c>
    </row>
    <row r="180" spans="1:27">
      <c r="A180" t="s">
        <v>409</v>
      </c>
      <c r="B180" t="s">
        <v>124</v>
      </c>
      <c r="C180" t="s">
        <v>132</v>
      </c>
      <c r="D180" t="s">
        <v>132</v>
      </c>
      <c r="E180" s="25">
        <v>43918</v>
      </c>
      <c r="F180">
        <v>28</v>
      </c>
      <c r="G180">
        <v>3</v>
      </c>
      <c r="H180">
        <v>2020</v>
      </c>
      <c r="I180" t="s">
        <v>138</v>
      </c>
      <c r="J180" t="s">
        <v>38</v>
      </c>
      <c r="K180" t="s">
        <v>166</v>
      </c>
      <c r="L180" t="s">
        <v>167</v>
      </c>
      <c r="M180">
        <v>38.757824999999997</v>
      </c>
      <c r="N180">
        <v>-9.2242189999999997</v>
      </c>
      <c r="O180" t="s">
        <v>166</v>
      </c>
      <c r="P180" t="s">
        <v>795</v>
      </c>
      <c r="Q180" t="s">
        <v>130</v>
      </c>
      <c r="R180">
        <v>29763</v>
      </c>
      <c r="S180" t="s">
        <v>131</v>
      </c>
      <c r="T180">
        <v>76</v>
      </c>
      <c r="U180" t="s">
        <v>164</v>
      </c>
      <c r="V180" t="s">
        <v>759</v>
      </c>
      <c r="W180" t="s">
        <v>718</v>
      </c>
      <c r="X180" t="s">
        <v>142</v>
      </c>
      <c r="Y180" t="s">
        <v>132</v>
      </c>
      <c r="Z180" t="s">
        <v>719</v>
      </c>
      <c r="AA180" s="25">
        <v>43950</v>
      </c>
    </row>
    <row r="181" spans="1:27">
      <c r="A181" t="s">
        <v>410</v>
      </c>
      <c r="B181" t="s">
        <v>124</v>
      </c>
      <c r="C181" t="s">
        <v>132</v>
      </c>
      <c r="D181" t="s">
        <v>132</v>
      </c>
      <c r="E181" s="25">
        <v>43918</v>
      </c>
      <c r="F181">
        <v>28</v>
      </c>
      <c r="G181">
        <v>3</v>
      </c>
      <c r="H181">
        <v>2020</v>
      </c>
      <c r="I181" t="s">
        <v>138</v>
      </c>
      <c r="J181" t="s">
        <v>38</v>
      </c>
      <c r="K181" t="s">
        <v>411</v>
      </c>
      <c r="L181" t="s">
        <v>412</v>
      </c>
      <c r="M181">
        <v>37.318204999999999</v>
      </c>
      <c r="N181">
        <v>-8.7987520000000004</v>
      </c>
      <c r="O181" t="s">
        <v>411</v>
      </c>
      <c r="P181" t="s">
        <v>411</v>
      </c>
      <c r="Q181" t="s">
        <v>130</v>
      </c>
      <c r="R181">
        <v>29763</v>
      </c>
      <c r="S181" t="s">
        <v>131</v>
      </c>
      <c r="T181">
        <v>60</v>
      </c>
      <c r="U181" t="s">
        <v>136</v>
      </c>
      <c r="V181" t="s">
        <v>759</v>
      </c>
      <c r="W181" t="s">
        <v>718</v>
      </c>
      <c r="X181" t="s">
        <v>142</v>
      </c>
      <c r="Y181" t="s">
        <v>132</v>
      </c>
      <c r="Z181" t="s">
        <v>719</v>
      </c>
      <c r="AA181" s="25">
        <v>43950</v>
      </c>
    </row>
    <row r="182" spans="1:27">
      <c r="A182" t="s">
        <v>413</v>
      </c>
      <c r="B182" t="s">
        <v>124</v>
      </c>
      <c r="C182" t="s">
        <v>132</v>
      </c>
      <c r="D182" t="s">
        <v>132</v>
      </c>
      <c r="E182" s="25">
        <v>43918</v>
      </c>
      <c r="F182">
        <v>28</v>
      </c>
      <c r="G182">
        <v>3</v>
      </c>
      <c r="H182">
        <v>2020</v>
      </c>
      <c r="I182" t="s">
        <v>138</v>
      </c>
      <c r="J182" t="s">
        <v>38</v>
      </c>
      <c r="K182" t="s">
        <v>161</v>
      </c>
      <c r="L182" t="s">
        <v>162</v>
      </c>
      <c r="M182">
        <v>38.726197999999997</v>
      </c>
      <c r="N182">
        <v>-9.1385769999999997</v>
      </c>
      <c r="O182" t="s">
        <v>161</v>
      </c>
      <c r="P182" t="s">
        <v>414</v>
      </c>
      <c r="Q182" t="s">
        <v>130</v>
      </c>
      <c r="R182">
        <v>29763</v>
      </c>
      <c r="S182" t="s">
        <v>131</v>
      </c>
      <c r="T182">
        <v>67</v>
      </c>
      <c r="U182" t="s">
        <v>164</v>
      </c>
      <c r="V182" t="s">
        <v>796</v>
      </c>
      <c r="W182" t="s">
        <v>718</v>
      </c>
      <c r="X182" t="s">
        <v>142</v>
      </c>
      <c r="Y182" t="s">
        <v>132</v>
      </c>
      <c r="Z182" t="s">
        <v>719</v>
      </c>
      <c r="AA182" s="25">
        <v>43950</v>
      </c>
    </row>
    <row r="183" spans="1:27">
      <c r="A183" t="s">
        <v>415</v>
      </c>
      <c r="B183" t="s">
        <v>124</v>
      </c>
      <c r="C183" t="s">
        <v>132</v>
      </c>
      <c r="D183" t="s">
        <v>132</v>
      </c>
      <c r="E183" s="25">
        <v>43918</v>
      </c>
      <c r="F183">
        <v>28</v>
      </c>
      <c r="G183">
        <v>3</v>
      </c>
      <c r="H183">
        <v>2020</v>
      </c>
      <c r="I183" t="s">
        <v>138</v>
      </c>
      <c r="J183" t="s">
        <v>38</v>
      </c>
      <c r="K183" t="s">
        <v>256</v>
      </c>
      <c r="L183" t="s">
        <v>250</v>
      </c>
      <c r="M183">
        <v>38.831434999999999</v>
      </c>
      <c r="N183">
        <v>-9.1731630000000006</v>
      </c>
      <c r="O183" t="s">
        <v>256</v>
      </c>
      <c r="P183" t="s">
        <v>762</v>
      </c>
      <c r="Q183" t="s">
        <v>130</v>
      </c>
      <c r="R183">
        <v>29763</v>
      </c>
      <c r="S183" t="s">
        <v>131</v>
      </c>
      <c r="T183">
        <v>79</v>
      </c>
      <c r="U183" t="s">
        <v>136</v>
      </c>
      <c r="V183" t="s">
        <v>796</v>
      </c>
      <c r="W183" t="s">
        <v>718</v>
      </c>
      <c r="X183" t="s">
        <v>142</v>
      </c>
      <c r="Y183" t="s">
        <v>132</v>
      </c>
      <c r="Z183" t="s">
        <v>719</v>
      </c>
      <c r="AA183" s="25">
        <v>43950</v>
      </c>
    </row>
    <row r="184" spans="1:27">
      <c r="A184" t="s">
        <v>416</v>
      </c>
      <c r="B184" t="s">
        <v>124</v>
      </c>
      <c r="C184" t="s">
        <v>132</v>
      </c>
      <c r="D184" t="s">
        <v>132</v>
      </c>
      <c r="E184" s="25">
        <v>43918</v>
      </c>
      <c r="F184">
        <v>28</v>
      </c>
      <c r="G184">
        <v>3</v>
      </c>
      <c r="H184">
        <v>2020</v>
      </c>
      <c r="I184" t="s">
        <v>138</v>
      </c>
      <c r="J184" t="s">
        <v>38</v>
      </c>
      <c r="K184" t="s">
        <v>256</v>
      </c>
      <c r="L184" t="s">
        <v>250</v>
      </c>
      <c r="M184">
        <v>38.831434999999999</v>
      </c>
      <c r="N184">
        <v>-9.1731630000000006</v>
      </c>
      <c r="O184" t="s">
        <v>256</v>
      </c>
      <c r="P184" t="s">
        <v>797</v>
      </c>
      <c r="Q184" t="s">
        <v>130</v>
      </c>
      <c r="R184">
        <v>29763</v>
      </c>
      <c r="S184" t="s">
        <v>131</v>
      </c>
      <c r="T184">
        <v>78</v>
      </c>
      <c r="U184" t="s">
        <v>136</v>
      </c>
      <c r="V184" t="s">
        <v>796</v>
      </c>
      <c r="W184" t="s">
        <v>718</v>
      </c>
      <c r="X184" t="s">
        <v>142</v>
      </c>
      <c r="Y184" t="s">
        <v>132</v>
      </c>
      <c r="Z184" t="s">
        <v>719</v>
      </c>
      <c r="AA184" s="25">
        <v>43950</v>
      </c>
    </row>
    <row r="185" spans="1:27">
      <c r="A185" t="s">
        <v>417</v>
      </c>
      <c r="B185" t="s">
        <v>124</v>
      </c>
      <c r="C185" t="s">
        <v>132</v>
      </c>
      <c r="D185" t="s">
        <v>132</v>
      </c>
      <c r="E185" s="25">
        <v>43918</v>
      </c>
      <c r="F185">
        <v>28</v>
      </c>
      <c r="G185">
        <v>3</v>
      </c>
      <c r="H185">
        <v>2020</v>
      </c>
      <c r="I185" t="s">
        <v>138</v>
      </c>
      <c r="J185" t="s">
        <v>38</v>
      </c>
      <c r="K185" t="s">
        <v>299</v>
      </c>
      <c r="L185" t="s">
        <v>167</v>
      </c>
      <c r="M185">
        <v>38.795112000000003</v>
      </c>
      <c r="N185">
        <v>-9.1844900000000003</v>
      </c>
      <c r="O185" t="s">
        <v>299</v>
      </c>
      <c r="P185" t="s">
        <v>299</v>
      </c>
      <c r="Q185" t="s">
        <v>130</v>
      </c>
      <c r="R185">
        <v>29763</v>
      </c>
      <c r="S185" t="s">
        <v>131</v>
      </c>
      <c r="T185">
        <v>68</v>
      </c>
      <c r="U185" t="s">
        <v>164</v>
      </c>
      <c r="V185" t="s">
        <v>796</v>
      </c>
      <c r="W185" t="s">
        <v>718</v>
      </c>
      <c r="X185" t="s">
        <v>142</v>
      </c>
      <c r="Y185" t="s">
        <v>132</v>
      </c>
      <c r="Z185" t="s">
        <v>719</v>
      </c>
      <c r="AA185" s="25">
        <v>43950</v>
      </c>
    </row>
    <row r="186" spans="1:27">
      <c r="A186" t="s">
        <v>418</v>
      </c>
      <c r="B186" t="s">
        <v>124</v>
      </c>
      <c r="C186" t="s">
        <v>132</v>
      </c>
      <c r="D186" t="s">
        <v>132</v>
      </c>
      <c r="E186" s="25">
        <v>43918</v>
      </c>
      <c r="F186">
        <v>28</v>
      </c>
      <c r="G186">
        <v>3</v>
      </c>
      <c r="H186">
        <v>2020</v>
      </c>
      <c r="I186" t="s">
        <v>138</v>
      </c>
      <c r="J186" t="s">
        <v>38</v>
      </c>
      <c r="K186" t="s">
        <v>256</v>
      </c>
      <c r="L186" t="s">
        <v>250</v>
      </c>
      <c r="M186">
        <v>38.831434999999999</v>
      </c>
      <c r="N186">
        <v>-9.1731630000000006</v>
      </c>
      <c r="O186" t="s">
        <v>256</v>
      </c>
      <c r="P186" t="s">
        <v>762</v>
      </c>
      <c r="Q186" t="s">
        <v>130</v>
      </c>
      <c r="R186">
        <v>29763</v>
      </c>
      <c r="S186" t="s">
        <v>131</v>
      </c>
      <c r="T186">
        <v>64</v>
      </c>
      <c r="U186" t="s">
        <v>164</v>
      </c>
      <c r="V186" t="s">
        <v>796</v>
      </c>
      <c r="W186" t="s">
        <v>718</v>
      </c>
      <c r="X186" t="s">
        <v>142</v>
      </c>
      <c r="Y186" t="s">
        <v>132</v>
      </c>
      <c r="Z186" t="s">
        <v>719</v>
      </c>
      <c r="AA186" s="25">
        <v>43950</v>
      </c>
    </row>
    <row r="187" spans="1:27">
      <c r="A187" t="s">
        <v>419</v>
      </c>
      <c r="B187" t="s">
        <v>124</v>
      </c>
      <c r="C187" t="s">
        <v>132</v>
      </c>
      <c r="D187" t="s">
        <v>132</v>
      </c>
      <c r="E187" s="25">
        <v>43918</v>
      </c>
      <c r="F187">
        <v>28</v>
      </c>
      <c r="G187">
        <v>3</v>
      </c>
      <c r="H187">
        <v>2020</v>
      </c>
      <c r="I187" t="s">
        <v>138</v>
      </c>
      <c r="J187" t="s">
        <v>38</v>
      </c>
      <c r="K187" t="s">
        <v>760</v>
      </c>
      <c r="L187" t="s">
        <v>260</v>
      </c>
      <c r="M187">
        <v>38.952376000000001</v>
      </c>
      <c r="N187">
        <v>-8.9896550000000008</v>
      </c>
      <c r="O187" t="s">
        <v>760</v>
      </c>
      <c r="P187" t="s">
        <v>774</v>
      </c>
      <c r="Q187" t="s">
        <v>130</v>
      </c>
      <c r="R187">
        <v>29763</v>
      </c>
      <c r="S187" t="s">
        <v>131</v>
      </c>
      <c r="T187">
        <v>78</v>
      </c>
      <c r="U187" t="s">
        <v>164</v>
      </c>
      <c r="V187" t="s">
        <v>796</v>
      </c>
      <c r="W187" t="s">
        <v>718</v>
      </c>
      <c r="X187" t="s">
        <v>142</v>
      </c>
      <c r="Y187" t="s">
        <v>132</v>
      </c>
      <c r="Z187" t="s">
        <v>719</v>
      </c>
      <c r="AA187" s="25">
        <v>43950</v>
      </c>
    </row>
    <row r="188" spans="1:27">
      <c r="A188" t="s">
        <v>420</v>
      </c>
      <c r="B188" t="s">
        <v>124</v>
      </c>
      <c r="C188" t="s">
        <v>132</v>
      </c>
      <c r="D188" t="s">
        <v>132</v>
      </c>
      <c r="E188" s="25">
        <v>43918</v>
      </c>
      <c r="F188">
        <v>28</v>
      </c>
      <c r="G188">
        <v>3</v>
      </c>
      <c r="H188">
        <v>2020</v>
      </c>
      <c r="I188" t="s">
        <v>138</v>
      </c>
      <c r="J188" t="s">
        <v>38</v>
      </c>
      <c r="K188" t="s">
        <v>370</v>
      </c>
      <c r="L188" t="s">
        <v>221</v>
      </c>
      <c r="M188">
        <v>38.653151999999999</v>
      </c>
      <c r="N188">
        <v>-8.9898299999999995</v>
      </c>
      <c r="O188" t="s">
        <v>370</v>
      </c>
      <c r="P188" t="s">
        <v>370</v>
      </c>
      <c r="Q188" t="s">
        <v>130</v>
      </c>
      <c r="R188">
        <v>29763</v>
      </c>
      <c r="S188" t="s">
        <v>131</v>
      </c>
      <c r="T188">
        <v>64</v>
      </c>
      <c r="U188" t="s">
        <v>164</v>
      </c>
      <c r="V188" t="s">
        <v>759</v>
      </c>
      <c r="W188" t="s">
        <v>718</v>
      </c>
      <c r="X188" t="s">
        <v>142</v>
      </c>
      <c r="Y188" t="s">
        <v>132</v>
      </c>
      <c r="Z188" t="s">
        <v>719</v>
      </c>
      <c r="AA188" s="25">
        <v>43950</v>
      </c>
    </row>
    <row r="189" spans="1:27">
      <c r="A189" t="s">
        <v>421</v>
      </c>
      <c r="B189" t="s">
        <v>124</v>
      </c>
      <c r="C189" t="s">
        <v>132</v>
      </c>
      <c r="D189" t="s">
        <v>132</v>
      </c>
      <c r="E189" s="25">
        <v>43918</v>
      </c>
      <c r="F189">
        <v>28</v>
      </c>
      <c r="G189">
        <v>3</v>
      </c>
      <c r="H189">
        <v>2020</v>
      </c>
      <c r="I189" t="s">
        <v>138</v>
      </c>
      <c r="J189" t="s">
        <v>38</v>
      </c>
      <c r="K189" t="s">
        <v>258</v>
      </c>
      <c r="L189" t="s">
        <v>221</v>
      </c>
      <c r="M189">
        <v>38.662199999999999</v>
      </c>
      <c r="N189">
        <v>-9.0784699999999994</v>
      </c>
      <c r="O189" t="s">
        <v>258</v>
      </c>
      <c r="P189" t="s">
        <v>758</v>
      </c>
      <c r="Q189" t="s">
        <v>130</v>
      </c>
      <c r="R189">
        <v>29763</v>
      </c>
      <c r="S189" t="s">
        <v>131</v>
      </c>
      <c r="T189">
        <v>38</v>
      </c>
      <c r="U189" t="s">
        <v>164</v>
      </c>
      <c r="V189" t="s">
        <v>759</v>
      </c>
      <c r="W189" t="s">
        <v>718</v>
      </c>
      <c r="X189" t="s">
        <v>142</v>
      </c>
      <c r="Y189" t="s">
        <v>132</v>
      </c>
      <c r="Z189" t="s">
        <v>719</v>
      </c>
      <c r="AA189" s="25">
        <v>43950</v>
      </c>
    </row>
    <row r="190" spans="1:27">
      <c r="A190" t="s">
        <v>422</v>
      </c>
      <c r="B190" t="s">
        <v>124</v>
      </c>
      <c r="C190" t="s">
        <v>132</v>
      </c>
      <c r="D190" t="s">
        <v>132</v>
      </c>
      <c r="E190" s="25">
        <v>43918</v>
      </c>
      <c r="F190">
        <v>28</v>
      </c>
      <c r="G190">
        <v>3</v>
      </c>
      <c r="H190">
        <v>2020</v>
      </c>
      <c r="I190" t="s">
        <v>138</v>
      </c>
      <c r="J190" t="s">
        <v>38</v>
      </c>
      <c r="K190" t="s">
        <v>198</v>
      </c>
      <c r="L190" t="s">
        <v>199</v>
      </c>
      <c r="M190">
        <v>38.706432</v>
      </c>
      <c r="N190">
        <v>-8.9729770000000002</v>
      </c>
      <c r="O190" t="s">
        <v>198</v>
      </c>
      <c r="P190" t="s">
        <v>736</v>
      </c>
      <c r="Q190" t="s">
        <v>130</v>
      </c>
      <c r="R190">
        <v>29763</v>
      </c>
      <c r="S190" t="s">
        <v>131</v>
      </c>
      <c r="T190">
        <v>81</v>
      </c>
      <c r="U190" t="s">
        <v>136</v>
      </c>
      <c r="V190" t="s">
        <v>759</v>
      </c>
      <c r="W190" t="s">
        <v>718</v>
      </c>
      <c r="X190" t="s">
        <v>142</v>
      </c>
      <c r="Y190" t="s">
        <v>132</v>
      </c>
      <c r="Z190" t="s">
        <v>719</v>
      </c>
      <c r="AA190" s="25">
        <v>43950</v>
      </c>
    </row>
    <row r="191" spans="1:27">
      <c r="A191" t="s">
        <v>423</v>
      </c>
      <c r="B191" t="s">
        <v>124</v>
      </c>
      <c r="C191" t="s">
        <v>132</v>
      </c>
      <c r="D191" t="s">
        <v>132</v>
      </c>
      <c r="E191" s="25">
        <v>43918</v>
      </c>
      <c r="F191">
        <v>28</v>
      </c>
      <c r="G191">
        <v>3</v>
      </c>
      <c r="H191">
        <v>2020</v>
      </c>
      <c r="I191" t="s">
        <v>138</v>
      </c>
      <c r="J191" t="s">
        <v>38</v>
      </c>
      <c r="K191" t="s">
        <v>370</v>
      </c>
      <c r="L191" t="s">
        <v>221</v>
      </c>
      <c r="M191">
        <v>38.653151999999999</v>
      </c>
      <c r="N191">
        <v>-8.9898299999999995</v>
      </c>
      <c r="O191" t="s">
        <v>370</v>
      </c>
      <c r="P191" t="s">
        <v>780</v>
      </c>
      <c r="Q191" t="s">
        <v>130</v>
      </c>
      <c r="R191">
        <v>29763</v>
      </c>
      <c r="S191" t="s">
        <v>131</v>
      </c>
      <c r="T191">
        <v>48</v>
      </c>
      <c r="U191" t="s">
        <v>164</v>
      </c>
      <c r="V191" t="s">
        <v>759</v>
      </c>
      <c r="W191" t="s">
        <v>718</v>
      </c>
      <c r="X191" t="s">
        <v>142</v>
      </c>
      <c r="Y191" t="s">
        <v>132</v>
      </c>
      <c r="Z191" t="s">
        <v>719</v>
      </c>
      <c r="AA191" s="25">
        <v>43950</v>
      </c>
    </row>
    <row r="192" spans="1:27">
      <c r="A192" t="s">
        <v>424</v>
      </c>
      <c r="B192" t="s">
        <v>124</v>
      </c>
      <c r="C192" t="s">
        <v>132</v>
      </c>
      <c r="D192" t="s">
        <v>132</v>
      </c>
      <c r="E192" s="25">
        <v>43919</v>
      </c>
      <c r="F192">
        <v>29</v>
      </c>
      <c r="G192">
        <v>3</v>
      </c>
      <c r="H192">
        <v>2020</v>
      </c>
      <c r="I192" t="s">
        <v>138</v>
      </c>
      <c r="J192" t="s">
        <v>38</v>
      </c>
      <c r="K192" t="s">
        <v>425</v>
      </c>
      <c r="L192" t="s">
        <v>354</v>
      </c>
      <c r="M192">
        <v>37.511526000000003</v>
      </c>
      <c r="N192">
        <v>-8.0578540000000007</v>
      </c>
      <c r="O192" t="s">
        <v>425</v>
      </c>
      <c r="P192" t="s">
        <v>425</v>
      </c>
      <c r="Q192" t="s">
        <v>130</v>
      </c>
      <c r="R192">
        <v>29763</v>
      </c>
      <c r="S192" t="s">
        <v>131</v>
      </c>
      <c r="T192">
        <v>15</v>
      </c>
      <c r="U192" t="s">
        <v>164</v>
      </c>
      <c r="V192" t="s">
        <v>798</v>
      </c>
      <c r="W192" t="s">
        <v>718</v>
      </c>
      <c r="X192" t="s">
        <v>142</v>
      </c>
      <c r="Y192" t="s">
        <v>132</v>
      </c>
      <c r="Z192" t="s">
        <v>719</v>
      </c>
      <c r="AA192" s="25">
        <v>43950</v>
      </c>
    </row>
    <row r="193" spans="1:27">
      <c r="A193" t="s">
        <v>426</v>
      </c>
      <c r="B193" t="s">
        <v>124</v>
      </c>
      <c r="C193" t="s">
        <v>132</v>
      </c>
      <c r="D193" t="s">
        <v>132</v>
      </c>
      <c r="E193" s="25">
        <v>43919</v>
      </c>
      <c r="F193">
        <v>29</v>
      </c>
      <c r="G193">
        <v>3</v>
      </c>
      <c r="H193">
        <v>2020</v>
      </c>
      <c r="I193" t="s">
        <v>138</v>
      </c>
      <c r="J193" t="s">
        <v>38</v>
      </c>
      <c r="K193" t="s">
        <v>299</v>
      </c>
      <c r="L193" t="s">
        <v>167</v>
      </c>
      <c r="M193">
        <v>38.795112000000003</v>
      </c>
      <c r="N193">
        <v>-9.1844900000000003</v>
      </c>
      <c r="O193" t="s">
        <v>299</v>
      </c>
      <c r="P193" t="s">
        <v>799</v>
      </c>
      <c r="Q193" t="s">
        <v>130</v>
      </c>
      <c r="R193">
        <v>29763</v>
      </c>
      <c r="S193" t="s">
        <v>131</v>
      </c>
      <c r="T193">
        <v>78</v>
      </c>
      <c r="U193" t="s">
        <v>164</v>
      </c>
      <c r="V193" t="s">
        <v>757</v>
      </c>
      <c r="W193" t="s">
        <v>718</v>
      </c>
      <c r="X193" t="s">
        <v>142</v>
      </c>
      <c r="Y193" t="s">
        <v>132</v>
      </c>
      <c r="Z193" t="s">
        <v>719</v>
      </c>
      <c r="AA193" s="25">
        <v>43950</v>
      </c>
    </row>
    <row r="194" spans="1:27">
      <c r="A194" t="s">
        <v>427</v>
      </c>
      <c r="B194" t="s">
        <v>124</v>
      </c>
      <c r="C194" t="s">
        <v>132</v>
      </c>
      <c r="D194" t="s">
        <v>132</v>
      </c>
      <c r="E194" s="25">
        <v>43919</v>
      </c>
      <c r="F194">
        <v>29</v>
      </c>
      <c r="G194">
        <v>3</v>
      </c>
      <c r="H194">
        <v>2020</v>
      </c>
      <c r="I194" t="s">
        <v>138</v>
      </c>
      <c r="J194" t="s">
        <v>38</v>
      </c>
      <c r="K194" t="s">
        <v>376</v>
      </c>
      <c r="L194" t="s">
        <v>377</v>
      </c>
      <c r="M194">
        <v>40.861628000000003</v>
      </c>
      <c r="N194">
        <v>-8.6235680000000006</v>
      </c>
      <c r="O194" t="s">
        <v>376</v>
      </c>
      <c r="P194" t="s">
        <v>783</v>
      </c>
      <c r="Q194" t="s">
        <v>130</v>
      </c>
      <c r="R194">
        <v>29763</v>
      </c>
      <c r="S194" t="s">
        <v>131</v>
      </c>
      <c r="T194">
        <v>84</v>
      </c>
      <c r="U194" t="s">
        <v>136</v>
      </c>
      <c r="V194" t="s">
        <v>784</v>
      </c>
      <c r="W194" t="s">
        <v>718</v>
      </c>
      <c r="X194" t="s">
        <v>142</v>
      </c>
      <c r="Y194" t="s">
        <v>132</v>
      </c>
      <c r="Z194" t="s">
        <v>719</v>
      </c>
      <c r="AA194" s="25">
        <v>43950</v>
      </c>
    </row>
    <row r="195" spans="1:27">
      <c r="A195" t="s">
        <v>428</v>
      </c>
      <c r="B195" t="s">
        <v>124</v>
      </c>
      <c r="C195" t="s">
        <v>132</v>
      </c>
      <c r="D195" t="s">
        <v>132</v>
      </c>
      <c r="E195" s="25">
        <v>43919</v>
      </c>
      <c r="F195">
        <v>29</v>
      </c>
      <c r="G195">
        <v>3</v>
      </c>
      <c r="H195">
        <v>2020</v>
      </c>
      <c r="I195" t="s">
        <v>138</v>
      </c>
      <c r="J195" t="s">
        <v>38</v>
      </c>
      <c r="K195" t="s">
        <v>376</v>
      </c>
      <c r="L195" t="s">
        <v>377</v>
      </c>
      <c r="M195">
        <v>40.861628000000003</v>
      </c>
      <c r="N195">
        <v>-8.6235680000000006</v>
      </c>
      <c r="O195" t="s">
        <v>376</v>
      </c>
      <c r="P195" t="s">
        <v>783</v>
      </c>
      <c r="Q195" t="s">
        <v>130</v>
      </c>
      <c r="R195">
        <v>29763</v>
      </c>
      <c r="S195" t="s">
        <v>131</v>
      </c>
      <c r="T195">
        <v>53</v>
      </c>
      <c r="U195" t="s">
        <v>164</v>
      </c>
      <c r="V195" t="s">
        <v>784</v>
      </c>
      <c r="W195" t="s">
        <v>718</v>
      </c>
      <c r="X195" t="s">
        <v>142</v>
      </c>
      <c r="Y195" t="s">
        <v>132</v>
      </c>
      <c r="Z195" t="s">
        <v>719</v>
      </c>
      <c r="AA195" s="25">
        <v>43950</v>
      </c>
    </row>
    <row r="196" spans="1:27">
      <c r="A196" t="s">
        <v>429</v>
      </c>
      <c r="B196" t="s">
        <v>124</v>
      </c>
      <c r="C196" t="s">
        <v>132</v>
      </c>
      <c r="D196" t="s">
        <v>132</v>
      </c>
      <c r="E196" s="25">
        <v>43919</v>
      </c>
      <c r="F196">
        <v>29</v>
      </c>
      <c r="G196">
        <v>3</v>
      </c>
      <c r="H196">
        <v>2020</v>
      </c>
      <c r="I196" t="s">
        <v>138</v>
      </c>
      <c r="J196" t="s">
        <v>38</v>
      </c>
      <c r="K196" t="s">
        <v>376</v>
      </c>
      <c r="L196" t="s">
        <v>377</v>
      </c>
      <c r="M196">
        <v>40.861628000000003</v>
      </c>
      <c r="N196">
        <v>-8.6235680000000006</v>
      </c>
      <c r="O196" t="s">
        <v>376</v>
      </c>
      <c r="P196" t="s">
        <v>783</v>
      </c>
      <c r="Q196" t="s">
        <v>130</v>
      </c>
      <c r="R196">
        <v>29763</v>
      </c>
      <c r="S196" t="s">
        <v>131</v>
      </c>
      <c r="T196">
        <v>73</v>
      </c>
      <c r="U196" t="s">
        <v>136</v>
      </c>
      <c r="V196" t="s">
        <v>784</v>
      </c>
      <c r="W196" t="s">
        <v>718</v>
      </c>
      <c r="X196" t="s">
        <v>142</v>
      </c>
      <c r="Y196" t="s">
        <v>132</v>
      </c>
      <c r="Z196" t="s">
        <v>719</v>
      </c>
      <c r="AA196" s="25">
        <v>43950</v>
      </c>
    </row>
    <row r="197" spans="1:27">
      <c r="A197" t="s">
        <v>430</v>
      </c>
      <c r="B197" t="s">
        <v>124</v>
      </c>
      <c r="C197" t="s">
        <v>132</v>
      </c>
      <c r="D197" t="s">
        <v>132</v>
      </c>
      <c r="E197" s="25">
        <v>43919</v>
      </c>
      <c r="F197">
        <v>29</v>
      </c>
      <c r="G197">
        <v>3</v>
      </c>
      <c r="H197">
        <v>2020</v>
      </c>
      <c r="I197" t="s">
        <v>138</v>
      </c>
      <c r="J197" t="s">
        <v>38</v>
      </c>
      <c r="K197" t="s">
        <v>376</v>
      </c>
      <c r="L197" t="s">
        <v>377</v>
      </c>
      <c r="M197">
        <v>40.861628000000003</v>
      </c>
      <c r="N197">
        <v>-8.6235680000000006</v>
      </c>
      <c r="O197" t="s">
        <v>376</v>
      </c>
      <c r="P197" t="s">
        <v>783</v>
      </c>
      <c r="Q197" t="s">
        <v>130</v>
      </c>
      <c r="R197">
        <v>29763</v>
      </c>
      <c r="S197" t="s">
        <v>131</v>
      </c>
      <c r="T197">
        <v>55</v>
      </c>
      <c r="U197" t="s">
        <v>136</v>
      </c>
      <c r="V197" t="s">
        <v>784</v>
      </c>
      <c r="W197" t="s">
        <v>718</v>
      </c>
      <c r="X197" t="s">
        <v>142</v>
      </c>
      <c r="Y197" t="s">
        <v>132</v>
      </c>
      <c r="Z197" t="s">
        <v>719</v>
      </c>
      <c r="AA197" s="25">
        <v>43950</v>
      </c>
    </row>
    <row r="198" spans="1:27">
      <c r="A198" t="s">
        <v>431</v>
      </c>
      <c r="B198" t="s">
        <v>124</v>
      </c>
      <c r="C198" t="s">
        <v>132</v>
      </c>
      <c r="D198" t="s">
        <v>132</v>
      </c>
      <c r="E198" s="25">
        <v>43919</v>
      </c>
      <c r="F198">
        <v>29</v>
      </c>
      <c r="G198">
        <v>3</v>
      </c>
      <c r="H198">
        <v>2020</v>
      </c>
      <c r="I198" t="s">
        <v>138</v>
      </c>
      <c r="J198" t="s">
        <v>38</v>
      </c>
      <c r="K198" t="s">
        <v>376</v>
      </c>
      <c r="L198" t="s">
        <v>377</v>
      </c>
      <c r="M198">
        <v>40.861628000000003</v>
      </c>
      <c r="N198">
        <v>-8.6235680000000006</v>
      </c>
      <c r="O198" t="s">
        <v>376</v>
      </c>
      <c r="P198" t="s">
        <v>783</v>
      </c>
      <c r="Q198" t="s">
        <v>130</v>
      </c>
      <c r="R198">
        <v>29763</v>
      </c>
      <c r="S198" t="s">
        <v>131</v>
      </c>
      <c r="T198">
        <v>47</v>
      </c>
      <c r="U198" t="s">
        <v>136</v>
      </c>
      <c r="V198" t="s">
        <v>784</v>
      </c>
      <c r="W198" t="s">
        <v>718</v>
      </c>
      <c r="X198" t="s">
        <v>142</v>
      </c>
      <c r="Y198" t="s">
        <v>132</v>
      </c>
      <c r="Z198" t="s">
        <v>719</v>
      </c>
      <c r="AA198" s="25">
        <v>43950</v>
      </c>
    </row>
    <row r="199" spans="1:27">
      <c r="A199" t="s">
        <v>432</v>
      </c>
      <c r="B199" t="s">
        <v>124</v>
      </c>
      <c r="C199" t="s">
        <v>132</v>
      </c>
      <c r="D199" t="s">
        <v>132</v>
      </c>
      <c r="E199" s="25">
        <v>43919</v>
      </c>
      <c r="F199">
        <v>29</v>
      </c>
      <c r="G199">
        <v>3</v>
      </c>
      <c r="H199">
        <v>2020</v>
      </c>
      <c r="I199" t="s">
        <v>138</v>
      </c>
      <c r="J199" t="s">
        <v>38</v>
      </c>
      <c r="K199" t="s">
        <v>376</v>
      </c>
      <c r="L199" t="s">
        <v>377</v>
      </c>
      <c r="M199">
        <v>40.861628000000003</v>
      </c>
      <c r="N199">
        <v>-8.6235680000000006</v>
      </c>
      <c r="O199" t="s">
        <v>376</v>
      </c>
      <c r="P199" t="s">
        <v>783</v>
      </c>
      <c r="Q199" t="s">
        <v>130</v>
      </c>
      <c r="R199">
        <v>29763</v>
      </c>
      <c r="S199" t="s">
        <v>131</v>
      </c>
      <c r="T199">
        <v>85</v>
      </c>
      <c r="U199" t="s">
        <v>136</v>
      </c>
      <c r="V199" t="s">
        <v>784</v>
      </c>
      <c r="W199" t="s">
        <v>718</v>
      </c>
      <c r="X199" t="s">
        <v>142</v>
      </c>
      <c r="Y199" t="s">
        <v>132</v>
      </c>
      <c r="Z199" t="s">
        <v>719</v>
      </c>
      <c r="AA199" s="25">
        <v>43950</v>
      </c>
    </row>
    <row r="200" spans="1:27">
      <c r="A200" t="s">
        <v>433</v>
      </c>
      <c r="B200" t="s">
        <v>124</v>
      </c>
      <c r="C200" t="s">
        <v>132</v>
      </c>
      <c r="D200" t="s">
        <v>132</v>
      </c>
      <c r="E200" s="25">
        <v>43919</v>
      </c>
      <c r="F200">
        <v>29</v>
      </c>
      <c r="G200">
        <v>3</v>
      </c>
      <c r="H200">
        <v>2020</v>
      </c>
      <c r="I200" t="s">
        <v>138</v>
      </c>
      <c r="J200" t="s">
        <v>38</v>
      </c>
      <c r="K200" t="s">
        <v>376</v>
      </c>
      <c r="L200" t="s">
        <v>377</v>
      </c>
      <c r="M200">
        <v>40.861628000000003</v>
      </c>
      <c r="N200">
        <v>-8.6235680000000006</v>
      </c>
      <c r="O200" t="s">
        <v>376</v>
      </c>
      <c r="P200" t="s">
        <v>783</v>
      </c>
      <c r="Q200" t="s">
        <v>130</v>
      </c>
      <c r="R200">
        <v>29763</v>
      </c>
      <c r="S200" t="s">
        <v>131</v>
      </c>
      <c r="T200">
        <v>83</v>
      </c>
      <c r="U200" t="s">
        <v>164</v>
      </c>
      <c r="V200" t="s">
        <v>784</v>
      </c>
      <c r="W200" t="s">
        <v>718</v>
      </c>
      <c r="X200" t="s">
        <v>142</v>
      </c>
      <c r="Y200" t="s">
        <v>132</v>
      </c>
      <c r="Z200" t="s">
        <v>719</v>
      </c>
      <c r="AA200" s="25">
        <v>43950</v>
      </c>
    </row>
    <row r="201" spans="1:27">
      <c r="A201" t="s">
        <v>434</v>
      </c>
      <c r="B201" t="s">
        <v>124</v>
      </c>
      <c r="C201" t="s">
        <v>132</v>
      </c>
      <c r="D201" t="s">
        <v>132</v>
      </c>
      <c r="E201" s="25">
        <v>43919</v>
      </c>
      <c r="F201">
        <v>29</v>
      </c>
      <c r="G201">
        <v>3</v>
      </c>
      <c r="H201">
        <v>2020</v>
      </c>
      <c r="I201" t="s">
        <v>138</v>
      </c>
      <c r="J201" t="s">
        <v>38</v>
      </c>
      <c r="K201" t="s">
        <v>376</v>
      </c>
      <c r="L201" t="s">
        <v>377</v>
      </c>
      <c r="M201">
        <v>40.861628000000003</v>
      </c>
      <c r="N201">
        <v>-8.6235680000000006</v>
      </c>
      <c r="O201" t="s">
        <v>376</v>
      </c>
      <c r="P201" t="s">
        <v>435</v>
      </c>
      <c r="Q201" t="s">
        <v>130</v>
      </c>
      <c r="R201">
        <v>29763</v>
      </c>
      <c r="S201" t="s">
        <v>131</v>
      </c>
      <c r="T201">
        <v>84</v>
      </c>
      <c r="U201" t="s">
        <v>164</v>
      </c>
      <c r="V201" t="s">
        <v>784</v>
      </c>
      <c r="W201" t="s">
        <v>718</v>
      </c>
      <c r="X201" t="s">
        <v>142</v>
      </c>
      <c r="Y201" t="s">
        <v>132</v>
      </c>
      <c r="Z201" t="s">
        <v>719</v>
      </c>
      <c r="AA201" s="25">
        <v>43950</v>
      </c>
    </row>
    <row r="202" spans="1:27">
      <c r="A202" t="s">
        <v>436</v>
      </c>
      <c r="B202" t="s">
        <v>124</v>
      </c>
      <c r="C202" t="s">
        <v>132</v>
      </c>
      <c r="D202" t="s">
        <v>132</v>
      </c>
      <c r="E202" s="25">
        <v>43919</v>
      </c>
      <c r="F202">
        <v>29</v>
      </c>
      <c r="G202">
        <v>3</v>
      </c>
      <c r="H202">
        <v>2020</v>
      </c>
      <c r="I202" t="s">
        <v>138</v>
      </c>
      <c r="J202" t="s">
        <v>38</v>
      </c>
      <c r="K202" t="s">
        <v>376</v>
      </c>
      <c r="L202" t="s">
        <v>377</v>
      </c>
      <c r="M202">
        <v>40.861628000000003</v>
      </c>
      <c r="N202">
        <v>-8.6235680000000006</v>
      </c>
      <c r="O202" t="s">
        <v>376</v>
      </c>
      <c r="P202" t="s">
        <v>783</v>
      </c>
      <c r="Q202" t="s">
        <v>130</v>
      </c>
      <c r="R202">
        <v>29763</v>
      </c>
      <c r="S202" t="s">
        <v>131</v>
      </c>
      <c r="T202">
        <v>85</v>
      </c>
      <c r="U202" t="s">
        <v>136</v>
      </c>
      <c r="V202" t="s">
        <v>784</v>
      </c>
      <c r="W202" t="s">
        <v>718</v>
      </c>
      <c r="X202" t="s">
        <v>142</v>
      </c>
      <c r="Y202" t="s">
        <v>132</v>
      </c>
      <c r="Z202" t="s">
        <v>719</v>
      </c>
      <c r="AA202" s="25">
        <v>43950</v>
      </c>
    </row>
    <row r="203" spans="1:27">
      <c r="A203" t="s">
        <v>437</v>
      </c>
      <c r="B203" t="s">
        <v>124</v>
      </c>
      <c r="C203" t="s">
        <v>132</v>
      </c>
      <c r="D203" t="s">
        <v>132</v>
      </c>
      <c r="E203" s="25">
        <v>43919</v>
      </c>
      <c r="F203">
        <v>29</v>
      </c>
      <c r="G203">
        <v>3</v>
      </c>
      <c r="H203">
        <v>2020</v>
      </c>
      <c r="I203" t="s">
        <v>138</v>
      </c>
      <c r="J203" t="s">
        <v>38</v>
      </c>
      <c r="K203" t="s">
        <v>376</v>
      </c>
      <c r="L203" t="s">
        <v>377</v>
      </c>
      <c r="M203">
        <v>40.861628000000003</v>
      </c>
      <c r="N203">
        <v>-8.6235680000000006</v>
      </c>
      <c r="O203" t="s">
        <v>376</v>
      </c>
      <c r="P203" t="s">
        <v>783</v>
      </c>
      <c r="Q203" t="s">
        <v>130</v>
      </c>
      <c r="R203">
        <v>29763</v>
      </c>
      <c r="S203" t="s">
        <v>131</v>
      </c>
      <c r="T203">
        <v>74</v>
      </c>
      <c r="U203" t="s">
        <v>136</v>
      </c>
      <c r="V203" t="s">
        <v>784</v>
      </c>
      <c r="W203" t="s">
        <v>718</v>
      </c>
      <c r="X203" t="s">
        <v>142</v>
      </c>
      <c r="Y203" t="s">
        <v>132</v>
      </c>
      <c r="Z203" t="s">
        <v>719</v>
      </c>
      <c r="AA203" s="25">
        <v>43950</v>
      </c>
    </row>
    <row r="204" spans="1:27">
      <c r="A204" t="s">
        <v>438</v>
      </c>
      <c r="B204" t="s">
        <v>124</v>
      </c>
      <c r="C204" t="s">
        <v>132</v>
      </c>
      <c r="D204" t="s">
        <v>132</v>
      </c>
      <c r="E204" s="25">
        <v>43919</v>
      </c>
      <c r="F204">
        <v>29</v>
      </c>
      <c r="G204">
        <v>3</v>
      </c>
      <c r="H204">
        <v>2020</v>
      </c>
      <c r="I204" t="s">
        <v>138</v>
      </c>
      <c r="J204" t="s">
        <v>38</v>
      </c>
      <c r="K204" t="s">
        <v>353</v>
      </c>
      <c r="L204" t="s">
        <v>354</v>
      </c>
      <c r="M204">
        <v>38.016114000000002</v>
      </c>
      <c r="N204">
        <v>-7.8621939999999997</v>
      </c>
      <c r="O204" t="s">
        <v>353</v>
      </c>
      <c r="P204" t="s">
        <v>800</v>
      </c>
      <c r="Q204" t="s">
        <v>130</v>
      </c>
      <c r="R204">
        <v>29763</v>
      </c>
      <c r="S204" t="s">
        <v>131</v>
      </c>
      <c r="T204">
        <v>62</v>
      </c>
      <c r="U204" t="s">
        <v>164</v>
      </c>
      <c r="V204" t="s">
        <v>798</v>
      </c>
      <c r="W204" t="s">
        <v>718</v>
      </c>
      <c r="X204" t="s">
        <v>142</v>
      </c>
      <c r="Y204" t="s">
        <v>132</v>
      </c>
      <c r="Z204" t="s">
        <v>719</v>
      </c>
      <c r="AA204" s="25">
        <v>43950</v>
      </c>
    </row>
    <row r="205" spans="1:27">
      <c r="A205" t="s">
        <v>439</v>
      </c>
      <c r="B205" t="s">
        <v>124</v>
      </c>
      <c r="C205" t="s">
        <v>132</v>
      </c>
      <c r="D205" t="s">
        <v>132</v>
      </c>
      <c r="E205" s="25">
        <v>43918</v>
      </c>
      <c r="F205">
        <v>28</v>
      </c>
      <c r="G205">
        <v>3</v>
      </c>
      <c r="H205">
        <v>2020</v>
      </c>
      <c r="I205" t="s">
        <v>138</v>
      </c>
      <c r="J205" t="s">
        <v>38</v>
      </c>
      <c r="K205" t="s">
        <v>161</v>
      </c>
      <c r="L205" t="s">
        <v>162</v>
      </c>
      <c r="M205">
        <v>38.726197999999997</v>
      </c>
      <c r="N205">
        <v>-9.1385769999999997</v>
      </c>
      <c r="O205" t="s">
        <v>161</v>
      </c>
      <c r="P205" t="s">
        <v>217</v>
      </c>
      <c r="Q205" t="s">
        <v>130</v>
      </c>
      <c r="R205">
        <v>29763</v>
      </c>
      <c r="S205" t="s">
        <v>131</v>
      </c>
      <c r="T205">
        <v>87</v>
      </c>
      <c r="U205" t="s">
        <v>136</v>
      </c>
      <c r="V205" t="s">
        <v>750</v>
      </c>
      <c r="W205" t="s">
        <v>718</v>
      </c>
      <c r="X205" t="s">
        <v>142</v>
      </c>
      <c r="Y205" t="s">
        <v>132</v>
      </c>
      <c r="Z205" t="s">
        <v>719</v>
      </c>
      <c r="AA205" s="25">
        <v>43950</v>
      </c>
    </row>
    <row r="206" spans="1:27">
      <c r="A206" t="s">
        <v>440</v>
      </c>
      <c r="B206" t="s">
        <v>124</v>
      </c>
      <c r="C206" t="s">
        <v>132</v>
      </c>
      <c r="D206" t="s">
        <v>132</v>
      </c>
      <c r="E206" s="25">
        <v>43919</v>
      </c>
      <c r="F206">
        <v>29</v>
      </c>
      <c r="G206">
        <v>3</v>
      </c>
      <c r="H206">
        <v>2020</v>
      </c>
      <c r="I206" t="s">
        <v>138</v>
      </c>
      <c r="J206" t="s">
        <v>38</v>
      </c>
      <c r="K206" t="s">
        <v>161</v>
      </c>
      <c r="L206" t="s">
        <v>162</v>
      </c>
      <c r="M206">
        <v>38.726197999999997</v>
      </c>
      <c r="N206">
        <v>-9.1385769999999997</v>
      </c>
      <c r="O206" t="s">
        <v>161</v>
      </c>
      <c r="P206" t="s">
        <v>441</v>
      </c>
      <c r="Q206" t="s">
        <v>130</v>
      </c>
      <c r="R206">
        <v>29763</v>
      </c>
      <c r="S206" t="s">
        <v>131</v>
      </c>
      <c r="T206">
        <v>93</v>
      </c>
      <c r="U206" t="s">
        <v>136</v>
      </c>
      <c r="V206" t="s">
        <v>442</v>
      </c>
      <c r="W206" t="s">
        <v>718</v>
      </c>
      <c r="X206" t="s">
        <v>142</v>
      </c>
      <c r="Y206" t="s">
        <v>132</v>
      </c>
      <c r="Z206" t="s">
        <v>719</v>
      </c>
      <c r="AA206" s="25">
        <v>43950</v>
      </c>
    </row>
    <row r="207" spans="1:27">
      <c r="A207" t="s">
        <v>443</v>
      </c>
      <c r="B207" t="s">
        <v>124</v>
      </c>
      <c r="C207" t="s">
        <v>132</v>
      </c>
      <c r="D207" t="s">
        <v>132</v>
      </c>
      <c r="E207" s="25">
        <v>43919</v>
      </c>
      <c r="F207">
        <v>29</v>
      </c>
      <c r="G207">
        <v>3</v>
      </c>
      <c r="H207">
        <v>2020</v>
      </c>
      <c r="I207" t="s">
        <v>138</v>
      </c>
      <c r="J207" t="s">
        <v>38</v>
      </c>
      <c r="K207" t="s">
        <v>161</v>
      </c>
      <c r="L207" t="s">
        <v>162</v>
      </c>
      <c r="M207">
        <v>38.726197999999997</v>
      </c>
      <c r="N207">
        <v>-9.1385769999999997</v>
      </c>
      <c r="O207" t="s">
        <v>161</v>
      </c>
      <c r="P207" t="s">
        <v>441</v>
      </c>
      <c r="Q207" t="s">
        <v>130</v>
      </c>
      <c r="R207">
        <v>29763</v>
      </c>
      <c r="S207" t="s">
        <v>131</v>
      </c>
      <c r="T207">
        <v>102</v>
      </c>
      <c r="U207" t="s">
        <v>164</v>
      </c>
      <c r="V207" t="s">
        <v>442</v>
      </c>
      <c r="W207" t="s">
        <v>718</v>
      </c>
      <c r="X207" t="s">
        <v>142</v>
      </c>
      <c r="Y207" t="s">
        <v>132</v>
      </c>
      <c r="Z207" t="s">
        <v>719</v>
      </c>
      <c r="AA207" s="25">
        <v>43950</v>
      </c>
    </row>
    <row r="208" spans="1:27">
      <c r="A208" t="s">
        <v>444</v>
      </c>
      <c r="B208" t="s">
        <v>124</v>
      </c>
      <c r="C208" t="s">
        <v>132</v>
      </c>
      <c r="D208" t="s">
        <v>132</v>
      </c>
      <c r="E208" s="25">
        <v>43919</v>
      </c>
      <c r="F208">
        <v>29</v>
      </c>
      <c r="G208">
        <v>3</v>
      </c>
      <c r="H208">
        <v>2020</v>
      </c>
      <c r="I208" t="s">
        <v>138</v>
      </c>
      <c r="J208" t="s">
        <v>38</v>
      </c>
      <c r="K208" t="s">
        <v>249</v>
      </c>
      <c r="L208" t="s">
        <v>250</v>
      </c>
      <c r="M208">
        <v>38.804395</v>
      </c>
      <c r="N208">
        <v>-9.3798759999999994</v>
      </c>
      <c r="O208" t="s">
        <v>249</v>
      </c>
      <c r="P208" t="s">
        <v>782</v>
      </c>
      <c r="Q208" t="s">
        <v>130</v>
      </c>
      <c r="R208">
        <v>29763</v>
      </c>
      <c r="S208" t="s">
        <v>131</v>
      </c>
      <c r="T208">
        <v>91</v>
      </c>
      <c r="U208" t="s">
        <v>164</v>
      </c>
      <c r="V208" t="s">
        <v>442</v>
      </c>
      <c r="W208" t="s">
        <v>718</v>
      </c>
      <c r="X208" t="s">
        <v>142</v>
      </c>
      <c r="Y208" t="s">
        <v>132</v>
      </c>
      <c r="Z208" t="s">
        <v>719</v>
      </c>
      <c r="AA208" s="25">
        <v>43950</v>
      </c>
    </row>
    <row r="209" spans="1:27">
      <c r="A209" t="s">
        <v>445</v>
      </c>
      <c r="B209" t="s">
        <v>124</v>
      </c>
      <c r="C209" t="s">
        <v>132</v>
      </c>
      <c r="D209" t="s">
        <v>132</v>
      </c>
      <c r="E209" s="25">
        <v>43919</v>
      </c>
      <c r="F209">
        <v>29</v>
      </c>
      <c r="G209">
        <v>3</v>
      </c>
      <c r="H209">
        <v>2020</v>
      </c>
      <c r="I209" t="s">
        <v>138</v>
      </c>
      <c r="J209" t="s">
        <v>38</v>
      </c>
      <c r="K209" t="s">
        <v>258</v>
      </c>
      <c r="L209" t="s">
        <v>221</v>
      </c>
      <c r="M209">
        <v>38.662199999999999</v>
      </c>
      <c r="N209">
        <v>-9.0784699999999994</v>
      </c>
      <c r="O209" t="s">
        <v>258</v>
      </c>
      <c r="P209" t="s">
        <v>758</v>
      </c>
      <c r="Q209" t="s">
        <v>130</v>
      </c>
      <c r="R209">
        <v>29763</v>
      </c>
      <c r="S209" t="s">
        <v>131</v>
      </c>
      <c r="T209">
        <v>73</v>
      </c>
      <c r="U209" t="s">
        <v>164</v>
      </c>
      <c r="V209" t="s">
        <v>759</v>
      </c>
      <c r="W209" t="s">
        <v>718</v>
      </c>
      <c r="X209" t="s">
        <v>142</v>
      </c>
      <c r="Y209" t="s">
        <v>132</v>
      </c>
      <c r="Z209" t="s">
        <v>719</v>
      </c>
      <c r="AA209" s="25">
        <v>43950</v>
      </c>
    </row>
    <row r="210" spans="1:27">
      <c r="A210" t="s">
        <v>446</v>
      </c>
      <c r="B210" t="s">
        <v>124</v>
      </c>
      <c r="C210" t="s">
        <v>132</v>
      </c>
      <c r="D210" t="s">
        <v>132</v>
      </c>
      <c r="E210" s="25">
        <v>43917</v>
      </c>
      <c r="F210">
        <v>27</v>
      </c>
      <c r="G210">
        <v>3</v>
      </c>
      <c r="H210">
        <v>2020</v>
      </c>
      <c r="I210" t="s">
        <v>138</v>
      </c>
      <c r="J210" t="s">
        <v>38</v>
      </c>
      <c r="K210" t="s">
        <v>407</v>
      </c>
      <c r="L210" t="s">
        <v>221</v>
      </c>
      <c r="M210">
        <v>38.641272000000001</v>
      </c>
      <c r="N210">
        <v>-9.0974839999999997</v>
      </c>
      <c r="O210" t="s">
        <v>407</v>
      </c>
      <c r="P210" t="s">
        <v>794</v>
      </c>
      <c r="Q210" t="s">
        <v>130</v>
      </c>
      <c r="R210">
        <v>29763</v>
      </c>
      <c r="S210" t="s">
        <v>131</v>
      </c>
      <c r="T210">
        <v>54</v>
      </c>
      <c r="U210" t="s">
        <v>136</v>
      </c>
      <c r="V210" t="s">
        <v>743</v>
      </c>
      <c r="W210" t="s">
        <v>718</v>
      </c>
      <c r="X210" t="s">
        <v>142</v>
      </c>
      <c r="Y210" t="s">
        <v>132</v>
      </c>
      <c r="Z210" t="s">
        <v>719</v>
      </c>
      <c r="AA210" s="25">
        <v>43950</v>
      </c>
    </row>
    <row r="211" spans="1:27">
      <c r="A211" t="s">
        <v>447</v>
      </c>
      <c r="B211" t="s">
        <v>124</v>
      </c>
      <c r="C211" t="s">
        <v>132</v>
      </c>
      <c r="D211" t="s">
        <v>132</v>
      </c>
      <c r="E211" s="25">
        <v>43917</v>
      </c>
      <c r="F211">
        <v>27</v>
      </c>
      <c r="G211">
        <v>3</v>
      </c>
      <c r="H211">
        <v>2020</v>
      </c>
      <c r="I211" t="s">
        <v>138</v>
      </c>
      <c r="J211" t="s">
        <v>38</v>
      </c>
      <c r="K211" t="s">
        <v>407</v>
      </c>
      <c r="L211" t="s">
        <v>221</v>
      </c>
      <c r="M211">
        <v>38.641272000000001</v>
      </c>
      <c r="N211">
        <v>-9.0974839999999997</v>
      </c>
      <c r="O211" t="s">
        <v>407</v>
      </c>
      <c r="P211" t="s">
        <v>448</v>
      </c>
      <c r="Q211" t="s">
        <v>130</v>
      </c>
      <c r="R211">
        <v>29763</v>
      </c>
      <c r="S211" t="s">
        <v>131</v>
      </c>
      <c r="T211">
        <v>69</v>
      </c>
      <c r="U211" t="s">
        <v>136</v>
      </c>
      <c r="V211" t="s">
        <v>743</v>
      </c>
      <c r="W211" t="s">
        <v>718</v>
      </c>
      <c r="X211" t="s">
        <v>142</v>
      </c>
      <c r="Y211" t="s">
        <v>132</v>
      </c>
      <c r="Z211" t="s">
        <v>719</v>
      </c>
      <c r="AA211" s="25">
        <v>43950</v>
      </c>
    </row>
    <row r="212" spans="1:27">
      <c r="A212" t="s">
        <v>449</v>
      </c>
      <c r="B212" t="s">
        <v>124</v>
      </c>
      <c r="C212" t="s">
        <v>132</v>
      </c>
      <c r="D212" t="s">
        <v>132</v>
      </c>
      <c r="E212" s="25">
        <v>43920</v>
      </c>
      <c r="F212">
        <v>30</v>
      </c>
      <c r="G212">
        <v>3</v>
      </c>
      <c r="H212">
        <v>2020</v>
      </c>
      <c r="I212" t="s">
        <v>138</v>
      </c>
      <c r="J212" t="s">
        <v>38</v>
      </c>
      <c r="K212" t="s">
        <v>299</v>
      </c>
      <c r="L212" t="s">
        <v>167</v>
      </c>
      <c r="M212">
        <v>38.795112000000003</v>
      </c>
      <c r="N212">
        <v>-9.1844900000000003</v>
      </c>
      <c r="O212" t="s">
        <v>299</v>
      </c>
      <c r="P212" t="s">
        <v>299</v>
      </c>
      <c r="Q212" t="s">
        <v>130</v>
      </c>
      <c r="R212">
        <v>29763</v>
      </c>
      <c r="S212" t="s">
        <v>131</v>
      </c>
      <c r="T212">
        <v>42</v>
      </c>
      <c r="U212" t="s">
        <v>164</v>
      </c>
      <c r="V212" t="s">
        <v>757</v>
      </c>
      <c r="W212" t="s">
        <v>718</v>
      </c>
      <c r="X212" t="s">
        <v>142</v>
      </c>
      <c r="Y212" t="s">
        <v>132</v>
      </c>
      <c r="Z212" t="s">
        <v>719</v>
      </c>
      <c r="AA212" s="25">
        <v>43950</v>
      </c>
    </row>
    <row r="213" spans="1:27">
      <c r="A213" t="s">
        <v>450</v>
      </c>
      <c r="B213" t="s">
        <v>124</v>
      </c>
      <c r="C213" t="s">
        <v>132</v>
      </c>
      <c r="D213" t="s">
        <v>132</v>
      </c>
      <c r="E213" s="25">
        <v>43920</v>
      </c>
      <c r="F213">
        <v>30</v>
      </c>
      <c r="G213">
        <v>3</v>
      </c>
      <c r="H213">
        <v>2020</v>
      </c>
      <c r="I213" t="s">
        <v>138</v>
      </c>
      <c r="J213" t="s">
        <v>38</v>
      </c>
      <c r="K213" t="s">
        <v>256</v>
      </c>
      <c r="L213" t="s">
        <v>250</v>
      </c>
      <c r="M213">
        <v>38.831434999999999</v>
      </c>
      <c r="N213">
        <v>-9.1731630000000006</v>
      </c>
      <c r="O213" t="s">
        <v>256</v>
      </c>
      <c r="P213" t="s">
        <v>762</v>
      </c>
      <c r="Q213" t="s">
        <v>130</v>
      </c>
      <c r="R213">
        <v>29763</v>
      </c>
      <c r="S213" t="s">
        <v>131</v>
      </c>
      <c r="T213">
        <v>28</v>
      </c>
      <c r="U213" t="s">
        <v>136</v>
      </c>
      <c r="V213" t="s">
        <v>757</v>
      </c>
      <c r="W213" t="s">
        <v>718</v>
      </c>
      <c r="X213" t="s">
        <v>142</v>
      </c>
      <c r="Y213" t="s">
        <v>132</v>
      </c>
      <c r="Z213" t="s">
        <v>719</v>
      </c>
      <c r="AA213" s="25">
        <v>43950</v>
      </c>
    </row>
    <row r="214" spans="1:27">
      <c r="A214" t="s">
        <v>451</v>
      </c>
      <c r="B214" t="s">
        <v>124</v>
      </c>
      <c r="C214" t="s">
        <v>132</v>
      </c>
      <c r="D214" t="s">
        <v>132</v>
      </c>
      <c r="E214" s="25">
        <v>43920</v>
      </c>
      <c r="F214">
        <v>30</v>
      </c>
      <c r="G214">
        <v>3</v>
      </c>
      <c r="H214">
        <v>2020</v>
      </c>
      <c r="I214" t="s">
        <v>138</v>
      </c>
      <c r="J214" t="s">
        <v>38</v>
      </c>
      <c r="K214" t="s">
        <v>299</v>
      </c>
      <c r="L214" t="s">
        <v>167</v>
      </c>
      <c r="M214">
        <v>38.795112000000003</v>
      </c>
      <c r="N214">
        <v>-9.1844900000000003</v>
      </c>
      <c r="O214" t="s">
        <v>299</v>
      </c>
      <c r="P214" t="s">
        <v>764</v>
      </c>
      <c r="Q214" t="s">
        <v>130</v>
      </c>
      <c r="R214">
        <v>29763</v>
      </c>
      <c r="S214" t="s">
        <v>131</v>
      </c>
      <c r="T214">
        <v>81</v>
      </c>
      <c r="U214" t="s">
        <v>136</v>
      </c>
      <c r="V214" t="s">
        <v>757</v>
      </c>
      <c r="W214" t="s">
        <v>718</v>
      </c>
      <c r="X214" t="s">
        <v>142</v>
      </c>
      <c r="Y214" t="s">
        <v>132</v>
      </c>
      <c r="Z214" t="s">
        <v>719</v>
      </c>
      <c r="AA214" s="25">
        <v>43950</v>
      </c>
    </row>
    <row r="215" spans="1:27">
      <c r="A215" t="s">
        <v>452</v>
      </c>
      <c r="B215" t="s">
        <v>124</v>
      </c>
      <c r="C215" t="s">
        <v>132</v>
      </c>
      <c r="D215" t="s">
        <v>132</v>
      </c>
      <c r="E215" s="25">
        <v>43920</v>
      </c>
      <c r="F215">
        <v>30</v>
      </c>
      <c r="G215">
        <v>3</v>
      </c>
      <c r="H215">
        <v>2020</v>
      </c>
      <c r="I215" t="s">
        <v>138</v>
      </c>
      <c r="J215" t="s">
        <v>38</v>
      </c>
      <c r="K215" t="s">
        <v>256</v>
      </c>
      <c r="L215" t="s">
        <v>250</v>
      </c>
      <c r="M215">
        <v>38.831434999999999</v>
      </c>
      <c r="N215">
        <v>-9.1731630000000006</v>
      </c>
      <c r="O215" t="s">
        <v>256</v>
      </c>
      <c r="P215" t="s">
        <v>801</v>
      </c>
      <c r="Q215" t="s">
        <v>130</v>
      </c>
      <c r="R215">
        <v>29763</v>
      </c>
      <c r="S215" t="s">
        <v>131</v>
      </c>
      <c r="T215">
        <v>79</v>
      </c>
      <c r="U215" t="s">
        <v>164</v>
      </c>
      <c r="V215" t="s">
        <v>757</v>
      </c>
      <c r="W215" t="s">
        <v>718</v>
      </c>
      <c r="X215" t="s">
        <v>142</v>
      </c>
      <c r="Y215" t="s">
        <v>132</v>
      </c>
      <c r="Z215" t="s">
        <v>719</v>
      </c>
      <c r="AA215" s="25">
        <v>43950</v>
      </c>
    </row>
    <row r="216" spans="1:27">
      <c r="A216" t="s">
        <v>453</v>
      </c>
      <c r="B216" t="s">
        <v>124</v>
      </c>
      <c r="C216" t="s">
        <v>132</v>
      </c>
      <c r="D216" t="s">
        <v>132</v>
      </c>
      <c r="E216" s="25">
        <v>43920</v>
      </c>
      <c r="F216">
        <v>30</v>
      </c>
      <c r="G216">
        <v>3</v>
      </c>
      <c r="H216">
        <v>2020</v>
      </c>
      <c r="I216" t="s">
        <v>138</v>
      </c>
      <c r="J216" t="s">
        <v>38</v>
      </c>
      <c r="K216" t="s">
        <v>166</v>
      </c>
      <c r="L216" t="s">
        <v>167</v>
      </c>
      <c r="M216">
        <v>38.757824999999997</v>
      </c>
      <c r="N216">
        <v>-9.2242189999999997</v>
      </c>
      <c r="O216" t="s">
        <v>166</v>
      </c>
      <c r="P216" t="s">
        <v>802</v>
      </c>
      <c r="Q216" t="s">
        <v>130</v>
      </c>
      <c r="R216">
        <v>29763</v>
      </c>
      <c r="S216" t="s">
        <v>131</v>
      </c>
      <c r="T216">
        <v>54</v>
      </c>
      <c r="U216" t="s">
        <v>136</v>
      </c>
      <c r="V216" t="s">
        <v>803</v>
      </c>
      <c r="W216" t="s">
        <v>718</v>
      </c>
      <c r="X216" t="s">
        <v>142</v>
      </c>
      <c r="Y216" t="s">
        <v>132</v>
      </c>
      <c r="Z216" t="s">
        <v>719</v>
      </c>
      <c r="AA216" s="25">
        <v>43950</v>
      </c>
    </row>
    <row r="217" spans="1:27">
      <c r="A217" t="s">
        <v>454</v>
      </c>
      <c r="B217" t="s">
        <v>124</v>
      </c>
      <c r="C217" t="s">
        <v>132</v>
      </c>
      <c r="D217" t="s">
        <v>132</v>
      </c>
      <c r="E217" s="25">
        <v>43920</v>
      </c>
      <c r="F217">
        <v>30</v>
      </c>
      <c r="G217">
        <v>3</v>
      </c>
      <c r="H217">
        <v>2020</v>
      </c>
      <c r="I217" t="s">
        <v>138</v>
      </c>
      <c r="J217" t="s">
        <v>38</v>
      </c>
      <c r="K217" t="s">
        <v>804</v>
      </c>
      <c r="L217" t="s">
        <v>236</v>
      </c>
      <c r="M217">
        <v>39.028151999999999</v>
      </c>
      <c r="N217">
        <v>-8.7934319999999992</v>
      </c>
      <c r="O217" t="s">
        <v>804</v>
      </c>
      <c r="P217" t="s">
        <v>805</v>
      </c>
      <c r="Q217" t="s">
        <v>130</v>
      </c>
      <c r="R217">
        <v>29763</v>
      </c>
      <c r="S217" t="s">
        <v>131</v>
      </c>
      <c r="T217">
        <v>73</v>
      </c>
      <c r="U217" t="s">
        <v>136</v>
      </c>
      <c r="V217" t="s">
        <v>750</v>
      </c>
      <c r="W217" t="s">
        <v>718</v>
      </c>
      <c r="X217" t="s">
        <v>142</v>
      </c>
      <c r="Y217" t="s">
        <v>132</v>
      </c>
      <c r="Z217" t="s">
        <v>719</v>
      </c>
      <c r="AA217" s="25">
        <v>43950</v>
      </c>
    </row>
    <row r="218" spans="1:27">
      <c r="A218" t="s">
        <v>455</v>
      </c>
      <c r="B218" t="s">
        <v>124</v>
      </c>
      <c r="C218" t="s">
        <v>132</v>
      </c>
      <c r="D218" t="s">
        <v>132</v>
      </c>
      <c r="E218" s="25">
        <v>43920</v>
      </c>
      <c r="F218">
        <v>30</v>
      </c>
      <c r="G218">
        <v>3</v>
      </c>
      <c r="H218">
        <v>2020</v>
      </c>
      <c r="I218" t="s">
        <v>138</v>
      </c>
      <c r="J218" t="s">
        <v>38</v>
      </c>
      <c r="K218" t="s">
        <v>161</v>
      </c>
      <c r="L218" t="s">
        <v>162</v>
      </c>
      <c r="M218">
        <v>38.726197999999997</v>
      </c>
      <c r="N218">
        <v>-9.1385769999999997</v>
      </c>
      <c r="O218" t="s">
        <v>161</v>
      </c>
      <c r="P218" t="s">
        <v>456</v>
      </c>
      <c r="Q218" t="s">
        <v>130</v>
      </c>
      <c r="R218">
        <v>29763</v>
      </c>
      <c r="S218" t="s">
        <v>131</v>
      </c>
      <c r="T218">
        <v>95</v>
      </c>
      <c r="U218" t="s">
        <v>164</v>
      </c>
      <c r="V218" t="s">
        <v>343</v>
      </c>
      <c r="W218" t="s">
        <v>718</v>
      </c>
      <c r="X218" t="s">
        <v>142</v>
      </c>
      <c r="Y218" t="s">
        <v>132</v>
      </c>
      <c r="Z218" t="s">
        <v>719</v>
      </c>
      <c r="AA218" s="25">
        <v>43950</v>
      </c>
    </row>
    <row r="219" spans="1:27">
      <c r="A219" t="s">
        <v>457</v>
      </c>
      <c r="B219" t="s">
        <v>124</v>
      </c>
      <c r="C219" t="s">
        <v>132</v>
      </c>
      <c r="D219" t="s">
        <v>132</v>
      </c>
      <c r="E219" s="25">
        <v>43920</v>
      </c>
      <c r="F219">
        <v>30</v>
      </c>
      <c r="G219">
        <v>3</v>
      </c>
      <c r="H219">
        <v>2020</v>
      </c>
      <c r="I219" t="s">
        <v>138</v>
      </c>
      <c r="J219" t="s">
        <v>38</v>
      </c>
      <c r="K219" t="s">
        <v>161</v>
      </c>
      <c r="L219" t="s">
        <v>162</v>
      </c>
      <c r="M219">
        <v>38.726197999999997</v>
      </c>
      <c r="N219">
        <v>-9.1385769999999997</v>
      </c>
      <c r="O219" t="s">
        <v>161</v>
      </c>
      <c r="P219" t="s">
        <v>456</v>
      </c>
      <c r="Q219" t="s">
        <v>130</v>
      </c>
      <c r="R219">
        <v>29763</v>
      </c>
      <c r="S219" t="s">
        <v>131</v>
      </c>
      <c r="T219">
        <v>93</v>
      </c>
      <c r="U219" t="s">
        <v>164</v>
      </c>
      <c r="V219" t="s">
        <v>343</v>
      </c>
      <c r="W219" t="s">
        <v>718</v>
      </c>
      <c r="X219" t="s">
        <v>142</v>
      </c>
      <c r="Y219" t="s">
        <v>132</v>
      </c>
      <c r="Z219" t="s">
        <v>719</v>
      </c>
      <c r="AA219" s="25">
        <v>43950</v>
      </c>
    </row>
    <row r="220" spans="1:27">
      <c r="A220" t="s">
        <v>458</v>
      </c>
      <c r="B220" t="s">
        <v>124</v>
      </c>
      <c r="C220" t="s">
        <v>132</v>
      </c>
      <c r="D220" t="s">
        <v>132</v>
      </c>
      <c r="E220" s="25">
        <v>43920</v>
      </c>
      <c r="F220">
        <v>30</v>
      </c>
      <c r="G220">
        <v>3</v>
      </c>
      <c r="H220">
        <v>2020</v>
      </c>
      <c r="I220" t="s">
        <v>138</v>
      </c>
      <c r="J220" t="s">
        <v>38</v>
      </c>
      <c r="K220" t="s">
        <v>161</v>
      </c>
      <c r="L220" t="s">
        <v>162</v>
      </c>
      <c r="M220">
        <v>38.726197999999997</v>
      </c>
      <c r="N220">
        <v>-9.1385769999999997</v>
      </c>
      <c r="O220" t="s">
        <v>161</v>
      </c>
      <c r="P220" t="s">
        <v>456</v>
      </c>
      <c r="Q220" t="s">
        <v>130</v>
      </c>
      <c r="R220">
        <v>29763</v>
      </c>
      <c r="S220" t="s">
        <v>131</v>
      </c>
      <c r="T220">
        <v>90</v>
      </c>
      <c r="U220" t="s">
        <v>164</v>
      </c>
      <c r="V220" t="s">
        <v>343</v>
      </c>
      <c r="W220" t="s">
        <v>718</v>
      </c>
      <c r="X220" t="s">
        <v>142</v>
      </c>
      <c r="Y220" t="s">
        <v>132</v>
      </c>
      <c r="Z220" t="s">
        <v>719</v>
      </c>
      <c r="AA220" s="25">
        <v>43950</v>
      </c>
    </row>
    <row r="221" spans="1:27">
      <c r="A221" t="s">
        <v>459</v>
      </c>
      <c r="B221" t="s">
        <v>124</v>
      </c>
      <c r="C221" t="s">
        <v>132</v>
      </c>
      <c r="D221" t="s">
        <v>132</v>
      </c>
      <c r="E221" s="25">
        <v>43920</v>
      </c>
      <c r="F221">
        <v>30</v>
      </c>
      <c r="G221">
        <v>3</v>
      </c>
      <c r="H221">
        <v>2020</v>
      </c>
      <c r="I221" t="s">
        <v>138</v>
      </c>
      <c r="J221" t="s">
        <v>38</v>
      </c>
      <c r="K221" t="s">
        <v>161</v>
      </c>
      <c r="L221" t="s">
        <v>162</v>
      </c>
      <c r="M221">
        <v>38.726197999999997</v>
      </c>
      <c r="N221">
        <v>-9.1385769999999997</v>
      </c>
      <c r="O221" t="s">
        <v>161</v>
      </c>
      <c r="P221" t="s">
        <v>456</v>
      </c>
      <c r="Q221" t="s">
        <v>130</v>
      </c>
      <c r="R221">
        <v>29763</v>
      </c>
      <c r="S221" t="s">
        <v>131</v>
      </c>
      <c r="T221">
        <v>90</v>
      </c>
      <c r="U221" t="s">
        <v>164</v>
      </c>
      <c r="V221" t="s">
        <v>343</v>
      </c>
      <c r="W221" t="s">
        <v>718</v>
      </c>
      <c r="X221" t="s">
        <v>142</v>
      </c>
      <c r="Y221" t="s">
        <v>132</v>
      </c>
      <c r="Z221" t="s">
        <v>719</v>
      </c>
      <c r="AA221" s="25">
        <v>43950</v>
      </c>
    </row>
    <row r="222" spans="1:27">
      <c r="A222" t="s">
        <v>460</v>
      </c>
      <c r="B222" t="s">
        <v>124</v>
      </c>
      <c r="C222" t="s">
        <v>132</v>
      </c>
      <c r="D222" t="s">
        <v>132</v>
      </c>
      <c r="E222" s="25">
        <v>43920</v>
      </c>
      <c r="F222">
        <v>30</v>
      </c>
      <c r="G222">
        <v>3</v>
      </c>
      <c r="H222">
        <v>2020</v>
      </c>
      <c r="I222" t="s">
        <v>138</v>
      </c>
      <c r="J222" t="s">
        <v>38</v>
      </c>
      <c r="K222" t="s">
        <v>461</v>
      </c>
      <c r="L222" t="s">
        <v>144</v>
      </c>
      <c r="M222">
        <v>41.094841000000002</v>
      </c>
      <c r="N222">
        <v>-7.8120390000000004</v>
      </c>
      <c r="O222" t="s">
        <v>461</v>
      </c>
      <c r="P222" t="s">
        <v>461</v>
      </c>
      <c r="Q222" t="s">
        <v>130</v>
      </c>
      <c r="R222">
        <v>29763</v>
      </c>
      <c r="S222" t="s">
        <v>131</v>
      </c>
      <c r="T222">
        <v>58</v>
      </c>
      <c r="U222" t="s">
        <v>164</v>
      </c>
      <c r="V222" t="s">
        <v>754</v>
      </c>
      <c r="W222" t="s">
        <v>718</v>
      </c>
      <c r="X222" t="s">
        <v>142</v>
      </c>
      <c r="Y222" t="s">
        <v>132</v>
      </c>
      <c r="Z222" t="s">
        <v>719</v>
      </c>
      <c r="AA222" s="25">
        <v>43950</v>
      </c>
    </row>
    <row r="223" spans="1:27">
      <c r="A223" t="s">
        <v>462</v>
      </c>
      <c r="B223" t="s">
        <v>124</v>
      </c>
      <c r="C223" t="s">
        <v>132</v>
      </c>
      <c r="D223" t="s">
        <v>132</v>
      </c>
      <c r="E223" s="25">
        <v>43920</v>
      </c>
      <c r="F223">
        <v>30</v>
      </c>
      <c r="G223">
        <v>3</v>
      </c>
      <c r="H223">
        <v>2020</v>
      </c>
      <c r="I223" t="s">
        <v>138</v>
      </c>
      <c r="J223" t="s">
        <v>38</v>
      </c>
      <c r="K223" t="s">
        <v>376</v>
      </c>
      <c r="L223" t="s">
        <v>377</v>
      </c>
      <c r="M223">
        <v>40.861628000000003</v>
      </c>
      <c r="N223">
        <v>-8.6235680000000006</v>
      </c>
      <c r="O223" t="s">
        <v>376</v>
      </c>
      <c r="P223" t="s">
        <v>783</v>
      </c>
      <c r="Q223" t="s">
        <v>130</v>
      </c>
      <c r="R223">
        <v>29763</v>
      </c>
      <c r="S223" t="s">
        <v>131</v>
      </c>
      <c r="T223">
        <v>49</v>
      </c>
      <c r="U223" t="s">
        <v>136</v>
      </c>
      <c r="V223" t="s">
        <v>784</v>
      </c>
      <c r="W223" t="s">
        <v>718</v>
      </c>
      <c r="X223" t="s">
        <v>142</v>
      </c>
      <c r="Y223" t="s">
        <v>132</v>
      </c>
      <c r="Z223" t="s">
        <v>719</v>
      </c>
      <c r="AA223" s="25">
        <v>43950</v>
      </c>
    </row>
    <row r="224" spans="1:27">
      <c r="A224" t="s">
        <v>463</v>
      </c>
      <c r="B224" t="s">
        <v>124</v>
      </c>
      <c r="C224" t="s">
        <v>132</v>
      </c>
      <c r="D224" t="s">
        <v>132</v>
      </c>
      <c r="E224" s="25">
        <v>43920</v>
      </c>
      <c r="F224">
        <v>30</v>
      </c>
      <c r="G224">
        <v>3</v>
      </c>
      <c r="H224">
        <v>2020</v>
      </c>
      <c r="I224" t="s">
        <v>138</v>
      </c>
      <c r="J224" t="s">
        <v>38</v>
      </c>
      <c r="K224" t="s">
        <v>376</v>
      </c>
      <c r="L224" t="s">
        <v>377</v>
      </c>
      <c r="M224">
        <v>40.861628000000003</v>
      </c>
      <c r="N224">
        <v>-8.6235680000000006</v>
      </c>
      <c r="O224" t="s">
        <v>376</v>
      </c>
      <c r="P224" t="s">
        <v>783</v>
      </c>
      <c r="Q224" t="s">
        <v>130</v>
      </c>
      <c r="R224">
        <v>29763</v>
      </c>
      <c r="S224" t="s">
        <v>131</v>
      </c>
      <c r="T224">
        <v>11</v>
      </c>
      <c r="U224" t="s">
        <v>164</v>
      </c>
      <c r="V224" t="s">
        <v>784</v>
      </c>
      <c r="W224" t="s">
        <v>718</v>
      </c>
      <c r="X224" t="s">
        <v>142</v>
      </c>
      <c r="Y224" t="s">
        <v>132</v>
      </c>
      <c r="Z224" t="s">
        <v>719</v>
      </c>
      <c r="AA224" s="25">
        <v>43950</v>
      </c>
    </row>
    <row r="225" spans="1:27">
      <c r="A225" t="s">
        <v>464</v>
      </c>
      <c r="B225" t="s">
        <v>124</v>
      </c>
      <c r="C225" t="s">
        <v>132</v>
      </c>
      <c r="D225" t="s">
        <v>132</v>
      </c>
      <c r="E225" s="25">
        <v>43920</v>
      </c>
      <c r="F225">
        <v>30</v>
      </c>
      <c r="G225">
        <v>3</v>
      </c>
      <c r="H225">
        <v>2020</v>
      </c>
      <c r="I225" t="s">
        <v>138</v>
      </c>
      <c r="J225" t="s">
        <v>38</v>
      </c>
      <c r="K225" t="s">
        <v>376</v>
      </c>
      <c r="L225" t="s">
        <v>377</v>
      </c>
      <c r="M225">
        <v>40.861628000000003</v>
      </c>
      <c r="N225">
        <v>-8.6235680000000006</v>
      </c>
      <c r="O225" t="s">
        <v>376</v>
      </c>
      <c r="P225" t="s">
        <v>376</v>
      </c>
      <c r="Q225" t="s">
        <v>130</v>
      </c>
      <c r="R225">
        <v>29763</v>
      </c>
      <c r="S225" t="s">
        <v>131</v>
      </c>
      <c r="T225">
        <v>21</v>
      </c>
      <c r="U225" t="s">
        <v>164</v>
      </c>
      <c r="V225" t="s">
        <v>784</v>
      </c>
      <c r="W225" t="s">
        <v>718</v>
      </c>
      <c r="X225" t="s">
        <v>142</v>
      </c>
      <c r="Y225" t="s">
        <v>132</v>
      </c>
      <c r="Z225" t="s">
        <v>719</v>
      </c>
      <c r="AA225" s="25">
        <v>43950</v>
      </c>
    </row>
    <row r="226" spans="1:27">
      <c r="A226" t="s">
        <v>465</v>
      </c>
      <c r="B226" t="s">
        <v>124</v>
      </c>
      <c r="C226" t="s">
        <v>132</v>
      </c>
      <c r="D226" t="s">
        <v>132</v>
      </c>
      <c r="E226" s="25">
        <v>43920</v>
      </c>
      <c r="F226">
        <v>30</v>
      </c>
      <c r="G226">
        <v>3</v>
      </c>
      <c r="H226">
        <v>2020</v>
      </c>
      <c r="I226" t="s">
        <v>138</v>
      </c>
      <c r="J226" t="s">
        <v>38</v>
      </c>
      <c r="K226" t="s">
        <v>376</v>
      </c>
      <c r="L226" t="s">
        <v>377</v>
      </c>
      <c r="M226">
        <v>40.861628000000003</v>
      </c>
      <c r="N226">
        <v>-8.6235680000000006</v>
      </c>
      <c r="O226" t="s">
        <v>376</v>
      </c>
      <c r="P226" t="s">
        <v>376</v>
      </c>
      <c r="Q226" t="s">
        <v>130</v>
      </c>
      <c r="R226">
        <v>29763</v>
      </c>
      <c r="S226" t="s">
        <v>131</v>
      </c>
      <c r="T226">
        <v>51</v>
      </c>
      <c r="U226" t="s">
        <v>136</v>
      </c>
      <c r="V226" t="s">
        <v>784</v>
      </c>
      <c r="W226" t="s">
        <v>718</v>
      </c>
      <c r="X226" t="s">
        <v>142</v>
      </c>
      <c r="Y226" t="s">
        <v>132</v>
      </c>
      <c r="Z226" t="s">
        <v>719</v>
      </c>
      <c r="AA226" s="25">
        <v>43950</v>
      </c>
    </row>
    <row r="227" spans="1:27">
      <c r="A227" t="s">
        <v>466</v>
      </c>
      <c r="B227" t="s">
        <v>124</v>
      </c>
      <c r="C227" t="s">
        <v>132</v>
      </c>
      <c r="D227" t="s">
        <v>132</v>
      </c>
      <c r="E227" s="25">
        <v>43920</v>
      </c>
      <c r="F227">
        <v>30</v>
      </c>
      <c r="G227">
        <v>3</v>
      </c>
      <c r="H227">
        <v>2020</v>
      </c>
      <c r="I227" t="s">
        <v>138</v>
      </c>
      <c r="J227" t="s">
        <v>38</v>
      </c>
      <c r="K227" t="s">
        <v>376</v>
      </c>
      <c r="L227" t="s">
        <v>377</v>
      </c>
      <c r="M227">
        <v>40.861628000000003</v>
      </c>
      <c r="N227">
        <v>-8.6235680000000006</v>
      </c>
      <c r="O227" t="s">
        <v>376</v>
      </c>
      <c r="P227" t="s">
        <v>783</v>
      </c>
      <c r="Q227" t="s">
        <v>130</v>
      </c>
      <c r="R227">
        <v>29763</v>
      </c>
      <c r="S227" t="s">
        <v>131</v>
      </c>
      <c r="T227">
        <v>66</v>
      </c>
      <c r="U227" t="s">
        <v>136</v>
      </c>
      <c r="V227" t="s">
        <v>784</v>
      </c>
      <c r="W227" t="s">
        <v>718</v>
      </c>
      <c r="X227" t="s">
        <v>142</v>
      </c>
      <c r="Y227" t="s">
        <v>132</v>
      </c>
      <c r="Z227" t="s">
        <v>719</v>
      </c>
      <c r="AA227" s="25">
        <v>43950</v>
      </c>
    </row>
    <row r="228" spans="1:27">
      <c r="A228" t="s">
        <v>467</v>
      </c>
      <c r="B228" t="s">
        <v>124</v>
      </c>
      <c r="C228" t="s">
        <v>132</v>
      </c>
      <c r="D228" t="s">
        <v>132</v>
      </c>
      <c r="E228" s="25">
        <v>43920</v>
      </c>
      <c r="F228">
        <v>30</v>
      </c>
      <c r="G228">
        <v>3</v>
      </c>
      <c r="H228">
        <v>2020</v>
      </c>
      <c r="I228" t="s">
        <v>138</v>
      </c>
      <c r="J228" t="s">
        <v>38</v>
      </c>
      <c r="K228" t="s">
        <v>376</v>
      </c>
      <c r="L228" t="s">
        <v>377</v>
      </c>
      <c r="M228">
        <v>40.861628000000003</v>
      </c>
      <c r="N228">
        <v>-8.6235680000000006</v>
      </c>
      <c r="O228" t="s">
        <v>376</v>
      </c>
      <c r="P228" t="s">
        <v>783</v>
      </c>
      <c r="Q228" t="s">
        <v>130</v>
      </c>
      <c r="R228">
        <v>29763</v>
      </c>
      <c r="S228" t="s">
        <v>131</v>
      </c>
      <c r="T228">
        <v>43</v>
      </c>
      <c r="U228" t="s">
        <v>164</v>
      </c>
      <c r="V228" t="s">
        <v>784</v>
      </c>
      <c r="W228" t="s">
        <v>718</v>
      </c>
      <c r="X228" t="s">
        <v>142</v>
      </c>
      <c r="Y228" t="s">
        <v>132</v>
      </c>
      <c r="Z228" t="s">
        <v>719</v>
      </c>
      <c r="AA228" s="25">
        <v>43950</v>
      </c>
    </row>
    <row r="229" spans="1:27">
      <c r="A229" t="s">
        <v>468</v>
      </c>
      <c r="B229" t="s">
        <v>124</v>
      </c>
      <c r="C229" t="s">
        <v>132</v>
      </c>
      <c r="D229" t="s">
        <v>132</v>
      </c>
      <c r="E229" s="25">
        <v>43920</v>
      </c>
      <c r="F229">
        <v>30</v>
      </c>
      <c r="G229">
        <v>3</v>
      </c>
      <c r="H229">
        <v>2020</v>
      </c>
      <c r="I229" t="s">
        <v>138</v>
      </c>
      <c r="J229" t="s">
        <v>38</v>
      </c>
      <c r="K229" t="s">
        <v>299</v>
      </c>
      <c r="L229" t="s">
        <v>167</v>
      </c>
      <c r="M229">
        <v>38.795112000000003</v>
      </c>
      <c r="N229">
        <v>-9.1844900000000003</v>
      </c>
      <c r="O229" t="s">
        <v>299</v>
      </c>
      <c r="P229" t="s">
        <v>764</v>
      </c>
      <c r="Q229" t="s">
        <v>130</v>
      </c>
      <c r="R229">
        <v>29763</v>
      </c>
      <c r="S229" t="s">
        <v>131</v>
      </c>
      <c r="T229">
        <v>75</v>
      </c>
      <c r="U229" t="s">
        <v>164</v>
      </c>
      <c r="V229" t="s">
        <v>757</v>
      </c>
      <c r="W229" t="s">
        <v>718</v>
      </c>
      <c r="X229" t="s">
        <v>142</v>
      </c>
      <c r="Y229" t="s">
        <v>132</v>
      </c>
      <c r="Z229" t="s">
        <v>719</v>
      </c>
      <c r="AA229" s="25">
        <v>43950</v>
      </c>
    </row>
    <row r="230" spans="1:27">
      <c r="A230" t="s">
        <v>469</v>
      </c>
      <c r="B230" t="s">
        <v>124</v>
      </c>
      <c r="C230" t="s">
        <v>132</v>
      </c>
      <c r="D230" t="s">
        <v>132</v>
      </c>
      <c r="E230" s="25">
        <v>43921</v>
      </c>
      <c r="F230">
        <v>31</v>
      </c>
      <c r="G230">
        <v>3</v>
      </c>
      <c r="H230">
        <v>2020</v>
      </c>
      <c r="I230" t="s">
        <v>138</v>
      </c>
      <c r="J230" t="s">
        <v>38</v>
      </c>
      <c r="K230" t="s">
        <v>198</v>
      </c>
      <c r="L230" t="s">
        <v>199</v>
      </c>
      <c r="M230">
        <v>38.706432</v>
      </c>
      <c r="N230">
        <v>-8.9729770000000002</v>
      </c>
      <c r="O230" t="s">
        <v>198</v>
      </c>
      <c r="P230" t="s">
        <v>736</v>
      </c>
      <c r="Q230" t="s">
        <v>130</v>
      </c>
      <c r="R230">
        <v>29763</v>
      </c>
      <c r="S230" t="s">
        <v>131</v>
      </c>
      <c r="T230">
        <v>90</v>
      </c>
      <c r="U230" t="s">
        <v>164</v>
      </c>
      <c r="V230" t="s">
        <v>759</v>
      </c>
      <c r="W230" t="s">
        <v>718</v>
      </c>
      <c r="X230" t="s">
        <v>142</v>
      </c>
      <c r="Y230" t="s">
        <v>132</v>
      </c>
      <c r="Z230" t="s">
        <v>719</v>
      </c>
      <c r="AA230" s="25">
        <v>43950</v>
      </c>
    </row>
    <row r="231" spans="1:27">
      <c r="A231" t="s">
        <v>470</v>
      </c>
      <c r="B231" t="s">
        <v>124</v>
      </c>
      <c r="C231" t="s">
        <v>132</v>
      </c>
      <c r="D231" t="s">
        <v>132</v>
      </c>
      <c r="E231" s="25">
        <v>43921</v>
      </c>
      <c r="F231">
        <v>31</v>
      </c>
      <c r="G231">
        <v>3</v>
      </c>
      <c r="H231">
        <v>2020</v>
      </c>
      <c r="I231" t="s">
        <v>138</v>
      </c>
      <c r="J231" t="s">
        <v>38</v>
      </c>
      <c r="K231" t="s">
        <v>299</v>
      </c>
      <c r="L231" t="s">
        <v>167</v>
      </c>
      <c r="M231">
        <v>38.795112000000003</v>
      </c>
      <c r="N231">
        <v>-9.1844900000000003</v>
      </c>
      <c r="O231" t="s">
        <v>299</v>
      </c>
      <c r="P231" t="s">
        <v>299</v>
      </c>
      <c r="Q231" t="s">
        <v>130</v>
      </c>
      <c r="R231">
        <v>29763</v>
      </c>
      <c r="S231" t="s">
        <v>131</v>
      </c>
      <c r="T231">
        <v>45</v>
      </c>
      <c r="U231" t="s">
        <v>136</v>
      </c>
      <c r="V231" t="s">
        <v>757</v>
      </c>
      <c r="W231" t="s">
        <v>718</v>
      </c>
      <c r="X231" t="s">
        <v>142</v>
      </c>
      <c r="Y231" t="s">
        <v>132</v>
      </c>
      <c r="Z231" t="s">
        <v>719</v>
      </c>
      <c r="AA231" s="25">
        <v>43950</v>
      </c>
    </row>
    <row r="232" spans="1:27">
      <c r="A232" t="s">
        <v>471</v>
      </c>
      <c r="B232" t="s">
        <v>124</v>
      </c>
      <c r="C232" t="s">
        <v>132</v>
      </c>
      <c r="D232" t="s">
        <v>132</v>
      </c>
      <c r="E232" s="25">
        <v>43921</v>
      </c>
      <c r="F232">
        <v>31</v>
      </c>
      <c r="G232">
        <v>3</v>
      </c>
      <c r="H232">
        <v>2020</v>
      </c>
      <c r="I232" t="s">
        <v>138</v>
      </c>
      <c r="J232" t="s">
        <v>38</v>
      </c>
      <c r="K232" t="s">
        <v>804</v>
      </c>
      <c r="L232" t="s">
        <v>236</v>
      </c>
      <c r="M232">
        <v>39.028151999999999</v>
      </c>
      <c r="N232">
        <v>-8.7934319999999992</v>
      </c>
      <c r="O232" t="s">
        <v>804</v>
      </c>
      <c r="P232" t="s">
        <v>805</v>
      </c>
      <c r="Q232" t="s">
        <v>130</v>
      </c>
      <c r="R232">
        <v>29763</v>
      </c>
      <c r="S232" t="s">
        <v>131</v>
      </c>
      <c r="T232">
        <v>62</v>
      </c>
      <c r="U232" t="s">
        <v>164</v>
      </c>
      <c r="V232" t="s">
        <v>750</v>
      </c>
      <c r="W232" t="s">
        <v>718</v>
      </c>
      <c r="X232" t="s">
        <v>142</v>
      </c>
      <c r="Y232" t="s">
        <v>132</v>
      </c>
      <c r="Z232" t="s">
        <v>719</v>
      </c>
      <c r="AA232" s="25">
        <v>43950</v>
      </c>
    </row>
    <row r="233" spans="1:27">
      <c r="A233" t="s">
        <v>472</v>
      </c>
      <c r="B233" t="s">
        <v>124</v>
      </c>
      <c r="C233" t="s">
        <v>132</v>
      </c>
      <c r="D233" t="s">
        <v>132</v>
      </c>
      <c r="E233" s="25">
        <v>43921</v>
      </c>
      <c r="F233">
        <v>31</v>
      </c>
      <c r="G233">
        <v>3</v>
      </c>
      <c r="H233">
        <v>2020</v>
      </c>
      <c r="I233" t="s">
        <v>138</v>
      </c>
      <c r="J233" t="s">
        <v>38</v>
      </c>
      <c r="K233" t="s">
        <v>235</v>
      </c>
      <c r="L233" t="s">
        <v>236</v>
      </c>
      <c r="M233">
        <v>39.233311</v>
      </c>
      <c r="N233">
        <v>-8.6945160000000001</v>
      </c>
      <c r="O233" t="s">
        <v>235</v>
      </c>
      <c r="P233" t="s">
        <v>235</v>
      </c>
      <c r="Q233" t="s">
        <v>130</v>
      </c>
      <c r="R233">
        <v>29763</v>
      </c>
      <c r="S233" t="s">
        <v>131</v>
      </c>
      <c r="T233">
        <v>74</v>
      </c>
      <c r="U233" t="s">
        <v>136</v>
      </c>
      <c r="V233" t="s">
        <v>750</v>
      </c>
      <c r="W233" t="s">
        <v>718</v>
      </c>
      <c r="X233" t="s">
        <v>142</v>
      </c>
      <c r="Y233" t="s">
        <v>132</v>
      </c>
      <c r="Z233" t="s">
        <v>719</v>
      </c>
      <c r="AA233" s="25">
        <v>43950</v>
      </c>
    </row>
    <row r="234" spans="1:27">
      <c r="A234" t="s">
        <v>473</v>
      </c>
      <c r="B234" t="s">
        <v>124</v>
      </c>
      <c r="C234" t="s">
        <v>132</v>
      </c>
      <c r="D234" t="s">
        <v>132</v>
      </c>
      <c r="E234" s="25">
        <v>43921</v>
      </c>
      <c r="F234">
        <v>31</v>
      </c>
      <c r="G234">
        <v>3</v>
      </c>
      <c r="H234">
        <v>2020</v>
      </c>
      <c r="I234" t="s">
        <v>138</v>
      </c>
      <c r="J234" t="s">
        <v>38</v>
      </c>
      <c r="K234" t="s">
        <v>376</v>
      </c>
      <c r="L234" t="s">
        <v>377</v>
      </c>
      <c r="M234">
        <v>40.861628000000003</v>
      </c>
      <c r="N234">
        <v>-8.6235680000000006</v>
      </c>
      <c r="O234" t="s">
        <v>376</v>
      </c>
      <c r="P234" t="s">
        <v>783</v>
      </c>
      <c r="Q234" t="s">
        <v>130</v>
      </c>
      <c r="R234">
        <v>29763</v>
      </c>
      <c r="S234" t="s">
        <v>131</v>
      </c>
      <c r="T234">
        <v>24</v>
      </c>
      <c r="U234" t="s">
        <v>164</v>
      </c>
      <c r="V234" t="s">
        <v>784</v>
      </c>
      <c r="W234" t="s">
        <v>718</v>
      </c>
      <c r="X234" t="s">
        <v>142</v>
      </c>
      <c r="Y234" t="s">
        <v>132</v>
      </c>
      <c r="Z234" t="s">
        <v>719</v>
      </c>
      <c r="AA234" s="25">
        <v>43950</v>
      </c>
    </row>
    <row r="235" spans="1:27">
      <c r="A235" t="s">
        <v>474</v>
      </c>
      <c r="B235" t="s">
        <v>124</v>
      </c>
      <c r="C235" t="s">
        <v>132</v>
      </c>
      <c r="D235" t="s">
        <v>132</v>
      </c>
      <c r="E235" s="25">
        <v>43921</v>
      </c>
      <c r="F235">
        <v>31</v>
      </c>
      <c r="G235">
        <v>3</v>
      </c>
      <c r="H235">
        <v>2020</v>
      </c>
      <c r="I235" t="s">
        <v>138</v>
      </c>
      <c r="J235" t="s">
        <v>38</v>
      </c>
      <c r="K235" t="s">
        <v>376</v>
      </c>
      <c r="L235" t="s">
        <v>377</v>
      </c>
      <c r="M235">
        <v>40.861628000000003</v>
      </c>
      <c r="N235">
        <v>-8.6235680000000006</v>
      </c>
      <c r="O235" t="s">
        <v>376</v>
      </c>
      <c r="P235" t="s">
        <v>783</v>
      </c>
      <c r="Q235" t="s">
        <v>130</v>
      </c>
      <c r="R235">
        <v>29763</v>
      </c>
      <c r="S235" t="s">
        <v>131</v>
      </c>
      <c r="T235">
        <v>50</v>
      </c>
      <c r="U235" t="s">
        <v>164</v>
      </c>
      <c r="V235" t="s">
        <v>784</v>
      </c>
      <c r="W235" t="s">
        <v>718</v>
      </c>
      <c r="X235" t="s">
        <v>142</v>
      </c>
      <c r="Y235" t="s">
        <v>132</v>
      </c>
      <c r="Z235" t="s">
        <v>719</v>
      </c>
      <c r="AA235" s="25">
        <v>43950</v>
      </c>
    </row>
    <row r="236" spans="1:27">
      <c r="A236" t="s">
        <v>475</v>
      </c>
      <c r="B236" t="s">
        <v>124</v>
      </c>
      <c r="C236" t="s">
        <v>132</v>
      </c>
      <c r="D236" t="s">
        <v>132</v>
      </c>
      <c r="E236" s="25">
        <v>43921</v>
      </c>
      <c r="F236">
        <v>31</v>
      </c>
      <c r="G236">
        <v>3</v>
      </c>
      <c r="H236">
        <v>2020</v>
      </c>
      <c r="I236" t="s">
        <v>138</v>
      </c>
      <c r="J236" t="s">
        <v>38</v>
      </c>
      <c r="K236" t="s">
        <v>376</v>
      </c>
      <c r="L236" t="s">
        <v>377</v>
      </c>
      <c r="M236">
        <v>40.861628000000003</v>
      </c>
      <c r="N236">
        <v>-8.6235680000000006</v>
      </c>
      <c r="O236" t="s">
        <v>376</v>
      </c>
      <c r="P236" t="s">
        <v>783</v>
      </c>
      <c r="Q236" t="s">
        <v>130</v>
      </c>
      <c r="R236">
        <v>29763</v>
      </c>
      <c r="S236" t="s">
        <v>131</v>
      </c>
      <c r="T236">
        <v>47</v>
      </c>
      <c r="U236" t="s">
        <v>164</v>
      </c>
      <c r="V236" t="s">
        <v>784</v>
      </c>
      <c r="W236" t="s">
        <v>718</v>
      </c>
      <c r="X236" t="s">
        <v>142</v>
      </c>
      <c r="Y236" t="s">
        <v>132</v>
      </c>
      <c r="Z236" t="s">
        <v>719</v>
      </c>
      <c r="AA236" s="25">
        <v>43950</v>
      </c>
    </row>
    <row r="237" spans="1:27">
      <c r="A237" t="s">
        <v>476</v>
      </c>
      <c r="B237" t="s">
        <v>124</v>
      </c>
      <c r="C237" t="s">
        <v>132</v>
      </c>
      <c r="D237" t="s">
        <v>132</v>
      </c>
      <c r="E237" s="25">
        <v>43921</v>
      </c>
      <c r="F237">
        <v>31</v>
      </c>
      <c r="G237">
        <v>3</v>
      </c>
      <c r="H237">
        <v>2020</v>
      </c>
      <c r="I237" t="s">
        <v>138</v>
      </c>
      <c r="J237" t="s">
        <v>38</v>
      </c>
      <c r="K237" t="s">
        <v>376</v>
      </c>
      <c r="L237" t="s">
        <v>377</v>
      </c>
      <c r="M237">
        <v>40.861628000000003</v>
      </c>
      <c r="N237">
        <v>-8.6235680000000006</v>
      </c>
      <c r="O237" t="s">
        <v>376</v>
      </c>
      <c r="P237" t="s">
        <v>435</v>
      </c>
      <c r="Q237" t="s">
        <v>130</v>
      </c>
      <c r="R237">
        <v>29763</v>
      </c>
      <c r="S237" t="s">
        <v>131</v>
      </c>
      <c r="T237">
        <v>30</v>
      </c>
      <c r="U237" t="s">
        <v>164</v>
      </c>
      <c r="V237" t="s">
        <v>784</v>
      </c>
      <c r="W237" t="s">
        <v>718</v>
      </c>
      <c r="X237" t="s">
        <v>142</v>
      </c>
      <c r="Y237" t="s">
        <v>132</v>
      </c>
      <c r="Z237" t="s">
        <v>719</v>
      </c>
      <c r="AA237" s="25">
        <v>43950</v>
      </c>
    </row>
    <row r="238" spans="1:27">
      <c r="A238" t="s">
        <v>477</v>
      </c>
      <c r="B238" t="s">
        <v>124</v>
      </c>
      <c r="C238" t="s">
        <v>132</v>
      </c>
      <c r="D238" t="s">
        <v>132</v>
      </c>
      <c r="E238" s="25">
        <v>43921</v>
      </c>
      <c r="F238">
        <v>31</v>
      </c>
      <c r="G238">
        <v>3</v>
      </c>
      <c r="H238">
        <v>2020</v>
      </c>
      <c r="I238" t="s">
        <v>138</v>
      </c>
      <c r="J238" t="s">
        <v>38</v>
      </c>
      <c r="K238" t="s">
        <v>376</v>
      </c>
      <c r="L238" t="s">
        <v>377</v>
      </c>
      <c r="M238">
        <v>40.861628000000003</v>
      </c>
      <c r="N238">
        <v>-8.6235680000000006</v>
      </c>
      <c r="O238" t="s">
        <v>376</v>
      </c>
      <c r="P238" t="s">
        <v>783</v>
      </c>
      <c r="Q238" t="s">
        <v>130</v>
      </c>
      <c r="R238">
        <v>29763</v>
      </c>
      <c r="S238" t="s">
        <v>131</v>
      </c>
      <c r="T238">
        <v>51</v>
      </c>
      <c r="U238" t="s">
        <v>164</v>
      </c>
      <c r="V238" t="s">
        <v>784</v>
      </c>
      <c r="W238" t="s">
        <v>718</v>
      </c>
      <c r="X238" t="s">
        <v>142</v>
      </c>
      <c r="Y238" t="s">
        <v>132</v>
      </c>
      <c r="Z238" t="s">
        <v>719</v>
      </c>
      <c r="AA238" s="25">
        <v>43950</v>
      </c>
    </row>
    <row r="239" spans="1:27">
      <c r="A239" t="s">
        <v>478</v>
      </c>
      <c r="B239" t="s">
        <v>124</v>
      </c>
      <c r="C239" t="s">
        <v>132</v>
      </c>
      <c r="D239" t="s">
        <v>132</v>
      </c>
      <c r="E239" s="25">
        <v>43921</v>
      </c>
      <c r="F239">
        <v>31</v>
      </c>
      <c r="G239">
        <v>3</v>
      </c>
      <c r="H239">
        <v>2020</v>
      </c>
      <c r="I239" t="s">
        <v>138</v>
      </c>
      <c r="J239" t="s">
        <v>38</v>
      </c>
      <c r="K239" t="s">
        <v>376</v>
      </c>
      <c r="L239" t="s">
        <v>377</v>
      </c>
      <c r="M239">
        <v>40.861628000000003</v>
      </c>
      <c r="N239">
        <v>-8.6235680000000006</v>
      </c>
      <c r="O239" t="s">
        <v>376</v>
      </c>
      <c r="P239" t="s">
        <v>783</v>
      </c>
      <c r="Q239" t="s">
        <v>130</v>
      </c>
      <c r="R239">
        <v>29763</v>
      </c>
      <c r="S239" t="s">
        <v>131</v>
      </c>
      <c r="T239">
        <v>47</v>
      </c>
      <c r="U239" t="s">
        <v>164</v>
      </c>
      <c r="V239" t="s">
        <v>784</v>
      </c>
      <c r="W239" t="s">
        <v>718</v>
      </c>
      <c r="X239" t="s">
        <v>142</v>
      </c>
      <c r="Y239" t="s">
        <v>132</v>
      </c>
      <c r="Z239" t="s">
        <v>719</v>
      </c>
      <c r="AA239" s="25">
        <v>43950</v>
      </c>
    </row>
    <row r="240" spans="1:27">
      <c r="A240" t="s">
        <v>479</v>
      </c>
      <c r="B240" t="s">
        <v>124</v>
      </c>
      <c r="C240" t="s">
        <v>132</v>
      </c>
      <c r="D240" t="s">
        <v>132</v>
      </c>
      <c r="E240" s="25">
        <v>43921</v>
      </c>
      <c r="F240">
        <v>31</v>
      </c>
      <c r="G240">
        <v>3</v>
      </c>
      <c r="H240">
        <v>2020</v>
      </c>
      <c r="I240" t="s">
        <v>138</v>
      </c>
      <c r="J240" t="s">
        <v>38</v>
      </c>
      <c r="K240" t="s">
        <v>376</v>
      </c>
      <c r="L240" t="s">
        <v>377</v>
      </c>
      <c r="M240">
        <v>40.861628000000003</v>
      </c>
      <c r="N240">
        <v>-8.6235680000000006</v>
      </c>
      <c r="O240" t="s">
        <v>376</v>
      </c>
      <c r="P240" t="s">
        <v>376</v>
      </c>
      <c r="Q240" t="s">
        <v>130</v>
      </c>
      <c r="R240">
        <v>29763</v>
      </c>
      <c r="S240" t="s">
        <v>131</v>
      </c>
      <c r="T240">
        <v>10</v>
      </c>
      <c r="U240" t="s">
        <v>136</v>
      </c>
      <c r="V240" t="s">
        <v>784</v>
      </c>
      <c r="W240" t="s">
        <v>718</v>
      </c>
      <c r="X240" t="s">
        <v>142</v>
      </c>
      <c r="Y240" t="s">
        <v>132</v>
      </c>
      <c r="Z240" t="s">
        <v>719</v>
      </c>
      <c r="AA240" s="25">
        <v>43950</v>
      </c>
    </row>
    <row r="241" spans="1:27">
      <c r="A241" t="s">
        <v>480</v>
      </c>
      <c r="B241" t="s">
        <v>124</v>
      </c>
      <c r="C241" t="s">
        <v>132</v>
      </c>
      <c r="D241" t="s">
        <v>132</v>
      </c>
      <c r="E241" s="25">
        <v>43921</v>
      </c>
      <c r="F241">
        <v>31</v>
      </c>
      <c r="G241">
        <v>3</v>
      </c>
      <c r="H241">
        <v>2020</v>
      </c>
      <c r="I241" t="s">
        <v>138</v>
      </c>
      <c r="J241" t="s">
        <v>38</v>
      </c>
      <c r="K241" t="s">
        <v>376</v>
      </c>
      <c r="L241" t="s">
        <v>377</v>
      </c>
      <c r="M241">
        <v>40.861628000000003</v>
      </c>
      <c r="N241">
        <v>-8.6235680000000006</v>
      </c>
      <c r="O241" t="s">
        <v>376</v>
      </c>
      <c r="P241" t="s">
        <v>783</v>
      </c>
      <c r="Q241" t="s">
        <v>130</v>
      </c>
      <c r="R241">
        <v>29763</v>
      </c>
      <c r="S241" t="s">
        <v>131</v>
      </c>
      <c r="T241">
        <v>9</v>
      </c>
      <c r="U241" t="s">
        <v>164</v>
      </c>
      <c r="V241" t="s">
        <v>784</v>
      </c>
      <c r="W241" t="s">
        <v>718</v>
      </c>
      <c r="X241" t="s">
        <v>142</v>
      </c>
      <c r="Y241" t="s">
        <v>132</v>
      </c>
      <c r="Z241" t="s">
        <v>719</v>
      </c>
      <c r="AA241" s="25">
        <v>43950</v>
      </c>
    </row>
    <row r="242" spans="1:27">
      <c r="A242" t="s">
        <v>481</v>
      </c>
      <c r="B242" t="s">
        <v>124</v>
      </c>
      <c r="C242" t="s">
        <v>132</v>
      </c>
      <c r="D242" t="s">
        <v>132</v>
      </c>
      <c r="E242" s="25">
        <v>43921</v>
      </c>
      <c r="F242">
        <v>31</v>
      </c>
      <c r="G242">
        <v>3</v>
      </c>
      <c r="H242">
        <v>2020</v>
      </c>
      <c r="I242" t="s">
        <v>138</v>
      </c>
      <c r="J242" t="s">
        <v>38</v>
      </c>
      <c r="K242" t="s">
        <v>376</v>
      </c>
      <c r="L242" t="s">
        <v>377</v>
      </c>
      <c r="M242">
        <v>40.861628000000003</v>
      </c>
      <c r="N242">
        <v>-8.6235680000000006</v>
      </c>
      <c r="O242" t="s">
        <v>376</v>
      </c>
      <c r="P242" t="s">
        <v>783</v>
      </c>
      <c r="Q242" t="s">
        <v>130</v>
      </c>
      <c r="R242">
        <v>29763</v>
      </c>
      <c r="S242" t="s">
        <v>131</v>
      </c>
      <c r="T242">
        <v>21</v>
      </c>
      <c r="U242" t="s">
        <v>136</v>
      </c>
      <c r="V242" t="s">
        <v>784</v>
      </c>
      <c r="W242" t="s">
        <v>718</v>
      </c>
      <c r="X242" t="s">
        <v>142</v>
      </c>
      <c r="Y242" t="s">
        <v>132</v>
      </c>
      <c r="Z242" t="s">
        <v>719</v>
      </c>
      <c r="AA242" s="25">
        <v>43950</v>
      </c>
    </row>
    <row r="243" spans="1:27">
      <c r="A243" t="s">
        <v>482</v>
      </c>
      <c r="B243" t="s">
        <v>124</v>
      </c>
      <c r="C243" t="s">
        <v>132</v>
      </c>
      <c r="D243" t="s">
        <v>132</v>
      </c>
      <c r="E243" s="25">
        <v>43921</v>
      </c>
      <c r="F243">
        <v>31</v>
      </c>
      <c r="G243">
        <v>3</v>
      </c>
      <c r="H243">
        <v>2020</v>
      </c>
      <c r="I243" t="s">
        <v>138</v>
      </c>
      <c r="J243" t="s">
        <v>38</v>
      </c>
      <c r="K243" t="s">
        <v>376</v>
      </c>
      <c r="L243" t="s">
        <v>377</v>
      </c>
      <c r="M243">
        <v>40.861628000000003</v>
      </c>
      <c r="N243">
        <v>-8.6235680000000006</v>
      </c>
      <c r="O243" t="s">
        <v>376</v>
      </c>
      <c r="P243" t="s">
        <v>783</v>
      </c>
      <c r="Q243" t="s">
        <v>130</v>
      </c>
      <c r="R243">
        <v>29763</v>
      </c>
      <c r="S243" t="s">
        <v>131</v>
      </c>
      <c r="T243">
        <v>78</v>
      </c>
      <c r="U243" t="s">
        <v>164</v>
      </c>
      <c r="V243" t="s">
        <v>784</v>
      </c>
      <c r="W243" t="s">
        <v>718</v>
      </c>
      <c r="X243" t="s">
        <v>142</v>
      </c>
      <c r="Y243" t="s">
        <v>132</v>
      </c>
      <c r="Z243" t="s">
        <v>719</v>
      </c>
      <c r="AA243" s="25">
        <v>43950</v>
      </c>
    </row>
    <row r="244" spans="1:27">
      <c r="A244" t="s">
        <v>483</v>
      </c>
      <c r="B244" t="s">
        <v>124</v>
      </c>
      <c r="C244" t="s">
        <v>132</v>
      </c>
      <c r="D244" t="s">
        <v>132</v>
      </c>
      <c r="E244" s="25">
        <v>43921</v>
      </c>
      <c r="F244">
        <v>31</v>
      </c>
      <c r="G244">
        <v>3</v>
      </c>
      <c r="H244">
        <v>2020</v>
      </c>
      <c r="I244" t="s">
        <v>138</v>
      </c>
      <c r="J244" t="s">
        <v>38</v>
      </c>
      <c r="K244" t="s">
        <v>376</v>
      </c>
      <c r="L244" t="s">
        <v>377</v>
      </c>
      <c r="M244">
        <v>40.861628000000003</v>
      </c>
      <c r="N244">
        <v>-8.6235680000000006</v>
      </c>
      <c r="O244" t="s">
        <v>376</v>
      </c>
      <c r="P244" t="s">
        <v>435</v>
      </c>
      <c r="Q244" t="s">
        <v>130</v>
      </c>
      <c r="R244">
        <v>29763</v>
      </c>
      <c r="S244" t="s">
        <v>131</v>
      </c>
      <c r="T244">
        <v>50</v>
      </c>
      <c r="U244" t="s">
        <v>136</v>
      </c>
      <c r="V244" t="s">
        <v>784</v>
      </c>
      <c r="W244" t="s">
        <v>718</v>
      </c>
      <c r="X244" t="s">
        <v>142</v>
      </c>
      <c r="Y244" t="s">
        <v>132</v>
      </c>
      <c r="Z244" t="s">
        <v>719</v>
      </c>
      <c r="AA244" s="25">
        <v>43950</v>
      </c>
    </row>
    <row r="245" spans="1:27">
      <c r="A245" t="s">
        <v>484</v>
      </c>
      <c r="B245" t="s">
        <v>124</v>
      </c>
      <c r="C245" t="s">
        <v>132</v>
      </c>
      <c r="D245" t="s">
        <v>132</v>
      </c>
      <c r="E245" s="25">
        <v>43921</v>
      </c>
      <c r="F245">
        <v>31</v>
      </c>
      <c r="G245">
        <v>3</v>
      </c>
      <c r="H245">
        <v>2020</v>
      </c>
      <c r="I245" t="s">
        <v>138</v>
      </c>
      <c r="J245" t="s">
        <v>38</v>
      </c>
      <c r="K245" t="s">
        <v>376</v>
      </c>
      <c r="L245" t="s">
        <v>377</v>
      </c>
      <c r="M245">
        <v>40.861628000000003</v>
      </c>
      <c r="N245">
        <v>-8.6235680000000006</v>
      </c>
      <c r="O245" t="s">
        <v>376</v>
      </c>
      <c r="P245" t="s">
        <v>783</v>
      </c>
      <c r="Q245" t="s">
        <v>130</v>
      </c>
      <c r="R245">
        <v>29763</v>
      </c>
      <c r="S245" t="s">
        <v>131</v>
      </c>
      <c r="T245">
        <v>16</v>
      </c>
      <c r="U245" t="s">
        <v>136</v>
      </c>
      <c r="V245" t="s">
        <v>784</v>
      </c>
      <c r="W245" t="s">
        <v>718</v>
      </c>
      <c r="X245" t="s">
        <v>142</v>
      </c>
      <c r="Y245" t="s">
        <v>132</v>
      </c>
      <c r="Z245" t="s">
        <v>719</v>
      </c>
      <c r="AA245" s="25">
        <v>43950</v>
      </c>
    </row>
    <row r="246" spans="1:27">
      <c r="A246" t="s">
        <v>485</v>
      </c>
      <c r="B246" t="s">
        <v>124</v>
      </c>
      <c r="C246" t="s">
        <v>132</v>
      </c>
      <c r="D246" t="s">
        <v>132</v>
      </c>
      <c r="E246" s="25">
        <v>43921</v>
      </c>
      <c r="F246">
        <v>31</v>
      </c>
      <c r="G246">
        <v>3</v>
      </c>
      <c r="H246">
        <v>2020</v>
      </c>
      <c r="I246" t="s">
        <v>138</v>
      </c>
      <c r="J246" t="s">
        <v>38</v>
      </c>
      <c r="K246" t="s">
        <v>161</v>
      </c>
      <c r="L246" t="s">
        <v>162</v>
      </c>
      <c r="M246">
        <v>38.726197999999997</v>
      </c>
      <c r="N246">
        <v>-9.1385769999999997</v>
      </c>
      <c r="O246" t="s">
        <v>161</v>
      </c>
      <c r="P246" t="s">
        <v>161</v>
      </c>
      <c r="Q246" t="s">
        <v>130</v>
      </c>
      <c r="R246">
        <v>29763</v>
      </c>
      <c r="S246" t="s">
        <v>131</v>
      </c>
      <c r="T246">
        <v>51</v>
      </c>
      <c r="U246" t="s">
        <v>164</v>
      </c>
      <c r="V246" t="s">
        <v>343</v>
      </c>
      <c r="W246" t="s">
        <v>718</v>
      </c>
      <c r="X246" t="s">
        <v>142</v>
      </c>
      <c r="Y246" t="s">
        <v>132</v>
      </c>
      <c r="Z246" t="s">
        <v>719</v>
      </c>
      <c r="AA246" s="25">
        <v>43950</v>
      </c>
    </row>
    <row r="247" spans="1:27">
      <c r="A247" t="s">
        <v>486</v>
      </c>
      <c r="B247" t="s">
        <v>124</v>
      </c>
      <c r="C247" t="s">
        <v>132</v>
      </c>
      <c r="D247" t="s">
        <v>132</v>
      </c>
      <c r="E247" s="25">
        <v>43921</v>
      </c>
      <c r="F247">
        <v>31</v>
      </c>
      <c r="G247">
        <v>3</v>
      </c>
      <c r="H247">
        <v>2020</v>
      </c>
      <c r="I247" t="s">
        <v>138</v>
      </c>
      <c r="J247" t="s">
        <v>38</v>
      </c>
      <c r="K247" t="s">
        <v>487</v>
      </c>
      <c r="L247" t="s">
        <v>488</v>
      </c>
      <c r="M247">
        <v>40.752338000000002</v>
      </c>
      <c r="N247">
        <v>-8.5694890000000008</v>
      </c>
      <c r="O247" t="s">
        <v>487</v>
      </c>
      <c r="P247" t="s">
        <v>487</v>
      </c>
      <c r="Q247" t="s">
        <v>130</v>
      </c>
      <c r="R247">
        <v>29763</v>
      </c>
      <c r="S247" t="s">
        <v>131</v>
      </c>
      <c r="T247">
        <v>53</v>
      </c>
      <c r="U247" t="s">
        <v>164</v>
      </c>
      <c r="V247" t="s">
        <v>343</v>
      </c>
      <c r="W247" t="s">
        <v>718</v>
      </c>
      <c r="X247" t="s">
        <v>142</v>
      </c>
      <c r="Y247" t="s">
        <v>132</v>
      </c>
      <c r="Z247" t="s">
        <v>719</v>
      </c>
      <c r="AA247" s="25">
        <v>43950</v>
      </c>
    </row>
    <row r="248" spans="1:27">
      <c r="A248" t="s">
        <v>489</v>
      </c>
      <c r="B248" t="s">
        <v>124</v>
      </c>
      <c r="C248" t="s">
        <v>132</v>
      </c>
      <c r="D248" t="s">
        <v>132</v>
      </c>
      <c r="E248" s="25">
        <v>43921</v>
      </c>
      <c r="F248">
        <v>31</v>
      </c>
      <c r="G248">
        <v>3</v>
      </c>
      <c r="H248">
        <v>2020</v>
      </c>
      <c r="I248" t="s">
        <v>138</v>
      </c>
      <c r="J248" t="s">
        <v>38</v>
      </c>
      <c r="K248" t="s">
        <v>376</v>
      </c>
      <c r="L248" t="s">
        <v>377</v>
      </c>
      <c r="M248">
        <v>40.861628000000003</v>
      </c>
      <c r="N248">
        <v>-8.6235680000000006</v>
      </c>
      <c r="O248" t="s">
        <v>376</v>
      </c>
      <c r="P248" t="s">
        <v>783</v>
      </c>
      <c r="Q248" t="s">
        <v>130</v>
      </c>
      <c r="R248">
        <v>29763</v>
      </c>
      <c r="S248" t="s">
        <v>131</v>
      </c>
      <c r="T248">
        <v>71</v>
      </c>
      <c r="U248" t="s">
        <v>164</v>
      </c>
      <c r="V248" t="s">
        <v>343</v>
      </c>
      <c r="W248" t="s">
        <v>718</v>
      </c>
      <c r="X248" t="s">
        <v>142</v>
      </c>
      <c r="Y248" t="s">
        <v>132</v>
      </c>
      <c r="Z248" t="s">
        <v>719</v>
      </c>
      <c r="AA248" s="25">
        <v>43950</v>
      </c>
    </row>
    <row r="249" spans="1:27">
      <c r="A249" t="s">
        <v>490</v>
      </c>
      <c r="B249" t="s">
        <v>124</v>
      </c>
      <c r="C249" t="s">
        <v>132</v>
      </c>
      <c r="D249" t="s">
        <v>132</v>
      </c>
      <c r="E249" s="25">
        <v>43921</v>
      </c>
      <c r="F249">
        <v>31</v>
      </c>
      <c r="G249">
        <v>3</v>
      </c>
      <c r="H249">
        <v>2020</v>
      </c>
      <c r="I249" t="s">
        <v>138</v>
      </c>
      <c r="J249" t="s">
        <v>38</v>
      </c>
      <c r="K249" t="s">
        <v>491</v>
      </c>
      <c r="L249" t="s">
        <v>492</v>
      </c>
      <c r="M249">
        <v>40.602272999999997</v>
      </c>
      <c r="N249">
        <v>-8.6725490000000001</v>
      </c>
      <c r="O249" t="s">
        <v>491</v>
      </c>
      <c r="P249" t="s">
        <v>806</v>
      </c>
      <c r="Q249" t="s">
        <v>130</v>
      </c>
      <c r="R249">
        <v>29763</v>
      </c>
      <c r="S249" t="s">
        <v>131</v>
      </c>
      <c r="T249">
        <v>44</v>
      </c>
      <c r="U249" t="s">
        <v>164</v>
      </c>
      <c r="V249" t="s">
        <v>343</v>
      </c>
      <c r="W249" t="s">
        <v>718</v>
      </c>
      <c r="X249" t="s">
        <v>142</v>
      </c>
      <c r="Y249" t="s">
        <v>132</v>
      </c>
      <c r="Z249" t="s">
        <v>719</v>
      </c>
      <c r="AA249" s="25">
        <v>43950</v>
      </c>
    </row>
    <row r="250" spans="1:27">
      <c r="A250" t="s">
        <v>493</v>
      </c>
      <c r="B250" t="s">
        <v>124</v>
      </c>
      <c r="C250" t="s">
        <v>132</v>
      </c>
      <c r="D250" t="s">
        <v>132</v>
      </c>
      <c r="E250" s="25">
        <v>43921</v>
      </c>
      <c r="F250">
        <v>31</v>
      </c>
      <c r="G250">
        <v>3</v>
      </c>
      <c r="H250">
        <v>2020</v>
      </c>
      <c r="I250" t="s">
        <v>138</v>
      </c>
      <c r="J250" t="s">
        <v>38</v>
      </c>
      <c r="K250" t="s">
        <v>299</v>
      </c>
      <c r="L250" t="s">
        <v>167</v>
      </c>
      <c r="M250">
        <v>38.795112000000003</v>
      </c>
      <c r="N250">
        <v>-9.1844900000000003</v>
      </c>
      <c r="O250" t="s">
        <v>299</v>
      </c>
      <c r="P250" t="s">
        <v>807</v>
      </c>
      <c r="Q250" t="s">
        <v>130</v>
      </c>
      <c r="R250">
        <v>29763</v>
      </c>
      <c r="S250" t="s">
        <v>131</v>
      </c>
      <c r="T250">
        <v>87</v>
      </c>
      <c r="U250" t="s">
        <v>164</v>
      </c>
      <c r="V250" t="s">
        <v>757</v>
      </c>
      <c r="W250" t="s">
        <v>718</v>
      </c>
      <c r="X250" t="s">
        <v>142</v>
      </c>
      <c r="Y250" t="s">
        <v>132</v>
      </c>
      <c r="Z250" t="s">
        <v>719</v>
      </c>
      <c r="AA250" s="25">
        <v>43950</v>
      </c>
    </row>
    <row r="251" spans="1:27">
      <c r="A251" t="s">
        <v>494</v>
      </c>
      <c r="B251" t="s">
        <v>124</v>
      </c>
      <c r="C251" t="s">
        <v>132</v>
      </c>
      <c r="D251" t="s">
        <v>132</v>
      </c>
      <c r="E251" s="25">
        <v>43922</v>
      </c>
      <c r="F251">
        <v>1</v>
      </c>
      <c r="G251">
        <v>4</v>
      </c>
      <c r="H251">
        <v>2020</v>
      </c>
      <c r="I251" t="s">
        <v>138</v>
      </c>
      <c r="J251" t="s">
        <v>38</v>
      </c>
      <c r="K251" t="s">
        <v>495</v>
      </c>
      <c r="L251" t="s">
        <v>250</v>
      </c>
      <c r="M251">
        <v>38.944693999999998</v>
      </c>
      <c r="N251">
        <v>-9.3322009999999995</v>
      </c>
      <c r="O251" t="s">
        <v>495</v>
      </c>
      <c r="P251" t="s">
        <v>808</v>
      </c>
      <c r="Q251" t="s">
        <v>130</v>
      </c>
      <c r="R251">
        <v>29763</v>
      </c>
      <c r="S251" t="s">
        <v>131</v>
      </c>
      <c r="T251">
        <v>84</v>
      </c>
      <c r="U251" t="s">
        <v>136</v>
      </c>
      <c r="V251" t="s">
        <v>757</v>
      </c>
      <c r="W251" t="s">
        <v>718</v>
      </c>
      <c r="X251" t="s">
        <v>142</v>
      </c>
      <c r="Y251" t="s">
        <v>132</v>
      </c>
      <c r="Z251" t="s">
        <v>719</v>
      </c>
      <c r="AA251" s="25">
        <v>43950</v>
      </c>
    </row>
    <row r="252" spans="1:27">
      <c r="A252" t="s">
        <v>496</v>
      </c>
      <c r="B252" t="s">
        <v>124</v>
      </c>
      <c r="C252" t="s">
        <v>132</v>
      </c>
      <c r="D252" t="s">
        <v>132</v>
      </c>
      <c r="E252" s="25">
        <v>43923</v>
      </c>
      <c r="F252">
        <v>2</v>
      </c>
      <c r="G252">
        <v>4</v>
      </c>
      <c r="H252">
        <v>2020</v>
      </c>
      <c r="I252" t="s">
        <v>138</v>
      </c>
      <c r="J252" t="s">
        <v>38</v>
      </c>
      <c r="K252" t="s">
        <v>376</v>
      </c>
      <c r="L252" t="s">
        <v>377</v>
      </c>
      <c r="M252">
        <v>40.861628000000003</v>
      </c>
      <c r="N252">
        <v>-8.6235680000000006</v>
      </c>
      <c r="O252" t="s">
        <v>376</v>
      </c>
      <c r="P252" t="s">
        <v>783</v>
      </c>
      <c r="Q252" t="s">
        <v>130</v>
      </c>
      <c r="R252">
        <v>29763</v>
      </c>
      <c r="S252" t="s">
        <v>131</v>
      </c>
      <c r="T252">
        <v>58</v>
      </c>
      <c r="U252" t="s">
        <v>136</v>
      </c>
      <c r="V252" t="s">
        <v>784</v>
      </c>
      <c r="W252" t="s">
        <v>718</v>
      </c>
      <c r="X252" t="s">
        <v>142</v>
      </c>
      <c r="Y252" t="s">
        <v>132</v>
      </c>
      <c r="Z252" t="s">
        <v>719</v>
      </c>
      <c r="AA252" s="25">
        <v>43950</v>
      </c>
    </row>
    <row r="253" spans="1:27">
      <c r="A253" t="s">
        <v>497</v>
      </c>
      <c r="B253" t="s">
        <v>124</v>
      </c>
      <c r="C253" t="s">
        <v>132</v>
      </c>
      <c r="D253" t="s">
        <v>132</v>
      </c>
      <c r="E253" s="25">
        <v>43923</v>
      </c>
      <c r="F253">
        <v>2</v>
      </c>
      <c r="G253">
        <v>4</v>
      </c>
      <c r="H253">
        <v>2020</v>
      </c>
      <c r="I253" t="s">
        <v>138</v>
      </c>
      <c r="J253" t="s">
        <v>38</v>
      </c>
      <c r="K253" t="s">
        <v>376</v>
      </c>
      <c r="L253" t="s">
        <v>377</v>
      </c>
      <c r="M253">
        <v>40.861628000000003</v>
      </c>
      <c r="N253">
        <v>-8.6235680000000006</v>
      </c>
      <c r="O253" t="s">
        <v>376</v>
      </c>
      <c r="P253" t="s">
        <v>783</v>
      </c>
      <c r="Q253" t="s">
        <v>130</v>
      </c>
      <c r="R253">
        <v>29763</v>
      </c>
      <c r="S253" t="s">
        <v>131</v>
      </c>
      <c r="T253">
        <v>52</v>
      </c>
      <c r="U253" t="s">
        <v>164</v>
      </c>
      <c r="V253" t="s">
        <v>784</v>
      </c>
      <c r="W253" t="s">
        <v>718</v>
      </c>
      <c r="X253" t="s">
        <v>142</v>
      </c>
      <c r="Y253" t="s">
        <v>132</v>
      </c>
      <c r="Z253" t="s">
        <v>719</v>
      </c>
      <c r="AA253" s="25">
        <v>43950</v>
      </c>
    </row>
    <row r="254" spans="1:27">
      <c r="A254" t="s">
        <v>498</v>
      </c>
      <c r="B254" t="s">
        <v>124</v>
      </c>
      <c r="C254" t="s">
        <v>132</v>
      </c>
      <c r="D254" t="s">
        <v>132</v>
      </c>
      <c r="E254" s="25">
        <v>43923</v>
      </c>
      <c r="F254">
        <v>2</v>
      </c>
      <c r="G254">
        <v>4</v>
      </c>
      <c r="H254">
        <v>2020</v>
      </c>
      <c r="I254" t="s">
        <v>138</v>
      </c>
      <c r="J254" t="s">
        <v>38</v>
      </c>
      <c r="K254" t="s">
        <v>499</v>
      </c>
      <c r="L254" t="s">
        <v>500</v>
      </c>
      <c r="M254">
        <v>40.517139</v>
      </c>
      <c r="N254">
        <v>-8.0800400000000003</v>
      </c>
      <c r="O254" t="s">
        <v>499</v>
      </c>
      <c r="P254" t="s">
        <v>809</v>
      </c>
      <c r="Q254" t="s">
        <v>130</v>
      </c>
      <c r="R254">
        <v>29763</v>
      </c>
      <c r="S254" t="s">
        <v>131</v>
      </c>
      <c r="T254" t="s">
        <v>132</v>
      </c>
      <c r="U254" t="s">
        <v>164</v>
      </c>
      <c r="V254" t="s">
        <v>809</v>
      </c>
      <c r="W254" t="s">
        <v>718</v>
      </c>
      <c r="X254" t="s">
        <v>142</v>
      </c>
      <c r="Y254" t="s">
        <v>132</v>
      </c>
      <c r="Z254" t="s">
        <v>719</v>
      </c>
      <c r="AA254" s="25">
        <v>43950</v>
      </c>
    </row>
    <row r="255" spans="1:27">
      <c r="A255" t="s">
        <v>501</v>
      </c>
      <c r="B255" t="s">
        <v>124</v>
      </c>
      <c r="C255" t="s">
        <v>132</v>
      </c>
      <c r="D255" t="s">
        <v>132</v>
      </c>
      <c r="E255" s="25">
        <v>43923</v>
      </c>
      <c r="F255">
        <v>2</v>
      </c>
      <c r="G255">
        <v>4</v>
      </c>
      <c r="H255">
        <v>2020</v>
      </c>
      <c r="I255" t="s">
        <v>138</v>
      </c>
      <c r="J255" t="s">
        <v>38</v>
      </c>
      <c r="K255" t="s">
        <v>499</v>
      </c>
      <c r="L255" t="s">
        <v>500</v>
      </c>
      <c r="M255">
        <v>40.517139</v>
      </c>
      <c r="N255">
        <v>-8.0800400000000003</v>
      </c>
      <c r="O255" t="s">
        <v>499</v>
      </c>
      <c r="P255" t="s">
        <v>809</v>
      </c>
      <c r="Q255" t="s">
        <v>130</v>
      </c>
      <c r="R255">
        <v>29763</v>
      </c>
      <c r="S255" t="s">
        <v>131</v>
      </c>
      <c r="T255" t="s">
        <v>132</v>
      </c>
      <c r="U255" t="s">
        <v>136</v>
      </c>
      <c r="V255" t="s">
        <v>809</v>
      </c>
      <c r="W255" t="s">
        <v>718</v>
      </c>
      <c r="X255" t="s">
        <v>142</v>
      </c>
      <c r="Y255" t="s">
        <v>132</v>
      </c>
      <c r="Z255" t="s">
        <v>719</v>
      </c>
      <c r="AA255" s="25">
        <v>43950</v>
      </c>
    </row>
    <row r="256" spans="1:27">
      <c r="A256" t="s">
        <v>502</v>
      </c>
      <c r="B256" t="s">
        <v>124</v>
      </c>
      <c r="C256" t="s">
        <v>132</v>
      </c>
      <c r="D256" t="s">
        <v>132</v>
      </c>
      <c r="E256" s="25">
        <v>43923</v>
      </c>
      <c r="F256">
        <v>2</v>
      </c>
      <c r="G256">
        <v>4</v>
      </c>
      <c r="H256">
        <v>2020</v>
      </c>
      <c r="I256" t="s">
        <v>138</v>
      </c>
      <c r="J256" t="s">
        <v>38</v>
      </c>
      <c r="K256" t="s">
        <v>499</v>
      </c>
      <c r="L256" t="s">
        <v>500</v>
      </c>
      <c r="M256">
        <v>40.517139</v>
      </c>
      <c r="N256">
        <v>-8.0800400000000003</v>
      </c>
      <c r="O256" t="s">
        <v>499</v>
      </c>
      <c r="P256" t="s">
        <v>809</v>
      </c>
      <c r="Q256" t="s">
        <v>130</v>
      </c>
      <c r="R256">
        <v>29763</v>
      </c>
      <c r="S256" t="s">
        <v>131</v>
      </c>
      <c r="T256" t="s">
        <v>132</v>
      </c>
      <c r="U256" t="s">
        <v>136</v>
      </c>
      <c r="V256" t="s">
        <v>809</v>
      </c>
      <c r="W256" t="s">
        <v>718</v>
      </c>
      <c r="X256" t="s">
        <v>142</v>
      </c>
      <c r="Y256" t="s">
        <v>132</v>
      </c>
      <c r="Z256" t="s">
        <v>719</v>
      </c>
      <c r="AA256" s="25">
        <v>43950</v>
      </c>
    </row>
    <row r="257" spans="1:27">
      <c r="A257" t="s">
        <v>503</v>
      </c>
      <c r="B257" t="s">
        <v>124</v>
      </c>
      <c r="C257" t="s">
        <v>132</v>
      </c>
      <c r="D257" t="s">
        <v>132</v>
      </c>
      <c r="E257" s="25">
        <v>43923</v>
      </c>
      <c r="F257">
        <v>2</v>
      </c>
      <c r="G257">
        <v>4</v>
      </c>
      <c r="H257">
        <v>2020</v>
      </c>
      <c r="I257" t="s">
        <v>138</v>
      </c>
      <c r="J257" t="s">
        <v>38</v>
      </c>
      <c r="K257" t="s">
        <v>499</v>
      </c>
      <c r="L257" t="s">
        <v>500</v>
      </c>
      <c r="M257">
        <v>40.517139</v>
      </c>
      <c r="N257">
        <v>-8.0800400000000003</v>
      </c>
      <c r="O257" t="s">
        <v>499</v>
      </c>
      <c r="P257" t="s">
        <v>809</v>
      </c>
      <c r="Q257" t="s">
        <v>130</v>
      </c>
      <c r="R257">
        <v>29763</v>
      </c>
      <c r="S257" t="s">
        <v>131</v>
      </c>
      <c r="T257" t="s">
        <v>132</v>
      </c>
      <c r="U257" t="s">
        <v>136</v>
      </c>
      <c r="V257" t="s">
        <v>809</v>
      </c>
      <c r="W257" t="s">
        <v>718</v>
      </c>
      <c r="X257" t="s">
        <v>142</v>
      </c>
      <c r="Y257" t="s">
        <v>132</v>
      </c>
      <c r="Z257" t="s">
        <v>719</v>
      </c>
      <c r="AA257" s="25">
        <v>43950</v>
      </c>
    </row>
    <row r="258" spans="1:27">
      <c r="A258" t="s">
        <v>504</v>
      </c>
      <c r="B258" t="s">
        <v>124</v>
      </c>
      <c r="C258" t="s">
        <v>132</v>
      </c>
      <c r="D258" t="s">
        <v>132</v>
      </c>
      <c r="E258" s="25">
        <v>43923</v>
      </c>
      <c r="F258">
        <v>2</v>
      </c>
      <c r="G258">
        <v>4</v>
      </c>
      <c r="H258">
        <v>2020</v>
      </c>
      <c r="I258" t="s">
        <v>138</v>
      </c>
      <c r="J258" t="s">
        <v>38</v>
      </c>
      <c r="K258" t="s">
        <v>235</v>
      </c>
      <c r="L258" t="s">
        <v>236</v>
      </c>
      <c r="M258">
        <v>39.233311</v>
      </c>
      <c r="N258">
        <v>-8.6945160000000001</v>
      </c>
      <c r="O258" t="s">
        <v>235</v>
      </c>
      <c r="P258" t="s">
        <v>810</v>
      </c>
      <c r="Q258" t="s">
        <v>130</v>
      </c>
      <c r="R258">
        <v>29763</v>
      </c>
      <c r="S258" t="s">
        <v>131</v>
      </c>
      <c r="T258">
        <v>69</v>
      </c>
      <c r="U258" t="s">
        <v>136</v>
      </c>
      <c r="V258" t="s">
        <v>750</v>
      </c>
      <c r="W258" t="s">
        <v>718</v>
      </c>
      <c r="X258" t="s">
        <v>142</v>
      </c>
      <c r="Y258" t="s">
        <v>132</v>
      </c>
      <c r="Z258" t="s">
        <v>719</v>
      </c>
      <c r="AA258" s="25">
        <v>43950</v>
      </c>
    </row>
    <row r="259" spans="1:27">
      <c r="A259" t="s">
        <v>505</v>
      </c>
      <c r="B259" t="s">
        <v>124</v>
      </c>
      <c r="C259" t="s">
        <v>132</v>
      </c>
      <c r="D259" t="s">
        <v>132</v>
      </c>
      <c r="E259" s="25">
        <v>43924</v>
      </c>
      <c r="F259">
        <v>3</v>
      </c>
      <c r="G259">
        <v>4</v>
      </c>
      <c r="H259">
        <v>2020</v>
      </c>
      <c r="I259" t="s">
        <v>138</v>
      </c>
      <c r="J259" t="s">
        <v>38</v>
      </c>
      <c r="K259" t="s">
        <v>376</v>
      </c>
      <c r="L259" t="s">
        <v>377</v>
      </c>
      <c r="M259">
        <v>40.861628000000003</v>
      </c>
      <c r="N259">
        <v>-8.6235680000000006</v>
      </c>
      <c r="O259" t="s">
        <v>376</v>
      </c>
      <c r="P259" t="s">
        <v>783</v>
      </c>
      <c r="Q259" t="s">
        <v>130</v>
      </c>
      <c r="R259">
        <v>29763</v>
      </c>
      <c r="S259" t="s">
        <v>131</v>
      </c>
      <c r="T259">
        <v>71</v>
      </c>
      <c r="U259" t="s">
        <v>136</v>
      </c>
      <c r="V259" t="s">
        <v>784</v>
      </c>
      <c r="W259" t="s">
        <v>718</v>
      </c>
      <c r="X259" t="s">
        <v>142</v>
      </c>
      <c r="Y259" t="s">
        <v>132</v>
      </c>
      <c r="Z259" t="s">
        <v>719</v>
      </c>
      <c r="AA259" s="25">
        <v>43950</v>
      </c>
    </row>
    <row r="260" spans="1:27">
      <c r="A260" t="s">
        <v>506</v>
      </c>
      <c r="B260" t="s">
        <v>124</v>
      </c>
      <c r="C260" t="s">
        <v>132</v>
      </c>
      <c r="D260" t="s">
        <v>132</v>
      </c>
      <c r="E260" s="25">
        <v>43924</v>
      </c>
      <c r="F260">
        <v>3</v>
      </c>
      <c r="G260">
        <v>4</v>
      </c>
      <c r="H260">
        <v>2020</v>
      </c>
      <c r="I260" t="s">
        <v>138</v>
      </c>
      <c r="J260" t="s">
        <v>38</v>
      </c>
      <c r="K260" t="s">
        <v>376</v>
      </c>
      <c r="L260" t="s">
        <v>377</v>
      </c>
      <c r="M260">
        <v>40.861628000000003</v>
      </c>
      <c r="N260">
        <v>-8.6235680000000006</v>
      </c>
      <c r="O260" t="s">
        <v>376</v>
      </c>
      <c r="P260" t="s">
        <v>783</v>
      </c>
      <c r="Q260" t="s">
        <v>130</v>
      </c>
      <c r="R260">
        <v>29763</v>
      </c>
      <c r="S260" t="s">
        <v>131</v>
      </c>
      <c r="T260">
        <v>65</v>
      </c>
      <c r="U260" t="s">
        <v>136</v>
      </c>
      <c r="V260" t="s">
        <v>784</v>
      </c>
      <c r="W260" t="s">
        <v>718</v>
      </c>
      <c r="X260" t="s">
        <v>142</v>
      </c>
      <c r="Y260" t="s">
        <v>132</v>
      </c>
      <c r="Z260" t="s">
        <v>719</v>
      </c>
      <c r="AA260" s="25">
        <v>43950</v>
      </c>
    </row>
    <row r="261" spans="1:27">
      <c r="A261" t="s">
        <v>507</v>
      </c>
      <c r="B261" t="s">
        <v>124</v>
      </c>
      <c r="C261" t="s">
        <v>132</v>
      </c>
      <c r="D261" t="s">
        <v>132</v>
      </c>
      <c r="E261" s="25">
        <v>43924</v>
      </c>
      <c r="F261">
        <v>3</v>
      </c>
      <c r="G261">
        <v>4</v>
      </c>
      <c r="H261">
        <v>2020</v>
      </c>
      <c r="I261" t="s">
        <v>138</v>
      </c>
      <c r="J261" t="s">
        <v>38</v>
      </c>
      <c r="K261" t="s">
        <v>376</v>
      </c>
      <c r="L261" t="s">
        <v>377</v>
      </c>
      <c r="M261">
        <v>40.861628000000003</v>
      </c>
      <c r="N261">
        <v>-8.6235680000000006</v>
      </c>
      <c r="O261" t="s">
        <v>376</v>
      </c>
      <c r="P261" t="s">
        <v>783</v>
      </c>
      <c r="Q261" t="s">
        <v>130</v>
      </c>
      <c r="R261">
        <v>29763</v>
      </c>
      <c r="S261" t="s">
        <v>131</v>
      </c>
      <c r="T261">
        <v>63</v>
      </c>
      <c r="U261" t="s">
        <v>164</v>
      </c>
      <c r="V261" t="s">
        <v>784</v>
      </c>
      <c r="W261" t="s">
        <v>718</v>
      </c>
      <c r="X261" t="s">
        <v>142</v>
      </c>
      <c r="Y261" t="s">
        <v>132</v>
      </c>
      <c r="Z261" t="s">
        <v>719</v>
      </c>
      <c r="AA261" s="25">
        <v>43950</v>
      </c>
    </row>
    <row r="262" spans="1:27">
      <c r="A262" t="s">
        <v>508</v>
      </c>
      <c r="B262" t="s">
        <v>124</v>
      </c>
      <c r="C262" t="s">
        <v>132</v>
      </c>
      <c r="D262" t="s">
        <v>132</v>
      </c>
      <c r="E262" s="25">
        <v>43924</v>
      </c>
      <c r="F262">
        <v>3</v>
      </c>
      <c r="G262">
        <v>4</v>
      </c>
      <c r="H262">
        <v>2020</v>
      </c>
      <c r="I262" t="s">
        <v>138</v>
      </c>
      <c r="J262" t="s">
        <v>38</v>
      </c>
      <c r="K262" t="s">
        <v>376</v>
      </c>
      <c r="L262" t="s">
        <v>377</v>
      </c>
      <c r="M262">
        <v>40.861628000000003</v>
      </c>
      <c r="N262">
        <v>-8.6235680000000006</v>
      </c>
      <c r="O262" t="s">
        <v>376</v>
      </c>
      <c r="P262" t="s">
        <v>376</v>
      </c>
      <c r="Q262" t="s">
        <v>130</v>
      </c>
      <c r="R262">
        <v>29763</v>
      </c>
      <c r="S262" t="s">
        <v>131</v>
      </c>
      <c r="T262">
        <v>0</v>
      </c>
      <c r="U262" t="s">
        <v>164</v>
      </c>
      <c r="V262" t="s">
        <v>784</v>
      </c>
      <c r="W262" t="s">
        <v>718</v>
      </c>
      <c r="X262" t="s">
        <v>142</v>
      </c>
      <c r="Y262" t="s">
        <v>132</v>
      </c>
      <c r="Z262" t="s">
        <v>719</v>
      </c>
      <c r="AA262" s="25">
        <v>43950</v>
      </c>
    </row>
    <row r="263" spans="1:27">
      <c r="A263" t="s">
        <v>509</v>
      </c>
      <c r="B263" t="s">
        <v>124</v>
      </c>
      <c r="C263" t="s">
        <v>132</v>
      </c>
      <c r="D263" t="s">
        <v>132</v>
      </c>
      <c r="E263" s="25">
        <v>43924</v>
      </c>
      <c r="F263">
        <v>3</v>
      </c>
      <c r="G263">
        <v>4</v>
      </c>
      <c r="H263">
        <v>2020</v>
      </c>
      <c r="I263" t="s">
        <v>138</v>
      </c>
      <c r="J263" t="s">
        <v>38</v>
      </c>
      <c r="K263" t="s">
        <v>235</v>
      </c>
      <c r="L263" t="s">
        <v>236</v>
      </c>
      <c r="M263">
        <v>39.233311</v>
      </c>
      <c r="N263">
        <v>-8.6945160000000001</v>
      </c>
      <c r="O263" t="s">
        <v>235</v>
      </c>
      <c r="P263" t="s">
        <v>235</v>
      </c>
      <c r="Q263" t="s">
        <v>130</v>
      </c>
      <c r="R263">
        <v>29763</v>
      </c>
      <c r="S263" t="s">
        <v>131</v>
      </c>
      <c r="T263">
        <v>46</v>
      </c>
      <c r="U263" t="s">
        <v>164</v>
      </c>
      <c r="V263" t="s">
        <v>750</v>
      </c>
      <c r="W263" t="s">
        <v>718</v>
      </c>
      <c r="X263" t="s">
        <v>142</v>
      </c>
      <c r="Y263" t="s">
        <v>132</v>
      </c>
      <c r="Z263" t="s">
        <v>719</v>
      </c>
      <c r="AA263" s="25">
        <v>43950</v>
      </c>
    </row>
    <row r="264" spans="1:27">
      <c r="A264" t="s">
        <v>510</v>
      </c>
      <c r="B264" t="s">
        <v>124</v>
      </c>
      <c r="C264" t="s">
        <v>132</v>
      </c>
      <c r="D264" t="s">
        <v>132</v>
      </c>
      <c r="E264" s="25">
        <v>43924</v>
      </c>
      <c r="F264">
        <v>3</v>
      </c>
      <c r="G264">
        <v>4</v>
      </c>
      <c r="H264">
        <v>2020</v>
      </c>
      <c r="I264" t="s">
        <v>138</v>
      </c>
      <c r="J264" t="s">
        <v>38</v>
      </c>
      <c r="K264" t="s">
        <v>370</v>
      </c>
      <c r="L264" t="s">
        <v>221</v>
      </c>
      <c r="M264">
        <v>38.653151999999999</v>
      </c>
      <c r="N264">
        <v>-8.9898299999999995</v>
      </c>
      <c r="O264" t="s">
        <v>370</v>
      </c>
      <c r="P264" t="s">
        <v>811</v>
      </c>
      <c r="Q264" t="s">
        <v>130</v>
      </c>
      <c r="R264">
        <v>29763</v>
      </c>
      <c r="S264" t="s">
        <v>131</v>
      </c>
      <c r="T264">
        <v>35</v>
      </c>
      <c r="U264" t="s">
        <v>136</v>
      </c>
      <c r="V264" t="s">
        <v>759</v>
      </c>
      <c r="W264" t="s">
        <v>718</v>
      </c>
      <c r="X264" t="s">
        <v>142</v>
      </c>
      <c r="Y264" t="s">
        <v>132</v>
      </c>
      <c r="Z264" t="s">
        <v>719</v>
      </c>
      <c r="AA264" s="25">
        <v>43950</v>
      </c>
    </row>
    <row r="265" spans="1:27">
      <c r="A265" t="s">
        <v>511</v>
      </c>
      <c r="B265" t="s">
        <v>124</v>
      </c>
      <c r="C265" t="s">
        <v>132</v>
      </c>
      <c r="D265" t="s">
        <v>132</v>
      </c>
      <c r="E265" s="25">
        <v>43924</v>
      </c>
      <c r="F265">
        <v>3</v>
      </c>
      <c r="G265">
        <v>4</v>
      </c>
      <c r="H265">
        <v>2020</v>
      </c>
      <c r="I265" t="s">
        <v>138</v>
      </c>
      <c r="J265" t="s">
        <v>38</v>
      </c>
      <c r="K265" t="s">
        <v>235</v>
      </c>
      <c r="L265" t="s">
        <v>236</v>
      </c>
      <c r="M265">
        <v>39.233311</v>
      </c>
      <c r="N265">
        <v>-8.6945160000000001</v>
      </c>
      <c r="O265" t="s">
        <v>235</v>
      </c>
      <c r="P265" t="s">
        <v>235</v>
      </c>
      <c r="Q265" t="s">
        <v>130</v>
      </c>
      <c r="R265">
        <v>29763</v>
      </c>
      <c r="S265" t="s">
        <v>131</v>
      </c>
      <c r="T265">
        <v>70</v>
      </c>
      <c r="U265" t="s">
        <v>136</v>
      </c>
      <c r="V265" t="s">
        <v>750</v>
      </c>
      <c r="W265" t="s">
        <v>718</v>
      </c>
      <c r="X265" t="s">
        <v>142</v>
      </c>
      <c r="Y265" t="s">
        <v>132</v>
      </c>
      <c r="Z265" t="s">
        <v>719</v>
      </c>
      <c r="AA265" s="25">
        <v>43950</v>
      </c>
    </row>
    <row r="266" spans="1:27">
      <c r="A266" t="s">
        <v>512</v>
      </c>
      <c r="B266" t="s">
        <v>124</v>
      </c>
      <c r="C266" t="s">
        <v>132</v>
      </c>
      <c r="D266" t="s">
        <v>132</v>
      </c>
      <c r="E266" s="25">
        <v>43924</v>
      </c>
      <c r="F266">
        <v>3</v>
      </c>
      <c r="G266">
        <v>4</v>
      </c>
      <c r="H266">
        <v>2020</v>
      </c>
      <c r="I266" t="s">
        <v>138</v>
      </c>
      <c r="J266" t="s">
        <v>38</v>
      </c>
      <c r="K266" t="s">
        <v>804</v>
      </c>
      <c r="L266" t="s">
        <v>236</v>
      </c>
      <c r="M266">
        <v>39.028151999999999</v>
      </c>
      <c r="N266">
        <v>-8.7934319999999992</v>
      </c>
      <c r="O266" t="s">
        <v>804</v>
      </c>
      <c r="P266" t="s">
        <v>513</v>
      </c>
      <c r="Q266" t="s">
        <v>130</v>
      </c>
      <c r="R266">
        <v>29763</v>
      </c>
      <c r="S266" t="s">
        <v>131</v>
      </c>
      <c r="T266">
        <v>59</v>
      </c>
      <c r="U266" t="s">
        <v>136</v>
      </c>
      <c r="V266" t="s">
        <v>750</v>
      </c>
      <c r="W266" t="s">
        <v>718</v>
      </c>
      <c r="X266" t="s">
        <v>142</v>
      </c>
      <c r="Y266" t="s">
        <v>132</v>
      </c>
      <c r="Z266" t="s">
        <v>719</v>
      </c>
      <c r="AA266" s="25">
        <v>43950</v>
      </c>
    </row>
    <row r="267" spans="1:27">
      <c r="A267" t="s">
        <v>514</v>
      </c>
      <c r="B267" t="s">
        <v>124</v>
      </c>
      <c r="C267" t="s">
        <v>132</v>
      </c>
      <c r="D267" t="s">
        <v>132</v>
      </c>
      <c r="E267" s="25">
        <v>43924</v>
      </c>
      <c r="F267">
        <v>3</v>
      </c>
      <c r="G267">
        <v>4</v>
      </c>
      <c r="H267">
        <v>2020</v>
      </c>
      <c r="I267" t="s">
        <v>138</v>
      </c>
      <c r="J267" t="s">
        <v>38</v>
      </c>
      <c r="K267" t="s">
        <v>515</v>
      </c>
      <c r="L267" t="s">
        <v>236</v>
      </c>
      <c r="M267">
        <v>39.258203999999999</v>
      </c>
      <c r="N267">
        <v>-8.5825879999999994</v>
      </c>
      <c r="O267" t="s">
        <v>515</v>
      </c>
      <c r="P267" t="s">
        <v>515</v>
      </c>
      <c r="Q267" t="s">
        <v>130</v>
      </c>
      <c r="R267">
        <v>29763</v>
      </c>
      <c r="S267" t="s">
        <v>131</v>
      </c>
      <c r="T267">
        <v>48</v>
      </c>
      <c r="U267" t="s">
        <v>164</v>
      </c>
      <c r="V267" t="s">
        <v>750</v>
      </c>
      <c r="W267" t="s">
        <v>718</v>
      </c>
      <c r="X267" t="s">
        <v>142</v>
      </c>
      <c r="Y267" t="s">
        <v>132</v>
      </c>
      <c r="Z267" t="s">
        <v>719</v>
      </c>
      <c r="AA267" s="25">
        <v>43950</v>
      </c>
    </row>
    <row r="268" spans="1:27">
      <c r="A268" t="s">
        <v>516</v>
      </c>
      <c r="B268" t="s">
        <v>124</v>
      </c>
      <c r="C268" t="s">
        <v>132</v>
      </c>
      <c r="D268" t="s">
        <v>132</v>
      </c>
      <c r="E268" s="25">
        <v>43924</v>
      </c>
      <c r="F268">
        <v>3</v>
      </c>
      <c r="G268">
        <v>4</v>
      </c>
      <c r="H268">
        <v>2020</v>
      </c>
      <c r="I268" t="s">
        <v>138</v>
      </c>
      <c r="J268" t="s">
        <v>38</v>
      </c>
      <c r="K268" t="s">
        <v>515</v>
      </c>
      <c r="L268" t="s">
        <v>236</v>
      </c>
      <c r="M268">
        <v>39.258203999999999</v>
      </c>
      <c r="N268">
        <v>-8.5825879999999994</v>
      </c>
      <c r="O268" t="s">
        <v>515</v>
      </c>
      <c r="P268" t="s">
        <v>515</v>
      </c>
      <c r="Q268" t="s">
        <v>130</v>
      </c>
      <c r="R268">
        <v>29763</v>
      </c>
      <c r="S268" t="s">
        <v>131</v>
      </c>
      <c r="T268">
        <v>29</v>
      </c>
      <c r="U268" t="s">
        <v>136</v>
      </c>
      <c r="V268" t="s">
        <v>750</v>
      </c>
      <c r="W268" t="s">
        <v>718</v>
      </c>
      <c r="X268" t="s">
        <v>142</v>
      </c>
      <c r="Y268" t="s">
        <v>132</v>
      </c>
      <c r="Z268" t="s">
        <v>719</v>
      </c>
      <c r="AA268" s="25">
        <v>43950</v>
      </c>
    </row>
    <row r="269" spans="1:27">
      <c r="A269" t="s">
        <v>517</v>
      </c>
      <c r="B269" t="s">
        <v>124</v>
      </c>
      <c r="C269" t="s">
        <v>132</v>
      </c>
      <c r="D269" t="s">
        <v>132</v>
      </c>
      <c r="E269" s="25">
        <v>43925</v>
      </c>
      <c r="F269">
        <v>4</v>
      </c>
      <c r="G269">
        <v>4</v>
      </c>
      <c r="H269">
        <v>2020</v>
      </c>
      <c r="I269" t="s">
        <v>138</v>
      </c>
      <c r="J269" t="s">
        <v>38</v>
      </c>
      <c r="K269" t="s">
        <v>370</v>
      </c>
      <c r="L269" t="s">
        <v>221</v>
      </c>
      <c r="M269">
        <v>38.653151999999999</v>
      </c>
      <c r="N269">
        <v>-8.9898299999999995</v>
      </c>
      <c r="O269" t="s">
        <v>370</v>
      </c>
      <c r="P269" t="s">
        <v>780</v>
      </c>
      <c r="Q269" t="s">
        <v>130</v>
      </c>
      <c r="R269">
        <v>29763</v>
      </c>
      <c r="S269" t="s">
        <v>131</v>
      </c>
      <c r="T269">
        <v>19</v>
      </c>
      <c r="U269" t="s">
        <v>164</v>
      </c>
      <c r="V269" t="s">
        <v>759</v>
      </c>
      <c r="W269" t="s">
        <v>718</v>
      </c>
      <c r="X269" t="s">
        <v>142</v>
      </c>
      <c r="Y269" t="s">
        <v>132</v>
      </c>
      <c r="Z269" t="s">
        <v>719</v>
      </c>
      <c r="AA269" s="25">
        <v>43950</v>
      </c>
    </row>
    <row r="270" spans="1:27">
      <c r="A270" t="s">
        <v>518</v>
      </c>
      <c r="B270" t="s">
        <v>124</v>
      </c>
      <c r="C270" t="s">
        <v>132</v>
      </c>
      <c r="D270" t="s">
        <v>132</v>
      </c>
      <c r="E270" s="25">
        <v>43925</v>
      </c>
      <c r="F270">
        <v>4</v>
      </c>
      <c r="G270">
        <v>4</v>
      </c>
      <c r="H270">
        <v>2020</v>
      </c>
      <c r="I270" t="s">
        <v>138</v>
      </c>
      <c r="J270" t="s">
        <v>38</v>
      </c>
      <c r="K270" t="s">
        <v>249</v>
      </c>
      <c r="L270" t="s">
        <v>250</v>
      </c>
      <c r="M270">
        <v>38.804395</v>
      </c>
      <c r="N270">
        <v>-9.3798759999999994</v>
      </c>
      <c r="O270" t="s">
        <v>249</v>
      </c>
      <c r="P270" t="s">
        <v>756</v>
      </c>
      <c r="Q270" t="s">
        <v>130</v>
      </c>
      <c r="R270">
        <v>29763</v>
      </c>
      <c r="S270" t="s">
        <v>131</v>
      </c>
      <c r="T270">
        <v>39</v>
      </c>
      <c r="U270" t="s">
        <v>164</v>
      </c>
      <c r="V270" t="s">
        <v>251</v>
      </c>
      <c r="W270" t="s">
        <v>718</v>
      </c>
      <c r="X270" t="s">
        <v>142</v>
      </c>
      <c r="Y270" t="s">
        <v>132</v>
      </c>
      <c r="Z270" t="s">
        <v>719</v>
      </c>
      <c r="AA270" s="25">
        <v>43950</v>
      </c>
    </row>
    <row r="271" spans="1:27">
      <c r="A271" t="s">
        <v>519</v>
      </c>
      <c r="B271" t="s">
        <v>124</v>
      </c>
      <c r="C271" t="s">
        <v>132</v>
      </c>
      <c r="D271" t="s">
        <v>132</v>
      </c>
      <c r="E271" s="25">
        <v>43925</v>
      </c>
      <c r="F271">
        <v>4</v>
      </c>
      <c r="G271">
        <v>4</v>
      </c>
      <c r="H271">
        <v>2020</v>
      </c>
      <c r="I271" t="s">
        <v>138</v>
      </c>
      <c r="J271" t="s">
        <v>38</v>
      </c>
      <c r="K271" t="s">
        <v>376</v>
      </c>
      <c r="L271" t="s">
        <v>377</v>
      </c>
      <c r="M271">
        <v>40.861628000000003</v>
      </c>
      <c r="N271">
        <v>-8.6235680000000006</v>
      </c>
      <c r="O271" t="s">
        <v>376</v>
      </c>
      <c r="P271" t="s">
        <v>783</v>
      </c>
      <c r="Q271" t="s">
        <v>130</v>
      </c>
      <c r="R271">
        <v>29763</v>
      </c>
      <c r="S271" t="s">
        <v>131</v>
      </c>
      <c r="T271">
        <v>51</v>
      </c>
      <c r="U271" t="s">
        <v>136</v>
      </c>
      <c r="V271" t="s">
        <v>784</v>
      </c>
      <c r="W271" t="s">
        <v>718</v>
      </c>
      <c r="X271" t="s">
        <v>142</v>
      </c>
      <c r="Y271" t="s">
        <v>132</v>
      </c>
      <c r="Z271" t="s">
        <v>719</v>
      </c>
      <c r="AA271" s="25">
        <v>43950</v>
      </c>
    </row>
    <row r="272" spans="1:27">
      <c r="A272" t="s">
        <v>520</v>
      </c>
      <c r="B272" t="s">
        <v>124</v>
      </c>
      <c r="C272" t="s">
        <v>132</v>
      </c>
      <c r="D272" t="s">
        <v>132</v>
      </c>
      <c r="E272" s="25">
        <v>43925</v>
      </c>
      <c r="F272">
        <v>4</v>
      </c>
      <c r="G272">
        <v>4</v>
      </c>
      <c r="H272">
        <v>2020</v>
      </c>
      <c r="I272" t="s">
        <v>138</v>
      </c>
      <c r="J272" t="s">
        <v>38</v>
      </c>
      <c r="K272" t="s">
        <v>376</v>
      </c>
      <c r="L272" t="s">
        <v>377</v>
      </c>
      <c r="M272">
        <v>40.861628000000003</v>
      </c>
      <c r="N272">
        <v>-8.6235680000000006</v>
      </c>
      <c r="O272" t="s">
        <v>376</v>
      </c>
      <c r="P272" t="s">
        <v>435</v>
      </c>
      <c r="Q272" t="s">
        <v>130</v>
      </c>
      <c r="R272">
        <v>29763</v>
      </c>
      <c r="S272" t="s">
        <v>131</v>
      </c>
      <c r="T272">
        <v>40</v>
      </c>
      <c r="U272" t="s">
        <v>164</v>
      </c>
      <c r="V272" t="s">
        <v>784</v>
      </c>
      <c r="W272" t="s">
        <v>718</v>
      </c>
      <c r="X272" t="s">
        <v>142</v>
      </c>
      <c r="Y272" t="s">
        <v>132</v>
      </c>
      <c r="Z272" t="s">
        <v>719</v>
      </c>
      <c r="AA272" s="25">
        <v>43950</v>
      </c>
    </row>
    <row r="273" spans="1:27">
      <c r="A273" t="s">
        <v>521</v>
      </c>
      <c r="B273" t="s">
        <v>124</v>
      </c>
      <c r="C273" t="s">
        <v>132</v>
      </c>
      <c r="D273" t="s">
        <v>132</v>
      </c>
      <c r="E273" s="25">
        <v>43925</v>
      </c>
      <c r="F273">
        <v>4</v>
      </c>
      <c r="G273">
        <v>4</v>
      </c>
      <c r="H273">
        <v>2020</v>
      </c>
      <c r="I273" t="s">
        <v>138</v>
      </c>
      <c r="J273" t="s">
        <v>38</v>
      </c>
      <c r="K273" t="s">
        <v>522</v>
      </c>
      <c r="L273" t="s">
        <v>523</v>
      </c>
      <c r="M273">
        <v>40.657651000000001</v>
      </c>
      <c r="N273">
        <v>-7.9120200000000001</v>
      </c>
      <c r="O273" t="s">
        <v>522</v>
      </c>
      <c r="P273" t="s">
        <v>812</v>
      </c>
      <c r="Q273" t="s">
        <v>130</v>
      </c>
      <c r="R273">
        <v>29763</v>
      </c>
      <c r="S273" t="s">
        <v>131</v>
      </c>
      <c r="T273" t="s">
        <v>132</v>
      </c>
      <c r="U273" t="s">
        <v>164</v>
      </c>
      <c r="V273" t="s">
        <v>812</v>
      </c>
      <c r="W273" t="s">
        <v>718</v>
      </c>
      <c r="X273" t="s">
        <v>142</v>
      </c>
      <c r="Y273" t="s">
        <v>132</v>
      </c>
      <c r="Z273" t="s">
        <v>719</v>
      </c>
      <c r="AA273" s="25">
        <v>43950</v>
      </c>
    </row>
    <row r="274" spans="1:27">
      <c r="A274" t="s">
        <v>524</v>
      </c>
      <c r="B274" t="s">
        <v>124</v>
      </c>
      <c r="C274" t="s">
        <v>132</v>
      </c>
      <c r="D274" t="s">
        <v>132</v>
      </c>
      <c r="E274" s="25">
        <v>43925</v>
      </c>
      <c r="F274">
        <v>4</v>
      </c>
      <c r="G274">
        <v>4</v>
      </c>
      <c r="H274">
        <v>2020</v>
      </c>
      <c r="I274" t="s">
        <v>138</v>
      </c>
      <c r="J274" t="s">
        <v>38</v>
      </c>
      <c r="K274" t="s">
        <v>522</v>
      </c>
      <c r="L274" t="s">
        <v>523</v>
      </c>
      <c r="M274">
        <v>40.657651000000001</v>
      </c>
      <c r="N274">
        <v>-7.9120200000000001</v>
      </c>
      <c r="O274" t="s">
        <v>522</v>
      </c>
      <c r="P274" t="s">
        <v>812</v>
      </c>
      <c r="Q274" t="s">
        <v>130</v>
      </c>
      <c r="R274">
        <v>29763</v>
      </c>
      <c r="S274" t="s">
        <v>131</v>
      </c>
      <c r="T274" t="s">
        <v>132</v>
      </c>
      <c r="U274" t="s">
        <v>136</v>
      </c>
      <c r="V274" t="s">
        <v>812</v>
      </c>
      <c r="W274" t="s">
        <v>718</v>
      </c>
      <c r="X274" t="s">
        <v>142</v>
      </c>
      <c r="Y274" t="s">
        <v>132</v>
      </c>
      <c r="Z274" t="s">
        <v>719</v>
      </c>
      <c r="AA274" s="25">
        <v>43950</v>
      </c>
    </row>
    <row r="275" spans="1:27">
      <c r="A275" t="s">
        <v>525</v>
      </c>
      <c r="B275" t="s">
        <v>124</v>
      </c>
      <c r="C275" t="s">
        <v>132</v>
      </c>
      <c r="D275" t="s">
        <v>132</v>
      </c>
      <c r="E275" s="25">
        <v>43925</v>
      </c>
      <c r="F275">
        <v>4</v>
      </c>
      <c r="G275">
        <v>4</v>
      </c>
      <c r="H275">
        <v>2020</v>
      </c>
      <c r="I275" t="s">
        <v>138</v>
      </c>
      <c r="J275" t="s">
        <v>38</v>
      </c>
      <c r="K275" t="s">
        <v>256</v>
      </c>
      <c r="L275" t="s">
        <v>250</v>
      </c>
      <c r="M275">
        <v>38.831434999999999</v>
      </c>
      <c r="N275">
        <v>-9.1731630000000006</v>
      </c>
      <c r="O275" t="s">
        <v>256</v>
      </c>
      <c r="P275" t="s">
        <v>762</v>
      </c>
      <c r="Q275" t="s">
        <v>130</v>
      </c>
      <c r="R275">
        <v>29763</v>
      </c>
      <c r="S275" t="s">
        <v>131</v>
      </c>
      <c r="T275">
        <v>63</v>
      </c>
      <c r="U275" t="s">
        <v>164</v>
      </c>
      <c r="V275" t="s">
        <v>757</v>
      </c>
      <c r="W275" t="s">
        <v>718</v>
      </c>
      <c r="X275" t="s">
        <v>142</v>
      </c>
      <c r="Y275" t="s">
        <v>132</v>
      </c>
      <c r="Z275" t="s">
        <v>719</v>
      </c>
      <c r="AA275" s="25">
        <v>43950</v>
      </c>
    </row>
    <row r="276" spans="1:27">
      <c r="A276" t="s">
        <v>526</v>
      </c>
      <c r="B276" t="s">
        <v>124</v>
      </c>
      <c r="C276" t="s">
        <v>132</v>
      </c>
      <c r="D276" t="s">
        <v>132</v>
      </c>
      <c r="E276" s="25">
        <v>43926</v>
      </c>
      <c r="F276">
        <v>5</v>
      </c>
      <c r="G276">
        <v>4</v>
      </c>
      <c r="H276">
        <v>2020</v>
      </c>
      <c r="I276" t="s">
        <v>138</v>
      </c>
      <c r="J276" t="s">
        <v>38</v>
      </c>
      <c r="K276" t="s">
        <v>191</v>
      </c>
      <c r="L276" t="s">
        <v>202</v>
      </c>
      <c r="M276">
        <v>41.545214000000001</v>
      </c>
      <c r="N276">
        <v>-8.4244679999999992</v>
      </c>
      <c r="O276" t="s">
        <v>191</v>
      </c>
      <c r="P276" t="s">
        <v>744</v>
      </c>
      <c r="Q276" t="s">
        <v>130</v>
      </c>
      <c r="R276">
        <v>29763</v>
      </c>
      <c r="S276" t="s">
        <v>131</v>
      </c>
      <c r="T276">
        <v>56</v>
      </c>
      <c r="U276" t="s">
        <v>136</v>
      </c>
      <c r="V276" t="s">
        <v>343</v>
      </c>
      <c r="W276" t="s">
        <v>718</v>
      </c>
      <c r="X276" t="s">
        <v>142</v>
      </c>
      <c r="Y276" t="s">
        <v>132</v>
      </c>
      <c r="Z276" t="s">
        <v>719</v>
      </c>
      <c r="AA276" s="25">
        <v>43950</v>
      </c>
    </row>
    <row r="277" spans="1:27">
      <c r="A277" t="s">
        <v>527</v>
      </c>
      <c r="B277" t="s">
        <v>124</v>
      </c>
      <c r="C277" t="s">
        <v>132</v>
      </c>
      <c r="D277" t="s">
        <v>132</v>
      </c>
      <c r="E277" s="25">
        <v>43926</v>
      </c>
      <c r="F277">
        <v>5</v>
      </c>
      <c r="G277">
        <v>4</v>
      </c>
      <c r="H277">
        <v>2020</v>
      </c>
      <c r="I277" t="s">
        <v>138</v>
      </c>
      <c r="J277" t="s">
        <v>38</v>
      </c>
      <c r="K277" t="s">
        <v>191</v>
      </c>
      <c r="L277" t="s">
        <v>202</v>
      </c>
      <c r="M277">
        <v>41.545214000000001</v>
      </c>
      <c r="N277">
        <v>-8.4244679999999992</v>
      </c>
      <c r="O277" t="s">
        <v>191</v>
      </c>
      <c r="P277" t="s">
        <v>191</v>
      </c>
      <c r="Q277" t="s">
        <v>130</v>
      </c>
      <c r="R277">
        <v>29763</v>
      </c>
      <c r="S277" t="s">
        <v>131</v>
      </c>
      <c r="T277">
        <v>51</v>
      </c>
      <c r="U277" t="s">
        <v>136</v>
      </c>
      <c r="V277" t="s">
        <v>343</v>
      </c>
      <c r="W277" t="s">
        <v>718</v>
      </c>
      <c r="X277" t="s">
        <v>142</v>
      </c>
      <c r="Y277" t="s">
        <v>132</v>
      </c>
      <c r="Z277" t="s">
        <v>719</v>
      </c>
      <c r="AA277" s="25">
        <v>43950</v>
      </c>
    </row>
    <row r="278" spans="1:27">
      <c r="A278" t="s">
        <v>528</v>
      </c>
      <c r="B278" t="s">
        <v>124</v>
      </c>
      <c r="C278" t="s">
        <v>132</v>
      </c>
      <c r="D278" t="s">
        <v>132</v>
      </c>
      <c r="E278" s="25">
        <v>43926</v>
      </c>
      <c r="F278">
        <v>5</v>
      </c>
      <c r="G278">
        <v>4</v>
      </c>
      <c r="H278">
        <v>2020</v>
      </c>
      <c r="I278" t="s">
        <v>138</v>
      </c>
      <c r="J278" t="s">
        <v>38</v>
      </c>
      <c r="K278" t="s">
        <v>139</v>
      </c>
      <c r="L278" t="s">
        <v>140</v>
      </c>
      <c r="M278">
        <v>41.158130999999997</v>
      </c>
      <c r="N278">
        <v>-8.6295070000000003</v>
      </c>
      <c r="O278" t="s">
        <v>139</v>
      </c>
      <c r="P278" t="s">
        <v>529</v>
      </c>
      <c r="Q278" t="s">
        <v>130</v>
      </c>
      <c r="R278">
        <v>29763</v>
      </c>
      <c r="S278" t="s">
        <v>131</v>
      </c>
      <c r="T278">
        <v>47</v>
      </c>
      <c r="U278" t="s">
        <v>136</v>
      </c>
      <c r="V278" t="s">
        <v>343</v>
      </c>
      <c r="W278" t="s">
        <v>718</v>
      </c>
      <c r="X278" t="s">
        <v>142</v>
      </c>
      <c r="Y278" t="s">
        <v>132</v>
      </c>
      <c r="Z278" t="s">
        <v>719</v>
      </c>
      <c r="AA278" s="25">
        <v>43950</v>
      </c>
    </row>
    <row r="279" spans="1:27">
      <c r="A279" t="s">
        <v>530</v>
      </c>
      <c r="B279" t="s">
        <v>124</v>
      </c>
      <c r="C279" t="s">
        <v>132</v>
      </c>
      <c r="D279" t="s">
        <v>132</v>
      </c>
      <c r="E279" s="25">
        <v>43926</v>
      </c>
      <c r="F279">
        <v>5</v>
      </c>
      <c r="G279">
        <v>4</v>
      </c>
      <c r="H279">
        <v>2020</v>
      </c>
      <c r="I279" t="s">
        <v>138</v>
      </c>
      <c r="J279" t="s">
        <v>38</v>
      </c>
      <c r="K279" t="s">
        <v>191</v>
      </c>
      <c r="L279" t="s">
        <v>202</v>
      </c>
      <c r="M279">
        <v>41.545214000000001</v>
      </c>
      <c r="N279">
        <v>-8.4244679999999992</v>
      </c>
      <c r="O279" t="s">
        <v>191</v>
      </c>
      <c r="P279" t="s">
        <v>813</v>
      </c>
      <c r="Q279" t="s">
        <v>130</v>
      </c>
      <c r="R279">
        <v>29763</v>
      </c>
      <c r="S279" t="s">
        <v>131</v>
      </c>
      <c r="T279">
        <v>42</v>
      </c>
      <c r="U279" t="s">
        <v>136</v>
      </c>
      <c r="V279" t="s">
        <v>343</v>
      </c>
      <c r="W279" t="s">
        <v>718</v>
      </c>
      <c r="X279" t="s">
        <v>142</v>
      </c>
      <c r="Y279" t="s">
        <v>132</v>
      </c>
      <c r="Z279" t="s">
        <v>719</v>
      </c>
      <c r="AA279" s="25">
        <v>43950</v>
      </c>
    </row>
    <row r="280" spans="1:27">
      <c r="A280" t="s">
        <v>531</v>
      </c>
      <c r="B280" t="s">
        <v>124</v>
      </c>
      <c r="C280" t="s">
        <v>132</v>
      </c>
      <c r="D280" t="s">
        <v>132</v>
      </c>
      <c r="E280" s="25">
        <v>43926</v>
      </c>
      <c r="F280">
        <v>5</v>
      </c>
      <c r="G280">
        <v>4</v>
      </c>
      <c r="H280">
        <v>2020</v>
      </c>
      <c r="I280" t="s">
        <v>138</v>
      </c>
      <c r="J280" t="s">
        <v>38</v>
      </c>
      <c r="K280" t="s">
        <v>814</v>
      </c>
      <c r="L280" t="s">
        <v>216</v>
      </c>
      <c r="M280">
        <v>39.478164</v>
      </c>
      <c r="N280">
        <v>-8.5479500000000002</v>
      </c>
      <c r="O280" t="s">
        <v>814</v>
      </c>
      <c r="P280" t="s">
        <v>815</v>
      </c>
      <c r="Q280" t="s">
        <v>130</v>
      </c>
      <c r="R280">
        <v>29763</v>
      </c>
      <c r="S280" t="s">
        <v>131</v>
      </c>
      <c r="T280">
        <v>54</v>
      </c>
      <c r="U280" t="s">
        <v>136</v>
      </c>
      <c r="V280" t="s">
        <v>343</v>
      </c>
      <c r="W280" t="s">
        <v>718</v>
      </c>
      <c r="X280" t="s">
        <v>142</v>
      </c>
      <c r="Y280" t="s">
        <v>132</v>
      </c>
      <c r="Z280" t="s">
        <v>719</v>
      </c>
      <c r="AA280" s="25">
        <v>43950</v>
      </c>
    </row>
    <row r="281" spans="1:27">
      <c r="A281" t="s">
        <v>532</v>
      </c>
      <c r="B281" t="s">
        <v>124</v>
      </c>
      <c r="C281" t="s">
        <v>132</v>
      </c>
      <c r="D281" t="s">
        <v>132</v>
      </c>
      <c r="E281" s="25">
        <v>43926</v>
      </c>
      <c r="F281">
        <v>5</v>
      </c>
      <c r="G281">
        <v>4</v>
      </c>
      <c r="H281">
        <v>2020</v>
      </c>
      <c r="I281" t="s">
        <v>138</v>
      </c>
      <c r="J281" t="s">
        <v>38</v>
      </c>
      <c r="K281" t="s">
        <v>816</v>
      </c>
      <c r="L281" t="s">
        <v>227</v>
      </c>
      <c r="M281">
        <v>41.806192000000003</v>
      </c>
      <c r="N281">
        <v>-8.4160690000000002</v>
      </c>
      <c r="O281" t="s">
        <v>816</v>
      </c>
      <c r="P281" t="s">
        <v>817</v>
      </c>
      <c r="Q281" t="s">
        <v>130</v>
      </c>
      <c r="R281">
        <v>29763</v>
      </c>
      <c r="S281" t="s">
        <v>131</v>
      </c>
      <c r="T281">
        <v>45</v>
      </c>
      <c r="U281" t="s">
        <v>136</v>
      </c>
      <c r="V281" t="s">
        <v>343</v>
      </c>
      <c r="W281" t="s">
        <v>718</v>
      </c>
      <c r="X281" t="s">
        <v>142</v>
      </c>
      <c r="Y281" t="s">
        <v>132</v>
      </c>
      <c r="Z281" t="s">
        <v>719</v>
      </c>
      <c r="AA281" s="25">
        <v>43950</v>
      </c>
    </row>
    <row r="282" spans="1:27">
      <c r="A282" t="s">
        <v>533</v>
      </c>
      <c r="B282" t="s">
        <v>124</v>
      </c>
      <c r="C282" t="s">
        <v>132</v>
      </c>
      <c r="D282" t="s">
        <v>132</v>
      </c>
      <c r="E282" s="25">
        <v>43926</v>
      </c>
      <c r="F282">
        <v>5</v>
      </c>
      <c r="G282">
        <v>4</v>
      </c>
      <c r="H282">
        <v>2020</v>
      </c>
      <c r="I282" t="s">
        <v>138</v>
      </c>
      <c r="J282" t="s">
        <v>38</v>
      </c>
      <c r="K282" t="s">
        <v>191</v>
      </c>
      <c r="L282" t="s">
        <v>202</v>
      </c>
      <c r="M282">
        <v>41.545214000000001</v>
      </c>
      <c r="N282">
        <v>-8.4244679999999992</v>
      </c>
      <c r="O282" t="s">
        <v>191</v>
      </c>
      <c r="P282" t="s">
        <v>738</v>
      </c>
      <c r="Q282" t="s">
        <v>130</v>
      </c>
      <c r="R282">
        <v>29763</v>
      </c>
      <c r="S282" t="s">
        <v>131</v>
      </c>
      <c r="T282">
        <v>51</v>
      </c>
      <c r="U282" t="s">
        <v>136</v>
      </c>
      <c r="V282" t="s">
        <v>343</v>
      </c>
      <c r="W282" t="s">
        <v>718</v>
      </c>
      <c r="X282" t="s">
        <v>142</v>
      </c>
      <c r="Y282" t="s">
        <v>132</v>
      </c>
      <c r="Z282" t="s">
        <v>719</v>
      </c>
      <c r="AA282" s="25">
        <v>43950</v>
      </c>
    </row>
    <row r="283" spans="1:27">
      <c r="A283" t="s">
        <v>534</v>
      </c>
      <c r="B283" t="s">
        <v>124</v>
      </c>
      <c r="C283" t="s">
        <v>132</v>
      </c>
      <c r="D283" t="s">
        <v>132</v>
      </c>
      <c r="E283" s="25">
        <v>43926</v>
      </c>
      <c r="F283">
        <v>5</v>
      </c>
      <c r="G283">
        <v>4</v>
      </c>
      <c r="H283">
        <v>2020</v>
      </c>
      <c r="I283" t="s">
        <v>138</v>
      </c>
      <c r="J283" t="s">
        <v>38</v>
      </c>
      <c r="K283" t="s">
        <v>268</v>
      </c>
      <c r="L283" t="s">
        <v>140</v>
      </c>
      <c r="M283">
        <v>41.144351</v>
      </c>
      <c r="N283">
        <v>-8.5363980000000002</v>
      </c>
      <c r="O283" t="s">
        <v>268</v>
      </c>
      <c r="P283" t="s">
        <v>268</v>
      </c>
      <c r="Q283" t="s">
        <v>130</v>
      </c>
      <c r="R283">
        <v>29763</v>
      </c>
      <c r="S283" t="s">
        <v>131</v>
      </c>
      <c r="T283">
        <v>47</v>
      </c>
      <c r="U283" t="s">
        <v>136</v>
      </c>
      <c r="V283" t="s">
        <v>343</v>
      </c>
      <c r="W283" t="s">
        <v>718</v>
      </c>
      <c r="X283" t="s">
        <v>142</v>
      </c>
      <c r="Y283" t="s">
        <v>132</v>
      </c>
      <c r="Z283" t="s">
        <v>719</v>
      </c>
      <c r="AA283" s="25">
        <v>43950</v>
      </c>
    </row>
    <row r="284" spans="1:27">
      <c r="A284" t="s">
        <v>535</v>
      </c>
      <c r="B284" t="s">
        <v>124</v>
      </c>
      <c r="C284" t="s">
        <v>132</v>
      </c>
      <c r="D284" t="s">
        <v>132</v>
      </c>
      <c r="E284" s="25">
        <v>43926</v>
      </c>
      <c r="F284">
        <v>5</v>
      </c>
      <c r="G284">
        <v>4</v>
      </c>
      <c r="H284">
        <v>2020</v>
      </c>
      <c r="I284" t="s">
        <v>138</v>
      </c>
      <c r="J284" t="s">
        <v>38</v>
      </c>
      <c r="K284" t="s">
        <v>161</v>
      </c>
      <c r="L284" t="s">
        <v>162</v>
      </c>
      <c r="M284">
        <v>38.726197999999997</v>
      </c>
      <c r="N284">
        <v>-9.1385769999999997</v>
      </c>
      <c r="O284" t="s">
        <v>161</v>
      </c>
      <c r="P284" t="s">
        <v>536</v>
      </c>
      <c r="Q284" t="s">
        <v>130</v>
      </c>
      <c r="R284">
        <v>29763</v>
      </c>
      <c r="S284" t="s">
        <v>131</v>
      </c>
      <c r="T284">
        <v>81</v>
      </c>
      <c r="U284" t="s">
        <v>164</v>
      </c>
      <c r="V284" t="s">
        <v>343</v>
      </c>
      <c r="W284" t="s">
        <v>718</v>
      </c>
      <c r="X284" t="s">
        <v>142</v>
      </c>
      <c r="Y284" t="s">
        <v>132</v>
      </c>
      <c r="Z284" t="s">
        <v>719</v>
      </c>
      <c r="AA284" s="25">
        <v>43950</v>
      </c>
    </row>
    <row r="285" spans="1:27">
      <c r="A285" t="s">
        <v>537</v>
      </c>
      <c r="B285" t="s">
        <v>124</v>
      </c>
      <c r="C285" t="s">
        <v>132</v>
      </c>
      <c r="D285" t="s">
        <v>132</v>
      </c>
      <c r="E285" s="25">
        <v>43926</v>
      </c>
      <c r="F285">
        <v>5</v>
      </c>
      <c r="G285">
        <v>4</v>
      </c>
      <c r="H285">
        <v>2020</v>
      </c>
      <c r="I285" t="s">
        <v>138</v>
      </c>
      <c r="J285" t="s">
        <v>38</v>
      </c>
      <c r="K285" t="s">
        <v>161</v>
      </c>
      <c r="L285" t="s">
        <v>162</v>
      </c>
      <c r="M285">
        <v>38.726197999999997</v>
      </c>
      <c r="N285">
        <v>-9.1385769999999997</v>
      </c>
      <c r="O285" t="s">
        <v>161</v>
      </c>
      <c r="P285" t="s">
        <v>538</v>
      </c>
      <c r="Q285" t="s">
        <v>130</v>
      </c>
      <c r="R285">
        <v>29763</v>
      </c>
      <c r="S285" t="s">
        <v>131</v>
      </c>
      <c r="T285">
        <v>82</v>
      </c>
      <c r="U285" t="s">
        <v>136</v>
      </c>
      <c r="V285" t="s">
        <v>343</v>
      </c>
      <c r="W285" t="s">
        <v>718</v>
      </c>
      <c r="X285" t="s">
        <v>142</v>
      </c>
      <c r="Y285" t="s">
        <v>132</v>
      </c>
      <c r="Z285" t="s">
        <v>719</v>
      </c>
      <c r="AA285" s="25">
        <v>43950</v>
      </c>
    </row>
    <row r="286" spans="1:27">
      <c r="A286" t="s">
        <v>539</v>
      </c>
      <c r="B286" t="s">
        <v>124</v>
      </c>
      <c r="C286" t="s">
        <v>132</v>
      </c>
      <c r="D286" t="s">
        <v>132</v>
      </c>
      <c r="E286" s="25">
        <v>43926</v>
      </c>
      <c r="F286">
        <v>5</v>
      </c>
      <c r="G286">
        <v>4</v>
      </c>
      <c r="H286">
        <v>2020</v>
      </c>
      <c r="I286" t="s">
        <v>138</v>
      </c>
      <c r="J286" t="s">
        <v>38</v>
      </c>
      <c r="K286" t="s">
        <v>161</v>
      </c>
      <c r="L286" t="s">
        <v>162</v>
      </c>
      <c r="M286">
        <v>38.726197999999997</v>
      </c>
      <c r="N286">
        <v>-9.1385769999999997</v>
      </c>
      <c r="O286" t="s">
        <v>161</v>
      </c>
      <c r="P286" t="s">
        <v>217</v>
      </c>
      <c r="Q286" t="s">
        <v>130</v>
      </c>
      <c r="R286">
        <v>29763</v>
      </c>
      <c r="S286" t="s">
        <v>131</v>
      </c>
      <c r="T286">
        <v>89</v>
      </c>
      <c r="U286" t="s">
        <v>164</v>
      </c>
      <c r="V286" t="s">
        <v>343</v>
      </c>
      <c r="W286" t="s">
        <v>718</v>
      </c>
      <c r="X286" t="s">
        <v>142</v>
      </c>
      <c r="Y286" t="s">
        <v>132</v>
      </c>
      <c r="Z286" t="s">
        <v>719</v>
      </c>
      <c r="AA286" s="25">
        <v>43950</v>
      </c>
    </row>
    <row r="287" spans="1:27">
      <c r="A287" t="s">
        <v>540</v>
      </c>
      <c r="B287" t="s">
        <v>124</v>
      </c>
      <c r="C287" t="s">
        <v>132</v>
      </c>
      <c r="D287" t="s">
        <v>132</v>
      </c>
      <c r="E287" s="25">
        <v>43926</v>
      </c>
      <c r="F287">
        <v>5</v>
      </c>
      <c r="G287">
        <v>4</v>
      </c>
      <c r="H287">
        <v>2020</v>
      </c>
      <c r="I287" t="s">
        <v>138</v>
      </c>
      <c r="J287" t="s">
        <v>38</v>
      </c>
      <c r="K287" t="s">
        <v>161</v>
      </c>
      <c r="L287" t="s">
        <v>162</v>
      </c>
      <c r="M287">
        <v>38.726197999999997</v>
      </c>
      <c r="N287">
        <v>-9.1385769999999997</v>
      </c>
      <c r="O287" t="s">
        <v>161</v>
      </c>
      <c r="P287" t="s">
        <v>161</v>
      </c>
      <c r="Q287" t="s">
        <v>130</v>
      </c>
      <c r="R287">
        <v>29763</v>
      </c>
      <c r="S287" t="s">
        <v>131</v>
      </c>
      <c r="T287">
        <v>87</v>
      </c>
      <c r="U287" t="s">
        <v>136</v>
      </c>
      <c r="V287" t="s">
        <v>343</v>
      </c>
      <c r="W287" t="s">
        <v>718</v>
      </c>
      <c r="X287" t="s">
        <v>142</v>
      </c>
      <c r="Y287" t="s">
        <v>132</v>
      </c>
      <c r="Z287" t="s">
        <v>719</v>
      </c>
      <c r="AA287" s="25">
        <v>43950</v>
      </c>
    </row>
    <row r="288" spans="1:27">
      <c r="A288" t="s">
        <v>541</v>
      </c>
      <c r="B288" t="s">
        <v>124</v>
      </c>
      <c r="C288" t="s">
        <v>132</v>
      </c>
      <c r="D288" t="s">
        <v>132</v>
      </c>
      <c r="E288" s="25">
        <v>43926</v>
      </c>
      <c r="F288">
        <v>5</v>
      </c>
      <c r="G288">
        <v>4</v>
      </c>
      <c r="H288">
        <v>2020</v>
      </c>
      <c r="I288" t="s">
        <v>138</v>
      </c>
      <c r="J288" t="s">
        <v>38</v>
      </c>
      <c r="K288" t="s">
        <v>495</v>
      </c>
      <c r="L288" t="s">
        <v>250</v>
      </c>
      <c r="M288">
        <v>38.944693999999998</v>
      </c>
      <c r="N288">
        <v>-9.3322009999999995</v>
      </c>
      <c r="O288" t="s">
        <v>495</v>
      </c>
      <c r="P288" t="s">
        <v>542</v>
      </c>
      <c r="Q288" t="s">
        <v>130</v>
      </c>
      <c r="R288">
        <v>29763</v>
      </c>
      <c r="S288" t="s">
        <v>131</v>
      </c>
      <c r="T288">
        <v>86</v>
      </c>
      <c r="U288" t="s">
        <v>136</v>
      </c>
      <c r="V288" t="s">
        <v>343</v>
      </c>
      <c r="W288" t="s">
        <v>718</v>
      </c>
      <c r="X288" t="s">
        <v>142</v>
      </c>
      <c r="Y288" t="s">
        <v>132</v>
      </c>
      <c r="Z288" t="s">
        <v>719</v>
      </c>
      <c r="AA288" s="25">
        <v>43950</v>
      </c>
    </row>
    <row r="289" spans="1:27">
      <c r="A289" t="s">
        <v>543</v>
      </c>
      <c r="B289" t="s">
        <v>124</v>
      </c>
      <c r="C289" t="s">
        <v>132</v>
      </c>
      <c r="D289" t="s">
        <v>132</v>
      </c>
      <c r="E289" s="25">
        <v>43937</v>
      </c>
      <c r="F289">
        <v>16</v>
      </c>
      <c r="G289">
        <v>4</v>
      </c>
      <c r="H289">
        <v>2020</v>
      </c>
      <c r="I289" t="s">
        <v>138</v>
      </c>
      <c r="J289" t="s">
        <v>38</v>
      </c>
      <c r="K289" t="s">
        <v>166</v>
      </c>
      <c r="L289" t="s">
        <v>167</v>
      </c>
      <c r="M289">
        <v>38.757824999999997</v>
      </c>
      <c r="N289">
        <v>-9.2242189999999997</v>
      </c>
      <c r="O289" t="s">
        <v>166</v>
      </c>
      <c r="P289" t="s">
        <v>802</v>
      </c>
      <c r="Q289" t="s">
        <v>130</v>
      </c>
      <c r="R289">
        <v>29763</v>
      </c>
      <c r="S289" t="s">
        <v>131</v>
      </c>
      <c r="T289">
        <v>62</v>
      </c>
      <c r="U289" t="s">
        <v>164</v>
      </c>
      <c r="V289" t="s">
        <v>261</v>
      </c>
      <c r="W289" t="s">
        <v>718</v>
      </c>
      <c r="X289" t="s">
        <v>142</v>
      </c>
      <c r="Y289" t="s">
        <v>132</v>
      </c>
      <c r="Z289" t="s">
        <v>719</v>
      </c>
      <c r="AA289" s="25">
        <v>43961</v>
      </c>
    </row>
    <row r="290" spans="1:27">
      <c r="A290" t="s">
        <v>544</v>
      </c>
      <c r="B290" t="s">
        <v>124</v>
      </c>
      <c r="C290" t="s">
        <v>132</v>
      </c>
      <c r="D290" t="s">
        <v>132</v>
      </c>
      <c r="E290" s="25">
        <v>43941</v>
      </c>
      <c r="F290">
        <v>20</v>
      </c>
      <c r="G290">
        <v>4</v>
      </c>
      <c r="H290">
        <v>2020</v>
      </c>
      <c r="I290" t="s">
        <v>138</v>
      </c>
      <c r="J290" t="s">
        <v>38</v>
      </c>
      <c r="K290" t="s">
        <v>166</v>
      </c>
      <c r="L290" t="s">
        <v>167</v>
      </c>
      <c r="M290">
        <v>38.757824999999997</v>
      </c>
      <c r="N290">
        <v>-9.2242189999999997</v>
      </c>
      <c r="O290" t="s">
        <v>166</v>
      </c>
      <c r="P290" t="s">
        <v>802</v>
      </c>
      <c r="Q290" t="s">
        <v>130</v>
      </c>
      <c r="R290">
        <v>29763</v>
      </c>
      <c r="S290" t="s">
        <v>131</v>
      </c>
      <c r="T290">
        <v>61</v>
      </c>
      <c r="U290" t="s">
        <v>136</v>
      </c>
      <c r="V290" t="s">
        <v>261</v>
      </c>
      <c r="W290" t="s">
        <v>718</v>
      </c>
      <c r="X290" t="s">
        <v>142</v>
      </c>
      <c r="Y290" t="s">
        <v>132</v>
      </c>
      <c r="Z290" t="s">
        <v>719</v>
      </c>
      <c r="AA290" s="25">
        <v>43961</v>
      </c>
    </row>
    <row r="291" spans="1:27">
      <c r="A291" t="s">
        <v>545</v>
      </c>
      <c r="B291" t="s">
        <v>124</v>
      </c>
      <c r="C291" t="s">
        <v>132</v>
      </c>
      <c r="D291" t="s">
        <v>132</v>
      </c>
      <c r="E291" s="25">
        <v>43941</v>
      </c>
      <c r="F291">
        <v>20</v>
      </c>
      <c r="G291">
        <v>4</v>
      </c>
      <c r="H291">
        <v>2020</v>
      </c>
      <c r="I291" t="s">
        <v>138</v>
      </c>
      <c r="J291" t="s">
        <v>38</v>
      </c>
      <c r="K291" t="s">
        <v>166</v>
      </c>
      <c r="L291" t="s">
        <v>167</v>
      </c>
      <c r="M291">
        <v>38.757824999999997</v>
      </c>
      <c r="N291">
        <v>-9.2242189999999997</v>
      </c>
      <c r="O291" t="s">
        <v>166</v>
      </c>
      <c r="P291" t="s">
        <v>802</v>
      </c>
      <c r="Q291" t="s">
        <v>130</v>
      </c>
      <c r="R291">
        <v>29763</v>
      </c>
      <c r="S291" t="s">
        <v>131</v>
      </c>
      <c r="T291">
        <v>62</v>
      </c>
      <c r="U291" t="s">
        <v>164</v>
      </c>
      <c r="V291" t="s">
        <v>261</v>
      </c>
      <c r="W291" t="s">
        <v>718</v>
      </c>
      <c r="X291" t="s">
        <v>142</v>
      </c>
      <c r="Y291" t="s">
        <v>132</v>
      </c>
      <c r="Z291" t="s">
        <v>719</v>
      </c>
      <c r="AA291" s="25">
        <v>43961</v>
      </c>
    </row>
    <row r="292" spans="1:27">
      <c r="A292" t="s">
        <v>546</v>
      </c>
      <c r="B292" t="s">
        <v>124</v>
      </c>
      <c r="C292" t="s">
        <v>132</v>
      </c>
      <c r="D292" t="s">
        <v>132</v>
      </c>
      <c r="E292" s="25">
        <v>43899</v>
      </c>
      <c r="F292">
        <v>9</v>
      </c>
      <c r="G292">
        <v>3</v>
      </c>
      <c r="H292">
        <v>2020</v>
      </c>
      <c r="I292" t="s">
        <v>138</v>
      </c>
      <c r="J292" t="s">
        <v>38</v>
      </c>
      <c r="K292" t="s">
        <v>547</v>
      </c>
      <c r="L292" t="s">
        <v>140</v>
      </c>
      <c r="M292">
        <v>41.183304</v>
      </c>
      <c r="N292">
        <v>-8.682957</v>
      </c>
      <c r="O292" t="s">
        <v>547</v>
      </c>
      <c r="P292" t="s">
        <v>818</v>
      </c>
      <c r="Q292" t="s">
        <v>130</v>
      </c>
      <c r="R292">
        <v>29763</v>
      </c>
      <c r="S292" t="s">
        <v>131</v>
      </c>
      <c r="T292">
        <v>38</v>
      </c>
      <c r="U292" t="s">
        <v>136</v>
      </c>
      <c r="V292" t="s">
        <v>717</v>
      </c>
      <c r="W292" t="s">
        <v>718</v>
      </c>
      <c r="X292" t="s">
        <v>142</v>
      </c>
      <c r="Y292" t="s">
        <v>132</v>
      </c>
      <c r="Z292" t="s">
        <v>719</v>
      </c>
      <c r="AA292" s="25">
        <v>43961</v>
      </c>
    </row>
    <row r="293" spans="1:27">
      <c r="A293" t="s">
        <v>548</v>
      </c>
      <c r="B293" t="s">
        <v>124</v>
      </c>
      <c r="C293" t="s">
        <v>132</v>
      </c>
      <c r="D293" t="s">
        <v>132</v>
      </c>
      <c r="E293" s="25">
        <v>43899</v>
      </c>
      <c r="F293">
        <v>9</v>
      </c>
      <c r="G293">
        <v>3</v>
      </c>
      <c r="H293">
        <v>2020</v>
      </c>
      <c r="I293" t="s">
        <v>138</v>
      </c>
      <c r="J293" t="s">
        <v>38</v>
      </c>
      <c r="K293" t="s">
        <v>139</v>
      </c>
      <c r="L293" t="s">
        <v>140</v>
      </c>
      <c r="M293">
        <v>41.158130999999997</v>
      </c>
      <c r="N293">
        <v>-8.6295070000000003</v>
      </c>
      <c r="O293" t="s">
        <v>139</v>
      </c>
      <c r="P293" t="s">
        <v>716</v>
      </c>
      <c r="Q293" t="s">
        <v>130</v>
      </c>
      <c r="R293">
        <v>29763</v>
      </c>
      <c r="S293" t="s">
        <v>131</v>
      </c>
      <c r="T293">
        <v>42</v>
      </c>
      <c r="U293" t="s">
        <v>136</v>
      </c>
      <c r="V293" t="s">
        <v>717</v>
      </c>
      <c r="W293" t="s">
        <v>718</v>
      </c>
      <c r="X293" t="s">
        <v>142</v>
      </c>
      <c r="Y293" t="s">
        <v>132</v>
      </c>
      <c r="Z293" t="s">
        <v>719</v>
      </c>
      <c r="AA293" s="25">
        <v>43961</v>
      </c>
    </row>
    <row r="294" spans="1:27">
      <c r="A294" t="s">
        <v>549</v>
      </c>
      <c r="B294" t="s">
        <v>124</v>
      </c>
      <c r="C294" t="s">
        <v>132</v>
      </c>
      <c r="D294" t="s">
        <v>132</v>
      </c>
      <c r="E294" s="25">
        <v>43899</v>
      </c>
      <c r="F294">
        <v>9</v>
      </c>
      <c r="G294">
        <v>3</v>
      </c>
      <c r="H294">
        <v>2020</v>
      </c>
      <c r="I294" t="s">
        <v>138</v>
      </c>
      <c r="J294" t="s">
        <v>38</v>
      </c>
      <c r="K294" t="s">
        <v>139</v>
      </c>
      <c r="L294" t="s">
        <v>140</v>
      </c>
      <c r="M294">
        <v>41.158130999999997</v>
      </c>
      <c r="N294">
        <v>-8.6295070000000003</v>
      </c>
      <c r="O294" t="s">
        <v>139</v>
      </c>
      <c r="P294" t="s">
        <v>819</v>
      </c>
      <c r="Q294" t="s">
        <v>130</v>
      </c>
      <c r="R294">
        <v>29763</v>
      </c>
      <c r="S294" t="s">
        <v>131</v>
      </c>
      <c r="T294">
        <v>54</v>
      </c>
      <c r="U294" t="s">
        <v>164</v>
      </c>
      <c r="V294" t="s">
        <v>717</v>
      </c>
      <c r="W294" t="s">
        <v>718</v>
      </c>
      <c r="X294" t="s">
        <v>142</v>
      </c>
      <c r="Y294" t="s">
        <v>132</v>
      </c>
      <c r="Z294" t="s">
        <v>719</v>
      </c>
      <c r="AA294" s="25">
        <v>43961</v>
      </c>
    </row>
    <row r="295" spans="1:27">
      <c r="A295" t="s">
        <v>550</v>
      </c>
      <c r="B295" t="s">
        <v>124</v>
      </c>
      <c r="C295" t="s">
        <v>132</v>
      </c>
      <c r="D295" t="s">
        <v>132</v>
      </c>
      <c r="E295" s="25">
        <v>43900</v>
      </c>
      <c r="F295">
        <v>10</v>
      </c>
      <c r="G295">
        <v>3</v>
      </c>
      <c r="H295">
        <v>2020</v>
      </c>
      <c r="I295" t="s">
        <v>138</v>
      </c>
      <c r="J295" t="s">
        <v>38</v>
      </c>
      <c r="K295" t="s">
        <v>178</v>
      </c>
      <c r="L295" t="s">
        <v>179</v>
      </c>
      <c r="M295">
        <v>41.367946000000003</v>
      </c>
      <c r="N295">
        <v>-8.1948690000000006</v>
      </c>
      <c r="O295" t="s">
        <v>178</v>
      </c>
      <c r="P295" t="s">
        <v>820</v>
      </c>
      <c r="Q295" t="s">
        <v>130</v>
      </c>
      <c r="R295">
        <v>29763</v>
      </c>
      <c r="S295" t="s">
        <v>131</v>
      </c>
      <c r="T295">
        <v>29</v>
      </c>
      <c r="U295" t="s">
        <v>136</v>
      </c>
      <c r="V295" t="s">
        <v>717</v>
      </c>
      <c r="W295" t="s">
        <v>718</v>
      </c>
      <c r="X295" t="s">
        <v>142</v>
      </c>
      <c r="Y295" t="s">
        <v>132</v>
      </c>
      <c r="Z295" t="s">
        <v>719</v>
      </c>
      <c r="AA295" s="25">
        <v>43961</v>
      </c>
    </row>
    <row r="296" spans="1:27">
      <c r="A296" t="s">
        <v>551</v>
      </c>
      <c r="B296" t="s">
        <v>124</v>
      </c>
      <c r="C296" t="s">
        <v>132</v>
      </c>
      <c r="D296" t="s">
        <v>132</v>
      </c>
      <c r="E296" s="25">
        <v>43900</v>
      </c>
      <c r="F296">
        <v>10</v>
      </c>
      <c r="G296">
        <v>3</v>
      </c>
      <c r="H296">
        <v>2020</v>
      </c>
      <c r="I296" t="s">
        <v>138</v>
      </c>
      <c r="J296" t="s">
        <v>38</v>
      </c>
      <c r="K296" t="s">
        <v>547</v>
      </c>
      <c r="L296" t="s">
        <v>140</v>
      </c>
      <c r="M296">
        <v>41.183304</v>
      </c>
      <c r="N296">
        <v>-8.682957</v>
      </c>
      <c r="O296" t="s">
        <v>547</v>
      </c>
      <c r="P296" t="s">
        <v>821</v>
      </c>
      <c r="Q296" t="s">
        <v>130</v>
      </c>
      <c r="R296">
        <v>29763</v>
      </c>
      <c r="S296" t="s">
        <v>131</v>
      </c>
      <c r="T296">
        <v>28</v>
      </c>
      <c r="U296" t="s">
        <v>136</v>
      </c>
      <c r="V296" t="s">
        <v>717</v>
      </c>
      <c r="W296" t="s">
        <v>718</v>
      </c>
      <c r="X296" t="s">
        <v>142</v>
      </c>
      <c r="Y296" t="s">
        <v>132</v>
      </c>
      <c r="Z296" t="s">
        <v>719</v>
      </c>
      <c r="AA296" s="25">
        <v>43961</v>
      </c>
    </row>
    <row r="297" spans="1:27">
      <c r="A297" t="s">
        <v>552</v>
      </c>
      <c r="B297" t="s">
        <v>124</v>
      </c>
      <c r="C297" t="s">
        <v>132</v>
      </c>
      <c r="D297" t="s">
        <v>132</v>
      </c>
      <c r="E297" s="25">
        <v>43902</v>
      </c>
      <c r="F297">
        <v>12</v>
      </c>
      <c r="G297">
        <v>3</v>
      </c>
      <c r="H297">
        <v>2020</v>
      </c>
      <c r="I297" t="s">
        <v>138</v>
      </c>
      <c r="J297" t="s">
        <v>38</v>
      </c>
      <c r="K297" t="s">
        <v>376</v>
      </c>
      <c r="L297" t="s">
        <v>377</v>
      </c>
      <c r="M297">
        <v>40.861628000000003</v>
      </c>
      <c r="N297">
        <v>-8.6235680000000006</v>
      </c>
      <c r="O297" t="s">
        <v>376</v>
      </c>
      <c r="P297" t="s">
        <v>783</v>
      </c>
      <c r="Q297" t="s">
        <v>130</v>
      </c>
      <c r="R297">
        <v>29763</v>
      </c>
      <c r="S297" t="s">
        <v>131</v>
      </c>
      <c r="T297">
        <v>41</v>
      </c>
      <c r="U297" t="s">
        <v>136</v>
      </c>
      <c r="V297" t="s">
        <v>717</v>
      </c>
      <c r="W297" t="s">
        <v>718</v>
      </c>
      <c r="X297" t="s">
        <v>142</v>
      </c>
      <c r="Y297" t="s">
        <v>132</v>
      </c>
      <c r="Z297" t="s">
        <v>719</v>
      </c>
      <c r="AA297" s="25">
        <v>43961</v>
      </c>
    </row>
    <row r="298" spans="1:27">
      <c r="A298" t="s">
        <v>553</v>
      </c>
      <c r="B298" t="s">
        <v>124</v>
      </c>
      <c r="C298" t="s">
        <v>132</v>
      </c>
      <c r="D298" t="s">
        <v>132</v>
      </c>
      <c r="E298" s="25">
        <v>43901</v>
      </c>
      <c r="F298">
        <v>11</v>
      </c>
      <c r="G298">
        <v>3</v>
      </c>
      <c r="H298">
        <v>2020</v>
      </c>
      <c r="I298" t="s">
        <v>138</v>
      </c>
      <c r="J298" t="s">
        <v>38</v>
      </c>
      <c r="K298" t="s">
        <v>204</v>
      </c>
      <c r="L298" t="s">
        <v>182</v>
      </c>
      <c r="M298">
        <v>41.488483000000002</v>
      </c>
      <c r="N298">
        <v>-7.180453</v>
      </c>
      <c r="O298" t="s">
        <v>204</v>
      </c>
      <c r="P298" t="s">
        <v>204</v>
      </c>
      <c r="Q298" t="s">
        <v>130</v>
      </c>
      <c r="R298">
        <v>29763</v>
      </c>
      <c r="S298" t="s">
        <v>131</v>
      </c>
      <c r="T298">
        <v>53</v>
      </c>
      <c r="U298" t="s">
        <v>136</v>
      </c>
      <c r="V298" t="s">
        <v>717</v>
      </c>
      <c r="W298" t="s">
        <v>718</v>
      </c>
      <c r="X298" t="s">
        <v>142</v>
      </c>
      <c r="Y298" t="s">
        <v>132</v>
      </c>
      <c r="Z298" t="s">
        <v>719</v>
      </c>
      <c r="AA298" s="25">
        <v>43961</v>
      </c>
    </row>
    <row r="299" spans="1:27">
      <c r="A299" t="s">
        <v>554</v>
      </c>
      <c r="B299" t="s">
        <v>124</v>
      </c>
      <c r="C299" t="s">
        <v>132</v>
      </c>
      <c r="D299" t="s">
        <v>132</v>
      </c>
      <c r="E299" s="25">
        <v>43902</v>
      </c>
      <c r="F299">
        <v>12</v>
      </c>
      <c r="G299">
        <v>3</v>
      </c>
      <c r="H299">
        <v>2020</v>
      </c>
      <c r="I299" t="s">
        <v>138</v>
      </c>
      <c r="J299" t="s">
        <v>38</v>
      </c>
      <c r="K299" t="s">
        <v>712</v>
      </c>
      <c r="L299" t="s">
        <v>144</v>
      </c>
      <c r="M299">
        <v>41.124898999999999</v>
      </c>
      <c r="N299">
        <v>-8.6112479999999998</v>
      </c>
      <c r="O299" t="s">
        <v>712</v>
      </c>
      <c r="P299" t="s">
        <v>822</v>
      </c>
      <c r="Q299" t="s">
        <v>130</v>
      </c>
      <c r="R299">
        <v>29763</v>
      </c>
      <c r="S299" t="s">
        <v>131</v>
      </c>
      <c r="T299">
        <v>37</v>
      </c>
      <c r="U299" t="s">
        <v>164</v>
      </c>
      <c r="V299" t="s">
        <v>717</v>
      </c>
      <c r="W299" t="s">
        <v>718</v>
      </c>
      <c r="X299" t="s">
        <v>142</v>
      </c>
      <c r="Y299" t="s">
        <v>132</v>
      </c>
      <c r="Z299" t="s">
        <v>719</v>
      </c>
      <c r="AA299" s="25">
        <v>43961</v>
      </c>
    </row>
    <row r="300" spans="1:27">
      <c r="A300" t="s">
        <v>555</v>
      </c>
      <c r="B300" t="s">
        <v>124</v>
      </c>
      <c r="C300" t="s">
        <v>132</v>
      </c>
      <c r="D300" t="s">
        <v>132</v>
      </c>
      <c r="E300" s="25">
        <v>43902</v>
      </c>
      <c r="F300">
        <v>12</v>
      </c>
      <c r="G300">
        <v>3</v>
      </c>
      <c r="H300">
        <v>2020</v>
      </c>
      <c r="I300" t="s">
        <v>138</v>
      </c>
      <c r="J300" t="s">
        <v>38</v>
      </c>
      <c r="K300" t="s">
        <v>823</v>
      </c>
      <c r="L300" t="s">
        <v>556</v>
      </c>
      <c r="M300">
        <v>40.927014999999997</v>
      </c>
      <c r="N300">
        <v>-8.5484449999999992</v>
      </c>
      <c r="O300" t="s">
        <v>823</v>
      </c>
      <c r="P300" t="s">
        <v>824</v>
      </c>
      <c r="Q300" t="s">
        <v>130</v>
      </c>
      <c r="R300">
        <v>29763</v>
      </c>
      <c r="S300" t="s">
        <v>131</v>
      </c>
      <c r="T300">
        <v>56</v>
      </c>
      <c r="U300" t="s">
        <v>136</v>
      </c>
      <c r="V300" t="s">
        <v>717</v>
      </c>
      <c r="W300" t="s">
        <v>718</v>
      </c>
      <c r="X300" t="s">
        <v>142</v>
      </c>
      <c r="Y300" t="s">
        <v>132</v>
      </c>
      <c r="Z300" t="s">
        <v>719</v>
      </c>
      <c r="AA300" s="25">
        <v>43961</v>
      </c>
    </row>
    <row r="301" spans="1:27">
      <c r="A301" t="s">
        <v>557</v>
      </c>
      <c r="B301" t="s">
        <v>124</v>
      </c>
      <c r="C301" t="s">
        <v>132</v>
      </c>
      <c r="D301" t="s">
        <v>132</v>
      </c>
      <c r="E301" s="25">
        <v>43902</v>
      </c>
      <c r="F301">
        <v>12</v>
      </c>
      <c r="G301">
        <v>3</v>
      </c>
      <c r="H301">
        <v>2020</v>
      </c>
      <c r="I301" t="s">
        <v>138</v>
      </c>
      <c r="J301" t="s">
        <v>38</v>
      </c>
      <c r="K301" t="s">
        <v>823</v>
      </c>
      <c r="L301" t="s">
        <v>556</v>
      </c>
      <c r="M301">
        <v>40.927014999999997</v>
      </c>
      <c r="N301">
        <v>-8.5484449999999992</v>
      </c>
      <c r="O301" t="s">
        <v>823</v>
      </c>
      <c r="P301" t="s">
        <v>824</v>
      </c>
      <c r="Q301" t="s">
        <v>130</v>
      </c>
      <c r="R301">
        <v>29763</v>
      </c>
      <c r="S301" t="s">
        <v>131</v>
      </c>
      <c r="T301">
        <v>35</v>
      </c>
      <c r="U301" t="s">
        <v>136</v>
      </c>
      <c r="V301" t="s">
        <v>717</v>
      </c>
      <c r="W301" t="s">
        <v>718</v>
      </c>
      <c r="X301" t="s">
        <v>142</v>
      </c>
      <c r="Y301" t="s">
        <v>132</v>
      </c>
      <c r="Z301" t="s">
        <v>719</v>
      </c>
      <c r="AA301" s="25">
        <v>43961</v>
      </c>
    </row>
    <row r="302" spans="1:27">
      <c r="A302" t="s">
        <v>558</v>
      </c>
      <c r="B302" t="s">
        <v>124</v>
      </c>
      <c r="C302" t="s">
        <v>132</v>
      </c>
      <c r="D302" t="s">
        <v>132</v>
      </c>
      <c r="E302" s="25">
        <v>43903</v>
      </c>
      <c r="F302">
        <v>13</v>
      </c>
      <c r="G302">
        <v>3</v>
      </c>
      <c r="H302">
        <v>2020</v>
      </c>
      <c r="I302" t="s">
        <v>138</v>
      </c>
      <c r="J302" t="s">
        <v>38</v>
      </c>
      <c r="K302" t="s">
        <v>825</v>
      </c>
      <c r="L302" t="s">
        <v>227</v>
      </c>
      <c r="M302">
        <v>41.846696999999999</v>
      </c>
      <c r="N302">
        <v>-8.4180960000000002</v>
      </c>
      <c r="O302" t="s">
        <v>825</v>
      </c>
      <c r="P302" t="s">
        <v>825</v>
      </c>
      <c r="Q302" t="s">
        <v>130</v>
      </c>
      <c r="R302">
        <v>29763</v>
      </c>
      <c r="S302" t="s">
        <v>131</v>
      </c>
      <c r="T302">
        <v>59</v>
      </c>
      <c r="U302" t="s">
        <v>136</v>
      </c>
      <c r="V302" t="s">
        <v>717</v>
      </c>
      <c r="W302" t="s">
        <v>718</v>
      </c>
      <c r="X302" t="s">
        <v>142</v>
      </c>
      <c r="Y302" t="s">
        <v>132</v>
      </c>
      <c r="Z302" t="s">
        <v>719</v>
      </c>
      <c r="AA302" s="25">
        <v>43961</v>
      </c>
    </row>
    <row r="303" spans="1:27">
      <c r="A303" t="s">
        <v>559</v>
      </c>
      <c r="B303" t="s">
        <v>124</v>
      </c>
      <c r="C303" t="s">
        <v>132</v>
      </c>
      <c r="D303" t="s">
        <v>132</v>
      </c>
      <c r="E303" s="25">
        <v>43903</v>
      </c>
      <c r="F303">
        <v>13</v>
      </c>
      <c r="G303">
        <v>3</v>
      </c>
      <c r="H303">
        <v>2020</v>
      </c>
      <c r="I303" t="s">
        <v>138</v>
      </c>
      <c r="J303" t="s">
        <v>38</v>
      </c>
      <c r="K303" t="s">
        <v>825</v>
      </c>
      <c r="L303" t="s">
        <v>227</v>
      </c>
      <c r="M303">
        <v>41.846696999999999</v>
      </c>
      <c r="N303">
        <v>-8.4180960000000002</v>
      </c>
      <c r="O303" t="s">
        <v>825</v>
      </c>
      <c r="P303" t="s">
        <v>825</v>
      </c>
      <c r="Q303" t="s">
        <v>130</v>
      </c>
      <c r="R303">
        <v>29763</v>
      </c>
      <c r="S303" t="s">
        <v>131</v>
      </c>
      <c r="T303">
        <v>28</v>
      </c>
      <c r="U303" t="s">
        <v>164</v>
      </c>
      <c r="V303" t="s">
        <v>717</v>
      </c>
      <c r="W303" t="s">
        <v>718</v>
      </c>
      <c r="X303" t="s">
        <v>142</v>
      </c>
      <c r="Y303" t="s">
        <v>132</v>
      </c>
      <c r="Z303" t="s">
        <v>719</v>
      </c>
      <c r="AA303" s="25">
        <v>43961</v>
      </c>
    </row>
    <row r="304" spans="1:27">
      <c r="A304" t="s">
        <v>560</v>
      </c>
      <c r="B304" t="s">
        <v>124</v>
      </c>
      <c r="C304" t="s">
        <v>132</v>
      </c>
      <c r="D304" t="s">
        <v>132</v>
      </c>
      <c r="E304" s="25">
        <v>43903</v>
      </c>
      <c r="F304">
        <v>13</v>
      </c>
      <c r="G304">
        <v>3</v>
      </c>
      <c r="H304">
        <v>2020</v>
      </c>
      <c r="I304" t="s">
        <v>138</v>
      </c>
      <c r="J304" t="s">
        <v>38</v>
      </c>
      <c r="K304" t="s">
        <v>825</v>
      </c>
      <c r="L304" t="s">
        <v>227</v>
      </c>
      <c r="M304">
        <v>41.846696999999999</v>
      </c>
      <c r="N304">
        <v>-8.4180960000000002</v>
      </c>
      <c r="O304" t="s">
        <v>825</v>
      </c>
      <c r="P304" t="s">
        <v>825</v>
      </c>
      <c r="Q304" t="s">
        <v>130</v>
      </c>
      <c r="R304">
        <v>29763</v>
      </c>
      <c r="S304" t="s">
        <v>131</v>
      </c>
      <c r="T304">
        <v>55</v>
      </c>
      <c r="U304" t="s">
        <v>164</v>
      </c>
      <c r="V304" t="s">
        <v>717</v>
      </c>
      <c r="W304" t="s">
        <v>718</v>
      </c>
      <c r="X304" t="s">
        <v>142</v>
      </c>
      <c r="Y304" t="s">
        <v>132</v>
      </c>
      <c r="Z304" t="s">
        <v>719</v>
      </c>
      <c r="AA304" s="25">
        <v>43961</v>
      </c>
    </row>
    <row r="305" spans="1:27">
      <c r="A305" t="s">
        <v>561</v>
      </c>
      <c r="B305" t="s">
        <v>124</v>
      </c>
      <c r="C305" t="s">
        <v>132</v>
      </c>
      <c r="D305" t="s">
        <v>132</v>
      </c>
      <c r="E305" s="25">
        <v>43903</v>
      </c>
      <c r="F305">
        <v>13</v>
      </c>
      <c r="G305">
        <v>3</v>
      </c>
      <c r="H305">
        <v>2020</v>
      </c>
      <c r="I305" t="s">
        <v>138</v>
      </c>
      <c r="J305" t="s">
        <v>38</v>
      </c>
      <c r="K305" t="s">
        <v>712</v>
      </c>
      <c r="L305" t="s">
        <v>144</v>
      </c>
      <c r="M305">
        <v>41.124898999999999</v>
      </c>
      <c r="N305">
        <v>-8.6112479999999998</v>
      </c>
      <c r="O305" t="s">
        <v>712</v>
      </c>
      <c r="P305" t="s">
        <v>826</v>
      </c>
      <c r="Q305" t="s">
        <v>130</v>
      </c>
      <c r="R305">
        <v>29763</v>
      </c>
      <c r="S305" t="s">
        <v>131</v>
      </c>
      <c r="T305">
        <v>30</v>
      </c>
      <c r="U305" t="s">
        <v>164</v>
      </c>
      <c r="V305" t="s">
        <v>717</v>
      </c>
      <c r="W305" t="s">
        <v>718</v>
      </c>
      <c r="X305" t="s">
        <v>142</v>
      </c>
      <c r="Y305" t="s">
        <v>132</v>
      </c>
      <c r="Z305" t="s">
        <v>719</v>
      </c>
      <c r="AA305" s="25">
        <v>43961</v>
      </c>
    </row>
    <row r="306" spans="1:27">
      <c r="A306" t="s">
        <v>562</v>
      </c>
      <c r="B306" t="s">
        <v>124</v>
      </c>
      <c r="C306" t="s">
        <v>132</v>
      </c>
      <c r="D306" t="s">
        <v>132</v>
      </c>
      <c r="E306" s="25">
        <v>43903</v>
      </c>
      <c r="F306">
        <v>13</v>
      </c>
      <c r="G306">
        <v>3</v>
      </c>
      <c r="H306">
        <v>2020</v>
      </c>
      <c r="I306" t="s">
        <v>138</v>
      </c>
      <c r="J306" t="s">
        <v>38</v>
      </c>
      <c r="K306" t="s">
        <v>563</v>
      </c>
      <c r="L306" t="s">
        <v>140</v>
      </c>
      <c r="M306">
        <v>41.205120999999998</v>
      </c>
      <c r="N306">
        <v>-8.2895830000000004</v>
      </c>
      <c r="O306" t="s">
        <v>563</v>
      </c>
      <c r="P306" t="s">
        <v>563</v>
      </c>
      <c r="Q306" t="s">
        <v>130</v>
      </c>
      <c r="R306">
        <v>29763</v>
      </c>
      <c r="S306" t="s">
        <v>131</v>
      </c>
      <c r="T306">
        <v>36</v>
      </c>
      <c r="U306" t="s">
        <v>164</v>
      </c>
      <c r="V306" t="s">
        <v>717</v>
      </c>
      <c r="W306" t="s">
        <v>718</v>
      </c>
      <c r="X306" t="s">
        <v>142</v>
      </c>
      <c r="Y306" t="s">
        <v>132</v>
      </c>
      <c r="Z306" t="s">
        <v>719</v>
      </c>
      <c r="AA306" s="25">
        <v>43961</v>
      </c>
    </row>
    <row r="307" spans="1:27">
      <c r="A307" t="s">
        <v>564</v>
      </c>
      <c r="B307" t="s">
        <v>124</v>
      </c>
      <c r="C307" t="s">
        <v>132</v>
      </c>
      <c r="D307" t="s">
        <v>132</v>
      </c>
      <c r="E307" s="25">
        <v>43903</v>
      </c>
      <c r="F307">
        <v>13</v>
      </c>
      <c r="G307">
        <v>3</v>
      </c>
      <c r="H307">
        <v>2020</v>
      </c>
      <c r="I307" t="s">
        <v>138</v>
      </c>
      <c r="J307" t="s">
        <v>38</v>
      </c>
      <c r="K307" t="s">
        <v>293</v>
      </c>
      <c r="L307" t="s">
        <v>144</v>
      </c>
      <c r="M307">
        <v>41.007703999999997</v>
      </c>
      <c r="N307">
        <v>-8.6405379999999994</v>
      </c>
      <c r="O307" t="s">
        <v>293</v>
      </c>
      <c r="P307" t="s">
        <v>565</v>
      </c>
      <c r="Q307" t="s">
        <v>130</v>
      </c>
      <c r="R307">
        <v>29763</v>
      </c>
      <c r="S307" t="s">
        <v>131</v>
      </c>
      <c r="T307">
        <v>35</v>
      </c>
      <c r="U307" t="s">
        <v>136</v>
      </c>
      <c r="V307" t="s">
        <v>717</v>
      </c>
      <c r="W307" t="s">
        <v>718</v>
      </c>
      <c r="X307" t="s">
        <v>142</v>
      </c>
      <c r="Y307" t="s">
        <v>132</v>
      </c>
      <c r="Z307" t="s">
        <v>719</v>
      </c>
      <c r="AA307" s="25">
        <v>43961</v>
      </c>
    </row>
    <row r="308" spans="1:27">
      <c r="A308" t="s">
        <v>566</v>
      </c>
      <c r="B308" t="s">
        <v>124</v>
      </c>
      <c r="C308" t="s">
        <v>132</v>
      </c>
      <c r="D308" t="s">
        <v>132</v>
      </c>
      <c r="E308" s="25">
        <v>43904</v>
      </c>
      <c r="F308">
        <v>14</v>
      </c>
      <c r="G308">
        <v>3</v>
      </c>
      <c r="H308">
        <v>2020</v>
      </c>
      <c r="I308" t="s">
        <v>138</v>
      </c>
      <c r="J308" t="s">
        <v>38</v>
      </c>
      <c r="K308" t="s">
        <v>823</v>
      </c>
      <c r="L308" t="s">
        <v>556</v>
      </c>
      <c r="M308">
        <v>40.927014999999997</v>
      </c>
      <c r="N308">
        <v>-8.5484449999999992</v>
      </c>
      <c r="O308" t="s">
        <v>823</v>
      </c>
      <c r="P308" t="s">
        <v>824</v>
      </c>
      <c r="Q308" t="s">
        <v>130</v>
      </c>
      <c r="R308">
        <v>29763</v>
      </c>
      <c r="S308" t="s">
        <v>131</v>
      </c>
      <c r="T308">
        <v>20</v>
      </c>
      <c r="U308" t="s">
        <v>164</v>
      </c>
      <c r="V308" t="s">
        <v>717</v>
      </c>
      <c r="W308" t="s">
        <v>718</v>
      </c>
      <c r="X308" t="s">
        <v>142</v>
      </c>
      <c r="Y308" t="s">
        <v>132</v>
      </c>
      <c r="Z308" t="s">
        <v>719</v>
      </c>
      <c r="AA308" s="25">
        <v>43961</v>
      </c>
    </row>
    <row r="309" spans="1:27">
      <c r="A309" t="s">
        <v>567</v>
      </c>
      <c r="B309" t="s">
        <v>124</v>
      </c>
      <c r="C309" t="s">
        <v>132</v>
      </c>
      <c r="D309" t="s">
        <v>132</v>
      </c>
      <c r="E309" s="25">
        <v>43906</v>
      </c>
      <c r="F309">
        <v>16</v>
      </c>
      <c r="G309">
        <v>3</v>
      </c>
      <c r="H309">
        <v>2020</v>
      </c>
      <c r="I309" t="s">
        <v>138</v>
      </c>
      <c r="J309" t="s">
        <v>38</v>
      </c>
      <c r="K309" t="s">
        <v>376</v>
      </c>
      <c r="L309" t="s">
        <v>377</v>
      </c>
      <c r="M309">
        <v>40.861628000000003</v>
      </c>
      <c r="N309">
        <v>-8.6235680000000006</v>
      </c>
      <c r="O309" t="s">
        <v>376</v>
      </c>
      <c r="P309" t="s">
        <v>783</v>
      </c>
      <c r="Q309" t="s">
        <v>130</v>
      </c>
      <c r="R309">
        <v>29763</v>
      </c>
      <c r="S309" t="s">
        <v>131</v>
      </c>
      <c r="T309">
        <v>72</v>
      </c>
      <c r="U309" t="s">
        <v>136</v>
      </c>
      <c r="V309" t="s">
        <v>717</v>
      </c>
      <c r="W309" t="s">
        <v>718</v>
      </c>
      <c r="X309" t="s">
        <v>142</v>
      </c>
      <c r="Y309" t="s">
        <v>132</v>
      </c>
      <c r="Z309" t="s">
        <v>719</v>
      </c>
      <c r="AA309" s="25">
        <v>43961</v>
      </c>
    </row>
    <row r="310" spans="1:27">
      <c r="A310" t="s">
        <v>568</v>
      </c>
      <c r="B310" t="s">
        <v>124</v>
      </c>
      <c r="C310" t="s">
        <v>132</v>
      </c>
      <c r="D310" t="s">
        <v>132</v>
      </c>
      <c r="E310" s="25">
        <v>43904</v>
      </c>
      <c r="F310">
        <v>14</v>
      </c>
      <c r="G310">
        <v>3</v>
      </c>
      <c r="H310">
        <v>2020</v>
      </c>
      <c r="I310" t="s">
        <v>138</v>
      </c>
      <c r="J310" t="s">
        <v>38</v>
      </c>
      <c r="K310" t="s">
        <v>823</v>
      </c>
      <c r="L310" t="s">
        <v>556</v>
      </c>
      <c r="M310">
        <v>40.927014999999997</v>
      </c>
      <c r="N310">
        <v>-8.5484449999999992</v>
      </c>
      <c r="O310" t="s">
        <v>823</v>
      </c>
      <c r="P310" t="s">
        <v>824</v>
      </c>
      <c r="Q310" t="s">
        <v>130</v>
      </c>
      <c r="R310">
        <v>29763</v>
      </c>
      <c r="S310" t="s">
        <v>131</v>
      </c>
      <c r="T310">
        <v>54</v>
      </c>
      <c r="U310" t="s">
        <v>164</v>
      </c>
      <c r="V310" t="s">
        <v>717</v>
      </c>
      <c r="W310" t="s">
        <v>718</v>
      </c>
      <c r="X310" t="s">
        <v>142</v>
      </c>
      <c r="Y310" t="s">
        <v>132</v>
      </c>
      <c r="Z310" t="s">
        <v>719</v>
      </c>
      <c r="AA310" s="25">
        <v>43961</v>
      </c>
    </row>
    <row r="311" spans="1:27">
      <c r="A311" t="s">
        <v>569</v>
      </c>
      <c r="B311" t="s">
        <v>124</v>
      </c>
      <c r="C311" t="s">
        <v>132</v>
      </c>
      <c r="D311" t="s">
        <v>132</v>
      </c>
      <c r="E311" s="25">
        <v>43904</v>
      </c>
      <c r="F311">
        <v>14</v>
      </c>
      <c r="G311">
        <v>3</v>
      </c>
      <c r="H311">
        <v>2020</v>
      </c>
      <c r="I311" t="s">
        <v>138</v>
      </c>
      <c r="J311" t="s">
        <v>38</v>
      </c>
      <c r="K311" t="s">
        <v>827</v>
      </c>
      <c r="L311" t="s">
        <v>402</v>
      </c>
      <c r="M311">
        <v>40.839239999999997</v>
      </c>
      <c r="N311">
        <v>-8.4771560000000008</v>
      </c>
      <c r="O311" t="s">
        <v>827</v>
      </c>
      <c r="P311" t="s">
        <v>828</v>
      </c>
      <c r="Q311" t="s">
        <v>130</v>
      </c>
      <c r="R311">
        <v>29763</v>
      </c>
      <c r="S311" t="s">
        <v>131</v>
      </c>
      <c r="T311">
        <v>30</v>
      </c>
      <c r="U311" t="s">
        <v>136</v>
      </c>
      <c r="V311" t="s">
        <v>717</v>
      </c>
      <c r="W311" t="s">
        <v>718</v>
      </c>
      <c r="X311" t="s">
        <v>142</v>
      </c>
      <c r="Y311" t="s">
        <v>132</v>
      </c>
      <c r="Z311" t="s">
        <v>719</v>
      </c>
      <c r="AA311" s="25">
        <v>43961</v>
      </c>
    </row>
    <row r="312" spans="1:27">
      <c r="A312" t="s">
        <v>570</v>
      </c>
      <c r="B312" t="s">
        <v>124</v>
      </c>
      <c r="C312" t="s">
        <v>132</v>
      </c>
      <c r="D312" t="s">
        <v>132</v>
      </c>
      <c r="E312" s="25">
        <v>43904</v>
      </c>
      <c r="F312">
        <v>14</v>
      </c>
      <c r="G312">
        <v>3</v>
      </c>
      <c r="H312">
        <v>2020</v>
      </c>
      <c r="I312" t="s">
        <v>138</v>
      </c>
      <c r="J312" t="s">
        <v>38</v>
      </c>
      <c r="K312" t="s">
        <v>293</v>
      </c>
      <c r="L312" t="s">
        <v>144</v>
      </c>
      <c r="M312">
        <v>41.007703999999997</v>
      </c>
      <c r="N312">
        <v>-8.6405379999999994</v>
      </c>
      <c r="O312" t="s">
        <v>293</v>
      </c>
      <c r="P312" t="s">
        <v>293</v>
      </c>
      <c r="Q312" t="s">
        <v>130</v>
      </c>
      <c r="R312">
        <v>29763</v>
      </c>
      <c r="S312" t="s">
        <v>131</v>
      </c>
      <c r="T312">
        <v>83</v>
      </c>
      <c r="U312" t="s">
        <v>164</v>
      </c>
      <c r="V312" t="s">
        <v>717</v>
      </c>
      <c r="W312" t="s">
        <v>718</v>
      </c>
      <c r="X312" t="s">
        <v>142</v>
      </c>
      <c r="Y312" t="s">
        <v>132</v>
      </c>
      <c r="Z312" t="s">
        <v>719</v>
      </c>
      <c r="AA312" s="25">
        <v>43961</v>
      </c>
    </row>
    <row r="313" spans="1:27">
      <c r="A313" t="s">
        <v>571</v>
      </c>
      <c r="B313" t="s">
        <v>124</v>
      </c>
      <c r="C313" t="s">
        <v>132</v>
      </c>
      <c r="D313" t="s">
        <v>132</v>
      </c>
      <c r="E313" s="25">
        <v>43904</v>
      </c>
      <c r="F313">
        <v>14</v>
      </c>
      <c r="G313">
        <v>3</v>
      </c>
      <c r="H313">
        <v>2020</v>
      </c>
      <c r="I313" t="s">
        <v>138</v>
      </c>
      <c r="J313" t="s">
        <v>38</v>
      </c>
      <c r="K313" t="s">
        <v>293</v>
      </c>
      <c r="L313" t="s">
        <v>144</v>
      </c>
      <c r="M313">
        <v>41.007703999999997</v>
      </c>
      <c r="N313">
        <v>-8.6405379999999994</v>
      </c>
      <c r="O313" t="s">
        <v>293</v>
      </c>
      <c r="P313" t="s">
        <v>829</v>
      </c>
      <c r="Q313" t="s">
        <v>130</v>
      </c>
      <c r="R313">
        <v>29763</v>
      </c>
      <c r="S313" t="s">
        <v>131</v>
      </c>
      <c r="T313">
        <v>59</v>
      </c>
      <c r="U313" t="s">
        <v>164</v>
      </c>
      <c r="V313" t="s">
        <v>717</v>
      </c>
      <c r="W313" t="s">
        <v>718</v>
      </c>
      <c r="X313" t="s">
        <v>142</v>
      </c>
      <c r="Y313" t="s">
        <v>132</v>
      </c>
      <c r="Z313" t="s">
        <v>719</v>
      </c>
      <c r="AA313" s="25">
        <v>43961</v>
      </c>
    </row>
    <row r="314" spans="1:27">
      <c r="A314" t="s">
        <v>572</v>
      </c>
      <c r="B314" t="s">
        <v>124</v>
      </c>
      <c r="C314" t="s">
        <v>132</v>
      </c>
      <c r="D314" t="s">
        <v>132</v>
      </c>
      <c r="E314" s="25">
        <v>43904</v>
      </c>
      <c r="F314">
        <v>14</v>
      </c>
      <c r="G314">
        <v>3</v>
      </c>
      <c r="H314">
        <v>2020</v>
      </c>
      <c r="I314" t="s">
        <v>138</v>
      </c>
      <c r="J314" t="s">
        <v>38</v>
      </c>
      <c r="K314" t="s">
        <v>547</v>
      </c>
      <c r="L314" t="s">
        <v>140</v>
      </c>
      <c r="M314">
        <v>41.183304</v>
      </c>
      <c r="N314">
        <v>-8.682957</v>
      </c>
      <c r="O314" t="s">
        <v>547</v>
      </c>
      <c r="P314" t="s">
        <v>821</v>
      </c>
      <c r="Q314" t="s">
        <v>130</v>
      </c>
      <c r="R314">
        <v>29763</v>
      </c>
      <c r="S314" t="s">
        <v>131</v>
      </c>
      <c r="T314">
        <v>46</v>
      </c>
      <c r="U314" t="s">
        <v>164</v>
      </c>
      <c r="V314" t="s">
        <v>717</v>
      </c>
      <c r="W314" t="s">
        <v>718</v>
      </c>
      <c r="X314" t="s">
        <v>142</v>
      </c>
      <c r="Y314" t="s">
        <v>132</v>
      </c>
      <c r="Z314" t="s">
        <v>719</v>
      </c>
      <c r="AA314" s="25">
        <v>43961</v>
      </c>
    </row>
    <row r="315" spans="1:27">
      <c r="A315" t="s">
        <v>573</v>
      </c>
      <c r="B315" t="s">
        <v>124</v>
      </c>
      <c r="C315" t="s">
        <v>132</v>
      </c>
      <c r="D315" t="s">
        <v>132</v>
      </c>
      <c r="E315" s="25">
        <v>43905</v>
      </c>
      <c r="F315">
        <v>15</v>
      </c>
      <c r="G315">
        <v>3</v>
      </c>
      <c r="H315">
        <v>2020</v>
      </c>
      <c r="I315" t="s">
        <v>138</v>
      </c>
      <c r="J315" t="s">
        <v>38</v>
      </c>
      <c r="K315" t="s">
        <v>376</v>
      </c>
      <c r="L315" t="s">
        <v>377</v>
      </c>
      <c r="M315">
        <v>40.861628000000003</v>
      </c>
      <c r="N315">
        <v>-8.6235680000000006</v>
      </c>
      <c r="O315" t="s">
        <v>376</v>
      </c>
      <c r="P315" t="s">
        <v>783</v>
      </c>
      <c r="Q315" t="s">
        <v>130</v>
      </c>
      <c r="R315">
        <v>29763</v>
      </c>
      <c r="S315" t="s">
        <v>131</v>
      </c>
      <c r="T315">
        <v>54</v>
      </c>
      <c r="U315" t="s">
        <v>164</v>
      </c>
      <c r="V315" t="s">
        <v>717</v>
      </c>
      <c r="W315" t="s">
        <v>718</v>
      </c>
      <c r="X315" t="s">
        <v>142</v>
      </c>
      <c r="Y315" t="s">
        <v>132</v>
      </c>
      <c r="Z315" t="s">
        <v>719</v>
      </c>
      <c r="AA315" s="25">
        <v>43961</v>
      </c>
    </row>
    <row r="316" spans="1:27">
      <c r="A316" t="s">
        <v>574</v>
      </c>
      <c r="B316" t="s">
        <v>124</v>
      </c>
      <c r="C316" t="s">
        <v>132</v>
      </c>
      <c r="D316" t="s">
        <v>132</v>
      </c>
      <c r="E316" s="25">
        <v>43904</v>
      </c>
      <c r="F316">
        <v>14</v>
      </c>
      <c r="G316">
        <v>3</v>
      </c>
      <c r="H316">
        <v>2020</v>
      </c>
      <c r="I316" t="s">
        <v>138</v>
      </c>
      <c r="J316" t="s">
        <v>38</v>
      </c>
      <c r="K316" t="s">
        <v>712</v>
      </c>
      <c r="L316" t="s">
        <v>144</v>
      </c>
      <c r="M316">
        <v>41.124898999999999</v>
      </c>
      <c r="N316">
        <v>-8.6112479999999998</v>
      </c>
      <c r="O316" t="s">
        <v>712</v>
      </c>
      <c r="P316" t="s">
        <v>830</v>
      </c>
      <c r="Q316" t="s">
        <v>130</v>
      </c>
      <c r="R316">
        <v>29763</v>
      </c>
      <c r="S316" t="s">
        <v>131</v>
      </c>
      <c r="T316">
        <v>39</v>
      </c>
      <c r="U316" t="s">
        <v>164</v>
      </c>
      <c r="V316" t="s">
        <v>717</v>
      </c>
      <c r="W316" t="s">
        <v>718</v>
      </c>
      <c r="X316" t="s">
        <v>142</v>
      </c>
      <c r="Y316" t="s">
        <v>132</v>
      </c>
      <c r="Z316" t="s">
        <v>719</v>
      </c>
      <c r="AA316" s="25">
        <v>43961</v>
      </c>
    </row>
    <row r="317" spans="1:27">
      <c r="A317" t="s">
        <v>575</v>
      </c>
      <c r="B317" t="s">
        <v>124</v>
      </c>
      <c r="C317" t="s">
        <v>132</v>
      </c>
      <c r="D317" t="s">
        <v>132</v>
      </c>
      <c r="E317" s="25">
        <v>43904</v>
      </c>
      <c r="F317">
        <v>14</v>
      </c>
      <c r="G317">
        <v>3</v>
      </c>
      <c r="H317">
        <v>2020</v>
      </c>
      <c r="I317" t="s">
        <v>138</v>
      </c>
      <c r="J317" t="s">
        <v>38</v>
      </c>
      <c r="K317" t="s">
        <v>823</v>
      </c>
      <c r="L317" t="s">
        <v>556</v>
      </c>
      <c r="M317">
        <v>40.927014999999997</v>
      </c>
      <c r="N317">
        <v>-8.5484449999999992</v>
      </c>
      <c r="O317" t="s">
        <v>823</v>
      </c>
      <c r="P317" t="s">
        <v>831</v>
      </c>
      <c r="Q317" t="s">
        <v>130</v>
      </c>
      <c r="R317">
        <v>29763</v>
      </c>
      <c r="S317" t="s">
        <v>131</v>
      </c>
      <c r="T317">
        <v>61</v>
      </c>
      <c r="U317" t="s">
        <v>136</v>
      </c>
      <c r="V317" t="s">
        <v>717</v>
      </c>
      <c r="W317" t="s">
        <v>718</v>
      </c>
      <c r="X317" t="s">
        <v>142</v>
      </c>
      <c r="Y317" t="s">
        <v>132</v>
      </c>
      <c r="Z317" t="s">
        <v>719</v>
      </c>
      <c r="AA317" s="25">
        <v>43961</v>
      </c>
    </row>
    <row r="318" spans="1:27">
      <c r="A318" t="s">
        <v>576</v>
      </c>
      <c r="B318" t="s">
        <v>124</v>
      </c>
      <c r="C318" t="s">
        <v>132</v>
      </c>
      <c r="D318" t="s">
        <v>132</v>
      </c>
      <c r="E318" s="25">
        <v>43904</v>
      </c>
      <c r="F318">
        <v>14</v>
      </c>
      <c r="G318">
        <v>3</v>
      </c>
      <c r="H318">
        <v>2020</v>
      </c>
      <c r="I318" t="s">
        <v>138</v>
      </c>
      <c r="J318" t="s">
        <v>38</v>
      </c>
      <c r="K318" t="s">
        <v>827</v>
      </c>
      <c r="L318" t="s">
        <v>402</v>
      </c>
      <c r="M318">
        <v>40.839239999999997</v>
      </c>
      <c r="N318">
        <v>-8.4771560000000008</v>
      </c>
      <c r="O318" t="s">
        <v>827</v>
      </c>
      <c r="P318" t="s">
        <v>832</v>
      </c>
      <c r="Q318" t="s">
        <v>130</v>
      </c>
      <c r="R318">
        <v>29763</v>
      </c>
      <c r="S318" t="s">
        <v>131</v>
      </c>
      <c r="T318">
        <v>30</v>
      </c>
      <c r="U318" t="s">
        <v>164</v>
      </c>
      <c r="V318" t="s">
        <v>717</v>
      </c>
      <c r="W318" t="s">
        <v>718</v>
      </c>
      <c r="X318" t="s">
        <v>142</v>
      </c>
      <c r="Y318" t="s">
        <v>132</v>
      </c>
      <c r="Z318" t="s">
        <v>719</v>
      </c>
      <c r="AA318" s="25">
        <v>43961</v>
      </c>
    </row>
    <row r="319" spans="1:27">
      <c r="A319" t="s">
        <v>577</v>
      </c>
      <c r="B319" t="s">
        <v>124</v>
      </c>
      <c r="C319" t="s">
        <v>132</v>
      </c>
      <c r="D319" t="s">
        <v>132</v>
      </c>
      <c r="E319" s="25">
        <v>43904</v>
      </c>
      <c r="F319">
        <v>14</v>
      </c>
      <c r="G319">
        <v>3</v>
      </c>
      <c r="H319">
        <v>2020</v>
      </c>
      <c r="I319" t="s">
        <v>138</v>
      </c>
      <c r="J319" t="s">
        <v>38</v>
      </c>
      <c r="K319" t="s">
        <v>827</v>
      </c>
      <c r="L319" t="s">
        <v>402</v>
      </c>
      <c r="M319">
        <v>40.839239999999997</v>
      </c>
      <c r="N319">
        <v>-8.4771560000000008</v>
      </c>
      <c r="O319" t="s">
        <v>827</v>
      </c>
      <c r="P319" t="s">
        <v>832</v>
      </c>
      <c r="Q319" t="s">
        <v>130</v>
      </c>
      <c r="R319">
        <v>29763</v>
      </c>
      <c r="S319" t="s">
        <v>131</v>
      </c>
      <c r="T319">
        <v>31</v>
      </c>
      <c r="U319" t="s">
        <v>136</v>
      </c>
      <c r="V319" t="s">
        <v>717</v>
      </c>
      <c r="W319" t="s">
        <v>718</v>
      </c>
      <c r="X319" t="s">
        <v>142</v>
      </c>
      <c r="Y319" t="s">
        <v>132</v>
      </c>
      <c r="Z319" t="s">
        <v>719</v>
      </c>
      <c r="AA319" s="25">
        <v>43961</v>
      </c>
    </row>
    <row r="320" spans="1:27">
      <c r="A320" t="s">
        <v>578</v>
      </c>
      <c r="B320" t="s">
        <v>124</v>
      </c>
      <c r="C320" t="s">
        <v>132</v>
      </c>
      <c r="D320" t="s">
        <v>132</v>
      </c>
      <c r="E320" s="25">
        <v>43905</v>
      </c>
      <c r="F320">
        <v>15</v>
      </c>
      <c r="G320">
        <v>3</v>
      </c>
      <c r="H320">
        <v>2020</v>
      </c>
      <c r="I320" t="s">
        <v>138</v>
      </c>
      <c r="J320" t="s">
        <v>38</v>
      </c>
      <c r="K320" t="s">
        <v>712</v>
      </c>
      <c r="L320" t="s">
        <v>144</v>
      </c>
      <c r="M320">
        <v>41.124898999999999</v>
      </c>
      <c r="N320">
        <v>-8.6112479999999998</v>
      </c>
      <c r="O320" t="s">
        <v>712</v>
      </c>
      <c r="P320" t="s">
        <v>145</v>
      </c>
      <c r="Q320" t="s">
        <v>130</v>
      </c>
      <c r="R320">
        <v>29763</v>
      </c>
      <c r="S320" t="s">
        <v>131</v>
      </c>
      <c r="T320">
        <v>61</v>
      </c>
      <c r="U320" t="s">
        <v>136</v>
      </c>
      <c r="V320" t="s">
        <v>717</v>
      </c>
      <c r="W320" t="s">
        <v>718</v>
      </c>
      <c r="X320" t="s">
        <v>142</v>
      </c>
      <c r="Y320" t="s">
        <v>132</v>
      </c>
      <c r="Z320" t="s">
        <v>719</v>
      </c>
      <c r="AA320" s="25">
        <v>43961</v>
      </c>
    </row>
    <row r="321" spans="1:27">
      <c r="A321" t="s">
        <v>579</v>
      </c>
      <c r="B321" t="s">
        <v>124</v>
      </c>
      <c r="C321" t="s">
        <v>132</v>
      </c>
      <c r="D321" t="s">
        <v>132</v>
      </c>
      <c r="E321" s="25">
        <v>43906</v>
      </c>
      <c r="F321">
        <v>16</v>
      </c>
      <c r="G321">
        <v>3</v>
      </c>
      <c r="H321">
        <v>2020</v>
      </c>
      <c r="I321" t="s">
        <v>138</v>
      </c>
      <c r="J321" t="s">
        <v>38</v>
      </c>
      <c r="K321" t="s">
        <v>376</v>
      </c>
      <c r="L321" t="s">
        <v>377</v>
      </c>
      <c r="M321">
        <v>40.861628000000003</v>
      </c>
      <c r="N321">
        <v>-8.6235680000000006</v>
      </c>
      <c r="O321" t="s">
        <v>376</v>
      </c>
      <c r="P321" t="s">
        <v>435</v>
      </c>
      <c r="Q321" t="s">
        <v>130</v>
      </c>
      <c r="R321">
        <v>29763</v>
      </c>
      <c r="S321" t="s">
        <v>131</v>
      </c>
      <c r="T321">
        <v>71</v>
      </c>
      <c r="U321" t="s">
        <v>136</v>
      </c>
      <c r="V321" t="s">
        <v>717</v>
      </c>
      <c r="W321" t="s">
        <v>718</v>
      </c>
      <c r="X321" t="s">
        <v>142</v>
      </c>
      <c r="Y321" t="s">
        <v>132</v>
      </c>
      <c r="Z321" t="s">
        <v>719</v>
      </c>
      <c r="AA321" s="25">
        <v>43961</v>
      </c>
    </row>
    <row r="322" spans="1:27">
      <c r="A322" t="s">
        <v>580</v>
      </c>
      <c r="B322" t="s">
        <v>124</v>
      </c>
      <c r="C322" t="s">
        <v>132</v>
      </c>
      <c r="D322" t="s">
        <v>132</v>
      </c>
      <c r="E322" s="25">
        <v>43904</v>
      </c>
      <c r="F322">
        <v>14</v>
      </c>
      <c r="G322">
        <v>3</v>
      </c>
      <c r="H322">
        <v>2020</v>
      </c>
      <c r="I322" t="s">
        <v>138</v>
      </c>
      <c r="J322" t="s">
        <v>38</v>
      </c>
      <c r="K322" t="s">
        <v>827</v>
      </c>
      <c r="L322" t="s">
        <v>402</v>
      </c>
      <c r="M322">
        <v>40.839239999999997</v>
      </c>
      <c r="N322">
        <v>-8.4771560000000008</v>
      </c>
      <c r="O322" t="s">
        <v>827</v>
      </c>
      <c r="P322" t="s">
        <v>832</v>
      </c>
      <c r="Q322" t="s">
        <v>130</v>
      </c>
      <c r="R322">
        <v>29763</v>
      </c>
      <c r="S322" t="s">
        <v>131</v>
      </c>
      <c r="T322">
        <v>58</v>
      </c>
      <c r="U322" t="s">
        <v>164</v>
      </c>
      <c r="V322" t="s">
        <v>717</v>
      </c>
      <c r="W322" t="s">
        <v>718</v>
      </c>
      <c r="X322" t="s">
        <v>142</v>
      </c>
      <c r="Y322" t="s">
        <v>132</v>
      </c>
      <c r="Z322" t="s">
        <v>719</v>
      </c>
      <c r="AA322" s="25">
        <v>43961</v>
      </c>
    </row>
    <row r="323" spans="1:27">
      <c r="A323" t="s">
        <v>581</v>
      </c>
      <c r="B323" t="s">
        <v>124</v>
      </c>
      <c r="C323" t="s">
        <v>132</v>
      </c>
      <c r="D323" t="s">
        <v>132</v>
      </c>
      <c r="E323" s="25">
        <v>43904</v>
      </c>
      <c r="F323">
        <v>14</v>
      </c>
      <c r="G323">
        <v>3</v>
      </c>
      <c r="H323">
        <v>2020</v>
      </c>
      <c r="I323" t="s">
        <v>138</v>
      </c>
      <c r="J323" t="s">
        <v>38</v>
      </c>
      <c r="K323" t="s">
        <v>823</v>
      </c>
      <c r="L323" t="s">
        <v>556</v>
      </c>
      <c r="M323">
        <v>40.927014999999997</v>
      </c>
      <c r="N323">
        <v>-8.5484449999999992</v>
      </c>
      <c r="O323" t="s">
        <v>823</v>
      </c>
      <c r="P323" t="s">
        <v>833</v>
      </c>
      <c r="Q323" t="s">
        <v>130</v>
      </c>
      <c r="R323">
        <v>29763</v>
      </c>
      <c r="S323" t="s">
        <v>131</v>
      </c>
      <c r="T323">
        <v>45</v>
      </c>
      <c r="U323" t="s">
        <v>164</v>
      </c>
      <c r="V323" t="s">
        <v>717</v>
      </c>
      <c r="W323" t="s">
        <v>718</v>
      </c>
      <c r="X323" t="s">
        <v>142</v>
      </c>
      <c r="Y323" t="s">
        <v>132</v>
      </c>
      <c r="Z323" t="s">
        <v>719</v>
      </c>
      <c r="AA323" s="25">
        <v>43961</v>
      </c>
    </row>
    <row r="324" spans="1:27">
      <c r="A324" t="s">
        <v>582</v>
      </c>
      <c r="B324" t="s">
        <v>124</v>
      </c>
      <c r="C324" t="s">
        <v>132</v>
      </c>
      <c r="D324" t="s">
        <v>132</v>
      </c>
      <c r="E324" s="25">
        <v>43905</v>
      </c>
      <c r="F324">
        <v>15</v>
      </c>
      <c r="G324">
        <v>3</v>
      </c>
      <c r="H324">
        <v>2020</v>
      </c>
      <c r="I324" t="s">
        <v>138</v>
      </c>
      <c r="J324" t="s">
        <v>38</v>
      </c>
      <c r="K324" t="s">
        <v>547</v>
      </c>
      <c r="L324" t="s">
        <v>140</v>
      </c>
      <c r="M324">
        <v>41.183304</v>
      </c>
      <c r="N324">
        <v>-8.682957</v>
      </c>
      <c r="O324" t="s">
        <v>547</v>
      </c>
      <c r="P324" t="s">
        <v>818</v>
      </c>
      <c r="Q324" t="s">
        <v>130</v>
      </c>
      <c r="R324">
        <v>29763</v>
      </c>
      <c r="S324" t="s">
        <v>131</v>
      </c>
      <c r="T324">
        <v>42</v>
      </c>
      <c r="U324" t="s">
        <v>164</v>
      </c>
      <c r="V324" t="s">
        <v>717</v>
      </c>
      <c r="W324" t="s">
        <v>718</v>
      </c>
      <c r="X324" t="s">
        <v>142</v>
      </c>
      <c r="Y324" t="s">
        <v>132</v>
      </c>
      <c r="Z324" t="s">
        <v>719</v>
      </c>
      <c r="AA324" s="25">
        <v>43961</v>
      </c>
    </row>
    <row r="325" spans="1:27">
      <c r="A325" t="s">
        <v>583</v>
      </c>
      <c r="B325" t="s">
        <v>124</v>
      </c>
      <c r="C325" t="s">
        <v>132</v>
      </c>
      <c r="D325" t="s">
        <v>132</v>
      </c>
      <c r="E325" s="25">
        <v>43906</v>
      </c>
      <c r="F325">
        <v>16</v>
      </c>
      <c r="G325">
        <v>3</v>
      </c>
      <c r="H325">
        <v>2020</v>
      </c>
      <c r="I325" t="s">
        <v>138</v>
      </c>
      <c r="J325" t="s">
        <v>38</v>
      </c>
      <c r="K325" t="s">
        <v>376</v>
      </c>
      <c r="L325" t="s">
        <v>377</v>
      </c>
      <c r="M325">
        <v>40.861628000000003</v>
      </c>
      <c r="N325">
        <v>-8.6235680000000006</v>
      </c>
      <c r="O325" t="s">
        <v>376</v>
      </c>
      <c r="P325" t="s">
        <v>783</v>
      </c>
      <c r="Q325" t="s">
        <v>130</v>
      </c>
      <c r="R325">
        <v>29763</v>
      </c>
      <c r="S325" t="s">
        <v>131</v>
      </c>
      <c r="T325">
        <v>73</v>
      </c>
      <c r="U325" t="s">
        <v>164</v>
      </c>
      <c r="V325" t="s">
        <v>717</v>
      </c>
      <c r="W325" t="s">
        <v>718</v>
      </c>
      <c r="X325" t="s">
        <v>142</v>
      </c>
      <c r="Y325" t="s">
        <v>132</v>
      </c>
      <c r="Z325" t="s">
        <v>719</v>
      </c>
      <c r="AA325" s="25">
        <v>43961</v>
      </c>
    </row>
    <row r="326" spans="1:27">
      <c r="A326" t="s">
        <v>584</v>
      </c>
      <c r="B326" t="s">
        <v>124</v>
      </c>
      <c r="C326" t="s">
        <v>132</v>
      </c>
      <c r="D326" t="s">
        <v>132</v>
      </c>
      <c r="E326" s="25">
        <v>43905</v>
      </c>
      <c r="F326">
        <v>15</v>
      </c>
      <c r="G326">
        <v>3</v>
      </c>
      <c r="H326">
        <v>2020</v>
      </c>
      <c r="I326" t="s">
        <v>138</v>
      </c>
      <c r="J326" t="s">
        <v>38</v>
      </c>
      <c r="K326" t="s">
        <v>376</v>
      </c>
      <c r="L326" t="s">
        <v>377</v>
      </c>
      <c r="M326">
        <v>40.861628000000003</v>
      </c>
      <c r="N326">
        <v>-8.6235680000000006</v>
      </c>
      <c r="O326" t="s">
        <v>376</v>
      </c>
      <c r="P326" t="s">
        <v>783</v>
      </c>
      <c r="Q326" t="s">
        <v>130</v>
      </c>
      <c r="R326">
        <v>29763</v>
      </c>
      <c r="S326" t="s">
        <v>131</v>
      </c>
      <c r="T326">
        <v>37</v>
      </c>
      <c r="U326" t="s">
        <v>164</v>
      </c>
      <c r="V326" t="s">
        <v>717</v>
      </c>
      <c r="W326" t="s">
        <v>718</v>
      </c>
      <c r="X326" t="s">
        <v>142</v>
      </c>
      <c r="Y326" t="s">
        <v>132</v>
      </c>
      <c r="Z326" t="s">
        <v>719</v>
      </c>
      <c r="AA326" s="25">
        <v>43961</v>
      </c>
    </row>
    <row r="327" spans="1:27">
      <c r="A327" t="s">
        <v>585</v>
      </c>
      <c r="B327" t="s">
        <v>124</v>
      </c>
      <c r="C327" t="s">
        <v>132</v>
      </c>
      <c r="D327" t="s">
        <v>132</v>
      </c>
      <c r="E327" s="25">
        <v>43905</v>
      </c>
      <c r="F327">
        <v>15</v>
      </c>
      <c r="G327">
        <v>3</v>
      </c>
      <c r="H327">
        <v>2020</v>
      </c>
      <c r="I327" t="s">
        <v>138</v>
      </c>
      <c r="J327" t="s">
        <v>38</v>
      </c>
      <c r="K327" t="s">
        <v>376</v>
      </c>
      <c r="L327" t="s">
        <v>377</v>
      </c>
      <c r="M327">
        <v>40.861628000000003</v>
      </c>
      <c r="N327">
        <v>-8.6235680000000006</v>
      </c>
      <c r="O327" t="s">
        <v>376</v>
      </c>
      <c r="P327" t="s">
        <v>586</v>
      </c>
      <c r="Q327" t="s">
        <v>130</v>
      </c>
      <c r="R327">
        <v>29763</v>
      </c>
      <c r="S327" t="s">
        <v>131</v>
      </c>
      <c r="T327">
        <v>20</v>
      </c>
      <c r="U327" t="s">
        <v>136</v>
      </c>
      <c r="V327" t="s">
        <v>717</v>
      </c>
      <c r="W327" t="s">
        <v>718</v>
      </c>
      <c r="X327" t="s">
        <v>142</v>
      </c>
      <c r="Y327" t="s">
        <v>132</v>
      </c>
      <c r="Z327" t="s">
        <v>719</v>
      </c>
      <c r="AA327" s="25">
        <v>43961</v>
      </c>
    </row>
    <row r="328" spans="1:27">
      <c r="A328" t="s">
        <v>587</v>
      </c>
      <c r="B328" t="s">
        <v>124</v>
      </c>
      <c r="C328" t="s">
        <v>132</v>
      </c>
      <c r="D328" t="s">
        <v>132</v>
      </c>
      <c r="E328" s="25">
        <v>43905</v>
      </c>
      <c r="F328">
        <v>15</v>
      </c>
      <c r="G328">
        <v>3</v>
      </c>
      <c r="H328">
        <v>2020</v>
      </c>
      <c r="I328" t="s">
        <v>138</v>
      </c>
      <c r="J328" t="s">
        <v>38</v>
      </c>
      <c r="K328" t="s">
        <v>178</v>
      </c>
      <c r="L328" t="s">
        <v>179</v>
      </c>
      <c r="M328">
        <v>41.367946000000003</v>
      </c>
      <c r="N328">
        <v>-8.1948690000000006</v>
      </c>
      <c r="O328" t="s">
        <v>178</v>
      </c>
      <c r="P328" t="s">
        <v>178</v>
      </c>
      <c r="Q328" t="s">
        <v>130</v>
      </c>
      <c r="R328">
        <v>29763</v>
      </c>
      <c r="S328" t="s">
        <v>131</v>
      </c>
      <c r="T328">
        <v>62</v>
      </c>
      <c r="U328" t="s">
        <v>136</v>
      </c>
      <c r="V328" t="s">
        <v>717</v>
      </c>
      <c r="W328" t="s">
        <v>718</v>
      </c>
      <c r="X328" t="s">
        <v>142</v>
      </c>
      <c r="Y328" t="s">
        <v>132</v>
      </c>
      <c r="Z328" t="s">
        <v>719</v>
      </c>
      <c r="AA328" s="25">
        <v>43961</v>
      </c>
    </row>
    <row r="329" spans="1:27">
      <c r="A329" t="s">
        <v>588</v>
      </c>
      <c r="B329" t="s">
        <v>124</v>
      </c>
      <c r="C329" t="s">
        <v>132</v>
      </c>
      <c r="D329" t="s">
        <v>132</v>
      </c>
      <c r="E329" s="25">
        <v>43906</v>
      </c>
      <c r="F329">
        <v>16</v>
      </c>
      <c r="G329">
        <v>3</v>
      </c>
      <c r="H329">
        <v>2020</v>
      </c>
      <c r="I329" t="s">
        <v>138</v>
      </c>
      <c r="J329" t="s">
        <v>38</v>
      </c>
      <c r="K329" t="s">
        <v>376</v>
      </c>
      <c r="L329" t="s">
        <v>377</v>
      </c>
      <c r="M329">
        <v>40.861628000000003</v>
      </c>
      <c r="N329">
        <v>-8.6235680000000006</v>
      </c>
      <c r="O329" t="s">
        <v>376</v>
      </c>
      <c r="P329" t="s">
        <v>783</v>
      </c>
      <c r="Q329" t="s">
        <v>130</v>
      </c>
      <c r="R329">
        <v>29763</v>
      </c>
      <c r="S329" t="s">
        <v>131</v>
      </c>
      <c r="T329">
        <v>73</v>
      </c>
      <c r="U329" t="s">
        <v>136</v>
      </c>
      <c r="V329" t="s">
        <v>717</v>
      </c>
      <c r="W329" t="s">
        <v>718</v>
      </c>
      <c r="X329" t="s">
        <v>142</v>
      </c>
      <c r="Y329" t="s">
        <v>132</v>
      </c>
      <c r="Z329" t="s">
        <v>719</v>
      </c>
      <c r="AA329" s="25">
        <v>43961</v>
      </c>
    </row>
    <row r="330" spans="1:27">
      <c r="A330" t="s">
        <v>589</v>
      </c>
      <c r="B330" t="s">
        <v>124</v>
      </c>
      <c r="C330" t="s">
        <v>132</v>
      </c>
      <c r="D330" t="s">
        <v>132</v>
      </c>
      <c r="E330" s="25">
        <v>43905</v>
      </c>
      <c r="F330">
        <v>15</v>
      </c>
      <c r="G330">
        <v>3</v>
      </c>
      <c r="H330">
        <v>2020</v>
      </c>
      <c r="I330" t="s">
        <v>138</v>
      </c>
      <c r="J330" t="s">
        <v>38</v>
      </c>
      <c r="K330" t="s">
        <v>139</v>
      </c>
      <c r="L330" t="s">
        <v>140</v>
      </c>
      <c r="M330">
        <v>41.158130999999997</v>
      </c>
      <c r="N330">
        <v>-8.6295070000000003</v>
      </c>
      <c r="O330" t="s">
        <v>139</v>
      </c>
      <c r="P330" t="s">
        <v>590</v>
      </c>
      <c r="Q330" t="s">
        <v>130</v>
      </c>
      <c r="R330">
        <v>29763</v>
      </c>
      <c r="S330" t="s">
        <v>131</v>
      </c>
      <c r="T330">
        <v>31</v>
      </c>
      <c r="U330" t="s">
        <v>136</v>
      </c>
      <c r="V330" t="s">
        <v>717</v>
      </c>
      <c r="W330" t="s">
        <v>718</v>
      </c>
      <c r="X330" t="s">
        <v>142</v>
      </c>
      <c r="Y330" t="s">
        <v>132</v>
      </c>
      <c r="Z330" t="s">
        <v>719</v>
      </c>
      <c r="AA330" s="25">
        <v>43961</v>
      </c>
    </row>
    <row r="331" spans="1:27">
      <c r="A331" t="s">
        <v>591</v>
      </c>
      <c r="B331" t="s">
        <v>124</v>
      </c>
      <c r="C331" t="s">
        <v>132</v>
      </c>
      <c r="D331" t="s">
        <v>132</v>
      </c>
      <c r="E331" s="25">
        <v>43905</v>
      </c>
      <c r="F331">
        <v>15</v>
      </c>
      <c r="G331">
        <v>3</v>
      </c>
      <c r="H331">
        <v>2020</v>
      </c>
      <c r="I331" t="s">
        <v>138</v>
      </c>
      <c r="J331" t="s">
        <v>38</v>
      </c>
      <c r="K331" t="s">
        <v>139</v>
      </c>
      <c r="L331" t="s">
        <v>140</v>
      </c>
      <c r="M331">
        <v>41.158130999999997</v>
      </c>
      <c r="N331">
        <v>-8.6295070000000003</v>
      </c>
      <c r="O331" t="s">
        <v>139</v>
      </c>
      <c r="P331" t="s">
        <v>819</v>
      </c>
      <c r="Q331" t="s">
        <v>130</v>
      </c>
      <c r="R331">
        <v>29763</v>
      </c>
      <c r="S331" t="s">
        <v>131</v>
      </c>
      <c r="T331">
        <v>61</v>
      </c>
      <c r="U331" t="s">
        <v>136</v>
      </c>
      <c r="V331" t="s">
        <v>717</v>
      </c>
      <c r="W331" t="s">
        <v>718</v>
      </c>
      <c r="X331" t="s">
        <v>142</v>
      </c>
      <c r="Y331" t="s">
        <v>132</v>
      </c>
      <c r="Z331" t="s">
        <v>719</v>
      </c>
      <c r="AA331" s="25">
        <v>43961</v>
      </c>
    </row>
    <row r="332" spans="1:27">
      <c r="A332" t="s">
        <v>592</v>
      </c>
      <c r="B332" t="s">
        <v>124</v>
      </c>
      <c r="C332" t="s">
        <v>132</v>
      </c>
      <c r="D332" t="s">
        <v>132</v>
      </c>
      <c r="E332" s="25">
        <v>43906</v>
      </c>
      <c r="F332">
        <v>16</v>
      </c>
      <c r="G332">
        <v>3</v>
      </c>
      <c r="H332">
        <v>2020</v>
      </c>
      <c r="I332" t="s">
        <v>138</v>
      </c>
      <c r="J332" t="s">
        <v>38</v>
      </c>
      <c r="K332" t="s">
        <v>823</v>
      </c>
      <c r="L332" t="s">
        <v>556</v>
      </c>
      <c r="M332">
        <v>40.927014999999997</v>
      </c>
      <c r="N332">
        <v>-8.5484449999999992</v>
      </c>
      <c r="O332" t="s">
        <v>823</v>
      </c>
      <c r="P332" t="s">
        <v>831</v>
      </c>
      <c r="Q332" t="s">
        <v>130</v>
      </c>
      <c r="R332">
        <v>29763</v>
      </c>
      <c r="S332" t="s">
        <v>131</v>
      </c>
      <c r="T332">
        <v>61</v>
      </c>
      <c r="U332" t="s">
        <v>164</v>
      </c>
      <c r="V332" t="s">
        <v>717</v>
      </c>
      <c r="W332" t="s">
        <v>718</v>
      </c>
      <c r="X332" t="s">
        <v>142</v>
      </c>
      <c r="Y332" t="s">
        <v>132</v>
      </c>
      <c r="Z332" t="s">
        <v>719</v>
      </c>
      <c r="AA332" s="25">
        <v>43961</v>
      </c>
    </row>
    <row r="333" spans="1:27">
      <c r="A333" t="s">
        <v>593</v>
      </c>
      <c r="B333" t="s">
        <v>124</v>
      </c>
      <c r="C333" t="s">
        <v>132</v>
      </c>
      <c r="D333" t="s">
        <v>132</v>
      </c>
      <c r="E333" s="25">
        <v>43906</v>
      </c>
      <c r="F333">
        <v>16</v>
      </c>
      <c r="G333">
        <v>3</v>
      </c>
      <c r="H333">
        <v>2020</v>
      </c>
      <c r="I333" t="s">
        <v>138</v>
      </c>
      <c r="J333" t="s">
        <v>38</v>
      </c>
      <c r="K333" t="s">
        <v>712</v>
      </c>
      <c r="L333" t="s">
        <v>144</v>
      </c>
      <c r="M333">
        <v>41.124898999999999</v>
      </c>
      <c r="N333">
        <v>-8.6112479999999998</v>
      </c>
      <c r="O333" t="s">
        <v>712</v>
      </c>
      <c r="P333" t="s">
        <v>834</v>
      </c>
      <c r="Q333" t="s">
        <v>130</v>
      </c>
      <c r="R333">
        <v>29763</v>
      </c>
      <c r="S333" t="s">
        <v>131</v>
      </c>
      <c r="T333">
        <v>48</v>
      </c>
      <c r="U333" t="s">
        <v>136</v>
      </c>
      <c r="V333" t="s">
        <v>717</v>
      </c>
      <c r="W333" t="s">
        <v>718</v>
      </c>
      <c r="X333" t="s">
        <v>142</v>
      </c>
      <c r="Y333" t="s">
        <v>132</v>
      </c>
      <c r="Z333" t="s">
        <v>719</v>
      </c>
      <c r="AA333" s="25">
        <v>43961</v>
      </c>
    </row>
    <row r="334" spans="1:27">
      <c r="A334" t="s">
        <v>594</v>
      </c>
      <c r="B334" t="s">
        <v>124</v>
      </c>
      <c r="C334" t="s">
        <v>132</v>
      </c>
      <c r="D334" t="s">
        <v>132</v>
      </c>
      <c r="E334" s="25">
        <v>43906</v>
      </c>
      <c r="F334">
        <v>16</v>
      </c>
      <c r="G334">
        <v>3</v>
      </c>
      <c r="H334">
        <v>2020</v>
      </c>
      <c r="I334" t="s">
        <v>138</v>
      </c>
      <c r="J334" t="s">
        <v>38</v>
      </c>
      <c r="K334" t="s">
        <v>376</v>
      </c>
      <c r="L334" t="s">
        <v>377</v>
      </c>
      <c r="M334">
        <v>40.861628000000003</v>
      </c>
      <c r="N334">
        <v>-8.6235680000000006</v>
      </c>
      <c r="O334" t="s">
        <v>376</v>
      </c>
      <c r="P334" t="s">
        <v>783</v>
      </c>
      <c r="Q334" t="s">
        <v>130</v>
      </c>
      <c r="R334">
        <v>29763</v>
      </c>
      <c r="S334" t="s">
        <v>131</v>
      </c>
      <c r="T334">
        <v>74</v>
      </c>
      <c r="U334" t="s">
        <v>136</v>
      </c>
      <c r="V334" t="s">
        <v>717</v>
      </c>
      <c r="W334" t="s">
        <v>718</v>
      </c>
      <c r="X334" t="s">
        <v>142</v>
      </c>
      <c r="Y334" t="s">
        <v>132</v>
      </c>
      <c r="Z334" t="s">
        <v>719</v>
      </c>
      <c r="AA334" s="25">
        <v>43961</v>
      </c>
    </row>
    <row r="335" spans="1:27">
      <c r="A335" t="s">
        <v>595</v>
      </c>
      <c r="B335" t="s">
        <v>124</v>
      </c>
      <c r="C335" t="s">
        <v>132</v>
      </c>
      <c r="D335" t="s">
        <v>132</v>
      </c>
      <c r="E335" s="25">
        <v>43906</v>
      </c>
      <c r="F335">
        <v>16</v>
      </c>
      <c r="G335">
        <v>3</v>
      </c>
      <c r="H335">
        <v>2020</v>
      </c>
      <c r="I335" t="s">
        <v>138</v>
      </c>
      <c r="J335" t="s">
        <v>38</v>
      </c>
      <c r="K335" t="s">
        <v>139</v>
      </c>
      <c r="L335" t="s">
        <v>140</v>
      </c>
      <c r="M335">
        <v>41.158130999999997</v>
      </c>
      <c r="N335">
        <v>-8.6295070000000003</v>
      </c>
      <c r="O335" t="s">
        <v>139</v>
      </c>
      <c r="P335" t="s">
        <v>590</v>
      </c>
      <c r="Q335" t="s">
        <v>130</v>
      </c>
      <c r="R335">
        <v>29763</v>
      </c>
      <c r="S335" t="s">
        <v>131</v>
      </c>
      <c r="T335">
        <v>31</v>
      </c>
      <c r="U335" t="s">
        <v>136</v>
      </c>
      <c r="V335" t="s">
        <v>717</v>
      </c>
      <c r="W335" t="s">
        <v>718</v>
      </c>
      <c r="X335" t="s">
        <v>142</v>
      </c>
      <c r="Y335" t="s">
        <v>132</v>
      </c>
      <c r="Z335" t="s">
        <v>719</v>
      </c>
      <c r="AA335" s="25">
        <v>43961</v>
      </c>
    </row>
    <row r="336" spans="1:27">
      <c r="A336" t="s">
        <v>596</v>
      </c>
      <c r="B336" t="s">
        <v>124</v>
      </c>
      <c r="C336" t="s">
        <v>132</v>
      </c>
      <c r="D336" t="s">
        <v>132</v>
      </c>
      <c r="E336" s="25">
        <v>43905</v>
      </c>
      <c r="F336">
        <v>15</v>
      </c>
      <c r="G336">
        <v>3</v>
      </c>
      <c r="H336">
        <v>2020</v>
      </c>
      <c r="I336" t="s">
        <v>138</v>
      </c>
      <c r="J336" t="s">
        <v>38</v>
      </c>
      <c r="K336" t="s">
        <v>835</v>
      </c>
      <c r="L336" t="s">
        <v>239</v>
      </c>
      <c r="M336">
        <v>32.688133000000001</v>
      </c>
      <c r="N336">
        <v>-16.792103999999998</v>
      </c>
      <c r="O336" t="s">
        <v>835</v>
      </c>
      <c r="P336" t="s">
        <v>597</v>
      </c>
      <c r="Q336" t="s">
        <v>130</v>
      </c>
      <c r="R336">
        <v>29763</v>
      </c>
      <c r="S336" t="s">
        <v>131</v>
      </c>
      <c r="T336">
        <v>29</v>
      </c>
      <c r="U336" t="s">
        <v>136</v>
      </c>
      <c r="V336" t="s">
        <v>717</v>
      </c>
      <c r="W336" t="s">
        <v>718</v>
      </c>
      <c r="X336" t="s">
        <v>142</v>
      </c>
      <c r="Y336" t="s">
        <v>132</v>
      </c>
      <c r="Z336" t="s">
        <v>719</v>
      </c>
      <c r="AA336" s="25">
        <v>43961</v>
      </c>
    </row>
    <row r="337" spans="1:27">
      <c r="A337" t="s">
        <v>598</v>
      </c>
      <c r="B337" t="s">
        <v>124</v>
      </c>
      <c r="C337" t="s">
        <v>132</v>
      </c>
      <c r="D337" t="s">
        <v>132</v>
      </c>
      <c r="E337" s="25">
        <v>43905</v>
      </c>
      <c r="F337">
        <v>15</v>
      </c>
      <c r="G337">
        <v>3</v>
      </c>
      <c r="H337">
        <v>2020</v>
      </c>
      <c r="I337" t="s">
        <v>138</v>
      </c>
      <c r="J337" t="s">
        <v>38</v>
      </c>
      <c r="K337" t="s">
        <v>712</v>
      </c>
      <c r="L337" t="s">
        <v>144</v>
      </c>
      <c r="M337">
        <v>41.124898999999999</v>
      </c>
      <c r="N337">
        <v>-8.6112479999999998</v>
      </c>
      <c r="O337" t="s">
        <v>712</v>
      </c>
      <c r="P337" t="s">
        <v>834</v>
      </c>
      <c r="Q337" t="s">
        <v>130</v>
      </c>
      <c r="R337">
        <v>29763</v>
      </c>
      <c r="S337" t="s">
        <v>131</v>
      </c>
      <c r="T337">
        <v>27</v>
      </c>
      <c r="U337" t="s">
        <v>164</v>
      </c>
      <c r="V337" t="s">
        <v>717</v>
      </c>
      <c r="W337" t="s">
        <v>718</v>
      </c>
      <c r="X337" t="s">
        <v>142</v>
      </c>
      <c r="Y337" t="s">
        <v>132</v>
      </c>
      <c r="Z337" t="s">
        <v>719</v>
      </c>
      <c r="AA337" s="25">
        <v>43961</v>
      </c>
    </row>
    <row r="338" spans="1:27">
      <c r="A338" t="s">
        <v>599</v>
      </c>
      <c r="B338" t="s">
        <v>124</v>
      </c>
      <c r="C338" t="s">
        <v>132</v>
      </c>
      <c r="D338" t="s">
        <v>132</v>
      </c>
      <c r="E338" s="25">
        <v>43906</v>
      </c>
      <c r="F338">
        <v>16</v>
      </c>
      <c r="G338">
        <v>3</v>
      </c>
      <c r="H338">
        <v>2020</v>
      </c>
      <c r="I338" t="s">
        <v>138</v>
      </c>
      <c r="J338" t="s">
        <v>38</v>
      </c>
      <c r="K338" t="s">
        <v>547</v>
      </c>
      <c r="L338" t="s">
        <v>140</v>
      </c>
      <c r="M338">
        <v>41.183304</v>
      </c>
      <c r="N338">
        <v>-8.682957</v>
      </c>
      <c r="O338" t="s">
        <v>547</v>
      </c>
      <c r="P338" t="s">
        <v>818</v>
      </c>
      <c r="Q338" t="s">
        <v>130</v>
      </c>
      <c r="R338">
        <v>29763</v>
      </c>
      <c r="S338" t="s">
        <v>131</v>
      </c>
      <c r="T338">
        <v>47</v>
      </c>
      <c r="U338" t="s">
        <v>164</v>
      </c>
      <c r="V338" t="s">
        <v>717</v>
      </c>
      <c r="W338" t="s">
        <v>718</v>
      </c>
      <c r="X338" t="s">
        <v>142</v>
      </c>
      <c r="Y338" t="s">
        <v>132</v>
      </c>
      <c r="Z338" t="s">
        <v>719</v>
      </c>
      <c r="AA338" s="25">
        <v>43961</v>
      </c>
    </row>
    <row r="339" spans="1:27">
      <c r="A339" t="s">
        <v>600</v>
      </c>
      <c r="B339" t="s">
        <v>124</v>
      </c>
      <c r="C339" t="s">
        <v>132</v>
      </c>
      <c r="D339" t="s">
        <v>132</v>
      </c>
      <c r="E339" s="25">
        <v>43908</v>
      </c>
      <c r="F339">
        <v>18</v>
      </c>
      <c r="G339">
        <v>3</v>
      </c>
      <c r="H339">
        <v>2020</v>
      </c>
      <c r="I339" t="s">
        <v>138</v>
      </c>
      <c r="J339" t="s">
        <v>38</v>
      </c>
      <c r="K339" t="s">
        <v>139</v>
      </c>
      <c r="L339" t="s">
        <v>140</v>
      </c>
      <c r="M339">
        <v>41.158130999999997</v>
      </c>
      <c r="N339">
        <v>-8.6295070000000003</v>
      </c>
      <c r="O339" t="s">
        <v>139</v>
      </c>
      <c r="P339" t="s">
        <v>590</v>
      </c>
      <c r="Q339" t="s">
        <v>130</v>
      </c>
      <c r="R339">
        <v>29763</v>
      </c>
      <c r="S339" t="s">
        <v>131</v>
      </c>
      <c r="T339">
        <v>63</v>
      </c>
      <c r="U339" t="s">
        <v>164</v>
      </c>
      <c r="V339" t="s">
        <v>717</v>
      </c>
      <c r="W339" t="s">
        <v>718</v>
      </c>
      <c r="X339" t="s">
        <v>142</v>
      </c>
      <c r="Y339" t="s">
        <v>132</v>
      </c>
      <c r="Z339" t="s">
        <v>719</v>
      </c>
      <c r="AA339" s="25">
        <v>43961</v>
      </c>
    </row>
    <row r="340" spans="1:27">
      <c r="A340" t="s">
        <v>601</v>
      </c>
      <c r="B340" t="s">
        <v>124</v>
      </c>
      <c r="C340" t="s">
        <v>132</v>
      </c>
      <c r="D340" t="s">
        <v>132</v>
      </c>
      <c r="E340" s="25">
        <v>43908</v>
      </c>
      <c r="F340">
        <v>18</v>
      </c>
      <c r="G340">
        <v>3</v>
      </c>
      <c r="H340">
        <v>2020</v>
      </c>
      <c r="I340" t="s">
        <v>138</v>
      </c>
      <c r="J340" t="s">
        <v>38</v>
      </c>
      <c r="K340" t="s">
        <v>139</v>
      </c>
      <c r="L340" t="s">
        <v>140</v>
      </c>
      <c r="M340">
        <v>41.158130999999997</v>
      </c>
      <c r="N340">
        <v>-8.6295070000000003</v>
      </c>
      <c r="O340" t="s">
        <v>139</v>
      </c>
      <c r="P340" t="s">
        <v>819</v>
      </c>
      <c r="Q340" t="s">
        <v>130</v>
      </c>
      <c r="R340">
        <v>29763</v>
      </c>
      <c r="S340" t="s">
        <v>131</v>
      </c>
      <c r="T340">
        <v>39</v>
      </c>
      <c r="U340" t="s">
        <v>136</v>
      </c>
      <c r="V340" t="s">
        <v>717</v>
      </c>
      <c r="W340" t="s">
        <v>718</v>
      </c>
      <c r="X340" t="s">
        <v>142</v>
      </c>
      <c r="Y340" t="s">
        <v>132</v>
      </c>
      <c r="Z340" t="s">
        <v>719</v>
      </c>
      <c r="AA340" s="25">
        <v>43961</v>
      </c>
    </row>
    <row r="341" spans="1:27">
      <c r="A341" t="s">
        <v>602</v>
      </c>
      <c r="B341" t="s">
        <v>124</v>
      </c>
      <c r="C341" t="s">
        <v>132</v>
      </c>
      <c r="D341" t="s">
        <v>132</v>
      </c>
      <c r="E341" s="25">
        <v>43908</v>
      </c>
      <c r="F341">
        <v>18</v>
      </c>
      <c r="G341">
        <v>3</v>
      </c>
      <c r="H341">
        <v>2020</v>
      </c>
      <c r="I341" t="s">
        <v>138</v>
      </c>
      <c r="J341" t="s">
        <v>38</v>
      </c>
      <c r="K341" t="s">
        <v>823</v>
      </c>
      <c r="L341" t="s">
        <v>556</v>
      </c>
      <c r="M341">
        <v>40.927014999999997</v>
      </c>
      <c r="N341">
        <v>-8.5484449999999992</v>
      </c>
      <c r="O341" t="s">
        <v>823</v>
      </c>
      <c r="P341" t="s">
        <v>836</v>
      </c>
      <c r="Q341" t="s">
        <v>130</v>
      </c>
      <c r="R341">
        <v>29763</v>
      </c>
      <c r="S341" t="s">
        <v>131</v>
      </c>
      <c r="T341">
        <v>52</v>
      </c>
      <c r="U341" t="s">
        <v>164</v>
      </c>
      <c r="V341" t="s">
        <v>717</v>
      </c>
      <c r="W341" t="s">
        <v>718</v>
      </c>
      <c r="X341" t="s">
        <v>142</v>
      </c>
      <c r="Y341" t="s">
        <v>132</v>
      </c>
      <c r="Z341" t="s">
        <v>719</v>
      </c>
      <c r="AA341" s="25">
        <v>43961</v>
      </c>
    </row>
    <row r="342" spans="1:27">
      <c r="A342" t="s">
        <v>603</v>
      </c>
      <c r="B342" t="s">
        <v>124</v>
      </c>
      <c r="C342" t="s">
        <v>132</v>
      </c>
      <c r="D342" t="s">
        <v>132</v>
      </c>
      <c r="E342" s="25">
        <v>43907</v>
      </c>
      <c r="F342">
        <v>17</v>
      </c>
      <c r="G342">
        <v>3</v>
      </c>
      <c r="H342">
        <v>2020</v>
      </c>
      <c r="I342" t="s">
        <v>138</v>
      </c>
      <c r="J342" t="s">
        <v>38</v>
      </c>
      <c r="K342" t="s">
        <v>823</v>
      </c>
      <c r="L342" t="s">
        <v>556</v>
      </c>
      <c r="M342">
        <v>40.927014999999997</v>
      </c>
      <c r="N342">
        <v>-8.5484449999999992</v>
      </c>
      <c r="O342" t="s">
        <v>823</v>
      </c>
      <c r="P342" t="s">
        <v>833</v>
      </c>
      <c r="Q342" t="s">
        <v>130</v>
      </c>
      <c r="R342">
        <v>29763</v>
      </c>
      <c r="S342" t="s">
        <v>131</v>
      </c>
      <c r="T342">
        <v>52</v>
      </c>
      <c r="U342" t="s">
        <v>136</v>
      </c>
      <c r="V342" t="s">
        <v>717</v>
      </c>
      <c r="W342" t="s">
        <v>718</v>
      </c>
      <c r="X342" t="s">
        <v>142</v>
      </c>
      <c r="Y342" t="s">
        <v>132</v>
      </c>
      <c r="Z342" t="s">
        <v>719</v>
      </c>
      <c r="AA342" s="25">
        <v>43961</v>
      </c>
    </row>
    <row r="343" spans="1:27">
      <c r="A343" t="s">
        <v>604</v>
      </c>
      <c r="B343" t="s">
        <v>124</v>
      </c>
      <c r="C343" t="s">
        <v>132</v>
      </c>
      <c r="D343" t="s">
        <v>132</v>
      </c>
      <c r="E343" s="25">
        <v>43908</v>
      </c>
      <c r="F343">
        <v>18</v>
      </c>
      <c r="G343">
        <v>3</v>
      </c>
      <c r="H343">
        <v>2020</v>
      </c>
      <c r="I343" t="s">
        <v>138</v>
      </c>
      <c r="J343" t="s">
        <v>38</v>
      </c>
      <c r="K343" t="s">
        <v>376</v>
      </c>
      <c r="L343" t="s">
        <v>377</v>
      </c>
      <c r="M343">
        <v>40.861628000000003</v>
      </c>
      <c r="N343">
        <v>-8.6235680000000006</v>
      </c>
      <c r="O343" t="s">
        <v>376</v>
      </c>
      <c r="P343" t="s">
        <v>783</v>
      </c>
      <c r="Q343" t="s">
        <v>130</v>
      </c>
      <c r="R343">
        <v>29763</v>
      </c>
      <c r="S343" t="s">
        <v>131</v>
      </c>
      <c r="T343">
        <v>66</v>
      </c>
      <c r="U343" t="s">
        <v>136</v>
      </c>
      <c r="V343" t="s">
        <v>717</v>
      </c>
      <c r="W343" t="s">
        <v>718</v>
      </c>
      <c r="X343" t="s">
        <v>142</v>
      </c>
      <c r="Y343" t="s">
        <v>132</v>
      </c>
      <c r="Z343" t="s">
        <v>719</v>
      </c>
      <c r="AA343" s="25">
        <v>43961</v>
      </c>
    </row>
    <row r="344" spans="1:27">
      <c r="A344" t="s">
        <v>605</v>
      </c>
      <c r="B344" t="s">
        <v>124</v>
      </c>
      <c r="C344" t="s">
        <v>132</v>
      </c>
      <c r="D344" t="s">
        <v>132</v>
      </c>
      <c r="E344" s="25">
        <v>43908</v>
      </c>
      <c r="F344">
        <v>18</v>
      </c>
      <c r="G344">
        <v>3</v>
      </c>
      <c r="H344">
        <v>2020</v>
      </c>
      <c r="I344" t="s">
        <v>138</v>
      </c>
      <c r="J344" t="s">
        <v>38</v>
      </c>
      <c r="K344" t="s">
        <v>827</v>
      </c>
      <c r="L344" t="s">
        <v>402</v>
      </c>
      <c r="M344">
        <v>40.839239999999997</v>
      </c>
      <c r="N344">
        <v>-8.4771560000000008</v>
      </c>
      <c r="O344" t="s">
        <v>827</v>
      </c>
      <c r="P344" t="s">
        <v>827</v>
      </c>
      <c r="Q344" t="s">
        <v>130</v>
      </c>
      <c r="R344">
        <v>29763</v>
      </c>
      <c r="S344" t="s">
        <v>131</v>
      </c>
      <c r="T344">
        <v>71</v>
      </c>
      <c r="U344" t="s">
        <v>164</v>
      </c>
      <c r="V344" t="s">
        <v>717</v>
      </c>
      <c r="W344" t="s">
        <v>718</v>
      </c>
      <c r="X344" t="s">
        <v>142</v>
      </c>
      <c r="Y344" t="s">
        <v>132</v>
      </c>
      <c r="Z344" t="s">
        <v>719</v>
      </c>
      <c r="AA344" s="25">
        <v>43961</v>
      </c>
    </row>
    <row r="345" spans="1:27">
      <c r="A345" t="s">
        <v>606</v>
      </c>
      <c r="B345" t="s">
        <v>124</v>
      </c>
      <c r="C345" t="s">
        <v>132</v>
      </c>
      <c r="D345" t="s">
        <v>132</v>
      </c>
      <c r="E345" s="25">
        <v>43908</v>
      </c>
      <c r="F345">
        <v>18</v>
      </c>
      <c r="G345">
        <v>3</v>
      </c>
      <c r="H345">
        <v>2020</v>
      </c>
      <c r="I345" t="s">
        <v>138</v>
      </c>
      <c r="J345" t="s">
        <v>38</v>
      </c>
      <c r="K345" t="s">
        <v>712</v>
      </c>
      <c r="L345" t="s">
        <v>144</v>
      </c>
      <c r="M345">
        <v>41.124898999999999</v>
      </c>
      <c r="N345">
        <v>-8.6112479999999998</v>
      </c>
      <c r="O345" t="s">
        <v>712</v>
      </c>
      <c r="P345" t="s">
        <v>837</v>
      </c>
      <c r="Q345" t="s">
        <v>130</v>
      </c>
      <c r="R345">
        <v>29763</v>
      </c>
      <c r="S345" t="s">
        <v>131</v>
      </c>
      <c r="T345">
        <v>23</v>
      </c>
      <c r="U345" t="s">
        <v>164</v>
      </c>
      <c r="V345" t="s">
        <v>717</v>
      </c>
      <c r="W345" t="s">
        <v>718</v>
      </c>
      <c r="X345" t="s">
        <v>142</v>
      </c>
      <c r="Y345" t="s">
        <v>132</v>
      </c>
      <c r="Z345" t="s">
        <v>719</v>
      </c>
      <c r="AA345" s="25">
        <v>43961</v>
      </c>
    </row>
    <row r="346" spans="1:27">
      <c r="A346" t="s">
        <v>607</v>
      </c>
      <c r="B346" t="s">
        <v>124</v>
      </c>
      <c r="C346" t="s">
        <v>132</v>
      </c>
      <c r="D346" t="s">
        <v>132</v>
      </c>
      <c r="E346" s="25">
        <v>43907</v>
      </c>
      <c r="F346">
        <v>17</v>
      </c>
      <c r="G346">
        <v>3</v>
      </c>
      <c r="H346">
        <v>2020</v>
      </c>
      <c r="I346" t="s">
        <v>138</v>
      </c>
      <c r="J346" t="s">
        <v>38</v>
      </c>
      <c r="K346" t="s">
        <v>823</v>
      </c>
      <c r="L346" t="s">
        <v>556</v>
      </c>
      <c r="M346">
        <v>40.927014999999997</v>
      </c>
      <c r="N346">
        <v>-8.5484449999999992</v>
      </c>
      <c r="O346" t="s">
        <v>823</v>
      </c>
      <c r="P346" t="s">
        <v>831</v>
      </c>
      <c r="Q346" t="s">
        <v>130</v>
      </c>
      <c r="R346">
        <v>29763</v>
      </c>
      <c r="S346" t="s">
        <v>131</v>
      </c>
      <c r="T346">
        <v>54</v>
      </c>
      <c r="U346" t="s">
        <v>164</v>
      </c>
      <c r="V346" t="s">
        <v>717</v>
      </c>
      <c r="W346" t="s">
        <v>718</v>
      </c>
      <c r="X346" t="s">
        <v>142</v>
      </c>
      <c r="Y346" t="s">
        <v>132</v>
      </c>
      <c r="Z346" t="s">
        <v>719</v>
      </c>
      <c r="AA346" s="25">
        <v>43961</v>
      </c>
    </row>
    <row r="347" spans="1:27">
      <c r="A347" t="s">
        <v>608</v>
      </c>
      <c r="B347" t="s">
        <v>124</v>
      </c>
      <c r="C347" t="s">
        <v>132</v>
      </c>
      <c r="D347" t="s">
        <v>132</v>
      </c>
      <c r="E347" s="25">
        <v>43908</v>
      </c>
      <c r="F347">
        <v>18</v>
      </c>
      <c r="G347">
        <v>3</v>
      </c>
      <c r="H347">
        <v>2020</v>
      </c>
      <c r="I347" t="s">
        <v>138</v>
      </c>
      <c r="J347" t="s">
        <v>38</v>
      </c>
      <c r="K347" t="s">
        <v>376</v>
      </c>
      <c r="L347" t="s">
        <v>377</v>
      </c>
      <c r="M347">
        <v>40.861628000000003</v>
      </c>
      <c r="N347">
        <v>-8.6235680000000006</v>
      </c>
      <c r="O347" t="s">
        <v>376</v>
      </c>
      <c r="P347" t="s">
        <v>783</v>
      </c>
      <c r="Q347" t="s">
        <v>130</v>
      </c>
      <c r="R347">
        <v>29763</v>
      </c>
      <c r="S347" t="s">
        <v>131</v>
      </c>
      <c r="T347">
        <v>78</v>
      </c>
      <c r="U347" t="s">
        <v>164</v>
      </c>
      <c r="V347" t="s">
        <v>717</v>
      </c>
      <c r="W347" t="s">
        <v>718</v>
      </c>
      <c r="X347" t="s">
        <v>142</v>
      </c>
      <c r="Y347" t="s">
        <v>132</v>
      </c>
      <c r="Z347" t="s">
        <v>719</v>
      </c>
      <c r="AA347" s="25">
        <v>43961</v>
      </c>
    </row>
    <row r="348" spans="1:27">
      <c r="A348" t="s">
        <v>609</v>
      </c>
      <c r="B348" t="s">
        <v>124</v>
      </c>
      <c r="C348" t="s">
        <v>132</v>
      </c>
      <c r="D348" t="s">
        <v>132</v>
      </c>
      <c r="E348" s="25">
        <v>43908</v>
      </c>
      <c r="F348">
        <v>18</v>
      </c>
      <c r="G348">
        <v>3</v>
      </c>
      <c r="H348">
        <v>2020</v>
      </c>
      <c r="I348" t="s">
        <v>138</v>
      </c>
      <c r="J348" t="s">
        <v>38</v>
      </c>
      <c r="K348" t="s">
        <v>139</v>
      </c>
      <c r="L348" t="s">
        <v>140</v>
      </c>
      <c r="M348">
        <v>41.158130999999997</v>
      </c>
      <c r="N348">
        <v>-8.6295070000000003</v>
      </c>
      <c r="O348" t="s">
        <v>139</v>
      </c>
      <c r="P348" t="s">
        <v>590</v>
      </c>
      <c r="Q348" t="s">
        <v>130</v>
      </c>
      <c r="R348">
        <v>29763</v>
      </c>
      <c r="S348" t="s">
        <v>131</v>
      </c>
      <c r="T348">
        <v>61</v>
      </c>
      <c r="U348" t="s">
        <v>164</v>
      </c>
      <c r="V348" t="s">
        <v>717</v>
      </c>
      <c r="W348" t="s">
        <v>718</v>
      </c>
      <c r="X348" t="s">
        <v>142</v>
      </c>
      <c r="Y348" t="s">
        <v>132</v>
      </c>
      <c r="Z348" t="s">
        <v>719</v>
      </c>
      <c r="AA348" s="25">
        <v>43961</v>
      </c>
    </row>
    <row r="349" spans="1:27">
      <c r="A349" t="s">
        <v>610</v>
      </c>
      <c r="B349" t="s">
        <v>124</v>
      </c>
      <c r="C349" t="s">
        <v>132</v>
      </c>
      <c r="D349" t="s">
        <v>132</v>
      </c>
      <c r="E349" s="25">
        <v>43904</v>
      </c>
      <c r="F349">
        <v>14</v>
      </c>
      <c r="G349">
        <v>3</v>
      </c>
      <c r="H349">
        <v>2020</v>
      </c>
      <c r="I349" t="s">
        <v>138</v>
      </c>
      <c r="J349" t="s">
        <v>38</v>
      </c>
      <c r="K349" t="s">
        <v>823</v>
      </c>
      <c r="L349" t="s">
        <v>556</v>
      </c>
      <c r="M349">
        <v>40.927014999999997</v>
      </c>
      <c r="N349">
        <v>-8.5484449999999992</v>
      </c>
      <c r="O349" t="s">
        <v>823</v>
      </c>
      <c r="P349" t="s">
        <v>823</v>
      </c>
      <c r="Q349" t="s">
        <v>130</v>
      </c>
      <c r="R349">
        <v>29763</v>
      </c>
      <c r="S349" t="s">
        <v>131</v>
      </c>
      <c r="T349">
        <v>60</v>
      </c>
      <c r="U349" t="s">
        <v>164</v>
      </c>
      <c r="V349" t="s">
        <v>717</v>
      </c>
      <c r="W349" t="s">
        <v>718</v>
      </c>
      <c r="X349" t="s">
        <v>142</v>
      </c>
      <c r="Y349" t="s">
        <v>132</v>
      </c>
      <c r="Z349" t="s">
        <v>719</v>
      </c>
      <c r="AA349" s="25">
        <v>43961</v>
      </c>
    </row>
    <row r="350" spans="1:27">
      <c r="A350" t="s">
        <v>611</v>
      </c>
      <c r="B350" t="s">
        <v>124</v>
      </c>
      <c r="C350" t="s">
        <v>132</v>
      </c>
      <c r="D350" t="s">
        <v>132</v>
      </c>
      <c r="E350" s="25">
        <v>43907</v>
      </c>
      <c r="F350">
        <v>17</v>
      </c>
      <c r="G350">
        <v>3</v>
      </c>
      <c r="H350">
        <v>2020</v>
      </c>
      <c r="I350" t="s">
        <v>138</v>
      </c>
      <c r="J350" t="s">
        <v>38</v>
      </c>
      <c r="K350" t="s">
        <v>376</v>
      </c>
      <c r="L350" t="s">
        <v>377</v>
      </c>
      <c r="M350">
        <v>40.861628000000003</v>
      </c>
      <c r="N350">
        <v>-8.6235680000000006</v>
      </c>
      <c r="O350" t="s">
        <v>376</v>
      </c>
      <c r="P350" t="s">
        <v>783</v>
      </c>
      <c r="Q350" t="s">
        <v>130</v>
      </c>
      <c r="R350">
        <v>29763</v>
      </c>
      <c r="S350" t="s">
        <v>131</v>
      </c>
      <c r="T350">
        <v>88</v>
      </c>
      <c r="U350" t="s">
        <v>164</v>
      </c>
      <c r="V350" t="s">
        <v>717</v>
      </c>
      <c r="W350" t="s">
        <v>718</v>
      </c>
      <c r="X350" t="s">
        <v>142</v>
      </c>
      <c r="Y350" t="s">
        <v>132</v>
      </c>
      <c r="Z350" t="s">
        <v>719</v>
      </c>
      <c r="AA350" s="25">
        <v>43961</v>
      </c>
    </row>
    <row r="351" spans="1:27">
      <c r="A351" t="s">
        <v>612</v>
      </c>
      <c r="B351" t="s">
        <v>124</v>
      </c>
      <c r="C351" t="s">
        <v>132</v>
      </c>
      <c r="D351" t="s">
        <v>132</v>
      </c>
      <c r="E351" s="25">
        <v>43908</v>
      </c>
      <c r="F351">
        <v>18</v>
      </c>
      <c r="G351">
        <v>3</v>
      </c>
      <c r="H351">
        <v>2020</v>
      </c>
      <c r="I351" t="s">
        <v>138</v>
      </c>
      <c r="J351" t="s">
        <v>38</v>
      </c>
      <c r="K351" t="s">
        <v>154</v>
      </c>
      <c r="L351" t="s">
        <v>155</v>
      </c>
      <c r="M351">
        <v>41.227769000000002</v>
      </c>
      <c r="N351">
        <v>-8.6199410000000007</v>
      </c>
      <c r="O351" t="s">
        <v>154</v>
      </c>
      <c r="P351" t="s">
        <v>838</v>
      </c>
      <c r="Q351" t="s">
        <v>130</v>
      </c>
      <c r="R351">
        <v>29763</v>
      </c>
      <c r="S351" t="s">
        <v>131</v>
      </c>
      <c r="T351">
        <v>66</v>
      </c>
      <c r="U351" t="s">
        <v>164</v>
      </c>
      <c r="V351" t="s">
        <v>717</v>
      </c>
      <c r="W351" t="s">
        <v>718</v>
      </c>
      <c r="X351" t="s">
        <v>142</v>
      </c>
      <c r="Y351" t="s">
        <v>132</v>
      </c>
      <c r="Z351" t="s">
        <v>719</v>
      </c>
      <c r="AA351" s="25">
        <v>43961</v>
      </c>
    </row>
    <row r="352" spans="1:27">
      <c r="A352" t="s">
        <v>613</v>
      </c>
      <c r="B352" t="s">
        <v>124</v>
      </c>
      <c r="C352" t="s">
        <v>132</v>
      </c>
      <c r="D352" t="s">
        <v>132</v>
      </c>
      <c r="E352" s="25">
        <v>43908</v>
      </c>
      <c r="F352">
        <v>18</v>
      </c>
      <c r="G352">
        <v>3</v>
      </c>
      <c r="H352">
        <v>2020</v>
      </c>
      <c r="I352" t="s">
        <v>138</v>
      </c>
      <c r="J352" t="s">
        <v>38</v>
      </c>
      <c r="K352" t="s">
        <v>839</v>
      </c>
      <c r="L352" t="s">
        <v>179</v>
      </c>
      <c r="M352">
        <v>41.352696999999999</v>
      </c>
      <c r="N352">
        <v>-8.7478169999999995</v>
      </c>
      <c r="O352" t="s">
        <v>839</v>
      </c>
      <c r="P352" t="s">
        <v>839</v>
      </c>
      <c r="Q352" t="s">
        <v>130</v>
      </c>
      <c r="R352">
        <v>29763</v>
      </c>
      <c r="S352" t="s">
        <v>131</v>
      </c>
      <c r="T352">
        <v>56</v>
      </c>
      <c r="U352" t="s">
        <v>164</v>
      </c>
      <c r="V352" t="s">
        <v>717</v>
      </c>
      <c r="W352" t="s">
        <v>718</v>
      </c>
      <c r="X352" t="s">
        <v>142</v>
      </c>
      <c r="Y352" t="s">
        <v>132</v>
      </c>
      <c r="Z352" t="s">
        <v>719</v>
      </c>
      <c r="AA352" s="25">
        <v>43961</v>
      </c>
    </row>
    <row r="353" spans="1:27">
      <c r="A353" t="s">
        <v>614</v>
      </c>
      <c r="B353" t="s">
        <v>124</v>
      </c>
      <c r="C353" t="s">
        <v>132</v>
      </c>
      <c r="D353" t="s">
        <v>132</v>
      </c>
      <c r="E353" s="25">
        <v>43908</v>
      </c>
      <c r="F353">
        <v>18</v>
      </c>
      <c r="G353">
        <v>3</v>
      </c>
      <c r="H353">
        <v>2020</v>
      </c>
      <c r="I353" t="s">
        <v>138</v>
      </c>
      <c r="J353" t="s">
        <v>38</v>
      </c>
      <c r="K353" t="s">
        <v>268</v>
      </c>
      <c r="L353" t="s">
        <v>140</v>
      </c>
      <c r="M353">
        <v>41.144351</v>
      </c>
      <c r="N353">
        <v>-8.5363980000000002</v>
      </c>
      <c r="O353" t="s">
        <v>268</v>
      </c>
      <c r="P353" t="s">
        <v>840</v>
      </c>
      <c r="Q353" t="s">
        <v>130</v>
      </c>
      <c r="R353">
        <v>29763</v>
      </c>
      <c r="S353" t="s">
        <v>131</v>
      </c>
      <c r="T353">
        <v>54</v>
      </c>
      <c r="U353" t="s">
        <v>164</v>
      </c>
      <c r="V353" t="s">
        <v>717</v>
      </c>
      <c r="W353" t="s">
        <v>718</v>
      </c>
      <c r="X353" t="s">
        <v>142</v>
      </c>
      <c r="Y353" t="s">
        <v>132</v>
      </c>
      <c r="Z353" t="s">
        <v>719</v>
      </c>
      <c r="AA353" s="25">
        <v>43961</v>
      </c>
    </row>
    <row r="354" spans="1:27">
      <c r="A354" t="s">
        <v>615</v>
      </c>
      <c r="B354" t="s">
        <v>124</v>
      </c>
      <c r="C354" t="s">
        <v>132</v>
      </c>
      <c r="D354" t="s">
        <v>132</v>
      </c>
      <c r="E354" s="25">
        <v>43908</v>
      </c>
      <c r="F354">
        <v>18</v>
      </c>
      <c r="G354">
        <v>3</v>
      </c>
      <c r="H354">
        <v>2020</v>
      </c>
      <c r="I354" t="s">
        <v>138</v>
      </c>
      <c r="J354" t="s">
        <v>38</v>
      </c>
      <c r="K354" t="s">
        <v>154</v>
      </c>
      <c r="L354" t="s">
        <v>155</v>
      </c>
      <c r="M354">
        <v>41.227769000000002</v>
      </c>
      <c r="N354">
        <v>-8.6199410000000007</v>
      </c>
      <c r="O354" t="s">
        <v>154</v>
      </c>
      <c r="P354" t="s">
        <v>838</v>
      </c>
      <c r="Q354" t="s">
        <v>130</v>
      </c>
      <c r="R354">
        <v>29763</v>
      </c>
      <c r="S354" t="s">
        <v>131</v>
      </c>
      <c r="T354">
        <v>67</v>
      </c>
      <c r="U354" t="s">
        <v>136</v>
      </c>
      <c r="V354" t="s">
        <v>717</v>
      </c>
      <c r="W354" t="s">
        <v>718</v>
      </c>
      <c r="X354" t="s">
        <v>142</v>
      </c>
      <c r="Y354" t="s">
        <v>132</v>
      </c>
      <c r="Z354" t="s">
        <v>719</v>
      </c>
      <c r="AA354" s="25">
        <v>43961</v>
      </c>
    </row>
    <row r="355" spans="1:27">
      <c r="A355" t="s">
        <v>616</v>
      </c>
      <c r="B355" t="s">
        <v>124</v>
      </c>
      <c r="C355" t="s">
        <v>132</v>
      </c>
      <c r="D355" t="s">
        <v>132</v>
      </c>
      <c r="E355" s="25">
        <v>43907</v>
      </c>
      <c r="F355">
        <v>17</v>
      </c>
      <c r="G355">
        <v>3</v>
      </c>
      <c r="H355">
        <v>2020</v>
      </c>
      <c r="I355" t="s">
        <v>138</v>
      </c>
      <c r="J355" t="s">
        <v>38</v>
      </c>
      <c r="K355" t="s">
        <v>823</v>
      </c>
      <c r="L355" t="s">
        <v>556</v>
      </c>
      <c r="M355">
        <v>40.927014999999997</v>
      </c>
      <c r="N355">
        <v>-8.5484449999999992</v>
      </c>
      <c r="O355" t="s">
        <v>823</v>
      </c>
      <c r="P355" t="s">
        <v>823</v>
      </c>
      <c r="Q355" t="s">
        <v>130</v>
      </c>
      <c r="R355">
        <v>29763</v>
      </c>
      <c r="S355" t="s">
        <v>131</v>
      </c>
      <c r="T355">
        <v>44</v>
      </c>
      <c r="U355" t="s">
        <v>164</v>
      </c>
      <c r="V355" t="s">
        <v>717</v>
      </c>
      <c r="W355" t="s">
        <v>718</v>
      </c>
      <c r="X355" t="s">
        <v>142</v>
      </c>
      <c r="Y355" t="s">
        <v>132</v>
      </c>
      <c r="Z355" t="s">
        <v>719</v>
      </c>
      <c r="AA355" s="25">
        <v>43961</v>
      </c>
    </row>
    <row r="356" spans="1:27">
      <c r="A356" t="s">
        <v>617</v>
      </c>
      <c r="B356" t="s">
        <v>124</v>
      </c>
      <c r="C356" t="s">
        <v>132</v>
      </c>
      <c r="D356" t="s">
        <v>132</v>
      </c>
      <c r="E356" s="25">
        <v>43908</v>
      </c>
      <c r="F356">
        <v>18</v>
      </c>
      <c r="G356">
        <v>3</v>
      </c>
      <c r="H356">
        <v>2020</v>
      </c>
      <c r="I356" t="s">
        <v>138</v>
      </c>
      <c r="J356" t="s">
        <v>38</v>
      </c>
      <c r="K356" t="s">
        <v>268</v>
      </c>
      <c r="L356" t="s">
        <v>140</v>
      </c>
      <c r="M356">
        <v>41.144351</v>
      </c>
      <c r="N356">
        <v>-8.5363980000000002</v>
      </c>
      <c r="O356" t="s">
        <v>268</v>
      </c>
      <c r="P356" t="s">
        <v>840</v>
      </c>
      <c r="Q356" t="s">
        <v>130</v>
      </c>
      <c r="R356">
        <v>29763</v>
      </c>
      <c r="S356" t="s">
        <v>131</v>
      </c>
      <c r="T356">
        <v>31</v>
      </c>
      <c r="U356" t="s">
        <v>136</v>
      </c>
      <c r="V356" t="s">
        <v>717</v>
      </c>
      <c r="W356" t="s">
        <v>718</v>
      </c>
      <c r="X356" t="s">
        <v>142</v>
      </c>
      <c r="Y356" t="s">
        <v>132</v>
      </c>
      <c r="Z356" t="s">
        <v>719</v>
      </c>
      <c r="AA356" s="25">
        <v>43961</v>
      </c>
    </row>
    <row r="357" spans="1:27">
      <c r="A357" t="s">
        <v>618</v>
      </c>
      <c r="B357" t="s">
        <v>124</v>
      </c>
      <c r="C357" t="s">
        <v>132</v>
      </c>
      <c r="D357" t="s">
        <v>132</v>
      </c>
      <c r="E357" s="25">
        <v>43909</v>
      </c>
      <c r="F357">
        <v>19</v>
      </c>
      <c r="G357">
        <v>3</v>
      </c>
      <c r="H357">
        <v>2020</v>
      </c>
      <c r="I357" t="s">
        <v>138</v>
      </c>
      <c r="J357" t="s">
        <v>38</v>
      </c>
      <c r="K357" t="s">
        <v>827</v>
      </c>
      <c r="L357" t="s">
        <v>402</v>
      </c>
      <c r="M357">
        <v>40.839239999999997</v>
      </c>
      <c r="N357">
        <v>-8.4771560000000008</v>
      </c>
      <c r="O357" t="s">
        <v>827</v>
      </c>
      <c r="P357" t="s">
        <v>841</v>
      </c>
      <c r="Q357" t="s">
        <v>130</v>
      </c>
      <c r="R357">
        <v>29763</v>
      </c>
      <c r="S357" t="s">
        <v>131</v>
      </c>
      <c r="T357">
        <v>71</v>
      </c>
      <c r="U357" t="s">
        <v>136</v>
      </c>
      <c r="V357" t="s">
        <v>717</v>
      </c>
      <c r="W357" t="s">
        <v>718</v>
      </c>
      <c r="X357" t="s">
        <v>142</v>
      </c>
      <c r="Y357" t="s">
        <v>132</v>
      </c>
      <c r="Z357" t="s">
        <v>719</v>
      </c>
      <c r="AA357" s="25">
        <v>43961</v>
      </c>
    </row>
    <row r="358" spans="1:27">
      <c r="A358" t="s">
        <v>619</v>
      </c>
      <c r="B358" t="s">
        <v>124</v>
      </c>
      <c r="C358" t="s">
        <v>132</v>
      </c>
      <c r="D358" t="s">
        <v>132</v>
      </c>
      <c r="E358" s="25">
        <v>43908</v>
      </c>
      <c r="F358">
        <v>18</v>
      </c>
      <c r="G358">
        <v>3</v>
      </c>
      <c r="H358">
        <v>2020</v>
      </c>
      <c r="I358" t="s">
        <v>138</v>
      </c>
      <c r="J358" t="s">
        <v>38</v>
      </c>
      <c r="K358" t="s">
        <v>712</v>
      </c>
      <c r="L358" t="s">
        <v>144</v>
      </c>
      <c r="M358">
        <v>41.124898999999999</v>
      </c>
      <c r="N358">
        <v>-8.6112479999999998</v>
      </c>
      <c r="O358" t="s">
        <v>712</v>
      </c>
      <c r="P358" t="s">
        <v>830</v>
      </c>
      <c r="Q358" t="s">
        <v>130</v>
      </c>
      <c r="R358">
        <v>29763</v>
      </c>
      <c r="S358" t="s">
        <v>131</v>
      </c>
      <c r="T358">
        <v>52</v>
      </c>
      <c r="U358" t="s">
        <v>136</v>
      </c>
      <c r="V358" t="s">
        <v>717</v>
      </c>
      <c r="W358" t="s">
        <v>718</v>
      </c>
      <c r="X358" t="s">
        <v>142</v>
      </c>
      <c r="Y358" t="s">
        <v>132</v>
      </c>
      <c r="Z358" t="s">
        <v>719</v>
      </c>
      <c r="AA358" s="25">
        <v>43961</v>
      </c>
    </row>
    <row r="359" spans="1:27">
      <c r="A359" t="s">
        <v>620</v>
      </c>
      <c r="B359" t="s">
        <v>124</v>
      </c>
      <c r="C359" t="s">
        <v>132</v>
      </c>
      <c r="D359" t="s">
        <v>132</v>
      </c>
      <c r="E359" s="25">
        <v>43908</v>
      </c>
      <c r="F359">
        <v>18</v>
      </c>
      <c r="G359">
        <v>3</v>
      </c>
      <c r="H359">
        <v>2020</v>
      </c>
      <c r="I359" t="s">
        <v>138</v>
      </c>
      <c r="J359" t="s">
        <v>38</v>
      </c>
      <c r="K359" t="s">
        <v>712</v>
      </c>
      <c r="L359" t="s">
        <v>144</v>
      </c>
      <c r="M359">
        <v>41.124898999999999</v>
      </c>
      <c r="N359">
        <v>-8.6112479999999998</v>
      </c>
      <c r="O359" t="s">
        <v>712</v>
      </c>
      <c r="P359" t="s">
        <v>830</v>
      </c>
      <c r="Q359" t="s">
        <v>130</v>
      </c>
      <c r="R359">
        <v>29763</v>
      </c>
      <c r="S359" t="s">
        <v>131</v>
      </c>
      <c r="T359">
        <v>50</v>
      </c>
      <c r="U359" t="s">
        <v>164</v>
      </c>
      <c r="V359" t="s">
        <v>717</v>
      </c>
      <c r="W359" t="s">
        <v>718</v>
      </c>
      <c r="X359" t="s">
        <v>142</v>
      </c>
      <c r="Y359" t="s">
        <v>132</v>
      </c>
      <c r="Z359" t="s">
        <v>719</v>
      </c>
      <c r="AA359" s="25">
        <v>43961</v>
      </c>
    </row>
    <row r="360" spans="1:27">
      <c r="A360" t="s">
        <v>621</v>
      </c>
      <c r="B360" t="s">
        <v>124</v>
      </c>
      <c r="C360" t="s">
        <v>132</v>
      </c>
      <c r="D360" t="s">
        <v>132</v>
      </c>
      <c r="E360" s="25">
        <v>43908</v>
      </c>
      <c r="F360">
        <v>18</v>
      </c>
      <c r="G360">
        <v>3</v>
      </c>
      <c r="H360">
        <v>2020</v>
      </c>
      <c r="I360" t="s">
        <v>138</v>
      </c>
      <c r="J360" t="s">
        <v>38</v>
      </c>
      <c r="K360" t="s">
        <v>712</v>
      </c>
      <c r="L360" t="s">
        <v>144</v>
      </c>
      <c r="M360">
        <v>41.124898999999999</v>
      </c>
      <c r="N360">
        <v>-8.6112479999999998</v>
      </c>
      <c r="O360" t="s">
        <v>712</v>
      </c>
      <c r="P360" t="s">
        <v>830</v>
      </c>
      <c r="Q360" t="s">
        <v>130</v>
      </c>
      <c r="R360">
        <v>29763</v>
      </c>
      <c r="S360" t="s">
        <v>131</v>
      </c>
      <c r="T360">
        <v>18</v>
      </c>
      <c r="U360" t="s">
        <v>136</v>
      </c>
      <c r="V360" t="s">
        <v>717</v>
      </c>
      <c r="W360" t="s">
        <v>718</v>
      </c>
      <c r="X360" t="s">
        <v>142</v>
      </c>
      <c r="Y360" t="s">
        <v>132</v>
      </c>
      <c r="Z360" t="s">
        <v>719</v>
      </c>
      <c r="AA360" s="25">
        <v>43961</v>
      </c>
    </row>
    <row r="361" spans="1:27">
      <c r="A361" t="s">
        <v>622</v>
      </c>
      <c r="B361" t="s">
        <v>124</v>
      </c>
      <c r="C361" t="s">
        <v>132</v>
      </c>
      <c r="D361" t="s">
        <v>132</v>
      </c>
      <c r="E361" s="25">
        <v>43908</v>
      </c>
      <c r="F361">
        <v>18</v>
      </c>
      <c r="G361">
        <v>3</v>
      </c>
      <c r="H361">
        <v>2020</v>
      </c>
      <c r="I361" t="s">
        <v>138</v>
      </c>
      <c r="J361" t="s">
        <v>38</v>
      </c>
      <c r="K361" t="s">
        <v>376</v>
      </c>
      <c r="L361" t="s">
        <v>377</v>
      </c>
      <c r="M361">
        <v>40.861628000000003</v>
      </c>
      <c r="N361">
        <v>-8.6235680000000006</v>
      </c>
      <c r="O361" t="s">
        <v>376</v>
      </c>
      <c r="P361" t="s">
        <v>783</v>
      </c>
      <c r="Q361" t="s">
        <v>130</v>
      </c>
      <c r="R361">
        <v>29763</v>
      </c>
      <c r="S361" t="s">
        <v>131</v>
      </c>
      <c r="T361">
        <v>66</v>
      </c>
      <c r="U361" t="s">
        <v>164</v>
      </c>
      <c r="V361" t="s">
        <v>717</v>
      </c>
      <c r="W361" t="s">
        <v>718</v>
      </c>
      <c r="X361" t="s">
        <v>142</v>
      </c>
      <c r="Y361" t="s">
        <v>132</v>
      </c>
      <c r="Z361" t="s">
        <v>719</v>
      </c>
      <c r="AA361" s="25">
        <v>43961</v>
      </c>
    </row>
    <row r="362" spans="1:27">
      <c r="A362" t="s">
        <v>623</v>
      </c>
      <c r="B362" t="s">
        <v>124</v>
      </c>
      <c r="C362" t="s">
        <v>132</v>
      </c>
      <c r="D362" t="s">
        <v>132</v>
      </c>
      <c r="E362" s="25">
        <v>43908</v>
      </c>
      <c r="F362">
        <v>18</v>
      </c>
      <c r="G362">
        <v>3</v>
      </c>
      <c r="H362">
        <v>2020</v>
      </c>
      <c r="I362" t="s">
        <v>138</v>
      </c>
      <c r="J362" t="s">
        <v>38</v>
      </c>
      <c r="K362" t="s">
        <v>191</v>
      </c>
      <c r="L362" t="s">
        <v>202</v>
      </c>
      <c r="M362">
        <v>41.545214000000001</v>
      </c>
      <c r="N362">
        <v>-8.4244679999999992</v>
      </c>
      <c r="O362" t="s">
        <v>191</v>
      </c>
      <c r="P362" t="s">
        <v>842</v>
      </c>
      <c r="Q362" t="s">
        <v>130</v>
      </c>
      <c r="R362">
        <v>29763</v>
      </c>
      <c r="S362" t="s">
        <v>131</v>
      </c>
      <c r="T362">
        <v>97</v>
      </c>
      <c r="U362" t="s">
        <v>164</v>
      </c>
      <c r="V362" t="s">
        <v>717</v>
      </c>
      <c r="W362" t="s">
        <v>718</v>
      </c>
      <c r="X362" t="s">
        <v>142</v>
      </c>
      <c r="Y362" t="s">
        <v>132</v>
      </c>
      <c r="Z362" t="s">
        <v>719</v>
      </c>
      <c r="AA362" s="25">
        <v>43961</v>
      </c>
    </row>
    <row r="363" spans="1:27">
      <c r="A363" t="s">
        <v>624</v>
      </c>
      <c r="B363" t="s">
        <v>124</v>
      </c>
      <c r="C363" t="s">
        <v>132</v>
      </c>
      <c r="D363" t="s">
        <v>132</v>
      </c>
      <c r="E363" s="25">
        <v>43909</v>
      </c>
      <c r="F363">
        <v>19</v>
      </c>
      <c r="G363">
        <v>3</v>
      </c>
      <c r="H363">
        <v>2020</v>
      </c>
      <c r="I363" t="s">
        <v>138</v>
      </c>
      <c r="J363" t="s">
        <v>38</v>
      </c>
      <c r="K363" t="s">
        <v>547</v>
      </c>
      <c r="L363" t="s">
        <v>140</v>
      </c>
      <c r="M363">
        <v>41.183304</v>
      </c>
      <c r="N363">
        <v>-8.682957</v>
      </c>
      <c r="O363" t="s">
        <v>547</v>
      </c>
      <c r="P363" t="s">
        <v>821</v>
      </c>
      <c r="Q363" t="s">
        <v>130</v>
      </c>
      <c r="R363">
        <v>29763</v>
      </c>
      <c r="S363" t="s">
        <v>131</v>
      </c>
      <c r="T363">
        <v>36</v>
      </c>
      <c r="U363" t="s">
        <v>136</v>
      </c>
      <c r="V363" t="s">
        <v>717</v>
      </c>
      <c r="W363" t="s">
        <v>718</v>
      </c>
      <c r="X363" t="s">
        <v>142</v>
      </c>
      <c r="Y363" t="s">
        <v>132</v>
      </c>
      <c r="Z363" t="s">
        <v>719</v>
      </c>
      <c r="AA363" s="25">
        <v>43961</v>
      </c>
    </row>
    <row r="364" spans="1:27">
      <c r="A364" t="s">
        <v>625</v>
      </c>
      <c r="B364" t="s">
        <v>124</v>
      </c>
      <c r="C364" t="s">
        <v>132</v>
      </c>
      <c r="D364" t="s">
        <v>132</v>
      </c>
      <c r="E364" s="25">
        <v>43909</v>
      </c>
      <c r="F364">
        <v>19</v>
      </c>
      <c r="G364">
        <v>3</v>
      </c>
      <c r="H364">
        <v>2020</v>
      </c>
      <c r="I364" t="s">
        <v>138</v>
      </c>
      <c r="J364" t="s">
        <v>38</v>
      </c>
      <c r="K364" t="s">
        <v>626</v>
      </c>
      <c r="L364" t="s">
        <v>492</v>
      </c>
      <c r="M364">
        <v>40.575417999999999</v>
      </c>
      <c r="N364">
        <v>-8.4468119999999995</v>
      </c>
      <c r="O364" t="s">
        <v>626</v>
      </c>
      <c r="P364" t="s">
        <v>843</v>
      </c>
      <c r="Q364" t="s">
        <v>130</v>
      </c>
      <c r="R364">
        <v>29763</v>
      </c>
      <c r="S364" t="s">
        <v>131</v>
      </c>
      <c r="T364">
        <v>25</v>
      </c>
      <c r="U364" t="s">
        <v>136</v>
      </c>
      <c r="V364" t="s">
        <v>717</v>
      </c>
      <c r="W364" t="s">
        <v>718</v>
      </c>
      <c r="X364" t="s">
        <v>142</v>
      </c>
      <c r="Y364" t="s">
        <v>132</v>
      </c>
      <c r="Z364" t="s">
        <v>719</v>
      </c>
      <c r="AA364" s="25">
        <v>43961</v>
      </c>
    </row>
    <row r="365" spans="1:27">
      <c r="A365" t="s">
        <v>627</v>
      </c>
      <c r="B365" t="s">
        <v>124</v>
      </c>
      <c r="C365" t="s">
        <v>132</v>
      </c>
      <c r="D365" t="s">
        <v>132</v>
      </c>
      <c r="E365" s="25">
        <v>43909</v>
      </c>
      <c r="F365">
        <v>19</v>
      </c>
      <c r="G365">
        <v>3</v>
      </c>
      <c r="H365">
        <v>2020</v>
      </c>
      <c r="I365" t="s">
        <v>138</v>
      </c>
      <c r="J365" t="s">
        <v>38</v>
      </c>
      <c r="K365" t="s">
        <v>176</v>
      </c>
      <c r="L365" t="s">
        <v>140</v>
      </c>
      <c r="M365">
        <v>41.207366999999998</v>
      </c>
      <c r="N365">
        <v>-8.3397290000000002</v>
      </c>
      <c r="O365" t="s">
        <v>176</v>
      </c>
      <c r="P365" t="s">
        <v>628</v>
      </c>
      <c r="Q365" t="s">
        <v>130</v>
      </c>
      <c r="R365">
        <v>29763</v>
      </c>
      <c r="S365" t="s">
        <v>131</v>
      </c>
      <c r="T365">
        <v>39</v>
      </c>
      <c r="U365" t="s">
        <v>136</v>
      </c>
      <c r="V365" t="s">
        <v>717</v>
      </c>
      <c r="W365" t="s">
        <v>718</v>
      </c>
      <c r="X365" t="s">
        <v>142</v>
      </c>
      <c r="Y365" t="s">
        <v>132</v>
      </c>
      <c r="Z365" t="s">
        <v>719</v>
      </c>
      <c r="AA365" s="25">
        <v>43961</v>
      </c>
    </row>
    <row r="366" spans="1:27">
      <c r="A366" t="s">
        <v>629</v>
      </c>
      <c r="B366" t="s">
        <v>124</v>
      </c>
      <c r="C366" t="s">
        <v>132</v>
      </c>
      <c r="D366" t="s">
        <v>132</v>
      </c>
      <c r="E366" s="25">
        <v>43909</v>
      </c>
      <c r="F366">
        <v>19</v>
      </c>
      <c r="G366">
        <v>3</v>
      </c>
      <c r="H366">
        <v>2020</v>
      </c>
      <c r="I366" t="s">
        <v>138</v>
      </c>
      <c r="J366" t="s">
        <v>38</v>
      </c>
      <c r="K366" t="s">
        <v>547</v>
      </c>
      <c r="L366" t="s">
        <v>140</v>
      </c>
      <c r="M366">
        <v>41.183304</v>
      </c>
      <c r="N366">
        <v>-8.682957</v>
      </c>
      <c r="O366" t="s">
        <v>547</v>
      </c>
      <c r="P366" t="s">
        <v>818</v>
      </c>
      <c r="Q366" t="s">
        <v>130</v>
      </c>
      <c r="R366">
        <v>29763</v>
      </c>
      <c r="S366" t="s">
        <v>131</v>
      </c>
      <c r="T366">
        <v>35</v>
      </c>
      <c r="U366" t="s">
        <v>136</v>
      </c>
      <c r="V366" t="s">
        <v>717</v>
      </c>
      <c r="W366" t="s">
        <v>718</v>
      </c>
      <c r="X366" t="s">
        <v>142</v>
      </c>
      <c r="Y366" t="s">
        <v>132</v>
      </c>
      <c r="Z366" t="s">
        <v>719</v>
      </c>
      <c r="AA366" s="25">
        <v>43961</v>
      </c>
    </row>
    <row r="367" spans="1:27">
      <c r="A367" t="s">
        <v>630</v>
      </c>
      <c r="B367" t="s">
        <v>124</v>
      </c>
      <c r="C367" t="s">
        <v>132</v>
      </c>
      <c r="D367" t="s">
        <v>132</v>
      </c>
      <c r="E367" s="25">
        <v>43909</v>
      </c>
      <c r="F367">
        <v>19</v>
      </c>
      <c r="G367">
        <v>3</v>
      </c>
      <c r="H367">
        <v>2020</v>
      </c>
      <c r="I367" t="s">
        <v>138</v>
      </c>
      <c r="J367" t="s">
        <v>38</v>
      </c>
      <c r="K367" t="s">
        <v>154</v>
      </c>
      <c r="L367" t="s">
        <v>155</v>
      </c>
      <c r="M367">
        <v>41.227769000000002</v>
      </c>
      <c r="N367">
        <v>-8.6199410000000007</v>
      </c>
      <c r="O367" t="s">
        <v>154</v>
      </c>
      <c r="P367" t="s">
        <v>838</v>
      </c>
      <c r="Q367" t="s">
        <v>130</v>
      </c>
      <c r="R367">
        <v>29763</v>
      </c>
      <c r="S367" t="s">
        <v>131</v>
      </c>
      <c r="T367">
        <v>35</v>
      </c>
      <c r="U367" t="s">
        <v>164</v>
      </c>
      <c r="V367" t="s">
        <v>717</v>
      </c>
      <c r="W367" t="s">
        <v>718</v>
      </c>
      <c r="X367" t="s">
        <v>142</v>
      </c>
      <c r="Y367" t="s">
        <v>132</v>
      </c>
      <c r="Z367" t="s">
        <v>719</v>
      </c>
      <c r="AA367" s="25">
        <v>43961</v>
      </c>
    </row>
    <row r="368" spans="1:27">
      <c r="A368" t="s">
        <v>631</v>
      </c>
      <c r="B368" t="s">
        <v>124</v>
      </c>
      <c r="C368" t="s">
        <v>132</v>
      </c>
      <c r="D368" t="s">
        <v>132</v>
      </c>
      <c r="E368" s="25">
        <v>43909</v>
      </c>
      <c r="F368">
        <v>19</v>
      </c>
      <c r="G368">
        <v>3</v>
      </c>
      <c r="H368">
        <v>2020</v>
      </c>
      <c r="I368" t="s">
        <v>138</v>
      </c>
      <c r="J368" t="s">
        <v>38</v>
      </c>
      <c r="K368" t="s">
        <v>139</v>
      </c>
      <c r="L368" t="s">
        <v>140</v>
      </c>
      <c r="M368">
        <v>41.158130999999997</v>
      </c>
      <c r="N368">
        <v>-8.6295070000000003</v>
      </c>
      <c r="O368" t="s">
        <v>139</v>
      </c>
      <c r="P368" t="s">
        <v>844</v>
      </c>
      <c r="Q368" t="s">
        <v>130</v>
      </c>
      <c r="R368">
        <v>29763</v>
      </c>
      <c r="S368" t="s">
        <v>131</v>
      </c>
      <c r="T368">
        <v>26</v>
      </c>
      <c r="U368" t="s">
        <v>164</v>
      </c>
      <c r="V368" t="s">
        <v>717</v>
      </c>
      <c r="W368" t="s">
        <v>718</v>
      </c>
      <c r="X368" t="s">
        <v>142</v>
      </c>
      <c r="Y368" t="s">
        <v>132</v>
      </c>
      <c r="Z368" t="s">
        <v>719</v>
      </c>
      <c r="AA368" s="25">
        <v>43961</v>
      </c>
    </row>
    <row r="369" spans="1:27">
      <c r="A369" t="s">
        <v>632</v>
      </c>
      <c r="B369" t="s">
        <v>124</v>
      </c>
      <c r="C369" t="s">
        <v>132</v>
      </c>
      <c r="D369" t="s">
        <v>132</v>
      </c>
      <c r="E369" s="25">
        <v>43909</v>
      </c>
      <c r="F369">
        <v>19</v>
      </c>
      <c r="G369">
        <v>3</v>
      </c>
      <c r="H369">
        <v>2020</v>
      </c>
      <c r="I369" t="s">
        <v>138</v>
      </c>
      <c r="J369" t="s">
        <v>38</v>
      </c>
      <c r="K369" t="s">
        <v>712</v>
      </c>
      <c r="L369" t="s">
        <v>144</v>
      </c>
      <c r="M369">
        <v>41.124898999999999</v>
      </c>
      <c r="N369">
        <v>-8.6112479999999998</v>
      </c>
      <c r="O369" t="s">
        <v>712</v>
      </c>
      <c r="P369" t="s">
        <v>837</v>
      </c>
      <c r="Q369" t="s">
        <v>130</v>
      </c>
      <c r="R369">
        <v>29763</v>
      </c>
      <c r="S369" t="s">
        <v>131</v>
      </c>
      <c r="T369">
        <v>28</v>
      </c>
      <c r="U369" t="s">
        <v>164</v>
      </c>
      <c r="V369" t="s">
        <v>717</v>
      </c>
      <c r="W369" t="s">
        <v>718</v>
      </c>
      <c r="X369" t="s">
        <v>142</v>
      </c>
      <c r="Y369" t="s">
        <v>132</v>
      </c>
      <c r="Z369" t="s">
        <v>719</v>
      </c>
      <c r="AA369" s="25">
        <v>43961</v>
      </c>
    </row>
    <row r="370" spans="1:27">
      <c r="A370" t="s">
        <v>633</v>
      </c>
      <c r="B370" t="s">
        <v>124</v>
      </c>
      <c r="C370" t="s">
        <v>132</v>
      </c>
      <c r="D370" t="s">
        <v>132</v>
      </c>
      <c r="E370" s="25">
        <v>43909</v>
      </c>
      <c r="F370">
        <v>19</v>
      </c>
      <c r="G370">
        <v>3</v>
      </c>
      <c r="H370">
        <v>2020</v>
      </c>
      <c r="I370" t="s">
        <v>138</v>
      </c>
      <c r="J370" t="s">
        <v>38</v>
      </c>
      <c r="K370" t="s">
        <v>712</v>
      </c>
      <c r="L370" t="s">
        <v>144</v>
      </c>
      <c r="M370">
        <v>41.124898999999999</v>
      </c>
      <c r="N370">
        <v>-8.6112479999999998</v>
      </c>
      <c r="O370" t="s">
        <v>712</v>
      </c>
      <c r="P370" t="s">
        <v>837</v>
      </c>
      <c r="Q370" t="s">
        <v>130</v>
      </c>
      <c r="R370">
        <v>29763</v>
      </c>
      <c r="S370" t="s">
        <v>131</v>
      </c>
      <c r="T370">
        <v>55</v>
      </c>
      <c r="U370" t="s">
        <v>164</v>
      </c>
      <c r="V370" t="s">
        <v>717</v>
      </c>
      <c r="W370" t="s">
        <v>718</v>
      </c>
      <c r="X370" t="s">
        <v>142</v>
      </c>
      <c r="Y370" t="s">
        <v>132</v>
      </c>
      <c r="Z370" t="s">
        <v>719</v>
      </c>
      <c r="AA370" s="25">
        <v>43961</v>
      </c>
    </row>
    <row r="371" spans="1:27">
      <c r="A371" t="s">
        <v>634</v>
      </c>
      <c r="B371" t="s">
        <v>124</v>
      </c>
      <c r="C371" t="s">
        <v>132</v>
      </c>
      <c r="D371" t="s">
        <v>132</v>
      </c>
      <c r="E371" s="25">
        <v>43909</v>
      </c>
      <c r="F371">
        <v>19</v>
      </c>
      <c r="G371">
        <v>3</v>
      </c>
      <c r="H371">
        <v>2020</v>
      </c>
      <c r="I371" t="s">
        <v>138</v>
      </c>
      <c r="J371" t="s">
        <v>38</v>
      </c>
      <c r="K371" t="s">
        <v>712</v>
      </c>
      <c r="L371" t="s">
        <v>144</v>
      </c>
      <c r="M371">
        <v>41.124898999999999</v>
      </c>
      <c r="N371">
        <v>-8.6112479999999998</v>
      </c>
      <c r="O371" t="s">
        <v>712</v>
      </c>
      <c r="P371" t="s">
        <v>837</v>
      </c>
      <c r="Q371" t="s">
        <v>130</v>
      </c>
      <c r="R371">
        <v>29763</v>
      </c>
      <c r="S371" t="s">
        <v>131</v>
      </c>
      <c r="T371">
        <v>56</v>
      </c>
      <c r="U371" t="s">
        <v>136</v>
      </c>
      <c r="V371" t="s">
        <v>717</v>
      </c>
      <c r="W371" t="s">
        <v>718</v>
      </c>
      <c r="X371" t="s">
        <v>142</v>
      </c>
      <c r="Y371" t="s">
        <v>132</v>
      </c>
      <c r="Z371" t="s">
        <v>719</v>
      </c>
      <c r="AA371" s="25">
        <v>43961</v>
      </c>
    </row>
    <row r="372" spans="1:27">
      <c r="A372" t="s">
        <v>635</v>
      </c>
      <c r="B372" t="s">
        <v>124</v>
      </c>
      <c r="C372" t="s">
        <v>132</v>
      </c>
      <c r="D372" t="s">
        <v>132</v>
      </c>
      <c r="E372" s="25">
        <v>43909</v>
      </c>
      <c r="F372">
        <v>19</v>
      </c>
      <c r="G372">
        <v>3</v>
      </c>
      <c r="H372">
        <v>2020</v>
      </c>
      <c r="I372" t="s">
        <v>138</v>
      </c>
      <c r="J372" t="s">
        <v>38</v>
      </c>
      <c r="K372" t="s">
        <v>376</v>
      </c>
      <c r="L372" t="s">
        <v>377</v>
      </c>
      <c r="M372">
        <v>40.861628000000003</v>
      </c>
      <c r="N372">
        <v>-8.6235680000000006</v>
      </c>
      <c r="O372" t="s">
        <v>376</v>
      </c>
      <c r="P372" t="s">
        <v>435</v>
      </c>
      <c r="Q372" t="s">
        <v>130</v>
      </c>
      <c r="R372">
        <v>29763</v>
      </c>
      <c r="S372" t="s">
        <v>131</v>
      </c>
      <c r="T372">
        <v>74</v>
      </c>
      <c r="U372" t="s">
        <v>136</v>
      </c>
      <c r="V372" t="s">
        <v>717</v>
      </c>
      <c r="W372" t="s">
        <v>718</v>
      </c>
      <c r="X372" t="s">
        <v>142</v>
      </c>
      <c r="Y372" t="s">
        <v>132</v>
      </c>
      <c r="Z372" t="s">
        <v>719</v>
      </c>
      <c r="AA372" s="25">
        <v>43961</v>
      </c>
    </row>
    <row r="373" spans="1:27">
      <c r="A373" t="s">
        <v>636</v>
      </c>
      <c r="B373" t="s">
        <v>124</v>
      </c>
      <c r="C373" t="s">
        <v>132</v>
      </c>
      <c r="D373" t="s">
        <v>132</v>
      </c>
      <c r="E373" s="25">
        <v>43909</v>
      </c>
      <c r="F373">
        <v>19</v>
      </c>
      <c r="G373">
        <v>3</v>
      </c>
      <c r="H373">
        <v>2020</v>
      </c>
      <c r="I373" t="s">
        <v>138</v>
      </c>
      <c r="J373" t="s">
        <v>38</v>
      </c>
      <c r="K373" t="s">
        <v>268</v>
      </c>
      <c r="L373" t="s">
        <v>140</v>
      </c>
      <c r="M373">
        <v>41.144351</v>
      </c>
      <c r="N373">
        <v>-8.5363980000000002</v>
      </c>
      <c r="O373" t="s">
        <v>268</v>
      </c>
      <c r="P373" t="s">
        <v>845</v>
      </c>
      <c r="Q373" t="s">
        <v>130</v>
      </c>
      <c r="R373">
        <v>29763</v>
      </c>
      <c r="S373" t="s">
        <v>131</v>
      </c>
      <c r="T373">
        <v>38</v>
      </c>
      <c r="U373" t="s">
        <v>164</v>
      </c>
      <c r="V373" t="s">
        <v>717</v>
      </c>
      <c r="W373" t="s">
        <v>718</v>
      </c>
      <c r="X373" t="s">
        <v>142</v>
      </c>
      <c r="Y373" t="s">
        <v>132</v>
      </c>
      <c r="Z373" t="s">
        <v>719</v>
      </c>
      <c r="AA373" s="25">
        <v>43961</v>
      </c>
    </row>
    <row r="374" spans="1:27">
      <c r="A374" t="s">
        <v>637</v>
      </c>
      <c r="B374" t="s">
        <v>124</v>
      </c>
      <c r="C374" t="s">
        <v>132</v>
      </c>
      <c r="D374" t="s">
        <v>132</v>
      </c>
      <c r="E374" s="25">
        <v>43909</v>
      </c>
      <c r="F374">
        <v>19</v>
      </c>
      <c r="G374">
        <v>3</v>
      </c>
      <c r="H374">
        <v>2020</v>
      </c>
      <c r="I374" t="s">
        <v>138</v>
      </c>
      <c r="J374" t="s">
        <v>38</v>
      </c>
      <c r="K374" t="s">
        <v>547</v>
      </c>
      <c r="L374" t="s">
        <v>140</v>
      </c>
      <c r="M374">
        <v>41.183304</v>
      </c>
      <c r="N374">
        <v>-8.682957</v>
      </c>
      <c r="O374" t="s">
        <v>547</v>
      </c>
      <c r="P374" t="s">
        <v>846</v>
      </c>
      <c r="Q374" t="s">
        <v>130</v>
      </c>
      <c r="R374">
        <v>29763</v>
      </c>
      <c r="S374" t="s">
        <v>131</v>
      </c>
      <c r="T374">
        <v>67</v>
      </c>
      <c r="U374" t="s">
        <v>164</v>
      </c>
      <c r="V374" t="s">
        <v>717</v>
      </c>
      <c r="W374" t="s">
        <v>718</v>
      </c>
      <c r="X374" t="s">
        <v>142</v>
      </c>
      <c r="Y374" t="s">
        <v>132</v>
      </c>
      <c r="Z374" t="s">
        <v>719</v>
      </c>
      <c r="AA374" s="25">
        <v>43961</v>
      </c>
    </row>
    <row r="375" spans="1:27">
      <c r="A375" t="s">
        <v>638</v>
      </c>
      <c r="B375" t="s">
        <v>124</v>
      </c>
      <c r="C375" t="s">
        <v>132</v>
      </c>
      <c r="D375" t="s">
        <v>132</v>
      </c>
      <c r="E375" s="25">
        <v>43909</v>
      </c>
      <c r="F375">
        <v>19</v>
      </c>
      <c r="G375">
        <v>3</v>
      </c>
      <c r="H375">
        <v>2020</v>
      </c>
      <c r="I375" t="s">
        <v>138</v>
      </c>
      <c r="J375" t="s">
        <v>38</v>
      </c>
      <c r="K375" t="s">
        <v>139</v>
      </c>
      <c r="L375" t="s">
        <v>140</v>
      </c>
      <c r="M375">
        <v>41.158130999999997</v>
      </c>
      <c r="N375">
        <v>-8.6295070000000003</v>
      </c>
      <c r="O375" t="s">
        <v>139</v>
      </c>
      <c r="P375" t="s">
        <v>590</v>
      </c>
      <c r="Q375" t="s">
        <v>130</v>
      </c>
      <c r="R375">
        <v>29763</v>
      </c>
      <c r="S375" t="s">
        <v>131</v>
      </c>
      <c r="T375">
        <v>36</v>
      </c>
      <c r="U375" t="s">
        <v>164</v>
      </c>
      <c r="V375" t="s">
        <v>717</v>
      </c>
      <c r="W375" t="s">
        <v>718</v>
      </c>
      <c r="X375" t="s">
        <v>142</v>
      </c>
      <c r="Y375" t="s">
        <v>132</v>
      </c>
      <c r="Z375" t="s">
        <v>719</v>
      </c>
      <c r="AA375" s="25">
        <v>43961</v>
      </c>
    </row>
    <row r="376" spans="1:27">
      <c r="A376" t="s">
        <v>639</v>
      </c>
      <c r="B376" t="s">
        <v>124</v>
      </c>
      <c r="C376" t="s">
        <v>132</v>
      </c>
      <c r="D376" t="s">
        <v>132</v>
      </c>
      <c r="E376" s="25">
        <v>43909</v>
      </c>
      <c r="F376">
        <v>19</v>
      </c>
      <c r="G376">
        <v>3</v>
      </c>
      <c r="H376">
        <v>2020</v>
      </c>
      <c r="I376" t="s">
        <v>138</v>
      </c>
      <c r="J376" t="s">
        <v>38</v>
      </c>
      <c r="K376" t="s">
        <v>268</v>
      </c>
      <c r="L376" t="s">
        <v>140</v>
      </c>
      <c r="M376">
        <v>41.144351</v>
      </c>
      <c r="N376">
        <v>-8.5363980000000002</v>
      </c>
      <c r="O376" t="s">
        <v>268</v>
      </c>
      <c r="P376" t="s">
        <v>845</v>
      </c>
      <c r="Q376" t="s">
        <v>130</v>
      </c>
      <c r="R376">
        <v>29763</v>
      </c>
      <c r="S376" t="s">
        <v>131</v>
      </c>
      <c r="T376">
        <v>54</v>
      </c>
      <c r="U376" t="s">
        <v>136</v>
      </c>
      <c r="V376" t="s">
        <v>717</v>
      </c>
      <c r="W376" t="s">
        <v>718</v>
      </c>
      <c r="X376" t="s">
        <v>142</v>
      </c>
      <c r="Y376" t="s">
        <v>132</v>
      </c>
      <c r="Z376" t="s">
        <v>719</v>
      </c>
      <c r="AA376" s="25">
        <v>43961</v>
      </c>
    </row>
    <row r="377" spans="1:27">
      <c r="A377" t="s">
        <v>640</v>
      </c>
      <c r="B377" t="s">
        <v>124</v>
      </c>
      <c r="C377" t="s">
        <v>132</v>
      </c>
      <c r="D377" t="s">
        <v>132</v>
      </c>
      <c r="E377" s="25">
        <v>43909</v>
      </c>
      <c r="F377">
        <v>19</v>
      </c>
      <c r="G377">
        <v>3</v>
      </c>
      <c r="H377">
        <v>2020</v>
      </c>
      <c r="I377" t="s">
        <v>138</v>
      </c>
      <c r="J377" t="s">
        <v>38</v>
      </c>
      <c r="K377" t="s">
        <v>268</v>
      </c>
      <c r="L377" t="s">
        <v>140</v>
      </c>
      <c r="M377">
        <v>41.144351</v>
      </c>
      <c r="N377">
        <v>-8.5363980000000002</v>
      </c>
      <c r="O377" t="s">
        <v>268</v>
      </c>
      <c r="P377" t="s">
        <v>845</v>
      </c>
      <c r="Q377" t="s">
        <v>130</v>
      </c>
      <c r="R377">
        <v>29763</v>
      </c>
      <c r="S377" t="s">
        <v>131</v>
      </c>
      <c r="T377">
        <v>44</v>
      </c>
      <c r="U377" t="s">
        <v>136</v>
      </c>
      <c r="V377" t="s">
        <v>717</v>
      </c>
      <c r="W377" t="s">
        <v>718</v>
      </c>
      <c r="X377" t="s">
        <v>142</v>
      </c>
      <c r="Y377" t="s">
        <v>132</v>
      </c>
      <c r="Z377" t="s">
        <v>719</v>
      </c>
      <c r="AA377" s="25">
        <v>43961</v>
      </c>
    </row>
    <row r="378" spans="1:27">
      <c r="A378" t="s">
        <v>641</v>
      </c>
      <c r="B378" t="s">
        <v>124</v>
      </c>
      <c r="C378" t="s">
        <v>132</v>
      </c>
      <c r="D378" t="s">
        <v>132</v>
      </c>
      <c r="E378" s="25">
        <v>43909</v>
      </c>
      <c r="F378">
        <v>19</v>
      </c>
      <c r="G378">
        <v>3</v>
      </c>
      <c r="H378">
        <v>2020</v>
      </c>
      <c r="I378" t="s">
        <v>138</v>
      </c>
      <c r="J378" t="s">
        <v>38</v>
      </c>
      <c r="K378" t="s">
        <v>139</v>
      </c>
      <c r="L378" t="s">
        <v>140</v>
      </c>
      <c r="M378">
        <v>41.158130999999997</v>
      </c>
      <c r="N378">
        <v>-8.6295070000000003</v>
      </c>
      <c r="O378" t="s">
        <v>139</v>
      </c>
      <c r="P378" t="s">
        <v>847</v>
      </c>
      <c r="Q378" t="s">
        <v>130</v>
      </c>
      <c r="R378">
        <v>29763</v>
      </c>
      <c r="S378" t="s">
        <v>131</v>
      </c>
      <c r="T378" t="s">
        <v>132</v>
      </c>
      <c r="U378" t="s">
        <v>132</v>
      </c>
      <c r="V378" t="s">
        <v>717</v>
      </c>
      <c r="W378" t="s">
        <v>718</v>
      </c>
      <c r="X378" t="s">
        <v>142</v>
      </c>
      <c r="Y378" t="s">
        <v>132</v>
      </c>
      <c r="Z378" t="s">
        <v>719</v>
      </c>
      <c r="AA378" s="25">
        <v>43961</v>
      </c>
    </row>
    <row r="379" spans="1:27">
      <c r="A379" t="s">
        <v>642</v>
      </c>
      <c r="B379" t="s">
        <v>124</v>
      </c>
      <c r="C379" t="s">
        <v>132</v>
      </c>
      <c r="D379" t="s">
        <v>132</v>
      </c>
      <c r="E379" s="25">
        <v>43910</v>
      </c>
      <c r="F379">
        <v>20</v>
      </c>
      <c r="G379">
        <v>3</v>
      </c>
      <c r="H379">
        <v>2020</v>
      </c>
      <c r="I379" t="s">
        <v>138</v>
      </c>
      <c r="J379" t="s">
        <v>38</v>
      </c>
      <c r="K379" t="s">
        <v>376</v>
      </c>
      <c r="L379" t="s">
        <v>377</v>
      </c>
      <c r="M379">
        <v>40.861628000000003</v>
      </c>
      <c r="N379">
        <v>-8.6235680000000006</v>
      </c>
      <c r="O379" t="s">
        <v>376</v>
      </c>
      <c r="P379" t="s">
        <v>783</v>
      </c>
      <c r="Q379" t="s">
        <v>130</v>
      </c>
      <c r="R379">
        <v>29763</v>
      </c>
      <c r="S379" t="s">
        <v>131</v>
      </c>
      <c r="T379">
        <v>59</v>
      </c>
      <c r="U379" t="s">
        <v>164</v>
      </c>
      <c r="V379" t="s">
        <v>717</v>
      </c>
      <c r="W379" t="s">
        <v>718</v>
      </c>
      <c r="X379" t="s">
        <v>142</v>
      </c>
      <c r="Y379" t="s">
        <v>132</v>
      </c>
      <c r="Z379" t="s">
        <v>719</v>
      </c>
      <c r="AA379" s="25">
        <v>43961</v>
      </c>
    </row>
    <row r="380" spans="1:27">
      <c r="A380" t="s">
        <v>643</v>
      </c>
      <c r="B380" t="s">
        <v>124</v>
      </c>
      <c r="C380" t="s">
        <v>132</v>
      </c>
      <c r="D380" t="s">
        <v>132</v>
      </c>
      <c r="E380" s="25">
        <v>43909</v>
      </c>
      <c r="F380">
        <v>19</v>
      </c>
      <c r="G380">
        <v>3</v>
      </c>
      <c r="H380">
        <v>2020</v>
      </c>
      <c r="I380" t="s">
        <v>138</v>
      </c>
      <c r="J380" t="s">
        <v>38</v>
      </c>
      <c r="K380" t="s">
        <v>547</v>
      </c>
      <c r="L380" t="s">
        <v>140</v>
      </c>
      <c r="M380">
        <v>41.183304</v>
      </c>
      <c r="N380">
        <v>-8.682957</v>
      </c>
      <c r="O380" t="s">
        <v>547</v>
      </c>
      <c r="P380" t="s">
        <v>848</v>
      </c>
      <c r="Q380" t="s">
        <v>130</v>
      </c>
      <c r="R380">
        <v>29763</v>
      </c>
      <c r="S380" t="s">
        <v>131</v>
      </c>
      <c r="T380">
        <v>57</v>
      </c>
      <c r="U380" t="s">
        <v>164</v>
      </c>
      <c r="V380" t="s">
        <v>717</v>
      </c>
      <c r="W380" t="s">
        <v>718</v>
      </c>
      <c r="X380" t="s">
        <v>142</v>
      </c>
      <c r="Y380" t="s">
        <v>132</v>
      </c>
      <c r="Z380" t="s">
        <v>719</v>
      </c>
      <c r="AA380" s="25">
        <v>43961</v>
      </c>
    </row>
    <row r="381" spans="1:27">
      <c r="A381" t="s">
        <v>644</v>
      </c>
      <c r="B381" t="s">
        <v>124</v>
      </c>
      <c r="C381" t="s">
        <v>132</v>
      </c>
      <c r="D381" t="s">
        <v>132</v>
      </c>
      <c r="E381" s="25">
        <v>43909</v>
      </c>
      <c r="F381">
        <v>19</v>
      </c>
      <c r="G381">
        <v>3</v>
      </c>
      <c r="H381">
        <v>2020</v>
      </c>
      <c r="I381" t="s">
        <v>138</v>
      </c>
      <c r="J381" t="s">
        <v>38</v>
      </c>
      <c r="K381" t="s">
        <v>268</v>
      </c>
      <c r="L381" t="s">
        <v>140</v>
      </c>
      <c r="M381">
        <v>41.144351</v>
      </c>
      <c r="N381">
        <v>-8.5363980000000002</v>
      </c>
      <c r="O381" t="s">
        <v>268</v>
      </c>
      <c r="P381" t="s">
        <v>849</v>
      </c>
      <c r="Q381" t="s">
        <v>130</v>
      </c>
      <c r="R381">
        <v>29763</v>
      </c>
      <c r="S381" t="s">
        <v>131</v>
      </c>
      <c r="T381">
        <v>38</v>
      </c>
      <c r="U381" t="s">
        <v>136</v>
      </c>
      <c r="V381" t="s">
        <v>717</v>
      </c>
      <c r="W381" t="s">
        <v>718</v>
      </c>
      <c r="X381" t="s">
        <v>142</v>
      </c>
      <c r="Y381" t="s">
        <v>132</v>
      </c>
      <c r="Z381" t="s">
        <v>719</v>
      </c>
      <c r="AA381" s="25">
        <v>43961</v>
      </c>
    </row>
    <row r="382" spans="1:27">
      <c r="A382" t="s">
        <v>645</v>
      </c>
      <c r="B382" t="s">
        <v>124</v>
      </c>
      <c r="C382" t="s">
        <v>132</v>
      </c>
      <c r="D382" t="s">
        <v>132</v>
      </c>
      <c r="E382" s="25">
        <v>43909</v>
      </c>
      <c r="F382">
        <v>19</v>
      </c>
      <c r="G382">
        <v>3</v>
      </c>
      <c r="H382">
        <v>2020</v>
      </c>
      <c r="I382" t="s">
        <v>138</v>
      </c>
      <c r="J382" t="s">
        <v>38</v>
      </c>
      <c r="K382" t="s">
        <v>139</v>
      </c>
      <c r="L382" t="s">
        <v>140</v>
      </c>
      <c r="M382">
        <v>41.158130999999997</v>
      </c>
      <c r="N382">
        <v>-8.6295070000000003</v>
      </c>
      <c r="O382" t="s">
        <v>139</v>
      </c>
      <c r="P382" t="s">
        <v>590</v>
      </c>
      <c r="Q382" t="s">
        <v>130</v>
      </c>
      <c r="R382">
        <v>29763</v>
      </c>
      <c r="S382" t="s">
        <v>131</v>
      </c>
      <c r="T382">
        <v>69</v>
      </c>
      <c r="U382" t="s">
        <v>164</v>
      </c>
      <c r="V382" t="s">
        <v>717</v>
      </c>
      <c r="W382" t="s">
        <v>718</v>
      </c>
      <c r="X382" t="s">
        <v>142</v>
      </c>
      <c r="Y382" t="s">
        <v>132</v>
      </c>
      <c r="Z382" t="s">
        <v>719</v>
      </c>
      <c r="AA382" s="25">
        <v>43961</v>
      </c>
    </row>
    <row r="383" spans="1:27">
      <c r="A383" t="s">
        <v>646</v>
      </c>
      <c r="B383" t="s">
        <v>124</v>
      </c>
      <c r="C383" t="s">
        <v>132</v>
      </c>
      <c r="D383" t="s">
        <v>132</v>
      </c>
      <c r="E383" s="25">
        <v>43910</v>
      </c>
      <c r="F383">
        <v>20</v>
      </c>
      <c r="G383">
        <v>3</v>
      </c>
      <c r="H383">
        <v>2020</v>
      </c>
      <c r="I383" t="s">
        <v>138</v>
      </c>
      <c r="J383" t="s">
        <v>38</v>
      </c>
      <c r="K383" t="s">
        <v>139</v>
      </c>
      <c r="L383" t="s">
        <v>140</v>
      </c>
      <c r="M383">
        <v>41.158130999999997</v>
      </c>
      <c r="N383">
        <v>-8.6295070000000003</v>
      </c>
      <c r="O383" t="s">
        <v>139</v>
      </c>
      <c r="P383" t="s">
        <v>844</v>
      </c>
      <c r="Q383" t="s">
        <v>130</v>
      </c>
      <c r="R383">
        <v>29763</v>
      </c>
      <c r="S383" t="s">
        <v>131</v>
      </c>
      <c r="T383">
        <v>62</v>
      </c>
      <c r="U383" t="s">
        <v>164</v>
      </c>
      <c r="V383" t="s">
        <v>717</v>
      </c>
      <c r="W383" t="s">
        <v>718</v>
      </c>
      <c r="X383" t="s">
        <v>142</v>
      </c>
      <c r="Y383" t="s">
        <v>132</v>
      </c>
      <c r="Z383" t="s">
        <v>719</v>
      </c>
      <c r="AA383" s="25">
        <v>43961</v>
      </c>
    </row>
    <row r="384" spans="1:27">
      <c r="A384" t="s">
        <v>647</v>
      </c>
      <c r="B384" t="s">
        <v>124</v>
      </c>
      <c r="C384" t="s">
        <v>132</v>
      </c>
      <c r="D384" t="s">
        <v>132</v>
      </c>
      <c r="E384" s="25">
        <v>43910</v>
      </c>
      <c r="F384">
        <v>20</v>
      </c>
      <c r="G384">
        <v>3</v>
      </c>
      <c r="H384">
        <v>2020</v>
      </c>
      <c r="I384" t="s">
        <v>138</v>
      </c>
      <c r="J384" t="s">
        <v>38</v>
      </c>
      <c r="K384" t="s">
        <v>293</v>
      </c>
      <c r="L384" t="s">
        <v>144</v>
      </c>
      <c r="M384">
        <v>41.007703999999997</v>
      </c>
      <c r="N384">
        <v>-8.6405379999999994</v>
      </c>
      <c r="O384" t="s">
        <v>293</v>
      </c>
      <c r="P384" t="s">
        <v>293</v>
      </c>
      <c r="Q384" t="s">
        <v>130</v>
      </c>
      <c r="R384">
        <v>29763</v>
      </c>
      <c r="S384" t="s">
        <v>131</v>
      </c>
      <c r="T384">
        <v>45</v>
      </c>
      <c r="U384" t="s">
        <v>164</v>
      </c>
      <c r="V384" t="s">
        <v>717</v>
      </c>
      <c r="W384" t="s">
        <v>718</v>
      </c>
      <c r="X384" t="s">
        <v>142</v>
      </c>
      <c r="Y384" t="s">
        <v>132</v>
      </c>
      <c r="Z384" t="s">
        <v>719</v>
      </c>
      <c r="AA384" s="25">
        <v>43961</v>
      </c>
    </row>
    <row r="385" spans="1:27">
      <c r="A385" t="s">
        <v>648</v>
      </c>
      <c r="B385" t="s">
        <v>124</v>
      </c>
      <c r="C385" t="s">
        <v>132</v>
      </c>
      <c r="D385" t="s">
        <v>132</v>
      </c>
      <c r="E385" s="25">
        <v>43910</v>
      </c>
      <c r="F385">
        <v>20</v>
      </c>
      <c r="G385">
        <v>3</v>
      </c>
      <c r="H385">
        <v>2020</v>
      </c>
      <c r="I385" t="s">
        <v>138</v>
      </c>
      <c r="J385" t="s">
        <v>38</v>
      </c>
      <c r="K385" t="s">
        <v>191</v>
      </c>
      <c r="L385" t="s">
        <v>202</v>
      </c>
      <c r="M385">
        <v>41.545214000000001</v>
      </c>
      <c r="N385">
        <v>-8.4244679999999992</v>
      </c>
      <c r="O385" t="s">
        <v>191</v>
      </c>
      <c r="P385" t="s">
        <v>744</v>
      </c>
      <c r="Q385" t="s">
        <v>130</v>
      </c>
      <c r="R385">
        <v>29763</v>
      </c>
      <c r="S385" t="s">
        <v>131</v>
      </c>
      <c r="T385">
        <v>37</v>
      </c>
      <c r="U385" t="s">
        <v>164</v>
      </c>
      <c r="V385" t="s">
        <v>717</v>
      </c>
      <c r="W385" t="s">
        <v>718</v>
      </c>
      <c r="X385" t="s">
        <v>142</v>
      </c>
      <c r="Y385" t="s">
        <v>132</v>
      </c>
      <c r="Z385" t="s">
        <v>719</v>
      </c>
      <c r="AA385" s="25">
        <v>43961</v>
      </c>
    </row>
    <row r="386" spans="1:27">
      <c r="A386" t="s">
        <v>649</v>
      </c>
      <c r="B386" t="s">
        <v>124</v>
      </c>
      <c r="C386" t="s">
        <v>132</v>
      </c>
      <c r="D386" t="s">
        <v>132</v>
      </c>
      <c r="E386" s="25">
        <v>43910</v>
      </c>
      <c r="F386">
        <v>20</v>
      </c>
      <c r="G386">
        <v>3</v>
      </c>
      <c r="H386">
        <v>2020</v>
      </c>
      <c r="I386" t="s">
        <v>138</v>
      </c>
      <c r="J386" t="s">
        <v>38</v>
      </c>
      <c r="K386" t="s">
        <v>712</v>
      </c>
      <c r="L386" t="s">
        <v>144</v>
      </c>
      <c r="M386">
        <v>41.124898999999999</v>
      </c>
      <c r="N386">
        <v>-8.6112479999999998</v>
      </c>
      <c r="O386" t="s">
        <v>712</v>
      </c>
      <c r="P386" t="s">
        <v>830</v>
      </c>
      <c r="Q386" t="s">
        <v>130</v>
      </c>
      <c r="R386">
        <v>29763</v>
      </c>
      <c r="S386" t="s">
        <v>131</v>
      </c>
      <c r="T386">
        <v>45</v>
      </c>
      <c r="U386" t="s">
        <v>164</v>
      </c>
      <c r="V386" t="s">
        <v>717</v>
      </c>
      <c r="W386" t="s">
        <v>718</v>
      </c>
      <c r="X386" t="s">
        <v>142</v>
      </c>
      <c r="Y386" t="s">
        <v>132</v>
      </c>
      <c r="Z386" t="s">
        <v>719</v>
      </c>
      <c r="AA386" s="25">
        <v>43961</v>
      </c>
    </row>
    <row r="387" spans="1:27">
      <c r="A387" t="s">
        <v>650</v>
      </c>
      <c r="B387" t="s">
        <v>124</v>
      </c>
      <c r="C387" t="s">
        <v>132</v>
      </c>
      <c r="D387" t="s">
        <v>132</v>
      </c>
      <c r="E387" s="25">
        <v>43910</v>
      </c>
      <c r="F387">
        <v>20</v>
      </c>
      <c r="G387">
        <v>3</v>
      </c>
      <c r="H387">
        <v>2020</v>
      </c>
      <c r="I387" t="s">
        <v>138</v>
      </c>
      <c r="J387" t="s">
        <v>38</v>
      </c>
      <c r="K387" t="s">
        <v>827</v>
      </c>
      <c r="L387" t="s">
        <v>402</v>
      </c>
      <c r="M387">
        <v>40.839239999999997</v>
      </c>
      <c r="N387">
        <v>-8.4771560000000008</v>
      </c>
      <c r="O387" t="s">
        <v>827</v>
      </c>
      <c r="P387" t="s">
        <v>850</v>
      </c>
      <c r="Q387" t="s">
        <v>130</v>
      </c>
      <c r="R387">
        <v>29763</v>
      </c>
      <c r="S387" t="s">
        <v>131</v>
      </c>
      <c r="T387">
        <v>62</v>
      </c>
      <c r="U387" t="s">
        <v>136</v>
      </c>
      <c r="V387" t="s">
        <v>717</v>
      </c>
      <c r="W387" t="s">
        <v>718</v>
      </c>
      <c r="X387" t="s">
        <v>142</v>
      </c>
      <c r="Y387" t="s">
        <v>132</v>
      </c>
      <c r="Z387" t="s">
        <v>719</v>
      </c>
      <c r="AA387" s="25">
        <v>43961</v>
      </c>
    </row>
    <row r="388" spans="1:27">
      <c r="A388" t="s">
        <v>651</v>
      </c>
      <c r="B388" t="s">
        <v>124</v>
      </c>
      <c r="C388" t="s">
        <v>132</v>
      </c>
      <c r="D388" t="s">
        <v>132</v>
      </c>
      <c r="E388" s="25">
        <v>43910</v>
      </c>
      <c r="F388">
        <v>20</v>
      </c>
      <c r="G388">
        <v>3</v>
      </c>
      <c r="H388">
        <v>2020</v>
      </c>
      <c r="I388" t="s">
        <v>138</v>
      </c>
      <c r="J388" t="s">
        <v>38</v>
      </c>
      <c r="K388" t="s">
        <v>139</v>
      </c>
      <c r="L388" t="s">
        <v>140</v>
      </c>
      <c r="M388">
        <v>41.158130999999997</v>
      </c>
      <c r="N388">
        <v>-8.6295070000000003</v>
      </c>
      <c r="O388" t="s">
        <v>139</v>
      </c>
      <c r="P388" t="s">
        <v>652</v>
      </c>
      <c r="Q388" t="s">
        <v>130</v>
      </c>
      <c r="R388">
        <v>29763</v>
      </c>
      <c r="S388" t="s">
        <v>131</v>
      </c>
      <c r="T388">
        <v>32</v>
      </c>
      <c r="U388" t="s">
        <v>164</v>
      </c>
      <c r="V388" t="s">
        <v>717</v>
      </c>
      <c r="W388" t="s">
        <v>718</v>
      </c>
      <c r="X388" t="s">
        <v>142</v>
      </c>
      <c r="Y388" t="s">
        <v>132</v>
      </c>
      <c r="Z388" t="s">
        <v>719</v>
      </c>
      <c r="AA388" s="25">
        <v>43961</v>
      </c>
    </row>
    <row r="389" spans="1:27">
      <c r="A389" t="s">
        <v>653</v>
      </c>
      <c r="B389" t="s">
        <v>124</v>
      </c>
      <c r="C389" t="s">
        <v>132</v>
      </c>
      <c r="D389" t="s">
        <v>132</v>
      </c>
      <c r="E389" s="25">
        <v>43910</v>
      </c>
      <c r="F389">
        <v>20</v>
      </c>
      <c r="G389">
        <v>3</v>
      </c>
      <c r="H389">
        <v>2020</v>
      </c>
      <c r="I389" t="s">
        <v>138</v>
      </c>
      <c r="J389" t="s">
        <v>38</v>
      </c>
      <c r="K389" t="s">
        <v>268</v>
      </c>
      <c r="L389" t="s">
        <v>140</v>
      </c>
      <c r="M389">
        <v>41.144351</v>
      </c>
      <c r="N389">
        <v>-8.5363980000000002</v>
      </c>
      <c r="O389" t="s">
        <v>268</v>
      </c>
      <c r="P389" t="s">
        <v>845</v>
      </c>
      <c r="Q389" t="s">
        <v>130</v>
      </c>
      <c r="R389">
        <v>29763</v>
      </c>
      <c r="S389" t="s">
        <v>131</v>
      </c>
      <c r="T389">
        <v>80</v>
      </c>
      <c r="U389" t="s">
        <v>164</v>
      </c>
      <c r="V389" t="s">
        <v>717</v>
      </c>
      <c r="W389" t="s">
        <v>718</v>
      </c>
      <c r="X389" t="s">
        <v>142</v>
      </c>
      <c r="Y389" t="s">
        <v>132</v>
      </c>
      <c r="Z389" t="s">
        <v>719</v>
      </c>
      <c r="AA389" s="25">
        <v>43961</v>
      </c>
    </row>
    <row r="390" spans="1:27">
      <c r="A390" t="s">
        <v>654</v>
      </c>
      <c r="B390" t="s">
        <v>124</v>
      </c>
      <c r="C390" t="s">
        <v>132</v>
      </c>
      <c r="D390" t="s">
        <v>132</v>
      </c>
      <c r="E390" s="25">
        <v>43909</v>
      </c>
      <c r="F390">
        <v>19</v>
      </c>
      <c r="G390">
        <v>3</v>
      </c>
      <c r="H390">
        <v>2020</v>
      </c>
      <c r="I390" t="s">
        <v>138</v>
      </c>
      <c r="J390" t="s">
        <v>38</v>
      </c>
      <c r="K390" t="s">
        <v>139</v>
      </c>
      <c r="L390" t="s">
        <v>140</v>
      </c>
      <c r="M390">
        <v>41.158130999999997</v>
      </c>
      <c r="N390">
        <v>-8.6295070000000003</v>
      </c>
      <c r="O390" t="s">
        <v>139</v>
      </c>
      <c r="P390" t="s">
        <v>847</v>
      </c>
      <c r="Q390" t="s">
        <v>130</v>
      </c>
      <c r="R390">
        <v>29763</v>
      </c>
      <c r="S390" t="s">
        <v>131</v>
      </c>
      <c r="T390" t="s">
        <v>132</v>
      </c>
      <c r="U390" t="s">
        <v>132</v>
      </c>
      <c r="V390" t="s">
        <v>717</v>
      </c>
      <c r="W390" t="s">
        <v>718</v>
      </c>
      <c r="X390" t="s">
        <v>142</v>
      </c>
      <c r="Y390" t="s">
        <v>132</v>
      </c>
      <c r="Z390" t="s">
        <v>719</v>
      </c>
      <c r="AA390" s="25">
        <v>43961</v>
      </c>
    </row>
    <row r="391" spans="1:27">
      <c r="A391" t="s">
        <v>655</v>
      </c>
      <c r="B391" t="s">
        <v>124</v>
      </c>
      <c r="C391" t="s">
        <v>132</v>
      </c>
      <c r="D391" t="s">
        <v>132</v>
      </c>
      <c r="E391" s="25">
        <v>43910</v>
      </c>
      <c r="F391">
        <v>20</v>
      </c>
      <c r="G391">
        <v>3</v>
      </c>
      <c r="H391">
        <v>2020</v>
      </c>
      <c r="I391" t="s">
        <v>138</v>
      </c>
      <c r="J391" t="s">
        <v>38</v>
      </c>
      <c r="K391" t="s">
        <v>712</v>
      </c>
      <c r="L391" t="s">
        <v>144</v>
      </c>
      <c r="M391">
        <v>41.124898999999999</v>
      </c>
      <c r="N391">
        <v>-8.6112479999999998</v>
      </c>
      <c r="O391" t="s">
        <v>712</v>
      </c>
      <c r="P391" t="s">
        <v>822</v>
      </c>
      <c r="Q391" t="s">
        <v>130</v>
      </c>
      <c r="R391">
        <v>29763</v>
      </c>
      <c r="S391" t="s">
        <v>131</v>
      </c>
      <c r="T391">
        <v>54</v>
      </c>
      <c r="U391" t="s">
        <v>136</v>
      </c>
      <c r="V391" t="s">
        <v>717</v>
      </c>
      <c r="W391" t="s">
        <v>718</v>
      </c>
      <c r="X391" t="s">
        <v>142</v>
      </c>
      <c r="Y391" t="s">
        <v>132</v>
      </c>
      <c r="Z391" t="s">
        <v>719</v>
      </c>
      <c r="AA391" s="25">
        <v>43961</v>
      </c>
    </row>
    <row r="392" spans="1:27">
      <c r="A392" t="s">
        <v>656</v>
      </c>
      <c r="B392" t="s">
        <v>124</v>
      </c>
      <c r="C392" t="s">
        <v>132</v>
      </c>
      <c r="D392" t="s">
        <v>132</v>
      </c>
      <c r="E392" s="25">
        <v>43910</v>
      </c>
      <c r="F392">
        <v>20</v>
      </c>
      <c r="G392">
        <v>3</v>
      </c>
      <c r="H392">
        <v>2020</v>
      </c>
      <c r="I392" t="s">
        <v>138</v>
      </c>
      <c r="J392" t="s">
        <v>38</v>
      </c>
      <c r="K392" t="s">
        <v>268</v>
      </c>
      <c r="L392" t="s">
        <v>140</v>
      </c>
      <c r="M392">
        <v>41.144351</v>
      </c>
      <c r="N392">
        <v>-8.5363980000000002</v>
      </c>
      <c r="O392" t="s">
        <v>268</v>
      </c>
      <c r="P392" t="s">
        <v>845</v>
      </c>
      <c r="Q392" t="s">
        <v>130</v>
      </c>
      <c r="R392">
        <v>29763</v>
      </c>
      <c r="S392" t="s">
        <v>131</v>
      </c>
      <c r="T392">
        <v>82</v>
      </c>
      <c r="U392" t="s">
        <v>136</v>
      </c>
      <c r="V392" t="s">
        <v>717</v>
      </c>
      <c r="W392" t="s">
        <v>718</v>
      </c>
      <c r="X392" t="s">
        <v>142</v>
      </c>
      <c r="Y392" t="s">
        <v>132</v>
      </c>
      <c r="Z392" t="s">
        <v>719</v>
      </c>
      <c r="AA392" s="25">
        <v>43961</v>
      </c>
    </row>
    <row r="393" spans="1:27">
      <c r="A393" t="s">
        <v>657</v>
      </c>
      <c r="B393" t="s">
        <v>124</v>
      </c>
      <c r="C393" t="s">
        <v>132</v>
      </c>
      <c r="D393" t="s">
        <v>132</v>
      </c>
      <c r="E393" s="25">
        <v>43910</v>
      </c>
      <c r="F393">
        <v>20</v>
      </c>
      <c r="G393">
        <v>3</v>
      </c>
      <c r="H393">
        <v>2020</v>
      </c>
      <c r="I393" t="s">
        <v>138</v>
      </c>
      <c r="J393" t="s">
        <v>38</v>
      </c>
      <c r="K393" t="s">
        <v>712</v>
      </c>
      <c r="L393" t="s">
        <v>144</v>
      </c>
      <c r="M393">
        <v>41.124898999999999</v>
      </c>
      <c r="N393">
        <v>-8.6112479999999998</v>
      </c>
      <c r="O393" t="s">
        <v>712</v>
      </c>
      <c r="P393" t="s">
        <v>834</v>
      </c>
      <c r="Q393" t="s">
        <v>130</v>
      </c>
      <c r="R393">
        <v>29763</v>
      </c>
      <c r="S393" t="s">
        <v>131</v>
      </c>
      <c r="T393">
        <v>25</v>
      </c>
      <c r="U393" t="s">
        <v>136</v>
      </c>
      <c r="V393" t="s">
        <v>717</v>
      </c>
      <c r="W393" t="s">
        <v>718</v>
      </c>
      <c r="X393" t="s">
        <v>142</v>
      </c>
      <c r="Y393" t="s">
        <v>132</v>
      </c>
      <c r="Z393" t="s">
        <v>719</v>
      </c>
      <c r="AA393" s="25">
        <v>43961</v>
      </c>
    </row>
    <row r="394" spans="1:27">
      <c r="A394" t="s">
        <v>658</v>
      </c>
      <c r="B394" t="s">
        <v>124</v>
      </c>
      <c r="C394" t="s">
        <v>132</v>
      </c>
      <c r="D394" t="s">
        <v>132</v>
      </c>
      <c r="E394" s="25">
        <v>43910</v>
      </c>
      <c r="F394">
        <v>20</v>
      </c>
      <c r="G394">
        <v>3</v>
      </c>
      <c r="H394">
        <v>2020</v>
      </c>
      <c r="I394" t="s">
        <v>138</v>
      </c>
      <c r="J394" t="s">
        <v>38</v>
      </c>
      <c r="K394" t="s">
        <v>547</v>
      </c>
      <c r="L394" t="s">
        <v>140</v>
      </c>
      <c r="M394">
        <v>41.183304</v>
      </c>
      <c r="N394">
        <v>-8.682957</v>
      </c>
      <c r="O394" t="s">
        <v>547</v>
      </c>
      <c r="P394" t="s">
        <v>848</v>
      </c>
      <c r="Q394" t="s">
        <v>130</v>
      </c>
      <c r="R394">
        <v>29763</v>
      </c>
      <c r="S394" t="s">
        <v>131</v>
      </c>
      <c r="T394">
        <v>45</v>
      </c>
      <c r="U394" t="s">
        <v>164</v>
      </c>
      <c r="V394" t="s">
        <v>717</v>
      </c>
      <c r="W394" t="s">
        <v>718</v>
      </c>
      <c r="X394" t="s">
        <v>142</v>
      </c>
      <c r="Y394" t="s">
        <v>132</v>
      </c>
      <c r="Z394" t="s">
        <v>719</v>
      </c>
      <c r="AA394" s="25">
        <v>43961</v>
      </c>
    </row>
    <row r="395" spans="1:27">
      <c r="A395" t="s">
        <v>659</v>
      </c>
      <c r="B395" t="s">
        <v>124</v>
      </c>
      <c r="C395" t="s">
        <v>132</v>
      </c>
      <c r="D395" t="s">
        <v>132</v>
      </c>
      <c r="E395" s="25">
        <v>43910</v>
      </c>
      <c r="F395">
        <v>20</v>
      </c>
      <c r="G395">
        <v>3</v>
      </c>
      <c r="H395">
        <v>2020</v>
      </c>
      <c r="I395" t="s">
        <v>138</v>
      </c>
      <c r="J395" t="s">
        <v>38</v>
      </c>
      <c r="K395" t="s">
        <v>712</v>
      </c>
      <c r="L395" t="s">
        <v>144</v>
      </c>
      <c r="M395">
        <v>41.124898999999999</v>
      </c>
      <c r="N395">
        <v>-8.6112479999999998</v>
      </c>
      <c r="O395" t="s">
        <v>712</v>
      </c>
      <c r="P395" t="s">
        <v>851</v>
      </c>
      <c r="Q395" t="s">
        <v>130</v>
      </c>
      <c r="R395">
        <v>29763</v>
      </c>
      <c r="S395" t="s">
        <v>131</v>
      </c>
      <c r="T395">
        <v>46</v>
      </c>
      <c r="U395" t="s">
        <v>136</v>
      </c>
      <c r="V395" t="s">
        <v>717</v>
      </c>
      <c r="W395" t="s">
        <v>718</v>
      </c>
      <c r="X395" t="s">
        <v>142</v>
      </c>
      <c r="Y395" t="s">
        <v>132</v>
      </c>
      <c r="Z395" t="s">
        <v>719</v>
      </c>
      <c r="AA395" s="25">
        <v>43961</v>
      </c>
    </row>
    <row r="396" spans="1:27">
      <c r="A396" t="s">
        <v>660</v>
      </c>
      <c r="B396" t="s">
        <v>124</v>
      </c>
      <c r="C396" t="s">
        <v>132</v>
      </c>
      <c r="D396" t="s">
        <v>132</v>
      </c>
      <c r="E396" s="25">
        <v>43935</v>
      </c>
      <c r="F396">
        <v>14</v>
      </c>
      <c r="G396">
        <v>4</v>
      </c>
      <c r="H396">
        <v>2020</v>
      </c>
      <c r="I396" t="s">
        <v>138</v>
      </c>
      <c r="J396" t="s">
        <v>38</v>
      </c>
      <c r="K396" t="s">
        <v>852</v>
      </c>
      <c r="L396" t="s">
        <v>661</v>
      </c>
      <c r="M396">
        <v>40.898187</v>
      </c>
      <c r="N396">
        <v>-7.9331149999999999</v>
      </c>
      <c r="O396" t="s">
        <v>852</v>
      </c>
      <c r="P396" t="s">
        <v>852</v>
      </c>
      <c r="Q396" t="s">
        <v>130</v>
      </c>
      <c r="R396">
        <v>29763</v>
      </c>
      <c r="S396" t="s">
        <v>131</v>
      </c>
      <c r="T396">
        <v>80</v>
      </c>
      <c r="U396" t="s">
        <v>164</v>
      </c>
      <c r="V396" t="s">
        <v>809</v>
      </c>
      <c r="W396" t="s">
        <v>718</v>
      </c>
      <c r="X396" t="s">
        <v>142</v>
      </c>
      <c r="Y396" t="s">
        <v>132</v>
      </c>
      <c r="Z396" t="s">
        <v>719</v>
      </c>
      <c r="AA396" s="25">
        <v>43961</v>
      </c>
    </row>
    <row r="397" spans="1:27">
      <c r="A397" t="s">
        <v>662</v>
      </c>
      <c r="B397" t="s">
        <v>124</v>
      </c>
      <c r="C397" t="s">
        <v>132</v>
      </c>
      <c r="D397" t="s">
        <v>132</v>
      </c>
      <c r="E397" s="25">
        <v>43935</v>
      </c>
      <c r="F397">
        <v>14</v>
      </c>
      <c r="G397">
        <v>4</v>
      </c>
      <c r="H397">
        <v>2020</v>
      </c>
      <c r="I397" t="s">
        <v>138</v>
      </c>
      <c r="J397" t="s">
        <v>38</v>
      </c>
      <c r="K397" t="s">
        <v>852</v>
      </c>
      <c r="L397" t="s">
        <v>661</v>
      </c>
      <c r="M397">
        <v>40.898187</v>
      </c>
      <c r="N397">
        <v>-7.9331149999999999</v>
      </c>
      <c r="O397" t="s">
        <v>852</v>
      </c>
      <c r="P397" t="s">
        <v>852</v>
      </c>
      <c r="Q397" t="s">
        <v>130</v>
      </c>
      <c r="R397">
        <v>29763</v>
      </c>
      <c r="S397" t="s">
        <v>131</v>
      </c>
      <c r="T397">
        <v>87</v>
      </c>
      <c r="U397" t="s">
        <v>164</v>
      </c>
      <c r="V397" t="s">
        <v>809</v>
      </c>
      <c r="W397" t="s">
        <v>718</v>
      </c>
      <c r="X397" t="s">
        <v>142</v>
      </c>
      <c r="Y397" t="s">
        <v>132</v>
      </c>
      <c r="Z397" t="s">
        <v>719</v>
      </c>
      <c r="AA397" s="25">
        <v>43961</v>
      </c>
    </row>
    <row r="398" spans="1:27">
      <c r="A398" t="s">
        <v>663</v>
      </c>
      <c r="B398" t="s">
        <v>124</v>
      </c>
      <c r="C398" t="s">
        <v>132</v>
      </c>
      <c r="D398" t="s">
        <v>132</v>
      </c>
      <c r="E398" s="25">
        <v>43935</v>
      </c>
      <c r="F398">
        <v>14</v>
      </c>
      <c r="G398">
        <v>4</v>
      </c>
      <c r="H398">
        <v>2020</v>
      </c>
      <c r="I398" t="s">
        <v>138</v>
      </c>
      <c r="J398" t="s">
        <v>38</v>
      </c>
      <c r="K398" t="s">
        <v>852</v>
      </c>
      <c r="L398" t="s">
        <v>661</v>
      </c>
      <c r="M398">
        <v>40.898187</v>
      </c>
      <c r="N398">
        <v>-7.9331149999999999</v>
      </c>
      <c r="O398" t="s">
        <v>852</v>
      </c>
      <c r="P398" t="s">
        <v>852</v>
      </c>
      <c r="Q398" t="s">
        <v>130</v>
      </c>
      <c r="R398">
        <v>29763</v>
      </c>
      <c r="S398" t="s">
        <v>131</v>
      </c>
      <c r="T398">
        <v>84</v>
      </c>
      <c r="U398" t="s">
        <v>136</v>
      </c>
      <c r="V398" t="s">
        <v>809</v>
      </c>
      <c r="W398" t="s">
        <v>718</v>
      </c>
      <c r="X398" t="s">
        <v>142</v>
      </c>
      <c r="Y398" t="s">
        <v>132</v>
      </c>
      <c r="Z398" t="s">
        <v>719</v>
      </c>
      <c r="AA398" s="25">
        <v>43961</v>
      </c>
    </row>
    <row r="399" spans="1:27">
      <c r="A399" t="s">
        <v>664</v>
      </c>
      <c r="B399" t="s">
        <v>124</v>
      </c>
      <c r="C399" t="s">
        <v>132</v>
      </c>
      <c r="D399" t="s">
        <v>132</v>
      </c>
      <c r="E399" s="25">
        <v>43935</v>
      </c>
      <c r="F399">
        <v>14</v>
      </c>
      <c r="G399">
        <v>4</v>
      </c>
      <c r="H399">
        <v>2020</v>
      </c>
      <c r="I399" t="s">
        <v>138</v>
      </c>
      <c r="J399" t="s">
        <v>38</v>
      </c>
      <c r="K399" t="s">
        <v>665</v>
      </c>
      <c r="L399" t="s">
        <v>523</v>
      </c>
      <c r="M399">
        <v>40.604379000000002</v>
      </c>
      <c r="N399">
        <v>-7.7612690000000004</v>
      </c>
      <c r="O399" t="s">
        <v>665</v>
      </c>
      <c r="P399" t="s">
        <v>665</v>
      </c>
      <c r="Q399" t="s">
        <v>130</v>
      </c>
      <c r="R399">
        <v>29763</v>
      </c>
      <c r="S399" t="s">
        <v>131</v>
      </c>
      <c r="T399">
        <v>73</v>
      </c>
      <c r="U399" t="s">
        <v>164</v>
      </c>
      <c r="V399" t="s">
        <v>809</v>
      </c>
      <c r="W399" t="s">
        <v>718</v>
      </c>
      <c r="X399" t="s">
        <v>142</v>
      </c>
      <c r="Y399" t="s">
        <v>132</v>
      </c>
      <c r="Z399" t="s">
        <v>719</v>
      </c>
      <c r="AA399" s="25">
        <v>43961</v>
      </c>
    </row>
    <row r="400" spans="1:27">
      <c r="A400" t="s">
        <v>666</v>
      </c>
      <c r="B400" t="s">
        <v>124</v>
      </c>
      <c r="C400" t="s">
        <v>132</v>
      </c>
      <c r="D400" t="s">
        <v>132</v>
      </c>
      <c r="E400" s="25">
        <v>43935</v>
      </c>
      <c r="F400">
        <v>14</v>
      </c>
      <c r="G400">
        <v>4</v>
      </c>
      <c r="H400">
        <v>2020</v>
      </c>
      <c r="I400" t="s">
        <v>138</v>
      </c>
      <c r="J400" t="s">
        <v>38</v>
      </c>
      <c r="K400" t="s">
        <v>853</v>
      </c>
      <c r="L400" t="s">
        <v>661</v>
      </c>
      <c r="M400">
        <v>40.982160999999998</v>
      </c>
      <c r="N400">
        <v>-7.6107100000000001</v>
      </c>
      <c r="O400" t="s">
        <v>853</v>
      </c>
      <c r="P400" t="s">
        <v>853</v>
      </c>
      <c r="Q400" t="s">
        <v>130</v>
      </c>
      <c r="R400">
        <v>29763</v>
      </c>
      <c r="S400" t="s">
        <v>131</v>
      </c>
      <c r="T400">
        <v>66</v>
      </c>
      <c r="U400" t="s">
        <v>136</v>
      </c>
      <c r="V400" t="s">
        <v>809</v>
      </c>
      <c r="W400" t="s">
        <v>718</v>
      </c>
      <c r="X400" t="s">
        <v>142</v>
      </c>
      <c r="Y400" t="s">
        <v>132</v>
      </c>
      <c r="Z400" t="s">
        <v>719</v>
      </c>
      <c r="AA400" s="25">
        <v>43961</v>
      </c>
    </row>
    <row r="401" spans="1:27">
      <c r="A401" t="s">
        <v>667</v>
      </c>
      <c r="B401" t="s">
        <v>124</v>
      </c>
      <c r="C401" t="s">
        <v>132</v>
      </c>
      <c r="D401" t="s">
        <v>132</v>
      </c>
      <c r="E401" s="25">
        <v>43935</v>
      </c>
      <c r="F401">
        <v>14</v>
      </c>
      <c r="G401">
        <v>4</v>
      </c>
      <c r="H401">
        <v>2020</v>
      </c>
      <c r="I401" t="s">
        <v>138</v>
      </c>
      <c r="J401" t="s">
        <v>38</v>
      </c>
      <c r="K401" t="s">
        <v>854</v>
      </c>
      <c r="L401" t="s">
        <v>523</v>
      </c>
      <c r="M401">
        <v>40.435417999999999</v>
      </c>
      <c r="N401">
        <v>-8.0025659999999998</v>
      </c>
      <c r="O401" t="s">
        <v>854</v>
      </c>
      <c r="P401" t="s">
        <v>854</v>
      </c>
      <c r="Q401" t="s">
        <v>130</v>
      </c>
      <c r="R401">
        <v>29763</v>
      </c>
      <c r="S401" t="s">
        <v>131</v>
      </c>
      <c r="T401">
        <v>30</v>
      </c>
      <c r="U401" t="s">
        <v>136</v>
      </c>
      <c r="V401" t="s">
        <v>809</v>
      </c>
      <c r="W401" t="s">
        <v>718</v>
      </c>
      <c r="X401" t="s">
        <v>142</v>
      </c>
      <c r="Y401" t="s">
        <v>132</v>
      </c>
      <c r="Z401" t="s">
        <v>719</v>
      </c>
      <c r="AA401" s="25">
        <v>43961</v>
      </c>
    </row>
    <row r="402" spans="1:27">
      <c r="A402" t="s">
        <v>668</v>
      </c>
      <c r="B402" t="s">
        <v>124</v>
      </c>
      <c r="C402" t="s">
        <v>132</v>
      </c>
      <c r="D402" t="s">
        <v>132</v>
      </c>
      <c r="E402" s="25">
        <v>43936</v>
      </c>
      <c r="F402">
        <v>15</v>
      </c>
      <c r="G402">
        <v>4</v>
      </c>
      <c r="H402">
        <v>2020</v>
      </c>
      <c r="I402" t="s">
        <v>138</v>
      </c>
      <c r="J402" t="s">
        <v>38</v>
      </c>
      <c r="K402" t="s">
        <v>852</v>
      </c>
      <c r="L402" t="s">
        <v>661</v>
      </c>
      <c r="M402">
        <v>40.898187</v>
      </c>
      <c r="N402">
        <v>-7.9331149999999999</v>
      </c>
      <c r="O402" t="s">
        <v>852</v>
      </c>
      <c r="P402" t="s">
        <v>852</v>
      </c>
      <c r="Q402" t="s">
        <v>130</v>
      </c>
      <c r="R402">
        <v>29763</v>
      </c>
      <c r="S402" t="s">
        <v>131</v>
      </c>
      <c r="T402">
        <v>87</v>
      </c>
      <c r="U402" t="s">
        <v>164</v>
      </c>
      <c r="V402" t="s">
        <v>809</v>
      </c>
      <c r="W402" t="s">
        <v>718</v>
      </c>
      <c r="X402" t="s">
        <v>142</v>
      </c>
      <c r="Y402" t="s">
        <v>132</v>
      </c>
      <c r="Z402" t="s">
        <v>719</v>
      </c>
      <c r="AA402" s="25">
        <v>43961</v>
      </c>
    </row>
    <row r="403" spans="1:27">
      <c r="A403" t="s">
        <v>669</v>
      </c>
      <c r="B403" t="s">
        <v>124</v>
      </c>
      <c r="C403" t="s">
        <v>132</v>
      </c>
      <c r="D403" t="s">
        <v>132</v>
      </c>
      <c r="E403" s="25">
        <v>43936</v>
      </c>
      <c r="F403">
        <v>15</v>
      </c>
      <c r="G403">
        <v>4</v>
      </c>
      <c r="H403">
        <v>2020</v>
      </c>
      <c r="I403" t="s">
        <v>138</v>
      </c>
      <c r="J403" t="s">
        <v>38</v>
      </c>
      <c r="K403" t="s">
        <v>852</v>
      </c>
      <c r="L403" t="s">
        <v>661</v>
      </c>
      <c r="M403">
        <v>40.898187</v>
      </c>
      <c r="N403">
        <v>-7.9331149999999999</v>
      </c>
      <c r="O403" t="s">
        <v>852</v>
      </c>
      <c r="P403" t="s">
        <v>852</v>
      </c>
      <c r="Q403" t="s">
        <v>130</v>
      </c>
      <c r="R403">
        <v>29763</v>
      </c>
      <c r="S403" t="s">
        <v>131</v>
      </c>
      <c r="T403">
        <v>84</v>
      </c>
      <c r="U403" t="s">
        <v>136</v>
      </c>
      <c r="V403" t="s">
        <v>809</v>
      </c>
      <c r="W403" t="s">
        <v>718</v>
      </c>
      <c r="X403" t="s">
        <v>142</v>
      </c>
      <c r="Y403" t="s">
        <v>132</v>
      </c>
      <c r="Z403" t="s">
        <v>719</v>
      </c>
      <c r="AA403" s="25">
        <v>43961</v>
      </c>
    </row>
    <row r="404" spans="1:27">
      <c r="A404" t="s">
        <v>670</v>
      </c>
      <c r="B404" t="s">
        <v>124</v>
      </c>
      <c r="C404" t="s">
        <v>132</v>
      </c>
      <c r="D404" t="s">
        <v>132</v>
      </c>
      <c r="E404" s="25">
        <v>43939</v>
      </c>
      <c r="F404">
        <v>18</v>
      </c>
      <c r="G404">
        <v>4</v>
      </c>
      <c r="H404">
        <v>2020</v>
      </c>
      <c r="I404" t="s">
        <v>138</v>
      </c>
      <c r="J404" t="s">
        <v>38</v>
      </c>
      <c r="K404" t="s">
        <v>522</v>
      </c>
      <c r="L404" t="s">
        <v>523</v>
      </c>
      <c r="M404">
        <v>40.657651000000001</v>
      </c>
      <c r="N404">
        <v>-7.9120200000000001</v>
      </c>
      <c r="O404" t="s">
        <v>522</v>
      </c>
      <c r="P404" t="s">
        <v>671</v>
      </c>
      <c r="Q404" t="s">
        <v>130</v>
      </c>
      <c r="R404">
        <v>29763</v>
      </c>
      <c r="S404" t="s">
        <v>131</v>
      </c>
      <c r="T404">
        <v>70</v>
      </c>
      <c r="U404" t="s">
        <v>136</v>
      </c>
      <c r="V404" t="s">
        <v>809</v>
      </c>
      <c r="W404" t="s">
        <v>718</v>
      </c>
      <c r="X404" t="s">
        <v>142</v>
      </c>
      <c r="Y404" t="s">
        <v>132</v>
      </c>
      <c r="Z404" t="s">
        <v>719</v>
      </c>
      <c r="AA404" s="25">
        <v>43961</v>
      </c>
    </row>
    <row r="405" spans="1:27">
      <c r="A405" t="s">
        <v>672</v>
      </c>
      <c r="B405" t="s">
        <v>124</v>
      </c>
      <c r="C405" t="s">
        <v>132</v>
      </c>
      <c r="D405" t="s">
        <v>132</v>
      </c>
      <c r="E405" s="25">
        <v>43939</v>
      </c>
      <c r="F405">
        <v>18</v>
      </c>
      <c r="G405">
        <v>4</v>
      </c>
      <c r="H405">
        <v>2020</v>
      </c>
      <c r="I405" t="s">
        <v>138</v>
      </c>
      <c r="J405" t="s">
        <v>38</v>
      </c>
      <c r="K405" t="s">
        <v>522</v>
      </c>
      <c r="L405" t="s">
        <v>523</v>
      </c>
      <c r="M405">
        <v>40.657651000000001</v>
      </c>
      <c r="N405">
        <v>-7.9120200000000001</v>
      </c>
      <c r="O405" t="s">
        <v>522</v>
      </c>
      <c r="P405" t="s">
        <v>855</v>
      </c>
      <c r="Q405" t="s">
        <v>130</v>
      </c>
      <c r="R405">
        <v>29763</v>
      </c>
      <c r="S405" t="s">
        <v>131</v>
      </c>
      <c r="T405">
        <v>40</v>
      </c>
      <c r="U405" t="s">
        <v>164</v>
      </c>
      <c r="V405" t="s">
        <v>809</v>
      </c>
      <c r="W405" t="s">
        <v>718</v>
      </c>
      <c r="X405" t="s">
        <v>142</v>
      </c>
      <c r="Y405" t="s">
        <v>132</v>
      </c>
      <c r="Z405" t="s">
        <v>719</v>
      </c>
      <c r="AA405" s="25">
        <v>43961</v>
      </c>
    </row>
    <row r="406" spans="1:27">
      <c r="A406" t="s">
        <v>673</v>
      </c>
      <c r="B406" t="s">
        <v>124</v>
      </c>
      <c r="C406" t="s">
        <v>132</v>
      </c>
      <c r="D406" t="s">
        <v>132</v>
      </c>
      <c r="E406" s="25">
        <v>43939</v>
      </c>
      <c r="F406">
        <v>18</v>
      </c>
      <c r="G406">
        <v>4</v>
      </c>
      <c r="H406">
        <v>2020</v>
      </c>
      <c r="I406" t="s">
        <v>138</v>
      </c>
      <c r="J406" t="s">
        <v>38</v>
      </c>
      <c r="K406" t="s">
        <v>852</v>
      </c>
      <c r="L406" t="s">
        <v>661</v>
      </c>
      <c r="M406">
        <v>40.898187</v>
      </c>
      <c r="N406">
        <v>-7.9331149999999999</v>
      </c>
      <c r="O406" t="s">
        <v>852</v>
      </c>
      <c r="P406" t="s">
        <v>852</v>
      </c>
      <c r="Q406" t="s">
        <v>130</v>
      </c>
      <c r="R406">
        <v>29763</v>
      </c>
      <c r="S406" t="s">
        <v>131</v>
      </c>
      <c r="T406">
        <v>80</v>
      </c>
      <c r="U406" t="s">
        <v>164</v>
      </c>
      <c r="V406" t="s">
        <v>809</v>
      </c>
      <c r="W406" t="s">
        <v>718</v>
      </c>
      <c r="X406" t="s">
        <v>142</v>
      </c>
      <c r="Y406" t="s">
        <v>132</v>
      </c>
      <c r="Z406" t="s">
        <v>719</v>
      </c>
      <c r="AA406" s="25">
        <v>43961</v>
      </c>
    </row>
    <row r="407" spans="1:27">
      <c r="A407" t="s">
        <v>674</v>
      </c>
      <c r="B407" t="s">
        <v>124</v>
      </c>
      <c r="C407" t="s">
        <v>132</v>
      </c>
      <c r="D407" t="s">
        <v>132</v>
      </c>
      <c r="E407" s="25">
        <v>43940</v>
      </c>
      <c r="F407">
        <v>19</v>
      </c>
      <c r="G407">
        <v>4</v>
      </c>
      <c r="H407">
        <v>2020</v>
      </c>
      <c r="I407" t="s">
        <v>138</v>
      </c>
      <c r="J407" t="s">
        <v>38</v>
      </c>
      <c r="K407" t="s">
        <v>499</v>
      </c>
      <c r="L407" t="s">
        <v>500</v>
      </c>
      <c r="M407">
        <v>40.517139</v>
      </c>
      <c r="N407">
        <v>-8.0800400000000003</v>
      </c>
      <c r="O407" t="s">
        <v>499</v>
      </c>
      <c r="P407" t="s">
        <v>856</v>
      </c>
      <c r="Q407" t="s">
        <v>130</v>
      </c>
      <c r="R407">
        <v>29763</v>
      </c>
      <c r="S407" t="s">
        <v>131</v>
      </c>
      <c r="T407">
        <v>75</v>
      </c>
      <c r="U407" t="s">
        <v>136</v>
      </c>
      <c r="V407" t="s">
        <v>809</v>
      </c>
      <c r="W407" t="s">
        <v>718</v>
      </c>
      <c r="X407" t="s">
        <v>142</v>
      </c>
      <c r="Y407" t="s">
        <v>132</v>
      </c>
      <c r="Z407" t="s">
        <v>719</v>
      </c>
      <c r="AA407" s="25">
        <v>43961</v>
      </c>
    </row>
    <row r="408" spans="1:27">
      <c r="A408" t="s">
        <v>675</v>
      </c>
      <c r="B408" t="s">
        <v>124</v>
      </c>
      <c r="C408" t="s">
        <v>132</v>
      </c>
      <c r="D408" t="s">
        <v>132</v>
      </c>
      <c r="E408" s="25">
        <v>43940</v>
      </c>
      <c r="F408">
        <v>19</v>
      </c>
      <c r="G408">
        <v>4</v>
      </c>
      <c r="H408">
        <v>2020</v>
      </c>
      <c r="I408" t="s">
        <v>138</v>
      </c>
      <c r="J408" t="s">
        <v>38</v>
      </c>
      <c r="K408" t="s">
        <v>665</v>
      </c>
      <c r="L408" t="s">
        <v>523</v>
      </c>
      <c r="M408">
        <v>40.604379000000002</v>
      </c>
      <c r="N408">
        <v>-7.7612690000000004</v>
      </c>
      <c r="O408" t="s">
        <v>665</v>
      </c>
      <c r="P408" t="s">
        <v>857</v>
      </c>
      <c r="Q408" t="s">
        <v>130</v>
      </c>
      <c r="R408">
        <v>29763</v>
      </c>
      <c r="S408" t="s">
        <v>131</v>
      </c>
      <c r="T408">
        <v>84</v>
      </c>
      <c r="U408" t="s">
        <v>164</v>
      </c>
      <c r="V408" t="s">
        <v>809</v>
      </c>
      <c r="W408" t="s">
        <v>718</v>
      </c>
      <c r="X408" t="s">
        <v>142</v>
      </c>
      <c r="Y408" t="s">
        <v>132</v>
      </c>
      <c r="Z408" t="s">
        <v>719</v>
      </c>
      <c r="AA408" s="25">
        <v>43961</v>
      </c>
    </row>
    <row r="409" spans="1:27">
      <c r="A409" t="s">
        <v>676</v>
      </c>
      <c r="B409" t="s">
        <v>124</v>
      </c>
      <c r="C409" t="s">
        <v>132</v>
      </c>
      <c r="D409" t="s">
        <v>132</v>
      </c>
      <c r="E409" s="25">
        <v>43940</v>
      </c>
      <c r="F409">
        <v>19</v>
      </c>
      <c r="G409">
        <v>4</v>
      </c>
      <c r="H409">
        <v>2020</v>
      </c>
      <c r="I409" t="s">
        <v>138</v>
      </c>
      <c r="J409" t="s">
        <v>38</v>
      </c>
      <c r="K409" t="s">
        <v>853</v>
      </c>
      <c r="L409" t="s">
        <v>661</v>
      </c>
      <c r="M409">
        <v>40.982160999999998</v>
      </c>
      <c r="N409">
        <v>-7.6107100000000001</v>
      </c>
      <c r="O409" t="s">
        <v>853</v>
      </c>
      <c r="P409" t="s">
        <v>853</v>
      </c>
      <c r="Q409" t="s">
        <v>130</v>
      </c>
      <c r="R409">
        <v>29763</v>
      </c>
      <c r="S409" t="s">
        <v>131</v>
      </c>
      <c r="T409">
        <v>87</v>
      </c>
      <c r="U409" t="s">
        <v>164</v>
      </c>
      <c r="V409" t="s">
        <v>809</v>
      </c>
      <c r="W409" t="s">
        <v>718</v>
      </c>
      <c r="X409" t="s">
        <v>142</v>
      </c>
      <c r="Y409" t="s">
        <v>132</v>
      </c>
      <c r="Z409" t="s">
        <v>719</v>
      </c>
      <c r="AA409" s="25">
        <v>43961</v>
      </c>
    </row>
    <row r="410" spans="1:27">
      <c r="A410" t="s">
        <v>677</v>
      </c>
      <c r="B410" t="s">
        <v>124</v>
      </c>
      <c r="C410" t="s">
        <v>132</v>
      </c>
      <c r="D410" t="s">
        <v>132</v>
      </c>
      <c r="E410" s="25">
        <v>43940</v>
      </c>
      <c r="F410">
        <v>19</v>
      </c>
      <c r="G410">
        <v>4</v>
      </c>
      <c r="H410">
        <v>2020</v>
      </c>
      <c r="I410" t="s">
        <v>138</v>
      </c>
      <c r="J410" t="s">
        <v>38</v>
      </c>
      <c r="K410" t="s">
        <v>522</v>
      </c>
      <c r="L410" t="s">
        <v>523</v>
      </c>
      <c r="M410">
        <v>40.657651000000001</v>
      </c>
      <c r="N410">
        <v>-7.9120200000000001</v>
      </c>
      <c r="O410" t="s">
        <v>522</v>
      </c>
      <c r="P410" t="s">
        <v>671</v>
      </c>
      <c r="Q410" t="s">
        <v>130</v>
      </c>
      <c r="R410">
        <v>29763</v>
      </c>
      <c r="S410" t="s">
        <v>131</v>
      </c>
      <c r="T410">
        <v>70</v>
      </c>
      <c r="U410" t="s">
        <v>136</v>
      </c>
      <c r="V410" t="s">
        <v>809</v>
      </c>
      <c r="W410" t="s">
        <v>718</v>
      </c>
      <c r="X410" t="s">
        <v>142</v>
      </c>
      <c r="Y410" t="s">
        <v>132</v>
      </c>
      <c r="Z410" t="s">
        <v>719</v>
      </c>
      <c r="AA410" s="25">
        <v>43961</v>
      </c>
    </row>
    <row r="411" spans="1:27">
      <c r="A411" t="s">
        <v>678</v>
      </c>
      <c r="B411" t="s">
        <v>124</v>
      </c>
      <c r="C411" t="s">
        <v>132</v>
      </c>
      <c r="D411" t="s">
        <v>132</v>
      </c>
      <c r="E411" s="25">
        <v>43941</v>
      </c>
      <c r="F411">
        <v>20</v>
      </c>
      <c r="G411">
        <v>4</v>
      </c>
      <c r="H411">
        <v>2020</v>
      </c>
      <c r="I411" t="s">
        <v>138</v>
      </c>
      <c r="J411" t="s">
        <v>38</v>
      </c>
      <c r="K411" t="s">
        <v>522</v>
      </c>
      <c r="L411" t="s">
        <v>523</v>
      </c>
      <c r="M411">
        <v>40.657651000000001</v>
      </c>
      <c r="N411">
        <v>-7.9120200000000001</v>
      </c>
      <c r="O411" t="s">
        <v>522</v>
      </c>
      <c r="P411" t="s">
        <v>858</v>
      </c>
      <c r="Q411" t="s">
        <v>130</v>
      </c>
      <c r="R411">
        <v>29763</v>
      </c>
      <c r="S411" t="s">
        <v>131</v>
      </c>
      <c r="T411">
        <v>50</v>
      </c>
      <c r="U411" t="s">
        <v>136</v>
      </c>
      <c r="V411" t="s">
        <v>809</v>
      </c>
      <c r="W411" t="s">
        <v>718</v>
      </c>
      <c r="X411" t="s">
        <v>142</v>
      </c>
      <c r="Y411" t="s">
        <v>132</v>
      </c>
      <c r="Z411" t="s">
        <v>719</v>
      </c>
      <c r="AA411" s="25">
        <v>43961</v>
      </c>
    </row>
    <row r="412" spans="1:27">
      <c r="A412" t="s">
        <v>679</v>
      </c>
      <c r="B412" t="s">
        <v>124</v>
      </c>
      <c r="C412" t="s">
        <v>132</v>
      </c>
      <c r="D412" t="s">
        <v>132</v>
      </c>
      <c r="E412" s="25">
        <v>43942</v>
      </c>
      <c r="F412">
        <v>21</v>
      </c>
      <c r="G412">
        <v>4</v>
      </c>
      <c r="H412">
        <v>2020</v>
      </c>
      <c r="I412" t="s">
        <v>138</v>
      </c>
      <c r="J412" t="s">
        <v>38</v>
      </c>
      <c r="K412" t="s">
        <v>522</v>
      </c>
      <c r="L412" t="s">
        <v>523</v>
      </c>
      <c r="M412">
        <v>40.657651000000001</v>
      </c>
      <c r="N412">
        <v>-7.9120200000000001</v>
      </c>
      <c r="O412" t="s">
        <v>522</v>
      </c>
      <c r="P412" t="s">
        <v>671</v>
      </c>
      <c r="Q412" t="s">
        <v>130</v>
      </c>
      <c r="R412">
        <v>29763</v>
      </c>
      <c r="S412" t="s">
        <v>131</v>
      </c>
      <c r="T412">
        <v>70</v>
      </c>
      <c r="U412" t="s">
        <v>136</v>
      </c>
      <c r="V412" t="s">
        <v>809</v>
      </c>
      <c r="W412" t="s">
        <v>718</v>
      </c>
      <c r="X412" t="s">
        <v>142</v>
      </c>
      <c r="Y412" t="s">
        <v>132</v>
      </c>
      <c r="Z412" t="s">
        <v>719</v>
      </c>
      <c r="AA412" s="25">
        <v>43961</v>
      </c>
    </row>
    <row r="413" spans="1:27">
      <c r="A413" t="s">
        <v>680</v>
      </c>
      <c r="B413" t="s">
        <v>124</v>
      </c>
      <c r="C413" t="s">
        <v>132</v>
      </c>
      <c r="D413" t="s">
        <v>132</v>
      </c>
      <c r="E413" s="25">
        <v>43942</v>
      </c>
      <c r="F413">
        <v>21</v>
      </c>
      <c r="G413">
        <v>4</v>
      </c>
      <c r="H413">
        <v>2020</v>
      </c>
      <c r="I413" t="s">
        <v>138</v>
      </c>
      <c r="J413" t="s">
        <v>38</v>
      </c>
      <c r="K413" t="s">
        <v>852</v>
      </c>
      <c r="L413" t="s">
        <v>661</v>
      </c>
      <c r="M413">
        <v>40.898187</v>
      </c>
      <c r="N413">
        <v>-7.9331149999999999</v>
      </c>
      <c r="O413" t="s">
        <v>852</v>
      </c>
      <c r="P413" t="s">
        <v>852</v>
      </c>
      <c r="Q413" t="s">
        <v>130</v>
      </c>
      <c r="R413">
        <v>29763</v>
      </c>
      <c r="S413" t="s">
        <v>131</v>
      </c>
      <c r="T413">
        <v>84</v>
      </c>
      <c r="U413" t="s">
        <v>136</v>
      </c>
      <c r="V413" t="s">
        <v>809</v>
      </c>
      <c r="W413" t="s">
        <v>718</v>
      </c>
      <c r="X413" t="s">
        <v>142</v>
      </c>
      <c r="Y413" t="s">
        <v>132</v>
      </c>
      <c r="Z413" t="s">
        <v>719</v>
      </c>
      <c r="AA413" s="25">
        <v>43961</v>
      </c>
    </row>
    <row r="414" spans="1:27">
      <c r="A414" t="s">
        <v>681</v>
      </c>
      <c r="B414" t="s">
        <v>124</v>
      </c>
      <c r="C414" t="s">
        <v>132</v>
      </c>
      <c r="D414" t="s">
        <v>132</v>
      </c>
      <c r="E414" s="25">
        <v>43942</v>
      </c>
      <c r="F414">
        <v>21</v>
      </c>
      <c r="G414">
        <v>4</v>
      </c>
      <c r="H414">
        <v>2020</v>
      </c>
      <c r="I414" t="s">
        <v>138</v>
      </c>
      <c r="J414" t="s">
        <v>38</v>
      </c>
      <c r="K414" t="s">
        <v>665</v>
      </c>
      <c r="L414" t="s">
        <v>523</v>
      </c>
      <c r="M414">
        <v>40.604379000000002</v>
      </c>
      <c r="N414">
        <v>-7.7612690000000004</v>
      </c>
      <c r="O414" t="s">
        <v>665</v>
      </c>
      <c r="P414" t="s">
        <v>665</v>
      </c>
      <c r="Q414" t="s">
        <v>130</v>
      </c>
      <c r="R414">
        <v>29763</v>
      </c>
      <c r="S414" t="s">
        <v>131</v>
      </c>
      <c r="T414">
        <v>84</v>
      </c>
      <c r="U414" t="s">
        <v>136</v>
      </c>
      <c r="V414" t="s">
        <v>809</v>
      </c>
      <c r="W414" t="s">
        <v>718</v>
      </c>
      <c r="X414" t="s">
        <v>142</v>
      </c>
      <c r="Y414" t="s">
        <v>132</v>
      </c>
      <c r="Z414" t="s">
        <v>719</v>
      </c>
      <c r="AA414" s="25">
        <v>43961</v>
      </c>
    </row>
    <row r="415" spans="1:27">
      <c r="A415" t="s">
        <v>682</v>
      </c>
      <c r="B415" t="s">
        <v>124</v>
      </c>
      <c r="C415" t="s">
        <v>132</v>
      </c>
      <c r="D415" t="s">
        <v>132</v>
      </c>
      <c r="E415" s="25">
        <v>43942</v>
      </c>
      <c r="F415">
        <v>21</v>
      </c>
      <c r="G415">
        <v>4</v>
      </c>
      <c r="H415">
        <v>2020</v>
      </c>
      <c r="I415" t="s">
        <v>138</v>
      </c>
      <c r="J415" t="s">
        <v>38</v>
      </c>
      <c r="K415" t="s">
        <v>499</v>
      </c>
      <c r="L415" t="s">
        <v>500</v>
      </c>
      <c r="M415">
        <v>40.517139</v>
      </c>
      <c r="N415">
        <v>-8.0800400000000003</v>
      </c>
      <c r="O415" t="s">
        <v>499</v>
      </c>
      <c r="P415" t="s">
        <v>856</v>
      </c>
      <c r="Q415" t="s">
        <v>130</v>
      </c>
      <c r="R415">
        <v>29763</v>
      </c>
      <c r="S415" t="s">
        <v>131</v>
      </c>
      <c r="T415">
        <v>75</v>
      </c>
      <c r="U415" t="s">
        <v>136</v>
      </c>
      <c r="V415" t="s">
        <v>809</v>
      </c>
      <c r="W415" t="s">
        <v>718</v>
      </c>
      <c r="X415" t="s">
        <v>142</v>
      </c>
      <c r="Y415" t="s">
        <v>132</v>
      </c>
      <c r="Z415" t="s">
        <v>719</v>
      </c>
      <c r="AA415" s="25">
        <v>43961</v>
      </c>
    </row>
    <row r="416" spans="1:27">
      <c r="A416" t="s">
        <v>683</v>
      </c>
      <c r="B416" t="s">
        <v>124</v>
      </c>
      <c r="C416" t="s">
        <v>132</v>
      </c>
      <c r="D416" t="s">
        <v>132</v>
      </c>
      <c r="E416" s="25">
        <v>43942</v>
      </c>
      <c r="F416">
        <v>21</v>
      </c>
      <c r="G416">
        <v>4</v>
      </c>
      <c r="H416">
        <v>2020</v>
      </c>
      <c r="I416" t="s">
        <v>138</v>
      </c>
      <c r="J416" t="s">
        <v>38</v>
      </c>
      <c r="K416" t="s">
        <v>853</v>
      </c>
      <c r="L416" t="s">
        <v>661</v>
      </c>
      <c r="M416">
        <v>40.982160999999998</v>
      </c>
      <c r="N416">
        <v>-7.6107100000000001</v>
      </c>
      <c r="O416" t="s">
        <v>853</v>
      </c>
      <c r="P416" t="s">
        <v>853</v>
      </c>
      <c r="Q416" t="s">
        <v>130</v>
      </c>
      <c r="R416">
        <v>29763</v>
      </c>
      <c r="S416" t="s">
        <v>131</v>
      </c>
      <c r="T416">
        <v>87</v>
      </c>
      <c r="U416" t="s">
        <v>164</v>
      </c>
      <c r="V416" t="s">
        <v>809</v>
      </c>
      <c r="W416" t="s">
        <v>718</v>
      </c>
      <c r="X416" t="s">
        <v>142</v>
      </c>
      <c r="Y416" t="s">
        <v>132</v>
      </c>
      <c r="Z416" t="s">
        <v>719</v>
      </c>
      <c r="AA416" s="25">
        <v>43961</v>
      </c>
    </row>
    <row r="417" spans="1:27">
      <c r="A417" t="s">
        <v>684</v>
      </c>
      <c r="B417" t="s">
        <v>124</v>
      </c>
      <c r="C417" t="s">
        <v>132</v>
      </c>
      <c r="D417" t="s">
        <v>132</v>
      </c>
      <c r="E417" s="25">
        <v>43943</v>
      </c>
      <c r="F417">
        <v>22</v>
      </c>
      <c r="G417">
        <v>4</v>
      </c>
      <c r="H417">
        <v>2020</v>
      </c>
      <c r="I417" t="s">
        <v>138</v>
      </c>
      <c r="J417" t="s">
        <v>38</v>
      </c>
      <c r="K417" t="s">
        <v>665</v>
      </c>
      <c r="L417" t="s">
        <v>523</v>
      </c>
      <c r="M417">
        <v>40.604379000000002</v>
      </c>
      <c r="N417">
        <v>-7.7612690000000004</v>
      </c>
      <c r="O417" t="s">
        <v>665</v>
      </c>
      <c r="P417" t="s">
        <v>665</v>
      </c>
      <c r="Q417" t="s">
        <v>130</v>
      </c>
      <c r="R417">
        <v>29763</v>
      </c>
      <c r="S417" t="s">
        <v>131</v>
      </c>
      <c r="T417">
        <v>84</v>
      </c>
      <c r="U417" t="s">
        <v>164</v>
      </c>
      <c r="V417" t="s">
        <v>809</v>
      </c>
      <c r="W417" t="s">
        <v>718</v>
      </c>
      <c r="X417" t="s">
        <v>142</v>
      </c>
      <c r="Y417" t="s">
        <v>132</v>
      </c>
      <c r="Z417" t="s">
        <v>719</v>
      </c>
      <c r="AA417" s="25">
        <v>43961</v>
      </c>
    </row>
    <row r="418" spans="1:27">
      <c r="A418" t="s">
        <v>685</v>
      </c>
      <c r="B418" t="s">
        <v>124</v>
      </c>
      <c r="C418" t="s">
        <v>132</v>
      </c>
      <c r="D418" t="s">
        <v>132</v>
      </c>
      <c r="E418" s="25">
        <v>43907</v>
      </c>
      <c r="F418">
        <v>17</v>
      </c>
      <c r="G418">
        <v>3</v>
      </c>
      <c r="H418">
        <v>2020</v>
      </c>
      <c r="I418" t="s">
        <v>138</v>
      </c>
      <c r="J418" t="s">
        <v>38</v>
      </c>
      <c r="K418" t="s">
        <v>739</v>
      </c>
      <c r="L418" t="s">
        <v>206</v>
      </c>
      <c r="M418">
        <v>38.663564000000001</v>
      </c>
      <c r="N418">
        <v>-27.228863</v>
      </c>
      <c r="O418" t="s">
        <v>739</v>
      </c>
      <c r="P418" t="s">
        <v>740</v>
      </c>
      <c r="Q418" t="s">
        <v>130</v>
      </c>
      <c r="R418">
        <v>29763</v>
      </c>
      <c r="S418" t="s">
        <v>131</v>
      </c>
      <c r="T418" t="s">
        <v>132</v>
      </c>
      <c r="U418" t="s">
        <v>132</v>
      </c>
      <c r="V418" t="s">
        <v>740</v>
      </c>
      <c r="W418" t="s">
        <v>718</v>
      </c>
      <c r="X418" t="s">
        <v>142</v>
      </c>
      <c r="Y418" t="s">
        <v>132</v>
      </c>
      <c r="Z418" t="s">
        <v>719</v>
      </c>
      <c r="AA418" s="25">
        <v>43961</v>
      </c>
    </row>
    <row r="419" spans="1:27">
      <c r="A419" t="s">
        <v>686</v>
      </c>
      <c r="B419" t="s">
        <v>124</v>
      </c>
      <c r="C419" t="s">
        <v>132</v>
      </c>
      <c r="D419" t="s">
        <v>132</v>
      </c>
      <c r="E419" s="25">
        <v>43908</v>
      </c>
      <c r="F419">
        <v>18</v>
      </c>
      <c r="G419">
        <v>3</v>
      </c>
      <c r="H419">
        <v>2020</v>
      </c>
      <c r="I419" t="s">
        <v>138</v>
      </c>
      <c r="J419" t="s">
        <v>38</v>
      </c>
      <c r="K419" t="s">
        <v>739</v>
      </c>
      <c r="L419" t="s">
        <v>206</v>
      </c>
      <c r="M419">
        <v>38.663564000000001</v>
      </c>
      <c r="N419">
        <v>-27.228863</v>
      </c>
      <c r="O419" t="s">
        <v>739</v>
      </c>
      <c r="P419" t="s">
        <v>740</v>
      </c>
      <c r="Q419" t="s">
        <v>130</v>
      </c>
      <c r="R419">
        <v>29763</v>
      </c>
      <c r="S419" t="s">
        <v>131</v>
      </c>
      <c r="T419" t="s">
        <v>132</v>
      </c>
      <c r="U419" t="s">
        <v>132</v>
      </c>
      <c r="V419" t="s">
        <v>740</v>
      </c>
      <c r="W419" t="s">
        <v>718</v>
      </c>
      <c r="X419" t="s">
        <v>142</v>
      </c>
      <c r="Y419" t="s">
        <v>132</v>
      </c>
      <c r="Z419" t="s">
        <v>719</v>
      </c>
      <c r="AA419" s="25">
        <v>43961</v>
      </c>
    </row>
    <row r="420" spans="1:27">
      <c r="A420" t="s">
        <v>687</v>
      </c>
      <c r="B420" t="s">
        <v>124</v>
      </c>
      <c r="C420" t="s">
        <v>132</v>
      </c>
      <c r="D420" t="s">
        <v>132</v>
      </c>
      <c r="E420" s="25">
        <v>43910</v>
      </c>
      <c r="F420">
        <v>20</v>
      </c>
      <c r="G420">
        <v>3</v>
      </c>
      <c r="H420">
        <v>2020</v>
      </c>
      <c r="I420" t="s">
        <v>138</v>
      </c>
      <c r="J420" t="s">
        <v>38</v>
      </c>
      <c r="K420" t="s">
        <v>306</v>
      </c>
      <c r="L420" t="s">
        <v>307</v>
      </c>
      <c r="M420">
        <v>38.684060000000002</v>
      </c>
      <c r="N420">
        <v>-28.213508000000001</v>
      </c>
      <c r="O420" t="s">
        <v>306</v>
      </c>
      <c r="P420" t="s">
        <v>306</v>
      </c>
      <c r="Q420" t="s">
        <v>130</v>
      </c>
      <c r="R420">
        <v>29763</v>
      </c>
      <c r="S420" t="s">
        <v>131</v>
      </c>
      <c r="T420">
        <v>60</v>
      </c>
      <c r="U420" t="s">
        <v>164</v>
      </c>
      <c r="V420" t="s">
        <v>740</v>
      </c>
      <c r="W420" t="s">
        <v>718</v>
      </c>
      <c r="X420" t="s">
        <v>142</v>
      </c>
      <c r="Y420" t="s">
        <v>132</v>
      </c>
      <c r="Z420" t="s">
        <v>719</v>
      </c>
      <c r="AA420" s="25">
        <v>43961</v>
      </c>
    </row>
    <row r="421" spans="1:27">
      <c r="A421" t="s">
        <v>688</v>
      </c>
      <c r="B421" t="s">
        <v>124</v>
      </c>
      <c r="C421" t="s">
        <v>132</v>
      </c>
      <c r="D421" t="s">
        <v>132</v>
      </c>
      <c r="E421" s="25">
        <v>43911</v>
      </c>
      <c r="F421">
        <v>21</v>
      </c>
      <c r="G421">
        <v>3</v>
      </c>
      <c r="H421">
        <v>2020</v>
      </c>
      <c r="I421" t="s">
        <v>138</v>
      </c>
      <c r="J421" t="s">
        <v>38</v>
      </c>
      <c r="K421" t="s">
        <v>766</v>
      </c>
      <c r="L421" t="s">
        <v>309</v>
      </c>
      <c r="M421">
        <v>37.820934999999999</v>
      </c>
      <c r="N421">
        <v>-25.518494</v>
      </c>
      <c r="O421" t="s">
        <v>766</v>
      </c>
      <c r="P421" t="s">
        <v>766</v>
      </c>
      <c r="Q421" t="s">
        <v>130</v>
      </c>
      <c r="R421">
        <v>29763</v>
      </c>
      <c r="S421" t="s">
        <v>131</v>
      </c>
      <c r="T421">
        <v>24</v>
      </c>
      <c r="U421" t="s">
        <v>136</v>
      </c>
      <c r="V421" t="s">
        <v>740</v>
      </c>
      <c r="W421" t="s">
        <v>718</v>
      </c>
      <c r="X421" t="s">
        <v>142</v>
      </c>
      <c r="Y421" t="s">
        <v>132</v>
      </c>
      <c r="Z421" t="s">
        <v>719</v>
      </c>
      <c r="AA421" s="25">
        <v>43961</v>
      </c>
    </row>
    <row r="422" spans="1:27">
      <c r="A422" t="s">
        <v>689</v>
      </c>
      <c r="B422" t="s">
        <v>124</v>
      </c>
      <c r="C422" t="s">
        <v>132</v>
      </c>
      <c r="D422" t="s">
        <v>132</v>
      </c>
      <c r="E422" s="25">
        <v>43911</v>
      </c>
      <c r="F422">
        <v>21</v>
      </c>
      <c r="G422">
        <v>3</v>
      </c>
      <c r="H422">
        <v>2020</v>
      </c>
      <c r="I422" t="s">
        <v>138</v>
      </c>
      <c r="J422" t="s">
        <v>38</v>
      </c>
      <c r="K422" t="s">
        <v>306</v>
      </c>
      <c r="L422" t="s">
        <v>307</v>
      </c>
      <c r="M422">
        <v>38.684060000000002</v>
      </c>
      <c r="N422">
        <v>-28.213508000000001</v>
      </c>
      <c r="O422" t="s">
        <v>306</v>
      </c>
      <c r="P422" t="s">
        <v>306</v>
      </c>
      <c r="Q422" t="s">
        <v>130</v>
      </c>
      <c r="R422">
        <v>29763</v>
      </c>
      <c r="S422" t="s">
        <v>131</v>
      </c>
      <c r="T422">
        <v>53</v>
      </c>
      <c r="U422" t="s">
        <v>136</v>
      </c>
      <c r="V422" t="s">
        <v>740</v>
      </c>
      <c r="W422" t="s">
        <v>718</v>
      </c>
      <c r="X422" t="s">
        <v>142</v>
      </c>
      <c r="Y422" t="s">
        <v>132</v>
      </c>
      <c r="Z422" t="s">
        <v>719</v>
      </c>
      <c r="AA422" s="25">
        <v>43961</v>
      </c>
    </row>
    <row r="423" spans="1:27">
      <c r="A423" t="s">
        <v>690</v>
      </c>
      <c r="B423" t="s">
        <v>124</v>
      </c>
      <c r="C423" t="s">
        <v>132</v>
      </c>
      <c r="D423" t="s">
        <v>132</v>
      </c>
      <c r="E423" s="25">
        <v>43911</v>
      </c>
      <c r="F423">
        <v>21</v>
      </c>
      <c r="G423">
        <v>3</v>
      </c>
      <c r="H423">
        <v>2020</v>
      </c>
      <c r="I423" t="s">
        <v>138</v>
      </c>
      <c r="J423" t="s">
        <v>38</v>
      </c>
      <c r="K423" t="s">
        <v>306</v>
      </c>
      <c r="L423" t="s">
        <v>307</v>
      </c>
      <c r="M423">
        <v>38.684060000000002</v>
      </c>
      <c r="N423">
        <v>-28.213508000000001</v>
      </c>
      <c r="O423" t="s">
        <v>306</v>
      </c>
      <c r="P423" t="s">
        <v>306</v>
      </c>
      <c r="Q423" t="s">
        <v>130</v>
      </c>
      <c r="R423">
        <v>29763</v>
      </c>
      <c r="S423" t="s">
        <v>131</v>
      </c>
      <c r="T423">
        <v>68</v>
      </c>
      <c r="U423" t="s">
        <v>164</v>
      </c>
      <c r="V423" t="s">
        <v>740</v>
      </c>
      <c r="W423" t="s">
        <v>718</v>
      </c>
      <c r="X423" t="s">
        <v>142</v>
      </c>
      <c r="Y423" t="s">
        <v>132</v>
      </c>
      <c r="Z423" t="s">
        <v>719</v>
      </c>
      <c r="AA423" s="25">
        <v>43961</v>
      </c>
    </row>
    <row r="424" spans="1:27">
      <c r="A424" t="s">
        <v>691</v>
      </c>
      <c r="B424" t="s">
        <v>124</v>
      </c>
      <c r="C424" t="s">
        <v>132</v>
      </c>
      <c r="D424" t="s">
        <v>132</v>
      </c>
      <c r="E424" s="25">
        <v>43911</v>
      </c>
      <c r="F424">
        <v>21</v>
      </c>
      <c r="G424">
        <v>3</v>
      </c>
      <c r="H424">
        <v>2020</v>
      </c>
      <c r="I424" t="s">
        <v>138</v>
      </c>
      <c r="J424" t="s">
        <v>38</v>
      </c>
      <c r="K424" t="s">
        <v>306</v>
      </c>
      <c r="L424" t="s">
        <v>307</v>
      </c>
      <c r="M424">
        <v>38.684060000000002</v>
      </c>
      <c r="N424">
        <v>-28.213508000000001</v>
      </c>
      <c r="O424" t="s">
        <v>306</v>
      </c>
      <c r="P424" t="s">
        <v>306</v>
      </c>
      <c r="Q424" t="s">
        <v>130</v>
      </c>
      <c r="R424">
        <v>29763</v>
      </c>
      <c r="S424" t="s">
        <v>131</v>
      </c>
      <c r="T424">
        <v>44</v>
      </c>
      <c r="U424" t="s">
        <v>136</v>
      </c>
      <c r="V424" t="s">
        <v>740</v>
      </c>
      <c r="W424" t="s">
        <v>718</v>
      </c>
      <c r="X424" t="s">
        <v>142</v>
      </c>
      <c r="Y424" t="s">
        <v>132</v>
      </c>
      <c r="Z424" t="s">
        <v>719</v>
      </c>
      <c r="AA424" s="25">
        <v>43961</v>
      </c>
    </row>
    <row r="425" spans="1:27">
      <c r="A425" t="s">
        <v>692</v>
      </c>
      <c r="B425" t="s">
        <v>124</v>
      </c>
      <c r="C425" t="s">
        <v>132</v>
      </c>
      <c r="D425" t="s">
        <v>132</v>
      </c>
      <c r="E425" s="25">
        <v>43911</v>
      </c>
      <c r="F425">
        <v>21</v>
      </c>
      <c r="G425">
        <v>3</v>
      </c>
      <c r="H425">
        <v>2020</v>
      </c>
      <c r="I425" t="s">
        <v>138</v>
      </c>
      <c r="J425" t="s">
        <v>38</v>
      </c>
      <c r="K425" t="s">
        <v>693</v>
      </c>
      <c r="L425" t="s">
        <v>307</v>
      </c>
      <c r="M425">
        <v>38.600968000000002</v>
      </c>
      <c r="N425">
        <v>-28.012035000000001</v>
      </c>
      <c r="O425" t="s">
        <v>693</v>
      </c>
      <c r="P425" t="s">
        <v>693</v>
      </c>
      <c r="Q425" t="s">
        <v>130</v>
      </c>
      <c r="R425">
        <v>29763</v>
      </c>
      <c r="S425" t="s">
        <v>131</v>
      </c>
      <c r="T425">
        <v>52</v>
      </c>
      <c r="U425" t="s">
        <v>136</v>
      </c>
      <c r="V425" t="s">
        <v>740</v>
      </c>
      <c r="W425" t="s">
        <v>718</v>
      </c>
      <c r="X425" t="s">
        <v>142</v>
      </c>
      <c r="Y425" t="s">
        <v>132</v>
      </c>
      <c r="Z425" t="s">
        <v>719</v>
      </c>
      <c r="AA425" s="25">
        <v>43961</v>
      </c>
    </row>
    <row r="426" spans="1:27">
      <c r="A426" t="s">
        <v>694</v>
      </c>
      <c r="B426" t="s">
        <v>124</v>
      </c>
      <c r="C426" t="s">
        <v>132</v>
      </c>
      <c r="D426" t="s">
        <v>132</v>
      </c>
      <c r="E426" s="25">
        <v>43911</v>
      </c>
      <c r="F426">
        <v>21</v>
      </c>
      <c r="G426">
        <v>3</v>
      </c>
      <c r="H426">
        <v>2020</v>
      </c>
      <c r="I426" t="s">
        <v>138</v>
      </c>
      <c r="J426" t="s">
        <v>38</v>
      </c>
      <c r="K426" t="s">
        <v>739</v>
      </c>
      <c r="L426" t="s">
        <v>206</v>
      </c>
      <c r="M426">
        <v>38.663564000000001</v>
      </c>
      <c r="N426">
        <v>-27.228863</v>
      </c>
      <c r="O426" t="s">
        <v>739</v>
      </c>
      <c r="P426" t="s">
        <v>739</v>
      </c>
      <c r="Q426" t="s">
        <v>130</v>
      </c>
      <c r="R426">
        <v>29763</v>
      </c>
      <c r="S426" t="s">
        <v>131</v>
      </c>
      <c r="T426">
        <v>40</v>
      </c>
      <c r="U426" t="s">
        <v>136</v>
      </c>
      <c r="V426" t="s">
        <v>740</v>
      </c>
      <c r="W426" t="s">
        <v>718</v>
      </c>
      <c r="X426" t="s">
        <v>142</v>
      </c>
      <c r="Y426" t="s">
        <v>132</v>
      </c>
      <c r="Z426" t="s">
        <v>719</v>
      </c>
      <c r="AA426" s="25">
        <v>43961</v>
      </c>
    </row>
    <row r="427" spans="1:27">
      <c r="A427" t="s">
        <v>695</v>
      </c>
      <c r="B427" t="s">
        <v>124</v>
      </c>
      <c r="C427" t="s">
        <v>132</v>
      </c>
      <c r="D427" t="s">
        <v>132</v>
      </c>
      <c r="E427" s="25">
        <v>43912</v>
      </c>
      <c r="F427">
        <v>22</v>
      </c>
      <c r="G427">
        <v>3</v>
      </c>
      <c r="H427">
        <v>2020</v>
      </c>
      <c r="I427" t="s">
        <v>138</v>
      </c>
      <c r="J427" t="s">
        <v>38</v>
      </c>
      <c r="K427" t="s">
        <v>773</v>
      </c>
      <c r="L427" t="s">
        <v>309</v>
      </c>
      <c r="M427">
        <v>37.739085000000003</v>
      </c>
      <c r="N427">
        <v>-25.668164000000001</v>
      </c>
      <c r="O427" t="s">
        <v>773</v>
      </c>
      <c r="P427" t="s">
        <v>773</v>
      </c>
      <c r="Q427" t="s">
        <v>130</v>
      </c>
      <c r="R427">
        <v>29763</v>
      </c>
      <c r="S427" t="s">
        <v>131</v>
      </c>
      <c r="T427">
        <v>23</v>
      </c>
      <c r="U427" t="s">
        <v>164</v>
      </c>
      <c r="V427" t="s">
        <v>740</v>
      </c>
      <c r="W427" t="s">
        <v>718</v>
      </c>
      <c r="X427" t="s">
        <v>142</v>
      </c>
      <c r="Y427" t="s">
        <v>132</v>
      </c>
      <c r="Z427" t="s">
        <v>719</v>
      </c>
      <c r="AA427" s="25">
        <v>43961</v>
      </c>
    </row>
    <row r="428" spans="1:27">
      <c r="A428" t="s">
        <v>696</v>
      </c>
      <c r="B428" t="s">
        <v>124</v>
      </c>
      <c r="C428" t="s">
        <v>132</v>
      </c>
      <c r="D428" t="s">
        <v>132</v>
      </c>
      <c r="E428" s="25">
        <v>43913</v>
      </c>
      <c r="F428">
        <v>23</v>
      </c>
      <c r="G428">
        <v>3</v>
      </c>
      <c r="H428">
        <v>2020</v>
      </c>
      <c r="I428" t="s">
        <v>138</v>
      </c>
      <c r="J428" t="s">
        <v>38</v>
      </c>
      <c r="K428" t="s">
        <v>739</v>
      </c>
      <c r="L428" t="s">
        <v>206</v>
      </c>
      <c r="M428">
        <v>38.663564000000001</v>
      </c>
      <c r="N428">
        <v>-27.228863</v>
      </c>
      <c r="O428" t="s">
        <v>739</v>
      </c>
      <c r="P428" t="s">
        <v>740</v>
      </c>
      <c r="Q428" t="s">
        <v>130</v>
      </c>
      <c r="R428">
        <v>29763</v>
      </c>
      <c r="S428" t="s">
        <v>131</v>
      </c>
      <c r="T428" t="s">
        <v>132</v>
      </c>
      <c r="U428" t="s">
        <v>132</v>
      </c>
      <c r="V428" t="s">
        <v>740</v>
      </c>
      <c r="W428" t="s">
        <v>718</v>
      </c>
      <c r="X428" t="s">
        <v>142</v>
      </c>
      <c r="Y428" t="s">
        <v>132</v>
      </c>
      <c r="Z428" t="s">
        <v>719</v>
      </c>
      <c r="AA428" s="25">
        <v>43961</v>
      </c>
    </row>
    <row r="429" spans="1:27">
      <c r="A429" t="s">
        <v>697</v>
      </c>
      <c r="B429" t="s">
        <v>124</v>
      </c>
      <c r="C429" t="s">
        <v>132</v>
      </c>
      <c r="D429" t="s">
        <v>132</v>
      </c>
      <c r="E429" s="25">
        <v>43913</v>
      </c>
      <c r="F429">
        <v>23</v>
      </c>
      <c r="G429">
        <v>3</v>
      </c>
      <c r="H429">
        <v>2020</v>
      </c>
      <c r="I429" t="s">
        <v>138</v>
      </c>
      <c r="J429" t="s">
        <v>38</v>
      </c>
      <c r="K429" t="s">
        <v>739</v>
      </c>
      <c r="L429" t="s">
        <v>206</v>
      </c>
      <c r="M429">
        <v>38.663564000000001</v>
      </c>
      <c r="N429">
        <v>-27.228863</v>
      </c>
      <c r="O429" t="s">
        <v>739</v>
      </c>
      <c r="P429" t="s">
        <v>739</v>
      </c>
      <c r="Q429" t="s">
        <v>130</v>
      </c>
      <c r="R429">
        <v>29763</v>
      </c>
      <c r="S429" t="s">
        <v>131</v>
      </c>
      <c r="T429">
        <v>37</v>
      </c>
      <c r="U429" t="s">
        <v>164</v>
      </c>
      <c r="V429" t="s">
        <v>740</v>
      </c>
      <c r="W429" t="s">
        <v>718</v>
      </c>
      <c r="X429" t="s">
        <v>142</v>
      </c>
      <c r="Y429" t="s">
        <v>132</v>
      </c>
      <c r="Z429" t="s">
        <v>719</v>
      </c>
      <c r="AA429" s="25">
        <v>43961</v>
      </c>
    </row>
    <row r="430" spans="1:27">
      <c r="A430" t="s">
        <v>698</v>
      </c>
      <c r="B430" t="s">
        <v>124</v>
      </c>
      <c r="C430" t="s">
        <v>132</v>
      </c>
      <c r="D430" t="s">
        <v>132</v>
      </c>
      <c r="E430" s="25">
        <v>43913</v>
      </c>
      <c r="F430">
        <v>23</v>
      </c>
      <c r="G430">
        <v>3</v>
      </c>
      <c r="H430">
        <v>2020</v>
      </c>
      <c r="I430" t="s">
        <v>138</v>
      </c>
      <c r="J430" t="s">
        <v>38</v>
      </c>
      <c r="K430" t="s">
        <v>739</v>
      </c>
      <c r="L430" t="s">
        <v>206</v>
      </c>
      <c r="M430">
        <v>38.663564000000001</v>
      </c>
      <c r="N430">
        <v>-27.228863</v>
      </c>
      <c r="O430" t="s">
        <v>739</v>
      </c>
      <c r="P430" t="s">
        <v>740</v>
      </c>
      <c r="Q430" t="s">
        <v>130</v>
      </c>
      <c r="R430">
        <v>29763</v>
      </c>
      <c r="S430" t="s">
        <v>131</v>
      </c>
      <c r="T430" t="s">
        <v>132</v>
      </c>
      <c r="U430" t="s">
        <v>132</v>
      </c>
      <c r="V430" t="s">
        <v>740</v>
      </c>
      <c r="W430" t="s">
        <v>718</v>
      </c>
      <c r="X430" t="s">
        <v>142</v>
      </c>
      <c r="Y430" t="s">
        <v>132</v>
      </c>
      <c r="Z430" t="s">
        <v>719</v>
      </c>
      <c r="AA430" s="25">
        <v>43961</v>
      </c>
    </row>
    <row r="431" spans="1:27">
      <c r="A431" t="s">
        <v>699</v>
      </c>
      <c r="B431" t="s">
        <v>124</v>
      </c>
      <c r="C431" t="s">
        <v>132</v>
      </c>
      <c r="D431" t="s">
        <v>132</v>
      </c>
      <c r="E431" s="25">
        <v>43913</v>
      </c>
      <c r="F431">
        <v>23</v>
      </c>
      <c r="G431">
        <v>3</v>
      </c>
      <c r="H431">
        <v>2020</v>
      </c>
      <c r="I431" t="s">
        <v>138</v>
      </c>
      <c r="J431" t="s">
        <v>38</v>
      </c>
      <c r="K431" t="s">
        <v>773</v>
      </c>
      <c r="L431" t="s">
        <v>309</v>
      </c>
      <c r="M431">
        <v>37.739085000000003</v>
      </c>
      <c r="N431">
        <v>-25.668164000000001</v>
      </c>
      <c r="O431" t="s">
        <v>773</v>
      </c>
      <c r="P431" t="s">
        <v>773</v>
      </c>
      <c r="Q431" t="s">
        <v>130</v>
      </c>
      <c r="R431">
        <v>29763</v>
      </c>
      <c r="S431" t="s">
        <v>131</v>
      </c>
      <c r="T431">
        <v>31</v>
      </c>
      <c r="U431" t="s">
        <v>136</v>
      </c>
      <c r="V431" t="s">
        <v>740</v>
      </c>
      <c r="W431" t="s">
        <v>718</v>
      </c>
      <c r="X431" t="s">
        <v>142</v>
      </c>
      <c r="Y431" t="s">
        <v>132</v>
      </c>
      <c r="Z431" t="s">
        <v>719</v>
      </c>
      <c r="AA431" s="25">
        <v>43961</v>
      </c>
    </row>
    <row r="432" spans="1:27">
      <c r="A432" t="s">
        <v>700</v>
      </c>
      <c r="B432" t="s">
        <v>124</v>
      </c>
      <c r="C432" t="s">
        <v>132</v>
      </c>
      <c r="D432" t="s">
        <v>132</v>
      </c>
      <c r="E432" s="25">
        <v>43914</v>
      </c>
      <c r="F432">
        <v>24</v>
      </c>
      <c r="G432">
        <v>3</v>
      </c>
      <c r="H432">
        <v>2020</v>
      </c>
      <c r="I432" t="s">
        <v>138</v>
      </c>
      <c r="J432" t="s">
        <v>38</v>
      </c>
      <c r="K432" t="s">
        <v>739</v>
      </c>
      <c r="L432" t="s">
        <v>206</v>
      </c>
      <c r="M432">
        <v>38.663564000000001</v>
      </c>
      <c r="N432">
        <v>-27.228863</v>
      </c>
      <c r="O432" t="s">
        <v>739</v>
      </c>
      <c r="P432" t="s">
        <v>740</v>
      </c>
      <c r="Q432" t="s">
        <v>130</v>
      </c>
      <c r="R432">
        <v>29763</v>
      </c>
      <c r="S432" t="s">
        <v>131</v>
      </c>
      <c r="T432" t="s">
        <v>132</v>
      </c>
      <c r="U432" t="s">
        <v>132</v>
      </c>
      <c r="V432" t="s">
        <v>740</v>
      </c>
      <c r="W432" t="s">
        <v>718</v>
      </c>
      <c r="X432" t="s">
        <v>142</v>
      </c>
      <c r="Y432" t="s">
        <v>132</v>
      </c>
      <c r="Z432" t="s">
        <v>719</v>
      </c>
      <c r="AA432" s="25">
        <v>43961</v>
      </c>
    </row>
    <row r="433" spans="1:27">
      <c r="A433" t="s">
        <v>701</v>
      </c>
      <c r="B433" t="s">
        <v>124</v>
      </c>
      <c r="C433" t="s">
        <v>132</v>
      </c>
      <c r="D433" t="s">
        <v>132</v>
      </c>
      <c r="E433" s="25">
        <v>43914</v>
      </c>
      <c r="F433">
        <v>24</v>
      </c>
      <c r="G433">
        <v>3</v>
      </c>
      <c r="H433">
        <v>2020</v>
      </c>
      <c r="I433" t="s">
        <v>138</v>
      </c>
      <c r="J433" t="s">
        <v>38</v>
      </c>
      <c r="K433" t="s">
        <v>739</v>
      </c>
      <c r="L433" t="s">
        <v>206</v>
      </c>
      <c r="M433">
        <v>38.663564000000001</v>
      </c>
      <c r="N433">
        <v>-27.228863</v>
      </c>
      <c r="O433" t="s">
        <v>739</v>
      </c>
      <c r="P433" t="s">
        <v>740</v>
      </c>
      <c r="Q433" t="s">
        <v>130</v>
      </c>
      <c r="R433">
        <v>29763</v>
      </c>
      <c r="S433" t="s">
        <v>131</v>
      </c>
      <c r="T433" t="s">
        <v>132</v>
      </c>
      <c r="U433" t="s">
        <v>132</v>
      </c>
      <c r="V433" t="s">
        <v>740</v>
      </c>
      <c r="W433" t="s">
        <v>718</v>
      </c>
      <c r="X433" t="s">
        <v>142</v>
      </c>
      <c r="Y433" t="s">
        <v>132</v>
      </c>
      <c r="Z433" t="s">
        <v>719</v>
      </c>
      <c r="AA433" s="25">
        <v>43961</v>
      </c>
    </row>
    <row r="434" spans="1:27">
      <c r="A434" t="s">
        <v>702</v>
      </c>
      <c r="B434" t="s">
        <v>124</v>
      </c>
      <c r="C434" t="s">
        <v>132</v>
      </c>
      <c r="D434" t="s">
        <v>132</v>
      </c>
      <c r="E434" s="25">
        <v>43915</v>
      </c>
      <c r="F434">
        <v>25</v>
      </c>
      <c r="G434">
        <v>3</v>
      </c>
      <c r="H434">
        <v>2020</v>
      </c>
      <c r="I434" t="s">
        <v>138</v>
      </c>
      <c r="J434" t="s">
        <v>38</v>
      </c>
      <c r="K434" t="s">
        <v>703</v>
      </c>
      <c r="L434" t="s">
        <v>704</v>
      </c>
      <c r="M434">
        <v>38.534703</v>
      </c>
      <c r="N434">
        <v>-28.527159000000001</v>
      </c>
      <c r="O434" t="s">
        <v>703</v>
      </c>
      <c r="P434" t="s">
        <v>703</v>
      </c>
      <c r="Q434" t="s">
        <v>130</v>
      </c>
      <c r="R434">
        <v>29763</v>
      </c>
      <c r="S434" t="s">
        <v>131</v>
      </c>
      <c r="T434">
        <v>51</v>
      </c>
      <c r="U434" t="s">
        <v>164</v>
      </c>
      <c r="V434" t="s">
        <v>740</v>
      </c>
      <c r="W434" t="s">
        <v>718</v>
      </c>
      <c r="X434" t="s">
        <v>142</v>
      </c>
      <c r="Y434" t="s">
        <v>132</v>
      </c>
      <c r="Z434" t="s">
        <v>719</v>
      </c>
      <c r="AA434" s="25">
        <v>43961</v>
      </c>
    </row>
    <row r="435" spans="1:27">
      <c r="A435" t="s">
        <v>705</v>
      </c>
      <c r="B435" t="s">
        <v>124</v>
      </c>
      <c r="C435" t="s">
        <v>132</v>
      </c>
      <c r="D435" t="s">
        <v>132</v>
      </c>
      <c r="E435" s="25">
        <v>43915</v>
      </c>
      <c r="F435">
        <v>25</v>
      </c>
      <c r="G435">
        <v>3</v>
      </c>
      <c r="H435">
        <v>2020</v>
      </c>
      <c r="I435" t="s">
        <v>138</v>
      </c>
      <c r="J435" t="s">
        <v>38</v>
      </c>
      <c r="K435" t="s">
        <v>703</v>
      </c>
      <c r="L435" t="s">
        <v>704</v>
      </c>
      <c r="M435">
        <v>38.534703</v>
      </c>
      <c r="N435">
        <v>-28.527159000000001</v>
      </c>
      <c r="O435" t="s">
        <v>703</v>
      </c>
      <c r="P435" t="s">
        <v>703</v>
      </c>
      <c r="Q435" t="s">
        <v>130</v>
      </c>
      <c r="R435">
        <v>29763</v>
      </c>
      <c r="S435" t="s">
        <v>131</v>
      </c>
      <c r="T435">
        <v>24</v>
      </c>
      <c r="U435" t="s">
        <v>164</v>
      </c>
      <c r="V435" t="s">
        <v>740</v>
      </c>
      <c r="W435" t="s">
        <v>718</v>
      </c>
      <c r="X435" t="s">
        <v>142</v>
      </c>
      <c r="Y435" t="s">
        <v>132</v>
      </c>
      <c r="Z435" t="s">
        <v>719</v>
      </c>
      <c r="AA435" s="25">
        <v>43961</v>
      </c>
    </row>
    <row r="436" spans="1:27">
      <c r="A436" t="s">
        <v>706</v>
      </c>
      <c r="B436" t="s">
        <v>124</v>
      </c>
      <c r="C436" t="s">
        <v>132</v>
      </c>
      <c r="D436" t="s">
        <v>132</v>
      </c>
      <c r="E436" s="25">
        <v>43918</v>
      </c>
      <c r="F436">
        <v>28</v>
      </c>
      <c r="G436">
        <v>3</v>
      </c>
      <c r="H436">
        <v>2020</v>
      </c>
      <c r="I436" t="s">
        <v>138</v>
      </c>
      <c r="J436" t="s">
        <v>38</v>
      </c>
      <c r="K436" t="s">
        <v>859</v>
      </c>
      <c r="L436" t="s">
        <v>206</v>
      </c>
      <c r="M436">
        <v>38.728563000000001</v>
      </c>
      <c r="N436">
        <v>-27.062542000000001</v>
      </c>
      <c r="O436" t="s">
        <v>859</v>
      </c>
      <c r="P436" t="s">
        <v>859</v>
      </c>
      <c r="Q436" t="s">
        <v>130</v>
      </c>
      <c r="R436">
        <v>29763</v>
      </c>
      <c r="S436" t="s">
        <v>131</v>
      </c>
      <c r="T436">
        <v>51</v>
      </c>
      <c r="U436" t="s">
        <v>136</v>
      </c>
      <c r="V436" t="s">
        <v>740</v>
      </c>
      <c r="W436" t="s">
        <v>718</v>
      </c>
      <c r="X436" t="s">
        <v>142</v>
      </c>
      <c r="Y436" t="s">
        <v>132</v>
      </c>
      <c r="Z436" t="s">
        <v>719</v>
      </c>
      <c r="AA436" s="25">
        <v>43961</v>
      </c>
    </row>
    <row r="437" spans="1:27">
      <c r="A437" t="s">
        <v>707</v>
      </c>
      <c r="B437" t="s">
        <v>124</v>
      </c>
      <c r="C437" t="s">
        <v>132</v>
      </c>
      <c r="D437" t="s">
        <v>132</v>
      </c>
      <c r="E437" s="25">
        <v>43918</v>
      </c>
      <c r="F437">
        <v>28</v>
      </c>
      <c r="G437">
        <v>3</v>
      </c>
      <c r="H437">
        <v>2020</v>
      </c>
      <c r="I437" t="s">
        <v>138</v>
      </c>
      <c r="J437" t="s">
        <v>38</v>
      </c>
      <c r="K437" t="s">
        <v>859</v>
      </c>
      <c r="L437" t="s">
        <v>206</v>
      </c>
      <c r="M437">
        <v>38.728563000000001</v>
      </c>
      <c r="N437">
        <v>-27.062542000000001</v>
      </c>
      <c r="O437" t="s">
        <v>859</v>
      </c>
      <c r="P437" t="s">
        <v>859</v>
      </c>
      <c r="Q437" t="s">
        <v>130</v>
      </c>
      <c r="R437">
        <v>29763</v>
      </c>
      <c r="S437" t="s">
        <v>131</v>
      </c>
      <c r="T437">
        <v>46</v>
      </c>
      <c r="U437" t="s">
        <v>164</v>
      </c>
      <c r="V437" t="s">
        <v>740</v>
      </c>
      <c r="W437" t="s">
        <v>718</v>
      </c>
      <c r="X437" t="s">
        <v>142</v>
      </c>
      <c r="Y437" t="s">
        <v>132</v>
      </c>
      <c r="Z437" t="s">
        <v>719</v>
      </c>
      <c r="AA437" s="25">
        <v>43961</v>
      </c>
    </row>
    <row r="438" spans="1:27">
      <c r="A438" t="s">
        <v>708</v>
      </c>
      <c r="B438" t="s">
        <v>124</v>
      </c>
      <c r="C438" t="s">
        <v>132</v>
      </c>
      <c r="D438" t="s">
        <v>132</v>
      </c>
      <c r="E438" s="25">
        <v>43918</v>
      </c>
      <c r="F438">
        <v>28</v>
      </c>
      <c r="G438">
        <v>3</v>
      </c>
      <c r="H438">
        <v>2020</v>
      </c>
      <c r="I438" t="s">
        <v>138</v>
      </c>
      <c r="J438" t="s">
        <v>38</v>
      </c>
      <c r="K438" t="s">
        <v>270</v>
      </c>
      <c r="L438" t="s">
        <v>271</v>
      </c>
      <c r="M438">
        <v>38.534542999999999</v>
      </c>
      <c r="N438">
        <v>-28.629791999999998</v>
      </c>
      <c r="O438" t="s">
        <v>860</v>
      </c>
      <c r="P438" t="s">
        <v>270</v>
      </c>
      <c r="Q438" t="s">
        <v>130</v>
      </c>
      <c r="R438">
        <v>29763</v>
      </c>
      <c r="S438" t="s">
        <v>131</v>
      </c>
      <c r="T438">
        <v>42</v>
      </c>
      <c r="U438" t="s">
        <v>136</v>
      </c>
      <c r="V438" t="s">
        <v>740</v>
      </c>
      <c r="W438" t="s">
        <v>718</v>
      </c>
      <c r="X438" t="s">
        <v>142</v>
      </c>
      <c r="Y438" t="s">
        <v>132</v>
      </c>
      <c r="Z438" t="s">
        <v>719</v>
      </c>
      <c r="AA438" s="25">
        <v>43961</v>
      </c>
    </row>
    <row r="439" spans="1:27">
      <c r="A439" t="s">
        <v>709</v>
      </c>
      <c r="B439" t="s">
        <v>124</v>
      </c>
      <c r="C439" t="s">
        <v>132</v>
      </c>
      <c r="D439" t="s">
        <v>132</v>
      </c>
      <c r="E439" s="25">
        <v>43918</v>
      </c>
      <c r="F439">
        <v>28</v>
      </c>
      <c r="G439">
        <v>3</v>
      </c>
      <c r="H439">
        <v>2020</v>
      </c>
      <c r="I439" t="s">
        <v>138</v>
      </c>
      <c r="J439" t="s">
        <v>38</v>
      </c>
      <c r="K439" t="s">
        <v>739</v>
      </c>
      <c r="L439" t="s">
        <v>206</v>
      </c>
      <c r="M439">
        <v>38.663564000000001</v>
      </c>
      <c r="N439">
        <v>-27.228863</v>
      </c>
      <c r="O439" t="s">
        <v>739</v>
      </c>
      <c r="P439" t="s">
        <v>740</v>
      </c>
      <c r="Q439" t="s">
        <v>130</v>
      </c>
      <c r="R439">
        <v>29763</v>
      </c>
      <c r="S439" t="s">
        <v>131</v>
      </c>
      <c r="T439" t="s">
        <v>132</v>
      </c>
      <c r="U439" t="s">
        <v>132</v>
      </c>
      <c r="V439" t="s">
        <v>740</v>
      </c>
      <c r="W439" t="s">
        <v>718</v>
      </c>
      <c r="X439" t="s">
        <v>142</v>
      </c>
      <c r="Y439" t="s">
        <v>132</v>
      </c>
      <c r="Z439" t="s">
        <v>719</v>
      </c>
      <c r="AA439" s="25">
        <v>43961</v>
      </c>
    </row>
    <row r="440" spans="1:27">
      <c r="A440" t="s">
        <v>710</v>
      </c>
      <c r="B440" t="s">
        <v>124</v>
      </c>
      <c r="C440" t="s">
        <v>132</v>
      </c>
      <c r="D440" t="s">
        <v>132</v>
      </c>
      <c r="E440" s="25">
        <v>43918</v>
      </c>
      <c r="F440">
        <v>28</v>
      </c>
      <c r="G440">
        <v>3</v>
      </c>
      <c r="H440">
        <v>2020</v>
      </c>
      <c r="I440" t="s">
        <v>138</v>
      </c>
      <c r="J440" t="s">
        <v>38</v>
      </c>
      <c r="K440" t="s">
        <v>739</v>
      </c>
      <c r="L440" t="s">
        <v>206</v>
      </c>
      <c r="M440">
        <v>38.663564000000001</v>
      </c>
      <c r="N440">
        <v>-27.228863</v>
      </c>
      <c r="O440" t="s">
        <v>739</v>
      </c>
      <c r="P440" t="s">
        <v>740</v>
      </c>
      <c r="Q440" t="s">
        <v>130</v>
      </c>
      <c r="R440">
        <v>29763</v>
      </c>
      <c r="S440" t="s">
        <v>131</v>
      </c>
      <c r="T440" t="s">
        <v>132</v>
      </c>
      <c r="U440" t="s">
        <v>132</v>
      </c>
      <c r="V440" t="s">
        <v>740</v>
      </c>
      <c r="W440" t="s">
        <v>718</v>
      </c>
      <c r="X440" t="s">
        <v>142</v>
      </c>
      <c r="Y440" t="s">
        <v>132</v>
      </c>
      <c r="Z440" t="s">
        <v>719</v>
      </c>
      <c r="AA440" s="25">
        <v>43961</v>
      </c>
    </row>
    <row r="441" spans="1:27">
      <c r="A441" t="s">
        <v>711</v>
      </c>
      <c r="B441" t="s">
        <v>124</v>
      </c>
      <c r="C441" t="s">
        <v>132</v>
      </c>
      <c r="D441" t="s">
        <v>132</v>
      </c>
      <c r="E441" s="25">
        <v>43918</v>
      </c>
      <c r="F441">
        <v>28</v>
      </c>
      <c r="G441">
        <v>3</v>
      </c>
      <c r="H441">
        <v>2020</v>
      </c>
      <c r="I441" t="s">
        <v>138</v>
      </c>
      <c r="J441" t="s">
        <v>38</v>
      </c>
      <c r="K441" t="s">
        <v>861</v>
      </c>
      <c r="L441" t="s">
        <v>704</v>
      </c>
      <c r="M441">
        <v>38.525784999999999</v>
      </c>
      <c r="N441">
        <v>-28.319392000000001</v>
      </c>
      <c r="O441" t="s">
        <v>861</v>
      </c>
      <c r="P441" t="s">
        <v>861</v>
      </c>
      <c r="Q441" t="s">
        <v>130</v>
      </c>
      <c r="R441">
        <v>29763</v>
      </c>
      <c r="S441" t="s">
        <v>131</v>
      </c>
      <c r="T441">
        <v>42</v>
      </c>
      <c r="U441" t="s">
        <v>136</v>
      </c>
      <c r="V441" t="s">
        <v>740</v>
      </c>
      <c r="W441" t="s">
        <v>718</v>
      </c>
      <c r="X441" t="s">
        <v>142</v>
      </c>
      <c r="Y441" t="s">
        <v>132</v>
      </c>
      <c r="Z441" t="s">
        <v>719</v>
      </c>
      <c r="AA441" s="25">
        <v>43961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D41C-165F-134D-A36E-712CD0770546}">
  <dimension ref="A1:U86"/>
  <sheetViews>
    <sheetView topLeftCell="B1" workbookViewId="0">
      <selection activeCell="Q1" sqref="Q1:T1048576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7" max="17" width="14.83203125" bestFit="1" customWidth="1"/>
  </cols>
  <sheetData>
    <row r="1" spans="1:14">
      <c r="A1" t="s">
        <v>95</v>
      </c>
      <c r="B1" t="s">
        <v>96</v>
      </c>
      <c r="C1" t="s">
        <v>60</v>
      </c>
      <c r="D1" t="s">
        <v>61</v>
      </c>
      <c r="E1" t="s">
        <v>62</v>
      </c>
      <c r="F1" t="s">
        <v>98</v>
      </c>
      <c r="G1" t="s">
        <v>97</v>
      </c>
      <c r="H1" t="s">
        <v>89</v>
      </c>
      <c r="I1" t="s">
        <v>87</v>
      </c>
      <c r="J1" t="s">
        <v>86</v>
      </c>
      <c r="K1" t="s">
        <v>85</v>
      </c>
    </row>
    <row r="2" spans="1:14">
      <c r="A2" s="25">
        <f>H2-7</f>
        <v>43877</v>
      </c>
      <c r="B2" s="25">
        <v>43879</v>
      </c>
      <c r="C2">
        <v>1</v>
      </c>
      <c r="D2" s="27">
        <v>1</v>
      </c>
      <c r="E2" s="27">
        <v>2</v>
      </c>
      <c r="F2" s="27">
        <v>8</v>
      </c>
      <c r="G2" s="27">
        <v>6</v>
      </c>
      <c r="H2" s="25">
        <v>43884</v>
      </c>
      <c r="I2">
        <v>1.3914529914529901</v>
      </c>
      <c r="J2">
        <v>2.2179487179487101</v>
      </c>
      <c r="K2">
        <v>3.24615384615384</v>
      </c>
    </row>
    <row r="3" spans="1:14">
      <c r="A3" s="25">
        <f t="shared" ref="A3:A66" si="0">H3-7</f>
        <v>43878</v>
      </c>
      <c r="B3" s="25">
        <v>43880</v>
      </c>
      <c r="C3">
        <v>2</v>
      </c>
      <c r="D3" s="27">
        <v>2</v>
      </c>
      <c r="E3" s="27">
        <v>3</v>
      </c>
      <c r="F3" s="27">
        <v>9</v>
      </c>
      <c r="G3" s="27">
        <v>7</v>
      </c>
      <c r="H3" s="25">
        <v>43885</v>
      </c>
      <c r="I3">
        <v>1.2170940170940101</v>
      </c>
      <c r="J3">
        <v>1.8957264957264901</v>
      </c>
      <c r="K3">
        <v>2.72991452991453</v>
      </c>
    </row>
    <row r="4" spans="1:14">
      <c r="A4" s="25">
        <f t="shared" si="0"/>
        <v>43879</v>
      </c>
      <c r="B4" s="25">
        <v>43881</v>
      </c>
      <c r="C4">
        <v>3</v>
      </c>
      <c r="D4" s="27">
        <v>3</v>
      </c>
      <c r="E4" s="27">
        <v>4</v>
      </c>
      <c r="F4" s="27">
        <v>10</v>
      </c>
      <c r="G4" s="27">
        <v>8</v>
      </c>
      <c r="H4" s="25">
        <v>43886</v>
      </c>
      <c r="I4">
        <v>1.35213675213675</v>
      </c>
      <c r="J4">
        <v>1.99487179487179</v>
      </c>
      <c r="K4">
        <v>2.72478632478632</v>
      </c>
    </row>
    <row r="5" spans="1:14">
      <c r="A5" s="25">
        <f t="shared" si="0"/>
        <v>43880</v>
      </c>
      <c r="B5" s="25">
        <v>43882</v>
      </c>
      <c r="C5">
        <v>4</v>
      </c>
      <c r="D5" s="27">
        <v>4</v>
      </c>
      <c r="E5" s="27">
        <v>5</v>
      </c>
      <c r="F5" s="27">
        <v>11</v>
      </c>
      <c r="G5" s="27">
        <v>9</v>
      </c>
      <c r="H5" s="25">
        <v>43887</v>
      </c>
      <c r="I5">
        <v>2.3367521367521298</v>
      </c>
      <c r="J5">
        <v>1.6905982905982899</v>
      </c>
      <c r="K5">
        <v>3.0512820512820502</v>
      </c>
    </row>
    <row r="6" spans="1:14">
      <c r="A6" s="25">
        <f t="shared" si="0"/>
        <v>43881</v>
      </c>
      <c r="B6" s="25">
        <v>43883</v>
      </c>
      <c r="C6">
        <v>5</v>
      </c>
      <c r="D6" s="27">
        <v>5</v>
      </c>
      <c r="E6" s="27">
        <v>6</v>
      </c>
      <c r="F6" s="27">
        <v>12</v>
      </c>
      <c r="G6" s="27">
        <v>10</v>
      </c>
      <c r="H6" s="25">
        <v>43888</v>
      </c>
      <c r="I6">
        <v>2.01452991452991</v>
      </c>
      <c r="J6">
        <v>1.5282051282051199</v>
      </c>
      <c r="K6">
        <v>2.5692307692307699</v>
      </c>
    </row>
    <row r="7" spans="1:14">
      <c r="A7" s="25">
        <f t="shared" si="0"/>
        <v>43882</v>
      </c>
      <c r="B7" s="25">
        <v>43884</v>
      </c>
      <c r="C7">
        <v>6</v>
      </c>
      <c r="D7" s="27">
        <v>6</v>
      </c>
      <c r="E7" s="27">
        <v>7</v>
      </c>
      <c r="F7" s="27">
        <v>13</v>
      </c>
      <c r="G7" s="27">
        <v>11</v>
      </c>
      <c r="H7" s="25">
        <v>43889</v>
      </c>
      <c r="I7">
        <v>1.9512820512820499</v>
      </c>
      <c r="J7">
        <v>1.52991452991453</v>
      </c>
      <c r="K7">
        <v>2.41880341880342</v>
      </c>
    </row>
    <row r="8" spans="1:14">
      <c r="A8" s="25">
        <f t="shared" si="0"/>
        <v>43883</v>
      </c>
      <c r="B8" s="25">
        <v>43885</v>
      </c>
      <c r="C8">
        <v>7</v>
      </c>
      <c r="D8" s="27">
        <v>7</v>
      </c>
      <c r="E8" s="27">
        <v>8</v>
      </c>
      <c r="F8" s="27">
        <v>14</v>
      </c>
      <c r="G8" s="27">
        <v>12</v>
      </c>
      <c r="H8" s="25">
        <v>43890</v>
      </c>
      <c r="I8">
        <v>1.4102564102564099</v>
      </c>
      <c r="J8">
        <v>1.7743589743589701</v>
      </c>
      <c r="K8">
        <v>2.18461538461538</v>
      </c>
    </row>
    <row r="9" spans="1:14">
      <c r="A9" s="25">
        <f t="shared" si="0"/>
        <v>43884</v>
      </c>
      <c r="B9" s="25">
        <v>43886</v>
      </c>
      <c r="C9">
        <v>8</v>
      </c>
      <c r="D9" s="27">
        <v>8</v>
      </c>
      <c r="E9" s="27">
        <v>9</v>
      </c>
      <c r="F9" s="27">
        <v>15</v>
      </c>
      <c r="G9" s="27">
        <v>13</v>
      </c>
      <c r="H9" s="25">
        <v>43891</v>
      </c>
      <c r="I9">
        <v>1.5948717948717901</v>
      </c>
      <c r="J9">
        <v>1.9418803418803401</v>
      </c>
      <c r="K9">
        <v>2.3299145299145301</v>
      </c>
    </row>
    <row r="10" spans="1:14">
      <c r="A10" s="25">
        <f t="shared" si="0"/>
        <v>43885</v>
      </c>
      <c r="B10" s="25">
        <v>43887</v>
      </c>
      <c r="C10">
        <v>9</v>
      </c>
      <c r="D10" s="27">
        <v>9</v>
      </c>
      <c r="E10" s="27">
        <v>10</v>
      </c>
      <c r="F10" s="27">
        <v>16</v>
      </c>
      <c r="G10" s="27">
        <v>14</v>
      </c>
      <c r="H10" s="25">
        <v>43892</v>
      </c>
      <c r="I10">
        <v>1.6923076923076901</v>
      </c>
      <c r="J10">
        <v>2.0008547008547</v>
      </c>
      <c r="K10">
        <v>2.3390313390313402</v>
      </c>
    </row>
    <row r="11" spans="1:14">
      <c r="A11" s="25">
        <f t="shared" si="0"/>
        <v>43886</v>
      </c>
      <c r="B11" s="25">
        <v>43888</v>
      </c>
      <c r="C11">
        <v>10</v>
      </c>
      <c r="D11" s="27">
        <v>10</v>
      </c>
      <c r="E11" s="27">
        <v>11</v>
      </c>
      <c r="F11" s="27">
        <v>17</v>
      </c>
      <c r="G11" s="27">
        <v>15</v>
      </c>
      <c r="H11" s="25">
        <v>43893</v>
      </c>
      <c r="I11">
        <v>1.55042735042735</v>
      </c>
      <c r="J11">
        <v>1.8034188034187999</v>
      </c>
      <c r="K11">
        <v>2.0786324786324699</v>
      </c>
    </row>
    <row r="12" spans="1:14">
      <c r="A12" s="25">
        <f t="shared" si="0"/>
        <v>43887</v>
      </c>
      <c r="B12" s="25">
        <v>43889</v>
      </c>
      <c r="C12">
        <v>11</v>
      </c>
      <c r="D12" s="27">
        <v>11</v>
      </c>
      <c r="E12" s="27">
        <v>12</v>
      </c>
      <c r="F12" s="27">
        <v>18</v>
      </c>
      <c r="G12" s="27">
        <v>16</v>
      </c>
      <c r="H12" s="25">
        <v>43894</v>
      </c>
      <c r="I12">
        <v>1.44957264957265</v>
      </c>
      <c r="J12">
        <v>1.65213675213675</v>
      </c>
      <c r="K12">
        <v>1.87692307692307</v>
      </c>
    </row>
    <row r="13" spans="1:14">
      <c r="A13" s="25">
        <f t="shared" si="0"/>
        <v>43888</v>
      </c>
      <c r="B13" s="25">
        <v>43890</v>
      </c>
      <c r="C13">
        <v>12</v>
      </c>
      <c r="D13" s="27">
        <v>12</v>
      </c>
      <c r="E13" s="27">
        <v>13</v>
      </c>
      <c r="F13" s="27">
        <v>19</v>
      </c>
      <c r="G13" s="27">
        <v>17</v>
      </c>
      <c r="H13" s="25">
        <v>43895</v>
      </c>
      <c r="I13">
        <v>1.38290598290598</v>
      </c>
      <c r="J13">
        <v>1.58205128205128</v>
      </c>
      <c r="K13">
        <v>1.7931623931623899</v>
      </c>
    </row>
    <row r="14" spans="1:14">
      <c r="A14" s="25">
        <f t="shared" si="0"/>
        <v>43889</v>
      </c>
      <c r="B14" s="25">
        <v>43891</v>
      </c>
      <c r="C14">
        <v>13</v>
      </c>
      <c r="D14" s="27">
        <v>13</v>
      </c>
      <c r="E14" s="27">
        <v>14</v>
      </c>
      <c r="F14" s="27">
        <v>20</v>
      </c>
      <c r="G14" s="27">
        <v>18</v>
      </c>
      <c r="H14" s="25">
        <v>43896</v>
      </c>
      <c r="I14">
        <v>1.3282051282051199</v>
      </c>
      <c r="J14">
        <v>1.5128205128205101</v>
      </c>
      <c r="K14">
        <v>1.7076923076923001</v>
      </c>
    </row>
    <row r="15" spans="1:14">
      <c r="A15" s="25">
        <f t="shared" si="0"/>
        <v>43890</v>
      </c>
      <c r="B15" s="25">
        <v>43892</v>
      </c>
      <c r="C15">
        <v>14</v>
      </c>
      <c r="D15" s="27">
        <v>14</v>
      </c>
      <c r="E15" s="27">
        <v>15</v>
      </c>
      <c r="F15" s="27">
        <v>21</v>
      </c>
      <c r="G15" s="27">
        <v>19</v>
      </c>
      <c r="H15" s="25">
        <v>43897</v>
      </c>
      <c r="I15">
        <v>1.5042735042735</v>
      </c>
      <c r="J15">
        <v>1.6615384615384601</v>
      </c>
      <c r="K15">
        <v>1.8606837606837601</v>
      </c>
      <c r="L15">
        <v>4.8735889999999999</v>
      </c>
      <c r="M15">
        <v>3.0542522999999999</v>
      </c>
      <c r="N15">
        <v>7.1111712000000002</v>
      </c>
    </row>
    <row r="16" spans="1:14">
      <c r="A16" s="25">
        <f t="shared" si="0"/>
        <v>43891</v>
      </c>
      <c r="B16" s="25">
        <v>43893</v>
      </c>
      <c r="C16">
        <v>15</v>
      </c>
      <c r="D16" s="27">
        <v>15</v>
      </c>
      <c r="E16" s="27">
        <v>16</v>
      </c>
      <c r="F16" s="27">
        <v>22</v>
      </c>
      <c r="G16" s="27">
        <v>20</v>
      </c>
      <c r="H16" s="25">
        <v>43898</v>
      </c>
      <c r="I16">
        <v>1.4470085470085401</v>
      </c>
      <c r="J16">
        <v>1.6008547008547001</v>
      </c>
      <c r="K16">
        <v>1.7675213675213599</v>
      </c>
      <c r="L16">
        <v>4.4494895000000003</v>
      </c>
      <c r="M16">
        <v>3.0232123</v>
      </c>
      <c r="N16">
        <v>6.1470222000000003</v>
      </c>
    </row>
    <row r="17" spans="1:14">
      <c r="A17" s="25">
        <f t="shared" si="0"/>
        <v>43892</v>
      </c>
      <c r="B17" s="25">
        <v>43894</v>
      </c>
      <c r="C17">
        <v>16</v>
      </c>
      <c r="D17" s="27">
        <v>16</v>
      </c>
      <c r="E17" s="27">
        <v>17</v>
      </c>
      <c r="F17" s="27">
        <v>23</v>
      </c>
      <c r="G17" s="27">
        <v>21</v>
      </c>
      <c r="H17" s="25">
        <v>43899</v>
      </c>
      <c r="I17">
        <v>1.708547008547</v>
      </c>
      <c r="J17">
        <v>1.5589743589743501</v>
      </c>
      <c r="K17">
        <v>1.8709401709401701</v>
      </c>
      <c r="L17">
        <v>3.5647872</v>
      </c>
      <c r="M17">
        <v>2.5226556000000002</v>
      </c>
      <c r="N17">
        <v>4.7842846000000003</v>
      </c>
    </row>
    <row r="18" spans="1:14">
      <c r="A18" s="25">
        <f t="shared" si="0"/>
        <v>43893</v>
      </c>
      <c r="B18" s="25">
        <v>43895</v>
      </c>
      <c r="C18">
        <v>17</v>
      </c>
      <c r="D18" s="27">
        <v>17</v>
      </c>
      <c r="E18" s="27">
        <v>18</v>
      </c>
      <c r="F18" s="27">
        <v>24</v>
      </c>
      <c r="G18" s="27">
        <v>22</v>
      </c>
      <c r="H18" s="25">
        <v>43900</v>
      </c>
      <c r="I18">
        <v>1.70940170940171</v>
      </c>
      <c r="J18">
        <v>1.84786324786324</v>
      </c>
      <c r="K18">
        <v>2.0008547008547</v>
      </c>
      <c r="L18">
        <v>2.4471911</v>
      </c>
      <c r="M18">
        <v>1.731778</v>
      </c>
      <c r="N18">
        <v>3.2843638999999998</v>
      </c>
    </row>
    <row r="19" spans="1:14">
      <c r="A19" s="25">
        <f t="shared" si="0"/>
        <v>43894</v>
      </c>
      <c r="B19" s="25">
        <v>43896</v>
      </c>
      <c r="C19">
        <v>18</v>
      </c>
      <c r="D19" s="27">
        <v>18</v>
      </c>
      <c r="E19" s="27">
        <v>19</v>
      </c>
      <c r="F19" s="27">
        <v>25</v>
      </c>
      <c r="G19" s="27">
        <v>23</v>
      </c>
      <c r="H19" s="25">
        <v>43901</v>
      </c>
      <c r="I19">
        <v>1.6717948717948701</v>
      </c>
      <c r="J19">
        <v>1.8034188034187999</v>
      </c>
      <c r="K19">
        <v>1.93846153846153</v>
      </c>
      <c r="L19">
        <v>2.6051701</v>
      </c>
      <c r="M19">
        <v>1.9570839</v>
      </c>
      <c r="N19">
        <v>3.3445223999999998</v>
      </c>
    </row>
    <row r="20" spans="1:14">
      <c r="A20" s="25">
        <f t="shared" si="0"/>
        <v>43895</v>
      </c>
      <c r="B20" s="25">
        <v>43897</v>
      </c>
      <c r="C20">
        <v>19</v>
      </c>
      <c r="D20" s="27">
        <v>19</v>
      </c>
      <c r="E20" s="27">
        <v>20</v>
      </c>
      <c r="F20" s="27">
        <v>26</v>
      </c>
      <c r="G20" s="27">
        <v>24</v>
      </c>
      <c r="H20" s="25">
        <v>43902</v>
      </c>
      <c r="I20">
        <v>1.71965811965812</v>
      </c>
      <c r="J20">
        <v>1.82222222222222</v>
      </c>
      <c r="K20">
        <v>1.9350427350427299</v>
      </c>
      <c r="L20">
        <v>2.6868400000000001</v>
      </c>
      <c r="M20">
        <v>2.0945236</v>
      </c>
      <c r="N20">
        <v>3.3517912999999999</v>
      </c>
    </row>
    <row r="21" spans="1:14">
      <c r="A21" s="25">
        <f t="shared" si="0"/>
        <v>43896</v>
      </c>
      <c r="B21" s="25">
        <v>43898</v>
      </c>
      <c r="C21">
        <v>20</v>
      </c>
      <c r="D21" s="27">
        <v>20</v>
      </c>
      <c r="E21" s="27">
        <v>21</v>
      </c>
      <c r="F21" s="27">
        <v>27</v>
      </c>
      <c r="G21" s="27">
        <v>25</v>
      </c>
      <c r="H21" s="25">
        <v>43903</v>
      </c>
      <c r="I21">
        <v>1.7880341880341799</v>
      </c>
      <c r="J21">
        <v>1.8752136752136701</v>
      </c>
      <c r="K21">
        <v>1.9863247863247799</v>
      </c>
      <c r="L21">
        <v>3.0085022000000001</v>
      </c>
      <c r="M21">
        <v>2.4478374000000001</v>
      </c>
      <c r="N21">
        <v>3.6261160000000001</v>
      </c>
    </row>
    <row r="22" spans="1:14">
      <c r="A22" s="25">
        <f t="shared" si="0"/>
        <v>43897</v>
      </c>
      <c r="B22" s="25">
        <v>43899</v>
      </c>
      <c r="C22">
        <v>21</v>
      </c>
      <c r="D22" s="27">
        <v>21</v>
      </c>
      <c r="E22" s="27">
        <v>22</v>
      </c>
      <c r="F22" s="27">
        <v>28</v>
      </c>
      <c r="G22" s="27">
        <v>26</v>
      </c>
      <c r="H22" s="25">
        <v>43904</v>
      </c>
      <c r="I22">
        <v>1.74529914529914</v>
      </c>
      <c r="J22">
        <v>1.83247863247863</v>
      </c>
      <c r="K22">
        <v>1.9264957264957201</v>
      </c>
      <c r="L22">
        <v>3.4410823000000001</v>
      </c>
      <c r="M22">
        <v>2.9107481000000002</v>
      </c>
      <c r="N22">
        <v>4.0151434000000004</v>
      </c>
    </row>
    <row r="23" spans="1:14">
      <c r="A23" s="25">
        <f t="shared" si="0"/>
        <v>43898</v>
      </c>
      <c r="B23" s="25">
        <v>43900</v>
      </c>
      <c r="C23">
        <v>22</v>
      </c>
      <c r="D23" s="27">
        <v>22</v>
      </c>
      <c r="E23" s="27">
        <v>23</v>
      </c>
      <c r="F23" s="27">
        <v>29</v>
      </c>
      <c r="G23" s="27">
        <v>27</v>
      </c>
      <c r="H23" s="25">
        <v>43905</v>
      </c>
      <c r="I23">
        <v>1.7470085470085399</v>
      </c>
      <c r="J23">
        <v>1.82735042735042</v>
      </c>
      <c r="K23">
        <v>1.9111111111111101</v>
      </c>
      <c r="L23">
        <v>3.6788731000000001</v>
      </c>
      <c r="M23">
        <v>3.2045889000000001</v>
      </c>
      <c r="N23">
        <v>4.1854098999999998</v>
      </c>
    </row>
    <row r="24" spans="1:14">
      <c r="A24" s="25">
        <f t="shared" si="0"/>
        <v>43899</v>
      </c>
      <c r="B24" s="25">
        <v>43901</v>
      </c>
      <c r="C24">
        <v>23</v>
      </c>
      <c r="D24" s="27">
        <v>23</v>
      </c>
      <c r="E24" s="27">
        <v>24</v>
      </c>
      <c r="F24" s="27">
        <v>30</v>
      </c>
      <c r="G24" s="27">
        <v>28</v>
      </c>
      <c r="H24" s="25">
        <v>43906</v>
      </c>
      <c r="I24">
        <v>1.7008547008546999</v>
      </c>
      <c r="J24">
        <v>1.7777777777777699</v>
      </c>
      <c r="K24">
        <v>1.84102564102564</v>
      </c>
      <c r="L24">
        <v>3.5506359999999999</v>
      </c>
      <c r="M24">
        <v>3.1556765000000002</v>
      </c>
      <c r="N24">
        <v>3.9685453000000002</v>
      </c>
    </row>
    <row r="25" spans="1:14">
      <c r="A25" s="25">
        <f t="shared" si="0"/>
        <v>43900</v>
      </c>
      <c r="B25" s="25">
        <v>43902</v>
      </c>
      <c r="C25">
        <v>24</v>
      </c>
      <c r="D25" s="27">
        <v>24</v>
      </c>
      <c r="E25" s="27">
        <v>25</v>
      </c>
      <c r="F25" s="27">
        <v>31</v>
      </c>
      <c r="G25" s="27">
        <v>29</v>
      </c>
      <c r="H25" s="25">
        <v>43907</v>
      </c>
      <c r="I25">
        <v>1.61709401709401</v>
      </c>
      <c r="J25">
        <v>1.6854700854700799</v>
      </c>
      <c r="K25">
        <v>1.75555555555555</v>
      </c>
      <c r="L25">
        <v>3.4918250999999998</v>
      </c>
      <c r="M25">
        <v>3.1611813999999998</v>
      </c>
      <c r="N25">
        <v>3.8386781000000001</v>
      </c>
    </row>
    <row r="26" spans="1:14">
      <c r="A26" s="25">
        <f t="shared" si="0"/>
        <v>43901</v>
      </c>
      <c r="B26" s="25">
        <v>43903</v>
      </c>
      <c r="C26">
        <v>25</v>
      </c>
      <c r="D26" s="27">
        <v>25</v>
      </c>
      <c r="E26" s="27">
        <v>26</v>
      </c>
      <c r="F26" s="27">
        <v>32</v>
      </c>
      <c r="G26" s="27">
        <v>30</v>
      </c>
      <c r="H26" s="25">
        <v>43908</v>
      </c>
      <c r="I26">
        <v>1.5846153846153801</v>
      </c>
      <c r="J26">
        <v>1.6555555555555499</v>
      </c>
      <c r="K26">
        <v>1.71452991452991</v>
      </c>
      <c r="L26">
        <v>3.5644417000000002</v>
      </c>
      <c r="M26">
        <v>3.2811753000000001</v>
      </c>
      <c r="N26">
        <v>3.8592686</v>
      </c>
    </row>
    <row r="27" spans="1:14">
      <c r="A27" s="25">
        <f t="shared" si="0"/>
        <v>43902</v>
      </c>
      <c r="B27" s="25">
        <v>43904</v>
      </c>
      <c r="C27">
        <v>26</v>
      </c>
      <c r="D27" s="27">
        <v>26</v>
      </c>
      <c r="E27" s="27">
        <v>27</v>
      </c>
      <c r="F27" s="27">
        <v>33</v>
      </c>
      <c r="G27" s="27">
        <v>31</v>
      </c>
      <c r="H27" s="25">
        <v>43909</v>
      </c>
      <c r="I27">
        <v>1.5042735042735</v>
      </c>
      <c r="J27">
        <v>1.5757359924026499</v>
      </c>
      <c r="K27">
        <v>1.6358974358974301</v>
      </c>
      <c r="L27">
        <v>3.0809779000000002</v>
      </c>
      <c r="M27">
        <v>2.8581826000000001</v>
      </c>
      <c r="N27">
        <v>3.3120156999999999</v>
      </c>
    </row>
    <row r="28" spans="1:14">
      <c r="A28" s="25">
        <f t="shared" si="0"/>
        <v>43903</v>
      </c>
      <c r="B28" s="25">
        <v>43905</v>
      </c>
      <c r="C28">
        <v>27</v>
      </c>
      <c r="D28" s="27">
        <v>27</v>
      </c>
      <c r="E28" s="27">
        <v>28</v>
      </c>
      <c r="F28" s="27">
        <v>34</v>
      </c>
      <c r="G28" s="27">
        <v>32</v>
      </c>
      <c r="H28" s="25">
        <v>43910</v>
      </c>
      <c r="I28">
        <v>1.46723646723646</v>
      </c>
      <c r="J28">
        <v>1.52136752136752</v>
      </c>
      <c r="K28">
        <v>1.5726495726495699</v>
      </c>
      <c r="L28">
        <v>2.8634686</v>
      </c>
      <c r="M28">
        <v>2.6803219</v>
      </c>
      <c r="N28">
        <v>3.0525821</v>
      </c>
    </row>
    <row r="29" spans="1:14">
      <c r="A29" s="25">
        <f t="shared" si="0"/>
        <v>43904</v>
      </c>
      <c r="B29" s="25">
        <v>43906</v>
      </c>
      <c r="C29">
        <v>28</v>
      </c>
      <c r="D29" s="27">
        <v>28</v>
      </c>
      <c r="E29" s="27">
        <v>29</v>
      </c>
      <c r="F29" s="27">
        <v>35</v>
      </c>
      <c r="G29" s="27">
        <v>33</v>
      </c>
      <c r="H29" s="25">
        <v>43911</v>
      </c>
      <c r="I29">
        <v>1.37321937321937</v>
      </c>
      <c r="J29">
        <v>1.42022792022792</v>
      </c>
      <c r="K29">
        <v>1.47008547008547</v>
      </c>
      <c r="L29">
        <v>2.6326960000000001</v>
      </c>
      <c r="M29">
        <v>2.4802127</v>
      </c>
      <c r="N29">
        <v>2.7896638999999999</v>
      </c>
    </row>
    <row r="30" spans="1:14">
      <c r="A30" s="25">
        <f t="shared" si="0"/>
        <v>43905</v>
      </c>
      <c r="B30" s="25">
        <v>43907</v>
      </c>
      <c r="C30">
        <v>29</v>
      </c>
      <c r="D30" s="27">
        <v>29</v>
      </c>
      <c r="E30" s="27">
        <v>30</v>
      </c>
      <c r="F30" s="27">
        <v>36</v>
      </c>
      <c r="G30" s="27">
        <v>34</v>
      </c>
      <c r="H30" s="25">
        <v>43912</v>
      </c>
      <c r="I30">
        <v>1.3395061728394999</v>
      </c>
      <c r="J30">
        <v>1.37986704653371</v>
      </c>
      <c r="K30">
        <v>1.4190408357074999</v>
      </c>
      <c r="L30">
        <v>2.4692205</v>
      </c>
      <c r="M30">
        <v>2.3395286</v>
      </c>
      <c r="N30">
        <v>2.6023616000000001</v>
      </c>
    </row>
    <row r="31" spans="1:14">
      <c r="A31" s="25">
        <f t="shared" si="0"/>
        <v>43906</v>
      </c>
      <c r="B31" s="25">
        <v>43908</v>
      </c>
      <c r="C31">
        <v>30</v>
      </c>
      <c r="D31" s="27">
        <v>30</v>
      </c>
      <c r="E31" s="27">
        <v>31</v>
      </c>
      <c r="F31" s="27">
        <v>37</v>
      </c>
      <c r="G31" s="27">
        <v>35</v>
      </c>
      <c r="H31" s="25">
        <v>43913</v>
      </c>
      <c r="I31">
        <v>1.3276353276353201</v>
      </c>
      <c r="J31">
        <v>1.36324786324786</v>
      </c>
      <c r="K31">
        <v>1.4107312440645701</v>
      </c>
      <c r="L31">
        <v>2.4781551999999998</v>
      </c>
      <c r="M31">
        <v>2.3627417999999998</v>
      </c>
      <c r="N31">
        <v>2.596282</v>
      </c>
    </row>
    <row r="32" spans="1:14">
      <c r="A32" s="25">
        <f t="shared" si="0"/>
        <v>43907</v>
      </c>
      <c r="B32" s="25">
        <v>43909</v>
      </c>
      <c r="C32">
        <v>31</v>
      </c>
      <c r="D32" s="27">
        <v>31</v>
      </c>
      <c r="E32" s="27">
        <v>32</v>
      </c>
      <c r="F32" s="27">
        <v>38</v>
      </c>
      <c r="G32" s="27">
        <v>36</v>
      </c>
      <c r="H32" s="25">
        <v>43914</v>
      </c>
      <c r="I32">
        <v>1.27540360873694</v>
      </c>
      <c r="J32">
        <v>1.30864197530864</v>
      </c>
      <c r="K32">
        <v>1.34188034188034</v>
      </c>
      <c r="L32">
        <v>2.1823921999999998</v>
      </c>
      <c r="M32">
        <v>2.0857306000000002</v>
      </c>
      <c r="N32">
        <v>2.2812125000000001</v>
      </c>
    </row>
    <row r="33" spans="1:21">
      <c r="A33" s="25">
        <f t="shared" si="0"/>
        <v>43908</v>
      </c>
      <c r="B33" s="25">
        <v>43910</v>
      </c>
      <c r="C33">
        <v>32</v>
      </c>
      <c r="D33" s="27">
        <v>32</v>
      </c>
      <c r="E33" s="27">
        <v>33</v>
      </c>
      <c r="F33" s="27">
        <v>39</v>
      </c>
      <c r="G33" s="27">
        <v>37</v>
      </c>
      <c r="H33" s="25">
        <v>43915</v>
      </c>
      <c r="I33">
        <v>1.2386039886039799</v>
      </c>
      <c r="J33">
        <v>1.2765906932573601</v>
      </c>
      <c r="K33">
        <v>1.3181386514719799</v>
      </c>
      <c r="L33">
        <v>2.1619942000000001</v>
      </c>
      <c r="M33">
        <v>2.0755300999999999</v>
      </c>
      <c r="N33">
        <v>2.2501980000000001</v>
      </c>
    </row>
    <row r="34" spans="1:21">
      <c r="A34" s="25">
        <f t="shared" si="0"/>
        <v>43909</v>
      </c>
      <c r="B34" s="25">
        <v>43911</v>
      </c>
      <c r="C34">
        <v>33</v>
      </c>
      <c r="D34" s="27">
        <v>33</v>
      </c>
      <c r="E34" s="27">
        <v>34</v>
      </c>
      <c r="F34" s="27">
        <v>40</v>
      </c>
      <c r="G34" s="27">
        <v>38</v>
      </c>
      <c r="H34" s="25">
        <v>43916</v>
      </c>
      <c r="I34">
        <v>1.1887464387464399</v>
      </c>
      <c r="J34">
        <v>1.2196106362773</v>
      </c>
      <c r="K34">
        <v>1.252849002849</v>
      </c>
      <c r="L34">
        <v>2.0909336999999999</v>
      </c>
      <c r="M34">
        <v>2.0136466999999998</v>
      </c>
      <c r="N34">
        <v>2.1696558000000001</v>
      </c>
    </row>
    <row r="35" spans="1:21">
      <c r="A35" s="25">
        <f t="shared" si="0"/>
        <v>43910</v>
      </c>
      <c r="B35" s="25">
        <v>43912</v>
      </c>
      <c r="C35">
        <v>34</v>
      </c>
      <c r="D35" s="27">
        <v>34</v>
      </c>
      <c r="E35" s="27">
        <v>35</v>
      </c>
      <c r="F35" s="27">
        <v>41</v>
      </c>
      <c r="G35" s="27">
        <v>39</v>
      </c>
      <c r="H35" s="25">
        <v>43917</v>
      </c>
      <c r="I35">
        <v>1.13888888888888</v>
      </c>
      <c r="J35">
        <v>1.1721272554605799</v>
      </c>
      <c r="K35">
        <v>1.21248812915479</v>
      </c>
      <c r="L35">
        <v>2.0422948999999999</v>
      </c>
      <c r="M35">
        <v>1.9726672000000001</v>
      </c>
      <c r="N35">
        <v>2.1131134</v>
      </c>
    </row>
    <row r="36" spans="1:21">
      <c r="A36" s="25">
        <f t="shared" si="0"/>
        <v>43911</v>
      </c>
      <c r="B36" s="25">
        <v>43913</v>
      </c>
      <c r="C36">
        <v>35</v>
      </c>
      <c r="D36" s="27">
        <v>35</v>
      </c>
      <c r="E36" s="27">
        <v>36</v>
      </c>
      <c r="F36" s="27">
        <v>42</v>
      </c>
      <c r="G36" s="27">
        <v>40</v>
      </c>
      <c r="H36" s="25">
        <v>43918</v>
      </c>
      <c r="I36">
        <v>1.0985280151946799</v>
      </c>
      <c r="J36">
        <v>1.1240503323836599</v>
      </c>
      <c r="K36">
        <v>1.1531339031339001</v>
      </c>
      <c r="L36">
        <v>2.0458188000000002</v>
      </c>
      <c r="M36">
        <v>1.982037</v>
      </c>
      <c r="N36">
        <v>2.1105966999999999</v>
      </c>
    </row>
    <row r="37" spans="1:21">
      <c r="A37" s="25">
        <f t="shared" si="0"/>
        <v>43912</v>
      </c>
      <c r="B37" s="25">
        <v>43914</v>
      </c>
      <c r="C37">
        <v>36</v>
      </c>
      <c r="D37" s="27">
        <v>36</v>
      </c>
      <c r="E37" s="27">
        <v>37</v>
      </c>
      <c r="F37" s="27">
        <v>43</v>
      </c>
      <c r="G37" s="27">
        <v>41</v>
      </c>
      <c r="H37" s="25">
        <v>43919</v>
      </c>
      <c r="I37">
        <v>1.0486704653371299</v>
      </c>
      <c r="J37">
        <v>1.07953466286799</v>
      </c>
      <c r="K37">
        <v>1.1151471984805299</v>
      </c>
      <c r="L37">
        <v>1.9267911</v>
      </c>
      <c r="M37">
        <v>1.8700376000000001</v>
      </c>
      <c r="N37">
        <v>1.9843811</v>
      </c>
    </row>
    <row r="38" spans="1:21">
      <c r="A38" s="25">
        <f t="shared" si="0"/>
        <v>43913</v>
      </c>
      <c r="B38" s="25">
        <v>43915</v>
      </c>
      <c r="C38">
        <v>37</v>
      </c>
      <c r="D38" s="27">
        <v>37</v>
      </c>
      <c r="E38" s="27">
        <v>38</v>
      </c>
      <c r="F38" s="27">
        <v>44</v>
      </c>
      <c r="G38" s="27">
        <v>42</v>
      </c>
      <c r="H38" s="25">
        <v>43920</v>
      </c>
      <c r="I38">
        <v>1.04510921177587</v>
      </c>
      <c r="J38">
        <v>1.0201804368470999</v>
      </c>
      <c r="K38">
        <v>1.0664767331434</v>
      </c>
      <c r="L38">
        <v>1.6222382</v>
      </c>
      <c r="M38">
        <v>1.574379</v>
      </c>
      <c r="N38">
        <v>1.6708038999999999</v>
      </c>
    </row>
    <row r="39" spans="1:21">
      <c r="A39" s="25">
        <f t="shared" si="0"/>
        <v>43914</v>
      </c>
      <c r="B39" s="25">
        <v>43916</v>
      </c>
      <c r="C39">
        <v>38</v>
      </c>
      <c r="D39" s="27">
        <v>38</v>
      </c>
      <c r="E39" s="27">
        <v>39</v>
      </c>
      <c r="F39" s="27">
        <v>45</v>
      </c>
      <c r="G39" s="27">
        <v>43</v>
      </c>
      <c r="H39" s="25">
        <v>43921</v>
      </c>
      <c r="I39">
        <v>0.97625830959164295</v>
      </c>
      <c r="J39">
        <v>1.0035612535612499</v>
      </c>
      <c r="K39">
        <v>1.03442545109211</v>
      </c>
      <c r="L39">
        <v>1.641373</v>
      </c>
      <c r="M39">
        <v>1.5965525</v>
      </c>
      <c r="N39">
        <v>1.6868053000000001</v>
      </c>
      <c r="U39">
        <f>(S39+T39)/2</f>
        <v>0</v>
      </c>
    </row>
    <row r="40" spans="1:21">
      <c r="A40" s="25">
        <f t="shared" si="0"/>
        <v>43915</v>
      </c>
      <c r="B40" s="25">
        <v>43917</v>
      </c>
      <c r="C40">
        <v>39</v>
      </c>
      <c r="D40" s="27">
        <v>39</v>
      </c>
      <c r="E40" s="27">
        <v>40</v>
      </c>
      <c r="F40" s="27">
        <v>46</v>
      </c>
      <c r="G40" s="27">
        <v>44</v>
      </c>
      <c r="H40" s="25">
        <v>43922</v>
      </c>
      <c r="I40">
        <v>0.95845204178537602</v>
      </c>
      <c r="J40">
        <v>0.98812915479582197</v>
      </c>
      <c r="K40">
        <v>1.0130579297245901</v>
      </c>
      <c r="L40">
        <v>1.5104544</v>
      </c>
      <c r="M40">
        <v>1.4698964999999999</v>
      </c>
      <c r="N40">
        <v>1.5515565</v>
      </c>
    </row>
    <row r="41" spans="1:21">
      <c r="A41" s="25">
        <f t="shared" si="0"/>
        <v>43916</v>
      </c>
      <c r="B41" s="25">
        <v>43918</v>
      </c>
      <c r="C41">
        <v>40</v>
      </c>
      <c r="D41" s="27">
        <v>40</v>
      </c>
      <c r="E41" s="27">
        <v>41</v>
      </c>
      <c r="F41" s="27">
        <v>47</v>
      </c>
      <c r="G41" s="27">
        <v>45</v>
      </c>
      <c r="H41" s="25">
        <v>43923</v>
      </c>
      <c r="I41">
        <v>0.93114909781576405</v>
      </c>
      <c r="J41">
        <v>0.95726495726495797</v>
      </c>
      <c r="K41">
        <v>0.98338081671415001</v>
      </c>
      <c r="L41">
        <v>1.4140659</v>
      </c>
      <c r="M41">
        <v>1.3769087</v>
      </c>
      <c r="N41">
        <v>1.451711</v>
      </c>
    </row>
    <row r="42" spans="1:21">
      <c r="A42" s="25">
        <f t="shared" si="0"/>
        <v>43917</v>
      </c>
      <c r="B42" s="25">
        <v>43919</v>
      </c>
      <c r="C42">
        <v>41</v>
      </c>
      <c r="D42" s="27">
        <v>41</v>
      </c>
      <c r="E42" s="27">
        <v>42</v>
      </c>
      <c r="F42" s="27">
        <v>48</v>
      </c>
      <c r="G42" s="27">
        <v>46</v>
      </c>
      <c r="H42" s="25">
        <v>43924</v>
      </c>
      <c r="I42">
        <v>0.91571699905033199</v>
      </c>
      <c r="J42">
        <v>0.94183285849952603</v>
      </c>
      <c r="K42">
        <v>0.97032288698955405</v>
      </c>
      <c r="L42">
        <v>1.3200805</v>
      </c>
      <c r="M42">
        <v>1.2857877</v>
      </c>
      <c r="N42">
        <v>1.3548184000000001</v>
      </c>
    </row>
    <row r="43" spans="1:21">
      <c r="A43" s="25">
        <f t="shared" si="0"/>
        <v>43918</v>
      </c>
      <c r="B43" s="25">
        <v>43920</v>
      </c>
      <c r="C43">
        <v>42</v>
      </c>
      <c r="D43" s="27">
        <v>42</v>
      </c>
      <c r="E43" s="27">
        <v>43</v>
      </c>
      <c r="F43" s="27">
        <v>49</v>
      </c>
      <c r="G43" s="27">
        <v>47</v>
      </c>
      <c r="H43" s="25">
        <v>43925</v>
      </c>
      <c r="I43">
        <v>0.929962013295346</v>
      </c>
      <c r="J43">
        <v>0.95489078822412199</v>
      </c>
      <c r="K43">
        <v>0.98100664767331502</v>
      </c>
      <c r="L43">
        <v>1.1664436</v>
      </c>
      <c r="M43">
        <v>1.1354089000000001</v>
      </c>
      <c r="N43">
        <v>1.1978909</v>
      </c>
    </row>
    <row r="44" spans="1:21">
      <c r="A44" s="25">
        <f t="shared" si="0"/>
        <v>43919</v>
      </c>
      <c r="B44" s="25">
        <v>43921</v>
      </c>
      <c r="C44">
        <v>43</v>
      </c>
      <c r="D44" s="27">
        <v>43</v>
      </c>
      <c r="E44" s="27">
        <v>44</v>
      </c>
      <c r="F44" s="27">
        <v>50</v>
      </c>
      <c r="G44" s="27">
        <v>48</v>
      </c>
      <c r="H44" s="25">
        <v>43926</v>
      </c>
      <c r="I44">
        <v>0.94658119658119599</v>
      </c>
      <c r="J44">
        <v>0.97032288698955405</v>
      </c>
      <c r="K44">
        <v>0.99525166191832903</v>
      </c>
      <c r="L44">
        <v>1.0949259</v>
      </c>
      <c r="M44">
        <v>1.0656908</v>
      </c>
      <c r="N44">
        <v>1.1245510999999999</v>
      </c>
    </row>
    <row r="45" spans="1:21">
      <c r="A45" s="25">
        <f t="shared" si="0"/>
        <v>43920</v>
      </c>
      <c r="B45" s="25">
        <v>43922</v>
      </c>
      <c r="C45">
        <v>44</v>
      </c>
      <c r="D45" s="27">
        <v>44</v>
      </c>
      <c r="E45" s="27">
        <v>45</v>
      </c>
      <c r="F45" s="27">
        <v>51</v>
      </c>
      <c r="G45" s="27">
        <v>49</v>
      </c>
      <c r="H45" s="25">
        <v>43927</v>
      </c>
      <c r="I45">
        <v>0.94301994301994396</v>
      </c>
      <c r="J45">
        <v>0.97507122507122501</v>
      </c>
      <c r="K45">
        <v>0.99881291547958195</v>
      </c>
      <c r="L45">
        <v>1.0598361999999999</v>
      </c>
      <c r="M45">
        <v>1.0315538</v>
      </c>
      <c r="N45">
        <v>1.0884957</v>
      </c>
    </row>
    <row r="46" spans="1:21">
      <c r="A46" s="25">
        <f t="shared" si="0"/>
        <v>43921</v>
      </c>
      <c r="B46" s="25">
        <v>43923</v>
      </c>
      <c r="C46">
        <v>45</v>
      </c>
      <c r="D46" s="27">
        <v>45</v>
      </c>
      <c r="E46" s="27">
        <v>46</v>
      </c>
      <c r="F46" s="27">
        <v>52</v>
      </c>
      <c r="G46" s="27">
        <v>50</v>
      </c>
      <c r="H46" s="25">
        <v>43928</v>
      </c>
      <c r="I46">
        <v>0.94776828110161404</v>
      </c>
      <c r="J46">
        <v>0.97032288698955405</v>
      </c>
      <c r="K46">
        <v>0.99347103513770396</v>
      </c>
      <c r="L46">
        <v>0.97542439999999997</v>
      </c>
      <c r="M46">
        <v>0.94857279999999999</v>
      </c>
      <c r="N46">
        <v>1.0026455999999999</v>
      </c>
    </row>
    <row r="47" spans="1:21">
      <c r="A47" s="25">
        <f t="shared" si="0"/>
        <v>43922</v>
      </c>
      <c r="B47" s="25">
        <v>43924</v>
      </c>
      <c r="C47">
        <v>46</v>
      </c>
      <c r="D47" s="27">
        <v>46</v>
      </c>
      <c r="E47" s="27">
        <v>47</v>
      </c>
      <c r="F47" s="27">
        <v>53</v>
      </c>
      <c r="G47" s="27">
        <v>51</v>
      </c>
      <c r="H47" s="25">
        <v>43929</v>
      </c>
      <c r="I47">
        <v>0.91690408357075004</v>
      </c>
      <c r="J47">
        <v>0.94420702754036001</v>
      </c>
      <c r="K47">
        <v>0.97150997150997198</v>
      </c>
      <c r="L47">
        <v>0.94515740000000004</v>
      </c>
      <c r="M47">
        <v>0.91885260000000002</v>
      </c>
      <c r="N47">
        <v>0.97182820000000003</v>
      </c>
    </row>
    <row r="48" spans="1:21">
      <c r="A48" s="25">
        <f t="shared" si="0"/>
        <v>43923</v>
      </c>
      <c r="B48" s="25">
        <v>43925</v>
      </c>
      <c r="C48">
        <v>47</v>
      </c>
      <c r="D48" s="27">
        <v>47</v>
      </c>
      <c r="E48" s="27">
        <v>48</v>
      </c>
      <c r="F48" s="27">
        <v>54</v>
      </c>
      <c r="G48" s="27">
        <v>52</v>
      </c>
      <c r="H48" s="25">
        <v>43930</v>
      </c>
      <c r="I48">
        <v>0.93114909781576405</v>
      </c>
      <c r="J48">
        <v>0.95311016144349503</v>
      </c>
      <c r="K48">
        <v>0.97507122507122501</v>
      </c>
      <c r="L48">
        <v>0.95497639999999995</v>
      </c>
      <c r="M48">
        <v>0.92848419999999998</v>
      </c>
      <c r="N48">
        <v>0.98183589999999998</v>
      </c>
    </row>
    <row r="49" spans="1:14">
      <c r="A49" s="25">
        <f t="shared" si="0"/>
        <v>43924</v>
      </c>
      <c r="B49" s="25">
        <v>43926</v>
      </c>
      <c r="C49">
        <v>48</v>
      </c>
      <c r="D49" s="27">
        <v>48</v>
      </c>
      <c r="E49" s="27">
        <v>49</v>
      </c>
      <c r="F49" s="27">
        <v>55</v>
      </c>
      <c r="G49" s="27">
        <v>53</v>
      </c>
      <c r="H49" s="25">
        <v>43931</v>
      </c>
      <c r="I49">
        <v>0.91571699905033199</v>
      </c>
      <c r="J49">
        <v>0.94301994301994096</v>
      </c>
      <c r="K49">
        <v>0.97447768281101599</v>
      </c>
      <c r="L49">
        <v>1.0940817</v>
      </c>
      <c r="M49">
        <v>1.0655790000000001</v>
      </c>
      <c r="N49">
        <v>1.1229552</v>
      </c>
    </row>
    <row r="50" spans="1:14">
      <c r="A50" s="25">
        <f t="shared" si="0"/>
        <v>43925</v>
      </c>
      <c r="B50" s="25">
        <v>43927</v>
      </c>
      <c r="C50">
        <v>49</v>
      </c>
      <c r="D50" s="27">
        <v>49</v>
      </c>
      <c r="E50" s="27">
        <v>50</v>
      </c>
      <c r="F50" s="27">
        <v>56</v>
      </c>
      <c r="G50" s="27">
        <v>54</v>
      </c>
      <c r="H50" s="25">
        <v>43932</v>
      </c>
      <c r="I50">
        <v>0.91334283000949601</v>
      </c>
      <c r="J50">
        <v>0.93708452041785195</v>
      </c>
      <c r="K50">
        <v>0.96320037986704998</v>
      </c>
      <c r="L50">
        <v>1.0717144000000001</v>
      </c>
      <c r="M50">
        <v>1.0434840999999999</v>
      </c>
      <c r="N50">
        <v>1.1003163</v>
      </c>
    </row>
    <row r="51" spans="1:14">
      <c r="A51" s="25">
        <f t="shared" si="0"/>
        <v>43926</v>
      </c>
      <c r="B51" s="25">
        <v>43928</v>
      </c>
      <c r="C51">
        <v>50</v>
      </c>
      <c r="D51" s="27">
        <v>50</v>
      </c>
      <c r="E51" s="27">
        <v>51</v>
      </c>
      <c r="F51" s="27">
        <v>57</v>
      </c>
      <c r="G51" s="27">
        <v>55</v>
      </c>
      <c r="H51" s="25">
        <v>43933</v>
      </c>
      <c r="I51">
        <v>0.88366571699905005</v>
      </c>
      <c r="J51">
        <v>0.91334283000949601</v>
      </c>
      <c r="K51">
        <v>0.95132953466286796</v>
      </c>
      <c r="L51">
        <v>1.0262484000000001</v>
      </c>
      <c r="M51">
        <v>0.99882400000000005</v>
      </c>
      <c r="N51">
        <v>1.0540391</v>
      </c>
    </row>
    <row r="52" spans="1:14">
      <c r="A52" s="25">
        <f t="shared" si="0"/>
        <v>43927</v>
      </c>
      <c r="B52" s="25">
        <v>43929</v>
      </c>
      <c r="C52">
        <v>51</v>
      </c>
      <c r="D52" s="27">
        <v>51</v>
      </c>
      <c r="E52" s="27">
        <v>52</v>
      </c>
      <c r="F52" s="27">
        <v>58</v>
      </c>
      <c r="G52" s="27">
        <v>56</v>
      </c>
      <c r="H52" s="25">
        <v>43934</v>
      </c>
      <c r="I52">
        <v>0.86585944919278302</v>
      </c>
      <c r="J52">
        <v>0.89197530864197505</v>
      </c>
      <c r="K52">
        <v>0.92046533713200296</v>
      </c>
      <c r="L52">
        <v>0.99411490000000002</v>
      </c>
      <c r="M52">
        <v>0.96728930000000002</v>
      </c>
      <c r="N52">
        <v>1.0213022</v>
      </c>
    </row>
    <row r="53" spans="1:14">
      <c r="A53" s="25">
        <f t="shared" si="0"/>
        <v>43928</v>
      </c>
      <c r="B53" s="25">
        <v>43930</v>
      </c>
      <c r="C53">
        <v>52</v>
      </c>
      <c r="D53" s="27">
        <v>52</v>
      </c>
      <c r="E53" s="27">
        <v>53</v>
      </c>
      <c r="F53" s="27">
        <v>59</v>
      </c>
      <c r="G53" s="27">
        <v>57</v>
      </c>
      <c r="H53" s="25">
        <v>43935</v>
      </c>
      <c r="I53">
        <v>0.87179487179487203</v>
      </c>
      <c r="J53">
        <v>0.90384615384615496</v>
      </c>
      <c r="K53">
        <v>0.93589743589743601</v>
      </c>
      <c r="L53">
        <v>0.95164090000000001</v>
      </c>
      <c r="M53">
        <v>0.92546220000000001</v>
      </c>
      <c r="N53">
        <v>0.97817969999999999</v>
      </c>
    </row>
    <row r="54" spans="1:14">
      <c r="A54" s="25">
        <f t="shared" si="0"/>
        <v>43929</v>
      </c>
      <c r="B54" s="25">
        <v>43931</v>
      </c>
      <c r="C54">
        <v>53</v>
      </c>
      <c r="D54" s="27">
        <v>53</v>
      </c>
      <c r="E54" s="27">
        <v>54</v>
      </c>
      <c r="F54" s="27">
        <v>60</v>
      </c>
      <c r="G54" s="27">
        <v>58</v>
      </c>
      <c r="H54" s="25">
        <v>43936</v>
      </c>
      <c r="I54">
        <v>0.87298195631528996</v>
      </c>
      <c r="J54">
        <v>0.89672364672364702</v>
      </c>
      <c r="K54">
        <v>0.92283950617283905</v>
      </c>
      <c r="L54">
        <v>0.94330939999999996</v>
      </c>
      <c r="M54">
        <v>0.91721450000000004</v>
      </c>
      <c r="N54">
        <v>0.96976510000000005</v>
      </c>
    </row>
    <row r="55" spans="1:14">
      <c r="A55" s="25">
        <f t="shared" si="0"/>
        <v>43930</v>
      </c>
      <c r="B55" s="25">
        <v>43932</v>
      </c>
      <c r="C55">
        <v>54</v>
      </c>
      <c r="D55" s="27">
        <v>54</v>
      </c>
      <c r="E55" s="27">
        <v>55</v>
      </c>
      <c r="F55" s="27">
        <v>61</v>
      </c>
      <c r="G55" s="27">
        <v>59</v>
      </c>
      <c r="H55" s="25">
        <v>43937</v>
      </c>
      <c r="I55">
        <v>0.85636277302943997</v>
      </c>
      <c r="J55">
        <v>0.890788224121557</v>
      </c>
      <c r="K55">
        <v>0.92165242165242101</v>
      </c>
      <c r="L55">
        <v>0.93953319999999996</v>
      </c>
      <c r="M55">
        <v>0.91337170000000001</v>
      </c>
      <c r="N55">
        <v>0.96605890000000005</v>
      </c>
    </row>
    <row r="56" spans="1:14">
      <c r="A56" s="25">
        <f t="shared" si="0"/>
        <v>43931</v>
      </c>
      <c r="B56" s="25">
        <v>43933</v>
      </c>
      <c r="C56">
        <v>55</v>
      </c>
      <c r="D56" s="27">
        <v>55</v>
      </c>
      <c r="E56" s="27">
        <v>56</v>
      </c>
      <c r="F56" s="27">
        <v>62</v>
      </c>
      <c r="G56" s="27">
        <v>60</v>
      </c>
      <c r="H56" s="25">
        <v>43938</v>
      </c>
      <c r="I56">
        <v>0.859924026590693</v>
      </c>
      <c r="J56">
        <v>0.88603988603988704</v>
      </c>
      <c r="K56">
        <v>0.91096866096866103</v>
      </c>
      <c r="L56">
        <v>0.69091380000000002</v>
      </c>
      <c r="M56">
        <v>0.66837400000000002</v>
      </c>
      <c r="N56">
        <v>0.71382210000000001</v>
      </c>
    </row>
    <row r="57" spans="1:14">
      <c r="A57" s="25">
        <f t="shared" si="0"/>
        <v>43932</v>
      </c>
      <c r="B57" s="25">
        <v>43934</v>
      </c>
      <c r="C57">
        <v>56</v>
      </c>
      <c r="D57" s="27">
        <v>56</v>
      </c>
      <c r="E57" s="27">
        <v>57</v>
      </c>
      <c r="F57" s="27">
        <v>63</v>
      </c>
      <c r="G57" s="27">
        <v>61</v>
      </c>
      <c r="H57" s="25">
        <v>43939</v>
      </c>
      <c r="I57">
        <v>0.85398860398860399</v>
      </c>
      <c r="J57">
        <v>0.88247863247863201</v>
      </c>
      <c r="K57">
        <v>0.90978157644824298</v>
      </c>
      <c r="L57">
        <v>0.73947589999999996</v>
      </c>
      <c r="M57">
        <v>0.71583549999999996</v>
      </c>
      <c r="N57">
        <v>0.76349500000000003</v>
      </c>
    </row>
    <row r="58" spans="1:14">
      <c r="A58" s="25">
        <f t="shared" si="0"/>
        <v>43933</v>
      </c>
      <c r="B58" s="25">
        <v>43935</v>
      </c>
      <c r="C58">
        <v>57</v>
      </c>
      <c r="D58" s="27">
        <v>57</v>
      </c>
      <c r="E58" s="27">
        <v>58</v>
      </c>
      <c r="F58" s="27">
        <v>64</v>
      </c>
      <c r="G58" s="27">
        <v>62</v>
      </c>
      <c r="H58" s="25">
        <v>43940</v>
      </c>
      <c r="I58">
        <v>0.86229819563152899</v>
      </c>
      <c r="J58">
        <v>0.88603988603988504</v>
      </c>
      <c r="K58">
        <v>0.91571699905033199</v>
      </c>
      <c r="L58">
        <v>0.76723050000000004</v>
      </c>
      <c r="M58">
        <v>0.74244560000000004</v>
      </c>
      <c r="N58">
        <v>0.79241669999999997</v>
      </c>
    </row>
    <row r="59" spans="1:14">
      <c r="A59" s="25">
        <f t="shared" si="0"/>
        <v>43934</v>
      </c>
      <c r="B59" s="25">
        <v>43936</v>
      </c>
      <c r="C59">
        <v>58</v>
      </c>
      <c r="D59" s="27">
        <v>58</v>
      </c>
      <c r="E59" s="27">
        <v>59</v>
      </c>
      <c r="F59" s="27">
        <v>65</v>
      </c>
      <c r="G59" s="27">
        <v>63</v>
      </c>
      <c r="H59" s="25">
        <v>43941</v>
      </c>
      <c r="I59">
        <v>0.85398860398860399</v>
      </c>
      <c r="J59">
        <v>0.87891737891737898</v>
      </c>
      <c r="K59">
        <v>0.91215574548907896</v>
      </c>
      <c r="L59">
        <v>0.88211309999999998</v>
      </c>
      <c r="M59">
        <v>0.85474740000000005</v>
      </c>
      <c r="N59">
        <v>0.90990389999999999</v>
      </c>
    </row>
    <row r="60" spans="1:14">
      <c r="A60" s="25">
        <f t="shared" si="0"/>
        <v>43935</v>
      </c>
      <c r="B60" s="25">
        <v>43937</v>
      </c>
      <c r="C60">
        <v>59</v>
      </c>
      <c r="D60" s="27">
        <v>59</v>
      </c>
      <c r="E60" s="27">
        <v>60</v>
      </c>
      <c r="F60" s="27">
        <v>66</v>
      </c>
      <c r="G60" s="27">
        <v>64</v>
      </c>
      <c r="H60" s="25">
        <v>43942</v>
      </c>
      <c r="I60">
        <v>0.82431149097815803</v>
      </c>
      <c r="J60">
        <v>0.85517568850902204</v>
      </c>
      <c r="K60">
        <v>0.88722697056030497</v>
      </c>
      <c r="L60">
        <v>0.92546050000000002</v>
      </c>
      <c r="M60">
        <v>0.89675740000000004</v>
      </c>
      <c r="N60">
        <v>0.9546095</v>
      </c>
    </row>
    <row r="61" spans="1:14">
      <c r="A61" s="25">
        <f t="shared" si="0"/>
        <v>43936</v>
      </c>
      <c r="B61" s="25">
        <v>43938</v>
      </c>
      <c r="C61">
        <v>60</v>
      </c>
      <c r="D61" s="27">
        <v>60</v>
      </c>
      <c r="E61" s="27">
        <v>61</v>
      </c>
      <c r="F61" s="27">
        <v>67</v>
      </c>
      <c r="G61" s="27">
        <v>65</v>
      </c>
      <c r="H61" s="25">
        <v>43943</v>
      </c>
      <c r="I61">
        <v>0.84449192782526095</v>
      </c>
      <c r="J61">
        <v>0.87179487179487203</v>
      </c>
      <c r="K61">
        <v>0.90028490028490005</v>
      </c>
      <c r="L61">
        <v>0.94243060000000001</v>
      </c>
      <c r="M61">
        <v>0.91305250000000004</v>
      </c>
      <c r="N61">
        <v>0.97226749999999995</v>
      </c>
    </row>
    <row r="62" spans="1:14">
      <c r="A62" s="25">
        <f t="shared" si="0"/>
        <v>43937</v>
      </c>
      <c r="B62" s="25">
        <v>43939</v>
      </c>
      <c r="C62">
        <v>61</v>
      </c>
      <c r="D62" s="27">
        <v>61</v>
      </c>
      <c r="E62" s="27">
        <v>62</v>
      </c>
      <c r="F62" s="27">
        <v>68</v>
      </c>
      <c r="G62" s="27">
        <v>66</v>
      </c>
      <c r="H62" s="25">
        <v>43944</v>
      </c>
      <c r="I62">
        <v>0.86111111111111105</v>
      </c>
      <c r="J62">
        <v>0.88366571699904894</v>
      </c>
      <c r="K62">
        <v>0.907407407407407</v>
      </c>
      <c r="L62">
        <v>0.86616219999999999</v>
      </c>
      <c r="M62">
        <v>0.83775409999999995</v>
      </c>
      <c r="N62">
        <v>0.89503730000000004</v>
      </c>
    </row>
    <row r="63" spans="1:14">
      <c r="A63" s="25">
        <f t="shared" si="0"/>
        <v>43938</v>
      </c>
      <c r="B63" s="25">
        <v>43940</v>
      </c>
      <c r="C63">
        <v>62</v>
      </c>
      <c r="D63" s="27">
        <v>62</v>
      </c>
      <c r="E63" s="27">
        <v>63</v>
      </c>
      <c r="F63" s="27">
        <v>69</v>
      </c>
      <c r="G63" s="27">
        <v>67</v>
      </c>
      <c r="H63" s="25">
        <v>43945</v>
      </c>
      <c r="I63">
        <v>0.85873694207027496</v>
      </c>
      <c r="J63">
        <v>0.88485280151946899</v>
      </c>
      <c r="K63">
        <v>0.91096866096866103</v>
      </c>
      <c r="L63">
        <v>0.9482003</v>
      </c>
      <c r="M63">
        <v>0.91819530000000005</v>
      </c>
      <c r="N63">
        <v>0.97868089999999996</v>
      </c>
    </row>
    <row r="64" spans="1:14">
      <c r="A64" s="25">
        <f t="shared" si="0"/>
        <v>43939</v>
      </c>
      <c r="B64" s="25">
        <v>43941</v>
      </c>
      <c r="C64">
        <v>63</v>
      </c>
      <c r="D64" s="27">
        <v>63</v>
      </c>
      <c r="E64" s="27">
        <v>64</v>
      </c>
      <c r="F64" s="27">
        <v>70</v>
      </c>
      <c r="G64" s="27">
        <v>68</v>
      </c>
      <c r="H64" s="25">
        <v>43946</v>
      </c>
      <c r="I64">
        <v>0.86942070275403605</v>
      </c>
      <c r="J64">
        <v>0.88841405508072302</v>
      </c>
      <c r="K64">
        <v>0.90978157644824298</v>
      </c>
      <c r="L64">
        <v>0.9212842</v>
      </c>
      <c r="M64">
        <v>0.89137889999999997</v>
      </c>
      <c r="N64">
        <v>0.95167590000000002</v>
      </c>
    </row>
    <row r="65" spans="1:14">
      <c r="A65" s="25">
        <f t="shared" si="0"/>
        <v>43940</v>
      </c>
      <c r="B65" s="25">
        <v>43942</v>
      </c>
      <c r="C65">
        <v>64</v>
      </c>
      <c r="D65" s="27">
        <v>64</v>
      </c>
      <c r="E65" s="27">
        <v>65</v>
      </c>
      <c r="F65" s="27">
        <v>71</v>
      </c>
      <c r="G65" s="27">
        <v>69</v>
      </c>
      <c r="H65" s="25">
        <v>43947</v>
      </c>
      <c r="I65">
        <v>0.86229819563152899</v>
      </c>
      <c r="J65">
        <v>0.887820512820511</v>
      </c>
      <c r="K65">
        <v>0.91809116809116897</v>
      </c>
      <c r="L65">
        <v>0.90700780000000003</v>
      </c>
      <c r="M65">
        <v>0.877112</v>
      </c>
      <c r="N65">
        <v>0.93739760000000005</v>
      </c>
    </row>
    <row r="66" spans="1:14">
      <c r="A66" s="25">
        <f t="shared" si="0"/>
        <v>43941</v>
      </c>
      <c r="B66" s="25">
        <v>43943</v>
      </c>
      <c r="C66">
        <v>65</v>
      </c>
      <c r="D66" s="27">
        <v>65</v>
      </c>
      <c r="E66" s="27">
        <v>66</v>
      </c>
      <c r="F66" s="27">
        <v>72</v>
      </c>
      <c r="G66" s="27">
        <v>70</v>
      </c>
      <c r="H66" s="25">
        <v>43948</v>
      </c>
      <c r="I66">
        <v>0.907407407407407</v>
      </c>
      <c r="J66">
        <v>0.88010446343779702</v>
      </c>
      <c r="K66">
        <v>0.93945868945869004</v>
      </c>
      <c r="L66">
        <v>0.79200369999999998</v>
      </c>
      <c r="M66">
        <v>0.76383900000000005</v>
      </c>
      <c r="N66">
        <v>0.82067100000000004</v>
      </c>
    </row>
    <row r="67" spans="1:14">
      <c r="A67" s="25">
        <f t="shared" ref="A67:A80" si="1">H67-7</f>
        <v>43942</v>
      </c>
      <c r="B67" s="25">
        <v>43944</v>
      </c>
      <c r="C67">
        <v>66</v>
      </c>
      <c r="D67" s="27">
        <v>66</v>
      </c>
      <c r="E67" s="27">
        <v>67</v>
      </c>
      <c r="F67" s="27">
        <v>73</v>
      </c>
      <c r="G67" s="27">
        <v>71</v>
      </c>
      <c r="H67" s="25">
        <v>43949</v>
      </c>
      <c r="I67">
        <v>0.90800094966761302</v>
      </c>
      <c r="J67">
        <v>0.93292972459638901</v>
      </c>
      <c r="K67">
        <v>0.95607787274454104</v>
      </c>
      <c r="L67">
        <v>0.75305089999999997</v>
      </c>
      <c r="M67">
        <v>0.72523090000000001</v>
      </c>
      <c r="N67">
        <v>0.7813871</v>
      </c>
    </row>
    <row r="68" spans="1:14">
      <c r="A68" s="25">
        <f t="shared" si="1"/>
        <v>43943</v>
      </c>
      <c r="B68" s="25">
        <v>43945</v>
      </c>
      <c r="C68">
        <v>67</v>
      </c>
      <c r="D68" s="27">
        <v>67</v>
      </c>
      <c r="E68" s="27">
        <v>68</v>
      </c>
      <c r="F68" s="27">
        <v>74</v>
      </c>
      <c r="G68" s="27">
        <v>72</v>
      </c>
      <c r="H68" s="25">
        <v>43950</v>
      </c>
      <c r="I68">
        <v>0.91927825261158702</v>
      </c>
      <c r="J68">
        <v>0.94420702754036001</v>
      </c>
      <c r="K68">
        <v>0.96972934472934502</v>
      </c>
      <c r="L68">
        <v>0.66770560000000001</v>
      </c>
      <c r="M68">
        <v>0.64094019999999996</v>
      </c>
      <c r="N68">
        <v>0.69501080000000004</v>
      </c>
    </row>
    <row r="69" spans="1:14">
      <c r="A69" s="25">
        <f t="shared" si="1"/>
        <v>43944</v>
      </c>
      <c r="B69" s="25">
        <v>43946</v>
      </c>
      <c r="C69">
        <v>68</v>
      </c>
      <c r="D69" s="27">
        <v>68</v>
      </c>
      <c r="E69" s="27">
        <v>69</v>
      </c>
      <c r="F69" s="27">
        <v>75</v>
      </c>
      <c r="G69" s="27">
        <v>73</v>
      </c>
      <c r="H69" s="25">
        <v>43951</v>
      </c>
      <c r="I69">
        <v>0.94183285849952603</v>
      </c>
      <c r="J69">
        <v>0.96438746438746203</v>
      </c>
      <c r="K69">
        <v>0.98812915479582197</v>
      </c>
      <c r="L69">
        <v>0.70729640000000005</v>
      </c>
      <c r="M69">
        <v>0.67892600000000003</v>
      </c>
      <c r="N69">
        <v>0.73623930000000004</v>
      </c>
    </row>
    <row r="70" spans="1:14">
      <c r="A70" s="25">
        <f t="shared" si="1"/>
        <v>43945</v>
      </c>
      <c r="B70" s="25">
        <v>43947</v>
      </c>
      <c r="C70">
        <v>69</v>
      </c>
      <c r="D70" s="27">
        <v>69</v>
      </c>
      <c r="E70" s="27">
        <v>70</v>
      </c>
      <c r="F70" s="27">
        <v>76</v>
      </c>
      <c r="G70" s="27">
        <v>74</v>
      </c>
      <c r="H70" s="25">
        <v>43952</v>
      </c>
      <c r="I70">
        <v>0.95726495726495797</v>
      </c>
      <c r="J70">
        <v>0.97981956315289498</v>
      </c>
      <c r="K70">
        <v>1.00296771130104</v>
      </c>
      <c r="L70">
        <v>0.71101570000000003</v>
      </c>
      <c r="M70">
        <v>0.68155239999999995</v>
      </c>
      <c r="N70">
        <v>0.74109369999999997</v>
      </c>
    </row>
    <row r="71" spans="1:14">
      <c r="A71" s="25">
        <f t="shared" si="1"/>
        <v>43946</v>
      </c>
      <c r="B71" s="25">
        <v>43948</v>
      </c>
      <c r="C71">
        <v>70</v>
      </c>
      <c r="D71" s="27">
        <v>70</v>
      </c>
      <c r="E71" s="27">
        <v>71</v>
      </c>
      <c r="F71" s="27">
        <v>77</v>
      </c>
      <c r="G71" s="27">
        <v>75</v>
      </c>
      <c r="H71" s="25">
        <v>43953</v>
      </c>
      <c r="I71">
        <v>0.95963912630579196</v>
      </c>
      <c r="J71">
        <v>0.98931623931624002</v>
      </c>
      <c r="K71">
        <v>1.0201804368470999</v>
      </c>
      <c r="L71">
        <v>0.66756660000000001</v>
      </c>
      <c r="M71">
        <v>0.63803710000000002</v>
      </c>
      <c r="N71">
        <v>0.6977546</v>
      </c>
    </row>
    <row r="72" spans="1:14">
      <c r="A72" s="25">
        <f t="shared" si="1"/>
        <v>43947</v>
      </c>
      <c r="B72" s="25">
        <v>43949</v>
      </c>
      <c r="C72">
        <v>71</v>
      </c>
      <c r="D72" s="27">
        <v>71</v>
      </c>
      <c r="E72" s="27">
        <v>72</v>
      </c>
      <c r="F72" s="27">
        <v>78</v>
      </c>
      <c r="G72" s="27">
        <v>76</v>
      </c>
      <c r="H72" s="25">
        <v>43954</v>
      </c>
      <c r="I72">
        <v>0.97150997150997198</v>
      </c>
      <c r="J72">
        <v>1.0041547958214601</v>
      </c>
      <c r="K72">
        <v>1.0397673314339999</v>
      </c>
      <c r="L72">
        <v>0.59702350000000004</v>
      </c>
      <c r="M72">
        <v>0.56812490000000004</v>
      </c>
      <c r="N72">
        <v>0.62662899999999999</v>
      </c>
    </row>
    <row r="73" spans="1:14">
      <c r="A73" s="25">
        <f t="shared" si="1"/>
        <v>43948</v>
      </c>
      <c r="B73" s="25">
        <v>43950</v>
      </c>
      <c r="C73">
        <v>72</v>
      </c>
      <c r="D73" s="27">
        <v>72</v>
      </c>
      <c r="E73" s="27">
        <v>73</v>
      </c>
      <c r="F73" s="27">
        <v>79</v>
      </c>
      <c r="G73" s="27">
        <v>77</v>
      </c>
      <c r="H73" s="25">
        <v>43955</v>
      </c>
      <c r="I73">
        <v>0.98694207027540404</v>
      </c>
      <c r="J73">
        <v>1.0154320987654299</v>
      </c>
      <c r="K73">
        <v>1.0462962962962901</v>
      </c>
      <c r="L73">
        <v>0.67953739999999996</v>
      </c>
      <c r="M73">
        <v>0.64741839999999995</v>
      </c>
      <c r="N73">
        <v>0.71242289999999997</v>
      </c>
    </row>
    <row r="74" spans="1:14">
      <c r="A74" s="25">
        <f t="shared" si="1"/>
        <v>43949</v>
      </c>
      <c r="B74" s="25">
        <v>43951</v>
      </c>
      <c r="C74">
        <v>73</v>
      </c>
      <c r="D74" s="27">
        <v>73</v>
      </c>
      <c r="E74" s="27">
        <v>74</v>
      </c>
      <c r="F74" s="27">
        <v>80</v>
      </c>
      <c r="G74" s="27">
        <v>78</v>
      </c>
      <c r="H74" s="25">
        <v>43956</v>
      </c>
      <c r="I74">
        <v>0.99406457739791099</v>
      </c>
      <c r="J74">
        <v>1.0237416904083501</v>
      </c>
      <c r="K74">
        <v>1.0546058879392199</v>
      </c>
      <c r="L74">
        <v>0.69076349999999997</v>
      </c>
      <c r="M74">
        <v>0.65692830000000002</v>
      </c>
      <c r="N74">
        <v>0.72543650000000004</v>
      </c>
    </row>
    <row r="75" spans="1:14">
      <c r="A75" s="25">
        <f t="shared" si="1"/>
        <v>43950</v>
      </c>
      <c r="B75" s="25">
        <v>43952</v>
      </c>
      <c r="C75">
        <v>74</v>
      </c>
      <c r="D75" s="27">
        <v>74</v>
      </c>
      <c r="E75" s="27">
        <v>75</v>
      </c>
      <c r="F75" s="27">
        <v>81</v>
      </c>
      <c r="G75" s="27">
        <v>79</v>
      </c>
      <c r="H75" s="25">
        <v>43957</v>
      </c>
      <c r="I75">
        <v>1.02255460588793</v>
      </c>
      <c r="J75">
        <v>0.99050332383665696</v>
      </c>
      <c r="K75">
        <v>1.0534188034187999</v>
      </c>
      <c r="L75">
        <v>0.88958570000000003</v>
      </c>
      <c r="M75">
        <v>0.84960230000000003</v>
      </c>
      <c r="N75">
        <v>0.93047570000000002</v>
      </c>
    </row>
    <row r="76" spans="1:14">
      <c r="A76" s="25">
        <f t="shared" si="1"/>
        <v>43951</v>
      </c>
      <c r="B76" s="25">
        <v>43953</v>
      </c>
      <c r="C76">
        <v>75</v>
      </c>
      <c r="D76" s="27">
        <v>75</v>
      </c>
      <c r="E76" s="27">
        <v>76</v>
      </c>
      <c r="F76" s="27">
        <v>82</v>
      </c>
      <c r="G76" s="27">
        <v>80</v>
      </c>
      <c r="H76" s="25">
        <v>43958</v>
      </c>
      <c r="I76">
        <v>0.98219373219373196</v>
      </c>
      <c r="J76">
        <v>1.0083095916429199</v>
      </c>
      <c r="K76">
        <v>1.0403608736942001</v>
      </c>
      <c r="L76">
        <v>1.0312437999999999</v>
      </c>
      <c r="M76">
        <v>0.98680159999999995</v>
      </c>
      <c r="N76">
        <v>1.0766511000000001</v>
      </c>
    </row>
    <row r="77" spans="1:14">
      <c r="A77" s="25">
        <f t="shared" si="1"/>
        <v>43952</v>
      </c>
      <c r="B77" s="25">
        <v>43954</v>
      </c>
      <c r="C77">
        <v>76</v>
      </c>
      <c r="D77" s="27">
        <v>76</v>
      </c>
      <c r="E77" s="27">
        <v>77</v>
      </c>
      <c r="F77" s="27">
        <v>83</v>
      </c>
      <c r="G77" s="27">
        <v>81</v>
      </c>
      <c r="H77" s="25">
        <v>43959</v>
      </c>
      <c r="I77">
        <v>0.99643874643874697</v>
      </c>
      <c r="J77">
        <v>1.0249287749287701</v>
      </c>
      <c r="K77">
        <v>1.0546058879392199</v>
      </c>
      <c r="L77">
        <v>1.1923334000000001</v>
      </c>
      <c r="M77">
        <v>1.14391</v>
      </c>
      <c r="N77">
        <v>1.2417465999999999</v>
      </c>
    </row>
    <row r="78" spans="1:14">
      <c r="A78" s="25">
        <f t="shared" si="1"/>
        <v>43953</v>
      </c>
      <c r="B78" s="25">
        <v>43955</v>
      </c>
      <c r="C78">
        <v>77</v>
      </c>
      <c r="D78" s="27">
        <v>77</v>
      </c>
      <c r="E78" s="27">
        <v>78</v>
      </c>
      <c r="F78" s="27">
        <v>84</v>
      </c>
      <c r="G78" s="27">
        <v>82</v>
      </c>
      <c r="H78" s="25">
        <v>43960</v>
      </c>
      <c r="I78">
        <v>0.96320037986704599</v>
      </c>
      <c r="J78">
        <v>0.99406457739791099</v>
      </c>
      <c r="K78">
        <v>1.02849002849002</v>
      </c>
      <c r="L78">
        <v>1.1480455000000001</v>
      </c>
      <c r="M78">
        <v>1.1007492000000001</v>
      </c>
      <c r="N78">
        <v>1.1963226</v>
      </c>
    </row>
    <row r="79" spans="1:14">
      <c r="A79" s="25">
        <f t="shared" si="1"/>
        <v>43954</v>
      </c>
      <c r="B79" s="25">
        <v>43956</v>
      </c>
      <c r="C79">
        <v>78</v>
      </c>
      <c r="D79" s="27">
        <v>78</v>
      </c>
      <c r="E79" s="27">
        <v>79</v>
      </c>
      <c r="F79" s="27">
        <v>85</v>
      </c>
      <c r="G79" s="27">
        <v>83</v>
      </c>
      <c r="H79" s="25">
        <v>43961</v>
      </c>
      <c r="I79">
        <v>0.91927825261158702</v>
      </c>
      <c r="J79">
        <v>0.94420702754036001</v>
      </c>
      <c r="K79">
        <v>0.97507122507122501</v>
      </c>
      <c r="L79">
        <v>1.1549429</v>
      </c>
      <c r="M79">
        <v>1.10822</v>
      </c>
      <c r="N79">
        <v>1.202617</v>
      </c>
    </row>
    <row r="80" spans="1:14">
      <c r="A80" s="25">
        <f t="shared" si="1"/>
        <v>43955</v>
      </c>
      <c r="B80" s="25">
        <v>43957</v>
      </c>
      <c r="C80">
        <v>79</v>
      </c>
      <c r="D80" s="27">
        <v>79</v>
      </c>
      <c r="E80" s="27">
        <v>80</v>
      </c>
      <c r="F80" s="27">
        <v>86</v>
      </c>
      <c r="G80" s="27">
        <v>84</v>
      </c>
      <c r="H80" s="25">
        <v>43962</v>
      </c>
      <c r="I80">
        <v>0.88960113960113896</v>
      </c>
      <c r="J80">
        <v>0.91512345679012597</v>
      </c>
      <c r="K80">
        <v>0.938271604938269</v>
      </c>
      <c r="L80">
        <v>1.0504647</v>
      </c>
      <c r="M80">
        <v>1.0065869999999999</v>
      </c>
      <c r="N80">
        <v>1.0952653999999999</v>
      </c>
    </row>
    <row r="81" spans="12:14">
      <c r="L81">
        <v>1.0509371999999999</v>
      </c>
      <c r="M81">
        <v>1.0075932000000001</v>
      </c>
      <c r="N81">
        <v>1.0951812999999999</v>
      </c>
    </row>
    <row r="82" spans="12:14">
      <c r="L82">
        <v>0.91476979999999997</v>
      </c>
      <c r="M82">
        <v>0.87462459999999997</v>
      </c>
      <c r="N82">
        <v>0.95580319999999996</v>
      </c>
    </row>
    <row r="83" spans="12:14">
      <c r="L83">
        <v>0.7499363</v>
      </c>
      <c r="M83">
        <v>0.71369190000000005</v>
      </c>
      <c r="N83">
        <v>0.78706569999999998</v>
      </c>
    </row>
    <row r="84" spans="12:14">
      <c r="L84">
        <v>0.62940050000000003</v>
      </c>
      <c r="M84">
        <v>0.5958504</v>
      </c>
      <c r="N84">
        <v>0.66385660000000002</v>
      </c>
    </row>
    <row r="85" spans="12:14">
      <c r="L85">
        <v>0.71080679999999996</v>
      </c>
      <c r="M85">
        <v>0.67412090000000002</v>
      </c>
      <c r="N85">
        <v>0.74845090000000003</v>
      </c>
    </row>
    <row r="86" spans="12:14">
      <c r="L86">
        <v>0.79391610000000001</v>
      </c>
      <c r="M86">
        <v>0.75365539999999998</v>
      </c>
      <c r="N86">
        <v>0.83520950000000005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A7C0-95F9-564E-974E-21B66E3A8850}">
  <dimension ref="A1:BX83"/>
  <sheetViews>
    <sheetView workbookViewId="0">
      <selection activeCell="A25" sqref="A25:XFD25"/>
    </sheetView>
  </sheetViews>
  <sheetFormatPr baseColWidth="10" defaultRowHeight="16"/>
  <cols>
    <col min="2" max="2" width="15.83203125" bestFit="1" customWidth="1"/>
    <col min="3" max="3" width="11.33203125" bestFit="1" customWidth="1"/>
    <col min="4" max="4" width="17.1640625" bestFit="1" customWidth="1"/>
    <col min="8" max="8" width="15.6640625" customWidth="1"/>
    <col min="12" max="12" width="13.33203125" bestFit="1" customWidth="1"/>
    <col min="13" max="13" width="18.5" bestFit="1" customWidth="1"/>
    <col min="14" max="14" width="18.1640625" customWidth="1"/>
  </cols>
  <sheetData>
    <row r="1" spans="1:76">
      <c r="A1" t="s">
        <v>889</v>
      </c>
      <c r="B1" t="s">
        <v>890</v>
      </c>
      <c r="C1" t="s">
        <v>891</v>
      </c>
      <c r="D1" t="s">
        <v>892</v>
      </c>
      <c r="E1" t="s">
        <v>893</v>
      </c>
      <c r="F1" t="s">
        <v>894</v>
      </c>
      <c r="G1" t="s">
        <v>895</v>
      </c>
      <c r="H1" t="s">
        <v>896</v>
      </c>
      <c r="I1" t="s">
        <v>897</v>
      </c>
      <c r="J1" t="s">
        <v>898</v>
      </c>
      <c r="K1" t="s">
        <v>899</v>
      </c>
      <c r="L1" t="s">
        <v>900</v>
      </c>
      <c r="M1" t="s">
        <v>901</v>
      </c>
      <c r="N1" t="s">
        <v>902</v>
      </c>
      <c r="O1" t="s">
        <v>903</v>
      </c>
      <c r="P1" t="s">
        <v>904</v>
      </c>
      <c r="Q1" t="s">
        <v>905</v>
      </c>
      <c r="R1" t="s">
        <v>906</v>
      </c>
      <c r="S1" t="s">
        <v>907</v>
      </c>
      <c r="T1" t="s">
        <v>908</v>
      </c>
      <c r="U1" t="s">
        <v>909</v>
      </c>
      <c r="V1" t="s">
        <v>910</v>
      </c>
      <c r="W1" t="s">
        <v>911</v>
      </c>
      <c r="X1" t="s">
        <v>912</v>
      </c>
      <c r="Y1" t="s">
        <v>913</v>
      </c>
      <c r="Z1" t="s">
        <v>914</v>
      </c>
      <c r="AA1" t="s">
        <v>915</v>
      </c>
      <c r="AB1" t="s">
        <v>916</v>
      </c>
      <c r="AC1" t="s">
        <v>917</v>
      </c>
      <c r="AD1" t="s">
        <v>918</v>
      </c>
      <c r="AE1" t="s">
        <v>919</v>
      </c>
      <c r="AF1" t="s">
        <v>920</v>
      </c>
      <c r="AG1" t="s">
        <v>921</v>
      </c>
      <c r="AH1" t="s">
        <v>922</v>
      </c>
      <c r="AI1" t="s">
        <v>923</v>
      </c>
      <c r="AJ1" t="s">
        <v>924</v>
      </c>
      <c r="AK1" t="s">
        <v>925</v>
      </c>
      <c r="AL1" t="s">
        <v>926</v>
      </c>
      <c r="AM1" t="s">
        <v>927</v>
      </c>
      <c r="AN1" t="s">
        <v>928</v>
      </c>
      <c r="AO1" t="s">
        <v>929</v>
      </c>
      <c r="AP1" t="s">
        <v>930</v>
      </c>
      <c r="AQ1" t="s">
        <v>931</v>
      </c>
      <c r="AR1" t="s">
        <v>932</v>
      </c>
      <c r="AS1" t="s">
        <v>933</v>
      </c>
      <c r="AT1" t="s">
        <v>934</v>
      </c>
      <c r="AU1" t="s">
        <v>935</v>
      </c>
      <c r="AV1" t="s">
        <v>936</v>
      </c>
      <c r="AW1" t="s">
        <v>937</v>
      </c>
      <c r="AX1" t="s">
        <v>938</v>
      </c>
      <c r="AY1" t="s">
        <v>939</v>
      </c>
      <c r="AZ1" t="s">
        <v>940</v>
      </c>
      <c r="BA1" t="s">
        <v>941</v>
      </c>
      <c r="BB1" t="s">
        <v>942</v>
      </c>
      <c r="BC1" t="s">
        <v>943</v>
      </c>
      <c r="BD1" t="s">
        <v>944</v>
      </c>
      <c r="BE1" t="s">
        <v>945</v>
      </c>
      <c r="BF1" t="s">
        <v>946</v>
      </c>
      <c r="BG1" t="s">
        <v>947</v>
      </c>
      <c r="BH1" t="s">
        <v>948</v>
      </c>
      <c r="BI1" t="s">
        <v>949</v>
      </c>
      <c r="BJ1" t="s">
        <v>950</v>
      </c>
      <c r="BK1" t="s">
        <v>951</v>
      </c>
      <c r="BL1" t="s">
        <v>952</v>
      </c>
      <c r="BM1" t="s">
        <v>953</v>
      </c>
      <c r="BN1" t="s">
        <v>954</v>
      </c>
      <c r="BO1" t="s">
        <v>955</v>
      </c>
      <c r="BP1" t="s">
        <v>956</v>
      </c>
      <c r="BQ1" t="s">
        <v>957</v>
      </c>
      <c r="BR1" t="s">
        <v>958</v>
      </c>
      <c r="BS1" t="s">
        <v>959</v>
      </c>
      <c r="BT1" t="s">
        <v>960</v>
      </c>
      <c r="BU1" t="s">
        <v>961</v>
      </c>
      <c r="BV1" t="s">
        <v>962</v>
      </c>
      <c r="BW1" t="s">
        <v>963</v>
      </c>
      <c r="BX1" t="s">
        <v>964</v>
      </c>
    </row>
    <row r="2" spans="1:76">
      <c r="A2" s="25">
        <v>43887</v>
      </c>
      <c r="B2" s="90">
        <v>43887</v>
      </c>
      <c r="C2">
        <v>0</v>
      </c>
      <c r="D2">
        <v>0</v>
      </c>
      <c r="E2">
        <v>0</v>
      </c>
      <c r="F2">
        <v>0</v>
      </c>
      <c r="J2">
        <v>25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76">
      <c r="A3" s="25">
        <v>43888</v>
      </c>
      <c r="B3" s="90">
        <v>43888</v>
      </c>
      <c r="C3">
        <v>0</v>
      </c>
      <c r="D3">
        <v>0</v>
      </c>
      <c r="E3">
        <v>0</v>
      </c>
      <c r="F3">
        <v>0</v>
      </c>
      <c r="J3">
        <v>51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76">
      <c r="A4" s="25">
        <v>43889</v>
      </c>
      <c r="B4" s="90">
        <v>43889</v>
      </c>
      <c r="C4">
        <v>0</v>
      </c>
      <c r="D4">
        <v>0</v>
      </c>
      <c r="E4">
        <v>0</v>
      </c>
      <c r="F4">
        <v>0</v>
      </c>
      <c r="J4">
        <v>59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76">
      <c r="A5" s="25">
        <v>43890</v>
      </c>
      <c r="B5" s="90">
        <v>43890</v>
      </c>
      <c r="C5">
        <v>0</v>
      </c>
      <c r="D5">
        <v>0</v>
      </c>
      <c r="E5">
        <v>0</v>
      </c>
      <c r="F5">
        <v>0</v>
      </c>
      <c r="J5">
        <v>70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76">
      <c r="A6" s="25">
        <v>43891</v>
      </c>
      <c r="B6" s="90">
        <v>43891</v>
      </c>
      <c r="C6">
        <v>0</v>
      </c>
      <c r="D6">
        <v>0</v>
      </c>
      <c r="E6">
        <v>0</v>
      </c>
      <c r="F6">
        <v>0</v>
      </c>
      <c r="J6">
        <v>85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76">
      <c r="A7" s="25">
        <v>43892</v>
      </c>
      <c r="B7" s="90">
        <v>43892</v>
      </c>
      <c r="C7">
        <v>2</v>
      </c>
      <c r="D7">
        <v>2</v>
      </c>
      <c r="E7">
        <v>0</v>
      </c>
      <c r="F7">
        <v>0</v>
      </c>
      <c r="J7">
        <v>85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76">
      <c r="A8" s="25">
        <v>43893</v>
      </c>
      <c r="B8" s="90">
        <v>43893.666666666664</v>
      </c>
      <c r="C8">
        <v>4</v>
      </c>
      <c r="D8">
        <v>2</v>
      </c>
      <c r="E8">
        <v>0</v>
      </c>
      <c r="F8">
        <v>0</v>
      </c>
      <c r="J8">
        <v>101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>
        <v>0</v>
      </c>
      <c r="X8">
        <v>1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0.5</v>
      </c>
      <c r="AH8">
        <v>0.5</v>
      </c>
      <c r="AJ8">
        <v>0.25</v>
      </c>
      <c r="AK8">
        <v>0.5</v>
      </c>
      <c r="AL8">
        <v>0.25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76">
      <c r="A9" s="25">
        <v>43894</v>
      </c>
      <c r="B9" s="90">
        <v>43894.708333333336</v>
      </c>
      <c r="C9">
        <v>6</v>
      </c>
      <c r="D9">
        <v>2</v>
      </c>
      <c r="E9">
        <v>0</v>
      </c>
      <c r="F9">
        <v>0</v>
      </c>
      <c r="J9">
        <v>117</v>
      </c>
      <c r="K9">
        <v>81</v>
      </c>
      <c r="N9">
        <v>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</v>
      </c>
      <c r="W9">
        <v>1</v>
      </c>
      <c r="X9">
        <v>2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0.5</v>
      </c>
      <c r="AH9">
        <v>0.83</v>
      </c>
      <c r="AJ9">
        <v>0.5</v>
      </c>
      <c r="AK9">
        <v>0.5</v>
      </c>
      <c r="AL9">
        <v>0.17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76">
      <c r="A10" s="25">
        <v>43895</v>
      </c>
      <c r="B10" s="90">
        <v>43895.708333333336</v>
      </c>
      <c r="C10">
        <v>9</v>
      </c>
      <c r="D10">
        <v>3</v>
      </c>
      <c r="E10">
        <v>0</v>
      </c>
      <c r="F10">
        <v>0</v>
      </c>
      <c r="G10">
        <v>9</v>
      </c>
      <c r="J10">
        <v>147</v>
      </c>
      <c r="K10">
        <v>213</v>
      </c>
      <c r="N10">
        <v>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>
        <v>1</v>
      </c>
      <c r="X10">
        <v>3</v>
      </c>
      <c r="Y10">
        <v>0</v>
      </c>
      <c r="Z10">
        <v>1</v>
      </c>
      <c r="AA10">
        <v>0</v>
      </c>
      <c r="AB10">
        <v>2</v>
      </c>
      <c r="AC10">
        <v>0</v>
      </c>
      <c r="AD10">
        <v>0</v>
      </c>
      <c r="AE10">
        <v>0</v>
      </c>
      <c r="AF10">
        <v>0</v>
      </c>
      <c r="AG10">
        <v>0.67</v>
      </c>
      <c r="AH10">
        <v>0.89</v>
      </c>
      <c r="AI10">
        <v>0.11</v>
      </c>
      <c r="AJ10">
        <v>0.33</v>
      </c>
      <c r="AK10">
        <v>0.56000000000000005</v>
      </c>
      <c r="AL10">
        <v>0.33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76">
      <c r="A11" s="25">
        <v>43896</v>
      </c>
      <c r="B11" s="90">
        <v>43896.708333333336</v>
      </c>
      <c r="C11">
        <v>13</v>
      </c>
      <c r="D11">
        <v>4</v>
      </c>
      <c r="E11">
        <v>0</v>
      </c>
      <c r="F11">
        <v>0</v>
      </c>
      <c r="G11">
        <v>13</v>
      </c>
      <c r="I11">
        <v>30</v>
      </c>
      <c r="J11">
        <v>181</v>
      </c>
      <c r="K11">
        <v>354</v>
      </c>
      <c r="M11">
        <v>5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1</v>
      </c>
      <c r="X11">
        <v>5</v>
      </c>
      <c r="Y11">
        <v>0</v>
      </c>
      <c r="Z11">
        <v>2</v>
      </c>
      <c r="AA11">
        <v>0</v>
      </c>
      <c r="AB11">
        <v>2</v>
      </c>
      <c r="AC11">
        <v>1</v>
      </c>
      <c r="AD11">
        <v>0</v>
      </c>
      <c r="AE11">
        <v>0</v>
      </c>
      <c r="AF11">
        <v>0</v>
      </c>
      <c r="AG11">
        <v>0.62</v>
      </c>
      <c r="AH11">
        <v>0.85</v>
      </c>
      <c r="AI11">
        <v>0.15</v>
      </c>
      <c r="AJ11">
        <v>0.23</v>
      </c>
      <c r="AK11">
        <v>0.46</v>
      </c>
      <c r="AL11">
        <v>0.31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76">
      <c r="A12" s="25">
        <v>43897</v>
      </c>
      <c r="B12" s="90">
        <v>43897.708333333336</v>
      </c>
      <c r="C12">
        <v>21</v>
      </c>
      <c r="D12">
        <v>8</v>
      </c>
      <c r="E12">
        <v>0</v>
      </c>
      <c r="F12">
        <v>0</v>
      </c>
      <c r="G12">
        <v>21</v>
      </c>
      <c r="I12">
        <v>47</v>
      </c>
      <c r="J12">
        <v>224</v>
      </c>
      <c r="K12">
        <v>412</v>
      </c>
      <c r="M12">
        <v>5</v>
      </c>
      <c r="N12">
        <v>5</v>
      </c>
      <c r="O12">
        <v>0</v>
      </c>
      <c r="P12">
        <v>0</v>
      </c>
      <c r="Q12">
        <v>1</v>
      </c>
      <c r="R12">
        <v>2</v>
      </c>
      <c r="S12">
        <v>0</v>
      </c>
      <c r="T12">
        <v>1</v>
      </c>
      <c r="U12">
        <v>1</v>
      </c>
      <c r="V12">
        <v>2</v>
      </c>
      <c r="W12">
        <v>2</v>
      </c>
      <c r="X12">
        <v>6</v>
      </c>
      <c r="Y12">
        <v>0</v>
      </c>
      <c r="Z12">
        <v>2</v>
      </c>
      <c r="AA12">
        <v>1</v>
      </c>
      <c r="AB12">
        <v>2</v>
      </c>
      <c r="AC12">
        <v>1</v>
      </c>
      <c r="AD12">
        <v>0</v>
      </c>
      <c r="AE12">
        <v>0</v>
      </c>
      <c r="AF12">
        <v>0</v>
      </c>
      <c r="AG12">
        <v>0.71</v>
      </c>
      <c r="AH12">
        <v>0.62</v>
      </c>
      <c r="AI12">
        <v>0.14000000000000001</v>
      </c>
      <c r="AJ12">
        <v>0.43</v>
      </c>
      <c r="AK12">
        <v>0.48</v>
      </c>
      <c r="AL12">
        <v>0.43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76">
      <c r="A13" s="25">
        <v>43898</v>
      </c>
      <c r="B13" s="90">
        <v>43898.729166666664</v>
      </c>
      <c r="C13">
        <v>30</v>
      </c>
      <c r="D13">
        <v>9</v>
      </c>
      <c r="E13">
        <v>0</v>
      </c>
      <c r="F13">
        <v>0</v>
      </c>
      <c r="G13">
        <v>30</v>
      </c>
      <c r="I13">
        <v>56</v>
      </c>
      <c r="J13">
        <v>281</v>
      </c>
      <c r="K13">
        <v>447</v>
      </c>
      <c r="M13">
        <v>4</v>
      </c>
      <c r="N13">
        <v>6</v>
      </c>
      <c r="O13">
        <v>0</v>
      </c>
      <c r="P13">
        <v>0</v>
      </c>
      <c r="Q13">
        <v>3</v>
      </c>
      <c r="R13">
        <v>2</v>
      </c>
      <c r="S13">
        <v>1</v>
      </c>
      <c r="T13">
        <v>1</v>
      </c>
      <c r="U13">
        <v>1</v>
      </c>
      <c r="V13">
        <v>3</v>
      </c>
      <c r="W13">
        <v>4</v>
      </c>
      <c r="X13">
        <v>6</v>
      </c>
      <c r="Y13">
        <v>0</v>
      </c>
      <c r="Z13">
        <v>3</v>
      </c>
      <c r="AA13">
        <v>1</v>
      </c>
      <c r="AB13">
        <v>3</v>
      </c>
      <c r="AC13">
        <v>2</v>
      </c>
      <c r="AD13">
        <v>0</v>
      </c>
      <c r="AE13">
        <v>0</v>
      </c>
      <c r="AF13">
        <v>0</v>
      </c>
      <c r="AG13">
        <v>0.77</v>
      </c>
      <c r="AH13">
        <v>0.6</v>
      </c>
      <c r="AI13">
        <v>0.17</v>
      </c>
      <c r="AJ13">
        <v>0.47</v>
      </c>
      <c r="AK13">
        <v>0.56999999999999995</v>
      </c>
      <c r="AL13">
        <v>0.47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76">
      <c r="A14" s="25">
        <v>43899</v>
      </c>
      <c r="B14" s="90">
        <v>43899.78125</v>
      </c>
      <c r="C14">
        <v>39</v>
      </c>
      <c r="D14">
        <v>9</v>
      </c>
      <c r="E14">
        <v>0</v>
      </c>
      <c r="F14">
        <v>0</v>
      </c>
      <c r="G14">
        <v>38</v>
      </c>
      <c r="I14">
        <v>67</v>
      </c>
      <c r="J14">
        <v>339</v>
      </c>
      <c r="K14">
        <v>496</v>
      </c>
      <c r="M14">
        <v>6</v>
      </c>
      <c r="N14">
        <v>7</v>
      </c>
      <c r="O14">
        <v>0</v>
      </c>
      <c r="P14">
        <v>0</v>
      </c>
      <c r="Q14">
        <v>3</v>
      </c>
      <c r="R14">
        <v>3</v>
      </c>
      <c r="S14">
        <v>1</v>
      </c>
      <c r="T14">
        <v>1</v>
      </c>
      <c r="U14">
        <v>2</v>
      </c>
      <c r="V14">
        <v>4</v>
      </c>
      <c r="W14">
        <v>7</v>
      </c>
      <c r="X14">
        <v>7</v>
      </c>
      <c r="Y14">
        <v>1</v>
      </c>
      <c r="Z14">
        <v>3</v>
      </c>
      <c r="AA14">
        <v>1</v>
      </c>
      <c r="AB14">
        <v>3</v>
      </c>
      <c r="AC14">
        <v>3</v>
      </c>
      <c r="AD14">
        <v>0</v>
      </c>
      <c r="AE14">
        <v>0</v>
      </c>
      <c r="AF14">
        <v>0</v>
      </c>
      <c r="AG14">
        <v>0.69</v>
      </c>
      <c r="AH14">
        <v>0.54</v>
      </c>
      <c r="AI14">
        <v>0.13</v>
      </c>
      <c r="AJ14">
        <v>0.46</v>
      </c>
      <c r="AK14">
        <v>0.49</v>
      </c>
      <c r="AL14">
        <v>0.38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76">
      <c r="A15" s="25">
        <v>43900</v>
      </c>
      <c r="B15" s="90">
        <v>43900.416666666664</v>
      </c>
      <c r="C15">
        <v>41</v>
      </c>
      <c r="D15">
        <v>2</v>
      </c>
      <c r="E15">
        <v>0</v>
      </c>
      <c r="F15">
        <v>0</v>
      </c>
      <c r="G15">
        <v>40</v>
      </c>
      <c r="I15">
        <v>83</v>
      </c>
      <c r="J15">
        <v>375</v>
      </c>
      <c r="K15">
        <v>667</v>
      </c>
      <c r="M15">
        <v>6</v>
      </c>
      <c r="N15">
        <v>8</v>
      </c>
      <c r="O15">
        <v>0</v>
      </c>
      <c r="P15">
        <v>0</v>
      </c>
      <c r="Q15">
        <v>3</v>
      </c>
      <c r="R15">
        <v>3</v>
      </c>
      <c r="S15">
        <v>1</v>
      </c>
      <c r="T15">
        <v>1</v>
      </c>
      <c r="U15">
        <v>2</v>
      </c>
      <c r="V15">
        <v>4</v>
      </c>
      <c r="W15">
        <v>7</v>
      </c>
      <c r="X15">
        <v>7</v>
      </c>
      <c r="Y15">
        <v>1</v>
      </c>
      <c r="Z15">
        <v>3</v>
      </c>
      <c r="AA15">
        <v>1</v>
      </c>
      <c r="AB15">
        <v>5</v>
      </c>
      <c r="AC15">
        <v>3</v>
      </c>
      <c r="AD15">
        <v>0</v>
      </c>
      <c r="AE15">
        <v>0</v>
      </c>
      <c r="AF15">
        <v>0</v>
      </c>
      <c r="AG15">
        <v>0.71</v>
      </c>
      <c r="AH15">
        <v>0.56000000000000005</v>
      </c>
      <c r="AI15">
        <v>0.15</v>
      </c>
      <c r="AJ15">
        <v>0.46</v>
      </c>
      <c r="AK15">
        <v>0.51</v>
      </c>
      <c r="AL15">
        <v>0.41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76">
      <c r="A16" s="25">
        <v>43901</v>
      </c>
      <c r="B16" s="90">
        <v>43901</v>
      </c>
      <c r="C16">
        <v>59</v>
      </c>
      <c r="D16">
        <v>18</v>
      </c>
      <c r="E16">
        <v>0</v>
      </c>
      <c r="F16">
        <v>0</v>
      </c>
      <c r="G16">
        <v>57</v>
      </c>
      <c r="I16">
        <v>83</v>
      </c>
      <c r="J16">
        <v>471</v>
      </c>
      <c r="K16">
        <v>3066</v>
      </c>
      <c r="M16">
        <v>6</v>
      </c>
      <c r="N16">
        <v>12</v>
      </c>
      <c r="O16">
        <v>0</v>
      </c>
      <c r="P16">
        <v>1</v>
      </c>
      <c r="Q16">
        <v>6</v>
      </c>
      <c r="R16">
        <v>5</v>
      </c>
      <c r="S16">
        <v>1</v>
      </c>
      <c r="T16">
        <v>3</v>
      </c>
      <c r="U16">
        <v>5</v>
      </c>
      <c r="V16">
        <v>4</v>
      </c>
      <c r="W16">
        <v>9</v>
      </c>
      <c r="X16">
        <v>7</v>
      </c>
      <c r="Y16">
        <v>1</v>
      </c>
      <c r="Z16">
        <v>4</v>
      </c>
      <c r="AA16">
        <v>1</v>
      </c>
      <c r="AB16">
        <v>5</v>
      </c>
      <c r="AC16">
        <v>3</v>
      </c>
      <c r="AD16">
        <v>2</v>
      </c>
      <c r="AE16">
        <v>0</v>
      </c>
      <c r="AF16">
        <v>2</v>
      </c>
      <c r="AG16">
        <v>0.66</v>
      </c>
      <c r="AH16">
        <v>0.47</v>
      </c>
      <c r="AI16">
        <v>0.1</v>
      </c>
      <c r="AJ16">
        <v>0.42</v>
      </c>
      <c r="AK16">
        <v>0.46</v>
      </c>
      <c r="AL16">
        <v>0.31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76">
      <c r="A17" s="25">
        <v>43902</v>
      </c>
      <c r="B17" s="90">
        <v>43902</v>
      </c>
      <c r="C17">
        <v>78</v>
      </c>
      <c r="D17">
        <v>19</v>
      </c>
      <c r="E17">
        <v>0</v>
      </c>
      <c r="F17">
        <v>0</v>
      </c>
      <c r="G17">
        <v>69</v>
      </c>
      <c r="I17">
        <v>133</v>
      </c>
      <c r="J17">
        <v>637</v>
      </c>
      <c r="K17">
        <v>4923</v>
      </c>
      <c r="M17">
        <v>6</v>
      </c>
      <c r="N17">
        <v>19</v>
      </c>
      <c r="O17">
        <v>0</v>
      </c>
      <c r="P17">
        <v>1</v>
      </c>
      <c r="Q17">
        <v>7</v>
      </c>
      <c r="R17">
        <v>5</v>
      </c>
      <c r="S17">
        <v>1</v>
      </c>
      <c r="T17">
        <v>6</v>
      </c>
      <c r="U17">
        <v>6</v>
      </c>
      <c r="V17">
        <v>8</v>
      </c>
      <c r="W17">
        <v>10</v>
      </c>
      <c r="X17">
        <v>11</v>
      </c>
      <c r="Y17">
        <v>1</v>
      </c>
      <c r="Z17">
        <v>8</v>
      </c>
      <c r="AA17">
        <v>1</v>
      </c>
      <c r="AB17">
        <v>6</v>
      </c>
      <c r="AC17">
        <v>3</v>
      </c>
      <c r="AD17">
        <v>2</v>
      </c>
      <c r="AE17">
        <v>0</v>
      </c>
      <c r="AF17">
        <v>2</v>
      </c>
      <c r="AG17">
        <v>0.65</v>
      </c>
      <c r="AH17">
        <v>0.46</v>
      </c>
      <c r="AI17">
        <v>0.1</v>
      </c>
      <c r="AJ17">
        <v>0.37</v>
      </c>
      <c r="AK17">
        <v>0.4</v>
      </c>
      <c r="AL17">
        <v>0.24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76">
      <c r="A18" s="25">
        <v>43903</v>
      </c>
      <c r="B18" s="90">
        <v>43903</v>
      </c>
      <c r="C18">
        <v>112</v>
      </c>
      <c r="D18">
        <v>34</v>
      </c>
      <c r="E18">
        <v>0</v>
      </c>
      <c r="F18">
        <v>0</v>
      </c>
      <c r="G18">
        <v>107</v>
      </c>
      <c r="I18">
        <v>172</v>
      </c>
      <c r="J18">
        <v>1308</v>
      </c>
      <c r="K18">
        <v>5674</v>
      </c>
      <c r="M18">
        <v>11</v>
      </c>
      <c r="N18">
        <v>33</v>
      </c>
      <c r="O18">
        <v>0</v>
      </c>
      <c r="P18">
        <v>1</v>
      </c>
      <c r="Q18">
        <v>10</v>
      </c>
      <c r="R18">
        <v>5</v>
      </c>
      <c r="S18">
        <v>3</v>
      </c>
      <c r="T18">
        <v>8</v>
      </c>
      <c r="U18">
        <v>9</v>
      </c>
      <c r="V18">
        <v>15</v>
      </c>
      <c r="W18">
        <v>14</v>
      </c>
      <c r="X18">
        <v>14</v>
      </c>
      <c r="Y18">
        <v>2</v>
      </c>
      <c r="Z18">
        <v>12</v>
      </c>
      <c r="AA18">
        <v>3</v>
      </c>
      <c r="AB18">
        <v>8</v>
      </c>
      <c r="AC18">
        <v>3</v>
      </c>
      <c r="AD18">
        <v>3</v>
      </c>
      <c r="AE18">
        <v>0</v>
      </c>
      <c r="AF18">
        <v>2</v>
      </c>
      <c r="AG18">
        <v>0.65</v>
      </c>
      <c r="AH18">
        <v>0.48</v>
      </c>
      <c r="AI18">
        <v>0.12</v>
      </c>
      <c r="AJ18">
        <v>0.39</v>
      </c>
      <c r="AK18">
        <v>0.37</v>
      </c>
      <c r="AL18">
        <v>0.24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76">
      <c r="A19" s="25">
        <v>43904</v>
      </c>
      <c r="B19" s="90">
        <v>43904</v>
      </c>
      <c r="C19">
        <v>169</v>
      </c>
      <c r="D19">
        <v>57</v>
      </c>
      <c r="E19">
        <v>1</v>
      </c>
      <c r="F19">
        <v>0</v>
      </c>
      <c r="G19">
        <v>114</v>
      </c>
      <c r="H19">
        <v>10</v>
      </c>
      <c r="I19">
        <v>126</v>
      </c>
      <c r="J19">
        <v>1704</v>
      </c>
      <c r="K19">
        <v>5011</v>
      </c>
      <c r="M19">
        <v>11</v>
      </c>
      <c r="N19">
        <v>39</v>
      </c>
      <c r="O19">
        <v>0</v>
      </c>
      <c r="P19">
        <v>1</v>
      </c>
      <c r="Q19">
        <v>13</v>
      </c>
      <c r="R19">
        <v>6</v>
      </c>
      <c r="S19">
        <v>7</v>
      </c>
      <c r="T19">
        <v>12</v>
      </c>
      <c r="U19">
        <v>17</v>
      </c>
      <c r="V19">
        <v>20</v>
      </c>
      <c r="W19">
        <v>19</v>
      </c>
      <c r="X19">
        <v>22</v>
      </c>
      <c r="Y19">
        <v>5</v>
      </c>
      <c r="Z19">
        <v>21</v>
      </c>
      <c r="AA19">
        <v>3</v>
      </c>
      <c r="AB19">
        <v>9</v>
      </c>
      <c r="AC19">
        <v>4</v>
      </c>
      <c r="AD19">
        <v>7</v>
      </c>
      <c r="AE19">
        <v>1</v>
      </c>
      <c r="AF19">
        <v>2</v>
      </c>
      <c r="AG19">
        <v>0.54</v>
      </c>
      <c r="AH19">
        <v>0.39</v>
      </c>
      <c r="AI19">
        <v>0.1</v>
      </c>
      <c r="AJ19">
        <v>0.33</v>
      </c>
      <c r="AK19">
        <v>0.34</v>
      </c>
      <c r="AL19">
        <v>0.21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76">
      <c r="A20" s="25">
        <v>43905</v>
      </c>
      <c r="B20" s="90">
        <v>43905</v>
      </c>
      <c r="C20">
        <v>245</v>
      </c>
      <c r="D20">
        <v>76</v>
      </c>
      <c r="E20">
        <v>2</v>
      </c>
      <c r="F20">
        <v>0</v>
      </c>
      <c r="G20">
        <v>139</v>
      </c>
      <c r="H20">
        <v>9</v>
      </c>
      <c r="I20">
        <v>281</v>
      </c>
      <c r="J20">
        <v>2271</v>
      </c>
      <c r="K20">
        <v>4592</v>
      </c>
      <c r="L20">
        <v>1746</v>
      </c>
      <c r="M20">
        <v>14</v>
      </c>
      <c r="N20">
        <v>47</v>
      </c>
      <c r="O20">
        <v>0</v>
      </c>
      <c r="P20">
        <v>1</v>
      </c>
      <c r="Q20">
        <v>17</v>
      </c>
      <c r="R20">
        <v>8</v>
      </c>
      <c r="S20">
        <v>12</v>
      </c>
      <c r="T20">
        <v>16</v>
      </c>
      <c r="U20">
        <v>25</v>
      </c>
      <c r="V20">
        <v>30</v>
      </c>
      <c r="W20">
        <v>27</v>
      </c>
      <c r="X20">
        <v>26</v>
      </c>
      <c r="Y20">
        <v>16</v>
      </c>
      <c r="Z20">
        <v>27</v>
      </c>
      <c r="AA20">
        <v>6</v>
      </c>
      <c r="AB20">
        <v>12</v>
      </c>
      <c r="AC20">
        <v>5</v>
      </c>
      <c r="AD20">
        <v>12</v>
      </c>
      <c r="AE20">
        <v>3</v>
      </c>
      <c r="AF20">
        <v>2</v>
      </c>
      <c r="AG20">
        <v>0.53</v>
      </c>
      <c r="AH20">
        <v>0.31</v>
      </c>
      <c r="AI20">
        <v>0.09</v>
      </c>
      <c r="AJ20">
        <v>0.19</v>
      </c>
      <c r="AK20">
        <v>0.18</v>
      </c>
      <c r="AL20">
        <v>0.13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76">
      <c r="A21" s="25">
        <v>43906</v>
      </c>
      <c r="B21" s="90">
        <v>43906</v>
      </c>
      <c r="C21">
        <v>331</v>
      </c>
      <c r="D21">
        <v>86</v>
      </c>
      <c r="E21">
        <v>3</v>
      </c>
      <c r="F21">
        <v>0</v>
      </c>
      <c r="G21">
        <v>139</v>
      </c>
      <c r="H21">
        <v>18</v>
      </c>
      <c r="I21">
        <v>374</v>
      </c>
      <c r="J21">
        <v>2908</v>
      </c>
      <c r="K21">
        <v>4592</v>
      </c>
      <c r="L21">
        <v>2203</v>
      </c>
      <c r="M21">
        <v>18</v>
      </c>
      <c r="N21">
        <v>47</v>
      </c>
      <c r="O21">
        <v>2</v>
      </c>
      <c r="P21">
        <v>1</v>
      </c>
      <c r="Q21">
        <v>17</v>
      </c>
      <c r="R21">
        <v>10</v>
      </c>
      <c r="S21">
        <v>17</v>
      </c>
      <c r="T21">
        <v>21</v>
      </c>
      <c r="U21">
        <v>30</v>
      </c>
      <c r="V21">
        <v>35</v>
      </c>
      <c r="W21">
        <v>32</v>
      </c>
      <c r="X21">
        <v>36</v>
      </c>
      <c r="Y21">
        <v>21</v>
      </c>
      <c r="Z21">
        <v>31</v>
      </c>
      <c r="AA21">
        <v>11</v>
      </c>
      <c r="AB21">
        <v>26</v>
      </c>
      <c r="AC21">
        <v>10</v>
      </c>
      <c r="AD21">
        <v>18</v>
      </c>
      <c r="AE21">
        <v>8</v>
      </c>
      <c r="AF21">
        <v>4</v>
      </c>
      <c r="AG21">
        <v>0.53</v>
      </c>
      <c r="AH21">
        <v>0.31</v>
      </c>
      <c r="AI21">
        <v>0.09</v>
      </c>
      <c r="AJ21">
        <v>0.19</v>
      </c>
      <c r="AK21">
        <v>0.18</v>
      </c>
      <c r="AL21">
        <v>0.13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76">
      <c r="A22" s="25">
        <v>43907</v>
      </c>
      <c r="B22" s="90">
        <v>43907</v>
      </c>
      <c r="C22">
        <v>448</v>
      </c>
      <c r="D22">
        <v>117</v>
      </c>
      <c r="E22">
        <v>3</v>
      </c>
      <c r="F22">
        <v>1</v>
      </c>
      <c r="G22">
        <v>206</v>
      </c>
      <c r="H22">
        <v>17</v>
      </c>
      <c r="I22">
        <v>323</v>
      </c>
      <c r="J22">
        <v>4030</v>
      </c>
      <c r="K22">
        <v>6852</v>
      </c>
      <c r="L22">
        <v>3259</v>
      </c>
      <c r="M22">
        <v>19</v>
      </c>
      <c r="N22">
        <v>61</v>
      </c>
      <c r="O22">
        <v>2</v>
      </c>
      <c r="P22">
        <v>1</v>
      </c>
      <c r="Q22">
        <v>19</v>
      </c>
      <c r="R22">
        <v>13</v>
      </c>
      <c r="S22">
        <v>21</v>
      </c>
      <c r="T22">
        <v>34</v>
      </c>
      <c r="U22">
        <v>37</v>
      </c>
      <c r="V22">
        <v>51</v>
      </c>
      <c r="W22">
        <v>47</v>
      </c>
      <c r="X22">
        <v>46</v>
      </c>
      <c r="Y22">
        <v>32</v>
      </c>
      <c r="Z22">
        <v>41</v>
      </c>
      <c r="AA22">
        <v>18</v>
      </c>
      <c r="AB22">
        <v>34</v>
      </c>
      <c r="AC22">
        <v>13</v>
      </c>
      <c r="AD22">
        <v>22</v>
      </c>
      <c r="AE22">
        <v>12</v>
      </c>
      <c r="AF22">
        <v>5</v>
      </c>
      <c r="AG22">
        <v>0.33</v>
      </c>
      <c r="AH22">
        <v>0.27</v>
      </c>
      <c r="AI22">
        <v>0.1</v>
      </c>
      <c r="AJ22">
        <v>0.17</v>
      </c>
      <c r="AK22">
        <v>0.19</v>
      </c>
      <c r="AL22">
        <v>0.14000000000000001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76">
      <c r="A23" s="25">
        <v>43908</v>
      </c>
      <c r="B23" s="90">
        <v>43908</v>
      </c>
      <c r="C23">
        <v>642</v>
      </c>
      <c r="D23">
        <v>194</v>
      </c>
      <c r="E23">
        <v>3</v>
      </c>
      <c r="F23">
        <v>1</v>
      </c>
      <c r="G23">
        <v>89</v>
      </c>
      <c r="H23">
        <v>20</v>
      </c>
      <c r="I23">
        <v>351</v>
      </c>
      <c r="J23">
        <v>5067</v>
      </c>
      <c r="K23">
        <v>6656</v>
      </c>
      <c r="L23">
        <v>4074</v>
      </c>
      <c r="M23">
        <v>24</v>
      </c>
      <c r="N23">
        <v>62</v>
      </c>
      <c r="O23">
        <v>13</v>
      </c>
      <c r="P23">
        <v>3</v>
      </c>
      <c r="Q23">
        <v>21</v>
      </c>
      <c r="R23">
        <v>15</v>
      </c>
      <c r="S23">
        <v>42</v>
      </c>
      <c r="T23">
        <v>45</v>
      </c>
      <c r="U23">
        <v>55</v>
      </c>
      <c r="V23">
        <v>62</v>
      </c>
      <c r="W23">
        <v>75</v>
      </c>
      <c r="X23">
        <v>63</v>
      </c>
      <c r="Y23">
        <v>50</v>
      </c>
      <c r="Z23">
        <v>42</v>
      </c>
      <c r="AA23">
        <v>49</v>
      </c>
      <c r="AB23">
        <v>28</v>
      </c>
      <c r="AC23">
        <v>32</v>
      </c>
      <c r="AD23">
        <v>17</v>
      </c>
      <c r="AE23">
        <v>11</v>
      </c>
      <c r="AF23">
        <v>19</v>
      </c>
      <c r="AG23">
        <v>0.31</v>
      </c>
      <c r="AH23">
        <v>0.24</v>
      </c>
      <c r="AI23">
        <v>0.1</v>
      </c>
      <c r="AJ23">
        <v>0.17</v>
      </c>
      <c r="AK23">
        <v>0.17</v>
      </c>
      <c r="AL23">
        <v>0.12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76">
      <c r="A24" s="25">
        <v>43909</v>
      </c>
      <c r="B24" s="90">
        <v>43909</v>
      </c>
      <c r="C24">
        <v>785</v>
      </c>
      <c r="D24">
        <v>143</v>
      </c>
      <c r="E24">
        <v>3</v>
      </c>
      <c r="F24">
        <v>3</v>
      </c>
      <c r="G24">
        <v>89</v>
      </c>
      <c r="H24">
        <v>20</v>
      </c>
      <c r="I24">
        <v>488</v>
      </c>
      <c r="J24">
        <v>6061</v>
      </c>
      <c r="K24">
        <v>8091</v>
      </c>
      <c r="L24">
        <v>4788</v>
      </c>
      <c r="M24">
        <v>24</v>
      </c>
      <c r="N24">
        <v>71</v>
      </c>
      <c r="O24">
        <v>14</v>
      </c>
      <c r="P24">
        <v>3</v>
      </c>
      <c r="Q24">
        <v>22</v>
      </c>
      <c r="R24">
        <v>17</v>
      </c>
      <c r="S24">
        <v>51</v>
      </c>
      <c r="T24">
        <v>51</v>
      </c>
      <c r="U24">
        <v>75</v>
      </c>
      <c r="V24">
        <v>71</v>
      </c>
      <c r="W24">
        <v>89</v>
      </c>
      <c r="X24">
        <v>78</v>
      </c>
      <c r="Y24">
        <v>60</v>
      </c>
      <c r="Z24">
        <v>61</v>
      </c>
      <c r="AA24">
        <v>35</v>
      </c>
      <c r="AB24">
        <v>61</v>
      </c>
      <c r="AC24">
        <v>23</v>
      </c>
      <c r="AD24">
        <v>36</v>
      </c>
      <c r="AE24">
        <v>21</v>
      </c>
      <c r="AF24">
        <v>17</v>
      </c>
      <c r="AG24">
        <v>0.25</v>
      </c>
      <c r="AH24">
        <v>0.2</v>
      </c>
      <c r="AI24">
        <v>0.08</v>
      </c>
      <c r="AJ24">
        <v>0.14000000000000001</v>
      </c>
      <c r="AK24">
        <v>0.14000000000000001</v>
      </c>
      <c r="AL24">
        <v>0.1</v>
      </c>
      <c r="AM24">
        <v>390</v>
      </c>
      <c r="AN24">
        <v>395</v>
      </c>
      <c r="AO24">
        <v>0</v>
      </c>
      <c r="AP24">
        <v>1</v>
      </c>
      <c r="AQ24">
        <v>2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76">
      <c r="A25" s="25">
        <v>43910</v>
      </c>
      <c r="B25" s="90">
        <v>43910</v>
      </c>
      <c r="C25">
        <v>1020</v>
      </c>
      <c r="D25">
        <v>235</v>
      </c>
      <c r="E25">
        <v>5</v>
      </c>
      <c r="F25">
        <v>6</v>
      </c>
      <c r="G25">
        <v>126</v>
      </c>
      <c r="H25">
        <v>26</v>
      </c>
      <c r="I25">
        <v>850</v>
      </c>
      <c r="J25">
        <v>7732</v>
      </c>
      <c r="K25">
        <v>9008</v>
      </c>
      <c r="L25">
        <v>5862</v>
      </c>
      <c r="M25">
        <v>24</v>
      </c>
      <c r="N25">
        <v>95</v>
      </c>
      <c r="O25">
        <v>14</v>
      </c>
      <c r="P25">
        <v>4</v>
      </c>
      <c r="Q25">
        <v>23</v>
      </c>
      <c r="R25">
        <v>21</v>
      </c>
      <c r="S25">
        <v>65</v>
      </c>
      <c r="T25">
        <v>61</v>
      </c>
      <c r="U25">
        <v>92</v>
      </c>
      <c r="V25">
        <v>95</v>
      </c>
      <c r="W25">
        <v>106</v>
      </c>
      <c r="X25">
        <v>90</v>
      </c>
      <c r="Y25">
        <v>90</v>
      </c>
      <c r="Z25">
        <v>84</v>
      </c>
      <c r="AA25">
        <v>53</v>
      </c>
      <c r="AB25">
        <v>79</v>
      </c>
      <c r="AC25">
        <v>35</v>
      </c>
      <c r="AD25">
        <v>55</v>
      </c>
      <c r="AE25">
        <v>27</v>
      </c>
      <c r="AF25">
        <v>25</v>
      </c>
      <c r="AG25">
        <v>0.2</v>
      </c>
      <c r="AH25">
        <v>0.15</v>
      </c>
      <c r="AI25">
        <v>0.06</v>
      </c>
      <c r="AJ25">
        <v>0.11</v>
      </c>
      <c r="AK25">
        <v>0.11</v>
      </c>
      <c r="AL25">
        <v>0.08</v>
      </c>
      <c r="AM25">
        <v>506</v>
      </c>
      <c r="AN25">
        <v>514</v>
      </c>
      <c r="AO25">
        <v>1</v>
      </c>
      <c r="AP25">
        <v>2</v>
      </c>
      <c r="AQ25">
        <v>2</v>
      </c>
      <c r="AR25">
        <v>0</v>
      </c>
      <c r="AS25">
        <v>1</v>
      </c>
      <c r="AT25">
        <v>0</v>
      </c>
      <c r="AU25">
        <v>0</v>
      </c>
      <c r="AV25">
        <v>0</v>
      </c>
    </row>
    <row r="26" spans="1:76">
      <c r="A26" s="25">
        <v>43911</v>
      </c>
      <c r="B26" s="90">
        <v>43911</v>
      </c>
      <c r="C26">
        <v>1280</v>
      </c>
      <c r="D26">
        <v>260</v>
      </c>
      <c r="E26">
        <v>5</v>
      </c>
      <c r="F26">
        <v>12</v>
      </c>
      <c r="G26">
        <v>156</v>
      </c>
      <c r="H26">
        <v>35</v>
      </c>
      <c r="I26">
        <v>1059</v>
      </c>
      <c r="J26">
        <v>9854</v>
      </c>
      <c r="K26">
        <v>13155</v>
      </c>
      <c r="L26">
        <v>7515</v>
      </c>
      <c r="N26">
        <v>104</v>
      </c>
      <c r="O26">
        <v>14</v>
      </c>
      <c r="P26">
        <v>4</v>
      </c>
      <c r="Q26">
        <v>27</v>
      </c>
      <c r="R26">
        <v>22</v>
      </c>
      <c r="S26">
        <v>89</v>
      </c>
      <c r="T26">
        <v>68</v>
      </c>
      <c r="U26">
        <v>118</v>
      </c>
      <c r="V26">
        <v>116</v>
      </c>
      <c r="W26">
        <v>133</v>
      </c>
      <c r="X26">
        <v>109</v>
      </c>
      <c r="Y26">
        <v>113</v>
      </c>
      <c r="Z26">
        <v>101</v>
      </c>
      <c r="AA26">
        <v>75</v>
      </c>
      <c r="AB26">
        <v>105</v>
      </c>
      <c r="AC26">
        <v>42</v>
      </c>
      <c r="AD26">
        <v>71</v>
      </c>
      <c r="AE26">
        <v>38</v>
      </c>
      <c r="AF26">
        <v>35</v>
      </c>
      <c r="AG26">
        <v>0.1</v>
      </c>
      <c r="AH26">
        <v>0.22</v>
      </c>
      <c r="AI26">
        <v>0.09</v>
      </c>
      <c r="AJ26">
        <v>0.14000000000000001</v>
      </c>
      <c r="AK26">
        <v>0.17</v>
      </c>
      <c r="AL26">
        <v>0.11</v>
      </c>
      <c r="AM26">
        <v>649</v>
      </c>
      <c r="AN26">
        <v>631</v>
      </c>
      <c r="AO26">
        <v>4</v>
      </c>
      <c r="AP26">
        <v>4</v>
      </c>
      <c r="AQ26">
        <v>3</v>
      </c>
      <c r="AR26">
        <v>0</v>
      </c>
      <c r="AS26">
        <v>1</v>
      </c>
      <c r="AT26">
        <v>0</v>
      </c>
      <c r="AU26">
        <v>0</v>
      </c>
      <c r="AV26">
        <v>0</v>
      </c>
    </row>
    <row r="27" spans="1:76">
      <c r="A27" s="25">
        <v>43912</v>
      </c>
      <c r="B27" s="90">
        <v>43912</v>
      </c>
      <c r="C27">
        <v>1600</v>
      </c>
      <c r="D27">
        <v>320</v>
      </c>
      <c r="E27">
        <v>5</v>
      </c>
      <c r="F27">
        <v>14</v>
      </c>
      <c r="G27">
        <v>169</v>
      </c>
      <c r="H27">
        <v>41</v>
      </c>
      <c r="I27">
        <v>1152</v>
      </c>
      <c r="J27">
        <v>11779</v>
      </c>
      <c r="K27">
        <v>12562</v>
      </c>
      <c r="L27">
        <v>9027</v>
      </c>
      <c r="N27">
        <v>114</v>
      </c>
      <c r="O27">
        <v>17</v>
      </c>
      <c r="P27">
        <v>6</v>
      </c>
      <c r="Q27">
        <v>31</v>
      </c>
      <c r="R27">
        <v>26</v>
      </c>
      <c r="S27">
        <v>105</v>
      </c>
      <c r="T27">
        <v>82</v>
      </c>
      <c r="U27">
        <v>148</v>
      </c>
      <c r="V27">
        <v>140</v>
      </c>
      <c r="W27">
        <v>173</v>
      </c>
      <c r="X27">
        <v>141</v>
      </c>
      <c r="Y27">
        <v>154</v>
      </c>
      <c r="Z27">
        <v>128</v>
      </c>
      <c r="AA27">
        <v>91</v>
      </c>
      <c r="AB27">
        <v>122</v>
      </c>
      <c r="AC27">
        <v>51</v>
      </c>
      <c r="AD27">
        <v>90</v>
      </c>
      <c r="AE27">
        <v>51</v>
      </c>
      <c r="AF27">
        <v>44</v>
      </c>
      <c r="AG27">
        <v>0.44</v>
      </c>
      <c r="AH27">
        <v>0.36</v>
      </c>
      <c r="AI27">
        <v>0.14000000000000001</v>
      </c>
      <c r="AJ27">
        <v>0.2</v>
      </c>
      <c r="AK27">
        <v>0.24</v>
      </c>
      <c r="AL27">
        <v>0.16</v>
      </c>
      <c r="AM27">
        <v>821</v>
      </c>
      <c r="AN27">
        <v>779</v>
      </c>
      <c r="AO27">
        <v>5</v>
      </c>
      <c r="AP27">
        <v>4</v>
      </c>
      <c r="AQ27">
        <v>4</v>
      </c>
      <c r="AR27">
        <v>0</v>
      </c>
      <c r="AS27">
        <v>1</v>
      </c>
      <c r="AT27">
        <v>0</v>
      </c>
      <c r="AU27">
        <v>0</v>
      </c>
      <c r="AV27">
        <v>0</v>
      </c>
    </row>
    <row r="28" spans="1:76">
      <c r="A28" s="25">
        <v>43913</v>
      </c>
      <c r="B28" s="90">
        <v>43913</v>
      </c>
      <c r="C28">
        <v>2060</v>
      </c>
      <c r="D28">
        <v>460</v>
      </c>
      <c r="E28">
        <v>14</v>
      </c>
      <c r="F28">
        <v>23</v>
      </c>
      <c r="G28">
        <v>201</v>
      </c>
      <c r="H28">
        <v>47</v>
      </c>
      <c r="I28">
        <v>1402</v>
      </c>
      <c r="J28">
        <v>13674</v>
      </c>
      <c r="K28">
        <v>11842</v>
      </c>
      <c r="L28">
        <v>10212</v>
      </c>
      <c r="N28">
        <v>142</v>
      </c>
      <c r="O28">
        <v>18</v>
      </c>
      <c r="P28">
        <v>7</v>
      </c>
      <c r="Q28">
        <v>36</v>
      </c>
      <c r="R28">
        <v>30</v>
      </c>
      <c r="S28">
        <v>140</v>
      </c>
      <c r="T28">
        <v>100</v>
      </c>
      <c r="U28">
        <v>181</v>
      </c>
      <c r="V28">
        <v>166</v>
      </c>
      <c r="W28">
        <v>226</v>
      </c>
      <c r="X28">
        <v>178</v>
      </c>
      <c r="Y28">
        <v>194</v>
      </c>
      <c r="Z28">
        <v>167</v>
      </c>
      <c r="AA28">
        <v>127</v>
      </c>
      <c r="AB28">
        <v>167</v>
      </c>
      <c r="AC28">
        <v>73</v>
      </c>
      <c r="AD28">
        <v>107</v>
      </c>
      <c r="AE28">
        <v>85</v>
      </c>
      <c r="AF28">
        <v>58</v>
      </c>
      <c r="AG28">
        <v>0.72</v>
      </c>
      <c r="AH28">
        <v>0.6</v>
      </c>
      <c r="AI28">
        <v>0.23</v>
      </c>
      <c r="AJ28">
        <v>0.34</v>
      </c>
      <c r="AK28">
        <v>0.42</v>
      </c>
      <c r="AL28">
        <v>0.28000000000000003</v>
      </c>
      <c r="AM28">
        <v>1080</v>
      </c>
      <c r="AN28">
        <v>980</v>
      </c>
      <c r="AO28">
        <v>9</v>
      </c>
      <c r="AP28">
        <v>5</v>
      </c>
      <c r="AQ28">
        <v>8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3</v>
      </c>
      <c r="AX28">
        <v>7</v>
      </c>
      <c r="AY28">
        <v>4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76">
      <c r="A29" s="25">
        <v>43914</v>
      </c>
      <c r="B29" s="90">
        <v>43914</v>
      </c>
      <c r="C29">
        <v>2362</v>
      </c>
      <c r="D29">
        <v>302</v>
      </c>
      <c r="E29">
        <v>22</v>
      </c>
      <c r="F29">
        <v>33</v>
      </c>
      <c r="G29">
        <v>203</v>
      </c>
      <c r="H29">
        <v>48</v>
      </c>
      <c r="I29">
        <v>1783</v>
      </c>
      <c r="J29">
        <v>15474</v>
      </c>
      <c r="K29">
        <v>11842</v>
      </c>
      <c r="L29">
        <v>11329</v>
      </c>
      <c r="N29">
        <v>142</v>
      </c>
      <c r="O29">
        <v>18</v>
      </c>
      <c r="P29">
        <v>7</v>
      </c>
      <c r="Q29">
        <v>35</v>
      </c>
      <c r="R29">
        <v>30</v>
      </c>
      <c r="S29">
        <v>145</v>
      </c>
      <c r="T29">
        <v>133</v>
      </c>
      <c r="U29">
        <v>206</v>
      </c>
      <c r="V29">
        <v>188</v>
      </c>
      <c r="W29">
        <v>224</v>
      </c>
      <c r="X29">
        <v>224</v>
      </c>
      <c r="Y29">
        <v>215</v>
      </c>
      <c r="Z29">
        <v>208</v>
      </c>
      <c r="AA29">
        <v>190</v>
      </c>
      <c r="AB29">
        <v>158</v>
      </c>
      <c r="AC29">
        <v>106</v>
      </c>
      <c r="AD29">
        <v>107</v>
      </c>
      <c r="AE29">
        <v>95</v>
      </c>
      <c r="AF29">
        <v>73</v>
      </c>
      <c r="AG29">
        <v>0.7</v>
      </c>
      <c r="AH29">
        <v>0.57999999999999996</v>
      </c>
      <c r="AI29">
        <v>0.24</v>
      </c>
      <c r="AJ29">
        <v>0.34</v>
      </c>
      <c r="AK29">
        <v>0.42</v>
      </c>
      <c r="AL29">
        <v>0.27</v>
      </c>
      <c r="AM29">
        <v>1234</v>
      </c>
      <c r="AN29">
        <v>1128</v>
      </c>
      <c r="AO29">
        <v>14</v>
      </c>
      <c r="AP29">
        <v>6</v>
      </c>
      <c r="AQ29">
        <v>12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3</v>
      </c>
      <c r="AX29">
        <v>8</v>
      </c>
      <c r="AY29">
        <v>11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2</v>
      </c>
      <c r="BQ29">
        <v>0</v>
      </c>
      <c r="BR29">
        <v>4</v>
      </c>
      <c r="BS29">
        <v>0</v>
      </c>
      <c r="BT29">
        <v>5</v>
      </c>
      <c r="BU29">
        <v>9</v>
      </c>
      <c r="BV29">
        <v>12</v>
      </c>
      <c r="BW29">
        <v>10</v>
      </c>
      <c r="BX29">
        <v>23</v>
      </c>
    </row>
    <row r="30" spans="1:76">
      <c r="A30" s="25">
        <v>43915</v>
      </c>
      <c r="B30" s="90">
        <v>43915</v>
      </c>
      <c r="C30">
        <v>2995</v>
      </c>
      <c r="D30">
        <v>633</v>
      </c>
      <c r="E30">
        <v>22</v>
      </c>
      <c r="F30">
        <v>43</v>
      </c>
      <c r="G30">
        <v>276</v>
      </c>
      <c r="H30">
        <v>61</v>
      </c>
      <c r="I30">
        <v>1591</v>
      </c>
      <c r="J30">
        <v>21155</v>
      </c>
      <c r="K30">
        <v>13624</v>
      </c>
      <c r="L30">
        <v>16569</v>
      </c>
      <c r="N30">
        <v>155</v>
      </c>
      <c r="O30">
        <v>21</v>
      </c>
      <c r="P30">
        <v>13</v>
      </c>
      <c r="Q30">
        <v>42</v>
      </c>
      <c r="R30">
        <v>35</v>
      </c>
      <c r="S30">
        <v>191</v>
      </c>
      <c r="T30">
        <v>157</v>
      </c>
      <c r="U30">
        <v>260</v>
      </c>
      <c r="V30">
        <v>230</v>
      </c>
      <c r="W30">
        <v>279</v>
      </c>
      <c r="X30">
        <v>272</v>
      </c>
      <c r="Y30">
        <v>283</v>
      </c>
      <c r="Z30">
        <v>252</v>
      </c>
      <c r="AA30">
        <v>226</v>
      </c>
      <c r="AB30">
        <v>198</v>
      </c>
      <c r="AC30">
        <v>134</v>
      </c>
      <c r="AD30">
        <v>142</v>
      </c>
      <c r="AE30">
        <v>150</v>
      </c>
      <c r="AF30">
        <v>110</v>
      </c>
      <c r="AG30">
        <v>0.62</v>
      </c>
      <c r="AH30">
        <v>0.51</v>
      </c>
      <c r="AI30">
        <v>0.19</v>
      </c>
      <c r="AJ30">
        <v>0.28000000000000003</v>
      </c>
      <c r="AK30">
        <v>0.36</v>
      </c>
      <c r="AL30">
        <v>0.23</v>
      </c>
      <c r="AM30">
        <v>1586</v>
      </c>
      <c r="AN30">
        <v>1409</v>
      </c>
      <c r="AO30">
        <v>20</v>
      </c>
      <c r="AP30">
        <v>10</v>
      </c>
      <c r="AQ30">
        <v>12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3</v>
      </c>
      <c r="AX30">
        <v>8</v>
      </c>
      <c r="AY30">
        <v>11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3</v>
      </c>
      <c r="BQ30">
        <v>0</v>
      </c>
      <c r="BR30">
        <v>7</v>
      </c>
      <c r="BS30">
        <v>0</v>
      </c>
      <c r="BT30">
        <v>7</v>
      </c>
      <c r="BU30">
        <v>12</v>
      </c>
      <c r="BV30">
        <v>13</v>
      </c>
      <c r="BW30">
        <v>13</v>
      </c>
      <c r="BX30">
        <v>30</v>
      </c>
    </row>
    <row r="31" spans="1:76">
      <c r="A31" s="25">
        <v>43916</v>
      </c>
      <c r="B31" s="90">
        <v>43916</v>
      </c>
      <c r="C31">
        <v>3544</v>
      </c>
      <c r="D31">
        <v>549</v>
      </c>
      <c r="E31">
        <v>43</v>
      </c>
      <c r="F31">
        <v>60</v>
      </c>
      <c r="G31">
        <v>191</v>
      </c>
      <c r="H31">
        <v>61</v>
      </c>
      <c r="I31">
        <v>1995</v>
      </c>
      <c r="J31">
        <v>22257</v>
      </c>
      <c r="K31">
        <v>14994</v>
      </c>
      <c r="L31">
        <v>16718</v>
      </c>
      <c r="N31">
        <v>330</v>
      </c>
      <c r="O31">
        <v>29</v>
      </c>
      <c r="P31">
        <v>14</v>
      </c>
      <c r="Q31">
        <v>51</v>
      </c>
      <c r="R31">
        <v>49</v>
      </c>
      <c r="S31">
        <v>234</v>
      </c>
      <c r="T31">
        <v>166</v>
      </c>
      <c r="U31">
        <v>310</v>
      </c>
      <c r="V31">
        <v>268</v>
      </c>
      <c r="W31">
        <v>367</v>
      </c>
      <c r="X31">
        <v>304</v>
      </c>
      <c r="Y31">
        <v>360</v>
      </c>
      <c r="Z31">
        <v>277</v>
      </c>
      <c r="AA31">
        <v>229</v>
      </c>
      <c r="AB31">
        <v>255</v>
      </c>
      <c r="AC31">
        <v>133</v>
      </c>
      <c r="AD31">
        <v>184</v>
      </c>
      <c r="AE31">
        <v>186</v>
      </c>
      <c r="AF31">
        <v>128</v>
      </c>
      <c r="AG31">
        <v>0.53</v>
      </c>
      <c r="AH31">
        <v>0.48</v>
      </c>
      <c r="AI31">
        <v>0.19</v>
      </c>
      <c r="AJ31">
        <v>0.63</v>
      </c>
      <c r="AK31">
        <v>0.31</v>
      </c>
      <c r="AL31">
        <v>0.37</v>
      </c>
      <c r="AM31">
        <v>1899</v>
      </c>
      <c r="AN31">
        <v>1645</v>
      </c>
      <c r="AO31">
        <v>28</v>
      </c>
      <c r="AP31">
        <v>13</v>
      </c>
      <c r="AQ31">
        <v>18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3</v>
      </c>
      <c r="AX31">
        <v>8</v>
      </c>
      <c r="AY31">
        <v>11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3</v>
      </c>
      <c r="BQ31">
        <v>0</v>
      </c>
      <c r="BR31">
        <v>8</v>
      </c>
      <c r="BS31">
        <v>1</v>
      </c>
      <c r="BT31">
        <v>14</v>
      </c>
      <c r="BU31">
        <v>17</v>
      </c>
      <c r="BV31">
        <v>16</v>
      </c>
      <c r="BW31">
        <v>19</v>
      </c>
      <c r="BX31">
        <v>41</v>
      </c>
    </row>
    <row r="32" spans="1:76">
      <c r="A32" s="25">
        <v>43917</v>
      </c>
      <c r="B32" s="90">
        <v>43917</v>
      </c>
      <c r="C32">
        <v>4268</v>
      </c>
      <c r="D32">
        <v>724</v>
      </c>
      <c r="E32">
        <v>43</v>
      </c>
      <c r="F32">
        <v>76</v>
      </c>
      <c r="G32">
        <v>354</v>
      </c>
      <c r="H32">
        <v>71</v>
      </c>
      <c r="I32">
        <v>3995</v>
      </c>
      <c r="J32">
        <v>25431</v>
      </c>
      <c r="K32">
        <v>19816</v>
      </c>
      <c r="L32">
        <v>17168</v>
      </c>
      <c r="N32">
        <v>330</v>
      </c>
      <c r="O32">
        <v>30</v>
      </c>
      <c r="P32">
        <v>19</v>
      </c>
      <c r="Q32">
        <v>54</v>
      </c>
      <c r="R32">
        <v>50</v>
      </c>
      <c r="S32">
        <v>254</v>
      </c>
      <c r="T32">
        <v>179</v>
      </c>
      <c r="U32">
        <v>364</v>
      </c>
      <c r="V32">
        <v>307</v>
      </c>
      <c r="W32">
        <v>462</v>
      </c>
      <c r="X32">
        <v>359</v>
      </c>
      <c r="Y32">
        <v>429</v>
      </c>
      <c r="Z32">
        <v>346</v>
      </c>
      <c r="AA32">
        <v>294</v>
      </c>
      <c r="AB32">
        <v>319</v>
      </c>
      <c r="AC32">
        <v>179</v>
      </c>
      <c r="AD32">
        <v>236</v>
      </c>
      <c r="AE32">
        <v>222</v>
      </c>
      <c r="AF32">
        <v>161</v>
      </c>
      <c r="AG32">
        <v>0.6</v>
      </c>
      <c r="AH32">
        <v>0.51</v>
      </c>
      <c r="AI32">
        <v>0.19</v>
      </c>
      <c r="AJ32">
        <v>0.28000000000000003</v>
      </c>
      <c r="AK32">
        <v>0.35</v>
      </c>
      <c r="AL32">
        <v>0.24</v>
      </c>
      <c r="AM32">
        <v>2288</v>
      </c>
      <c r="AN32">
        <v>1976</v>
      </c>
      <c r="AO32">
        <v>33</v>
      </c>
      <c r="AP32">
        <v>18</v>
      </c>
      <c r="AQ32">
        <v>24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16</v>
      </c>
      <c r="AX32">
        <v>10</v>
      </c>
      <c r="AY32">
        <v>17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1</v>
      </c>
      <c r="BP32">
        <v>3</v>
      </c>
      <c r="BQ32">
        <v>1</v>
      </c>
      <c r="BR32">
        <v>9</v>
      </c>
      <c r="BS32">
        <v>4</v>
      </c>
      <c r="BT32">
        <v>14</v>
      </c>
      <c r="BU32">
        <v>20</v>
      </c>
      <c r="BV32">
        <v>23</v>
      </c>
      <c r="BW32">
        <v>27</v>
      </c>
      <c r="BX32">
        <v>49</v>
      </c>
    </row>
    <row r="33" spans="1:76">
      <c r="A33" s="25">
        <v>43918</v>
      </c>
      <c r="B33" s="90">
        <v>43918</v>
      </c>
      <c r="C33">
        <v>5170</v>
      </c>
      <c r="D33">
        <v>902</v>
      </c>
      <c r="E33">
        <v>43</v>
      </c>
      <c r="F33">
        <v>100</v>
      </c>
      <c r="G33">
        <v>418</v>
      </c>
      <c r="H33">
        <v>89</v>
      </c>
      <c r="I33">
        <v>4938</v>
      </c>
      <c r="J33">
        <v>32754</v>
      </c>
      <c r="K33">
        <v>19927</v>
      </c>
      <c r="L33">
        <v>22646</v>
      </c>
      <c r="N33">
        <v>330</v>
      </c>
      <c r="O33">
        <v>34</v>
      </c>
      <c r="P33">
        <v>22</v>
      </c>
      <c r="Q33">
        <v>67</v>
      </c>
      <c r="R33">
        <v>56</v>
      </c>
      <c r="S33">
        <v>302</v>
      </c>
      <c r="T33">
        <v>216</v>
      </c>
      <c r="U33">
        <v>439</v>
      </c>
      <c r="V33">
        <v>362</v>
      </c>
      <c r="W33">
        <v>568</v>
      </c>
      <c r="X33">
        <v>434</v>
      </c>
      <c r="Y33">
        <v>533</v>
      </c>
      <c r="Z33">
        <v>398</v>
      </c>
      <c r="AA33">
        <v>359</v>
      </c>
      <c r="AB33">
        <v>377</v>
      </c>
      <c r="AC33">
        <v>224</v>
      </c>
      <c r="AD33">
        <v>286</v>
      </c>
      <c r="AE33">
        <v>285</v>
      </c>
      <c r="AF33">
        <v>208</v>
      </c>
      <c r="AG33">
        <v>0.49</v>
      </c>
      <c r="AH33">
        <v>0.41</v>
      </c>
      <c r="AI33">
        <v>0.15</v>
      </c>
      <c r="AJ33">
        <v>0.23</v>
      </c>
      <c r="AK33">
        <v>0.28000000000000003</v>
      </c>
      <c r="AL33">
        <v>0.19</v>
      </c>
      <c r="AM33">
        <v>2811</v>
      </c>
      <c r="AN33">
        <v>2359</v>
      </c>
      <c r="AO33">
        <v>44</v>
      </c>
      <c r="AP33">
        <v>28</v>
      </c>
      <c r="AQ33">
        <v>27</v>
      </c>
      <c r="AR33">
        <v>0</v>
      </c>
      <c r="AS33">
        <v>1</v>
      </c>
      <c r="AT33">
        <v>0</v>
      </c>
      <c r="AU33">
        <v>0</v>
      </c>
      <c r="AW33">
        <v>16</v>
      </c>
      <c r="AX33">
        <v>10</v>
      </c>
      <c r="AY33">
        <v>17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2</v>
      </c>
      <c r="BN33">
        <v>0</v>
      </c>
      <c r="BO33">
        <v>1</v>
      </c>
      <c r="BP33">
        <v>4</v>
      </c>
      <c r="BQ33">
        <v>1</v>
      </c>
      <c r="BR33">
        <v>13</v>
      </c>
      <c r="BS33">
        <v>4</v>
      </c>
      <c r="BT33">
        <v>17</v>
      </c>
      <c r="BU33">
        <v>27</v>
      </c>
      <c r="BV33">
        <v>31</v>
      </c>
      <c r="BW33">
        <v>35</v>
      </c>
      <c r="BX33">
        <v>65</v>
      </c>
    </row>
    <row r="34" spans="1:76">
      <c r="A34" s="25">
        <v>43919</v>
      </c>
      <c r="B34" s="90">
        <v>43919</v>
      </c>
      <c r="C34">
        <v>5962</v>
      </c>
      <c r="D34">
        <v>792</v>
      </c>
      <c r="E34">
        <v>43</v>
      </c>
      <c r="F34">
        <v>119</v>
      </c>
      <c r="G34">
        <v>486</v>
      </c>
      <c r="H34">
        <v>138</v>
      </c>
      <c r="I34">
        <v>5508</v>
      </c>
      <c r="J34">
        <v>38042</v>
      </c>
      <c r="K34">
        <v>17785</v>
      </c>
      <c r="L34">
        <v>26572</v>
      </c>
      <c r="N34">
        <v>427</v>
      </c>
      <c r="O34">
        <v>40</v>
      </c>
      <c r="P34">
        <v>24</v>
      </c>
      <c r="Q34">
        <v>75</v>
      </c>
      <c r="R34">
        <v>63</v>
      </c>
      <c r="S34">
        <v>347</v>
      </c>
      <c r="T34">
        <v>241</v>
      </c>
      <c r="U34">
        <v>495</v>
      </c>
      <c r="V34">
        <v>407</v>
      </c>
      <c r="W34">
        <v>664</v>
      </c>
      <c r="X34">
        <v>482</v>
      </c>
      <c r="Y34">
        <v>615</v>
      </c>
      <c r="Z34">
        <v>469</v>
      </c>
      <c r="AA34">
        <v>412</v>
      </c>
      <c r="AB34">
        <v>438</v>
      </c>
      <c r="AC34">
        <v>275</v>
      </c>
      <c r="AD34">
        <v>336</v>
      </c>
      <c r="AE34">
        <v>334</v>
      </c>
      <c r="AF34">
        <v>245</v>
      </c>
      <c r="AG34">
        <v>0.62</v>
      </c>
      <c r="AH34">
        <v>0.52</v>
      </c>
      <c r="AI34">
        <v>0.2</v>
      </c>
      <c r="AJ34">
        <v>0.28999999999999998</v>
      </c>
      <c r="AK34">
        <v>0.35</v>
      </c>
      <c r="AL34">
        <v>0.24</v>
      </c>
      <c r="AM34">
        <v>3257</v>
      </c>
      <c r="AN34">
        <v>2705</v>
      </c>
      <c r="AO34">
        <v>61</v>
      </c>
      <c r="AP34">
        <v>28</v>
      </c>
      <c r="AQ34">
        <v>28</v>
      </c>
      <c r="AR34">
        <v>0</v>
      </c>
      <c r="AS34">
        <v>2</v>
      </c>
      <c r="AT34">
        <v>0</v>
      </c>
      <c r="AU34">
        <v>0</v>
      </c>
      <c r="AW34">
        <v>16</v>
      </c>
      <c r="AX34">
        <v>10</v>
      </c>
      <c r="AY34">
        <v>17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2</v>
      </c>
      <c r="BN34">
        <v>0</v>
      </c>
      <c r="BO34">
        <v>1</v>
      </c>
      <c r="BP34">
        <v>4</v>
      </c>
      <c r="BQ34">
        <v>1</v>
      </c>
      <c r="BR34">
        <v>14</v>
      </c>
      <c r="BS34">
        <v>7</v>
      </c>
      <c r="BT34">
        <v>20</v>
      </c>
      <c r="BU34">
        <v>32</v>
      </c>
      <c r="BV34">
        <v>38</v>
      </c>
      <c r="BW34">
        <v>43</v>
      </c>
      <c r="BX34">
        <v>76</v>
      </c>
    </row>
    <row r="35" spans="1:76">
      <c r="A35" s="25">
        <v>43920</v>
      </c>
      <c r="B35" s="90">
        <v>43920</v>
      </c>
      <c r="C35">
        <v>6408</v>
      </c>
      <c r="D35">
        <v>446</v>
      </c>
      <c r="E35">
        <v>43</v>
      </c>
      <c r="F35">
        <v>140</v>
      </c>
      <c r="G35">
        <v>571</v>
      </c>
      <c r="H35">
        <v>164</v>
      </c>
      <c r="I35">
        <v>4845</v>
      </c>
      <c r="J35">
        <v>44206</v>
      </c>
      <c r="K35">
        <v>11482</v>
      </c>
      <c r="L35">
        <v>32953</v>
      </c>
      <c r="N35">
        <v>431</v>
      </c>
      <c r="O35">
        <v>41</v>
      </c>
      <c r="P35">
        <v>30</v>
      </c>
      <c r="Q35">
        <v>83</v>
      </c>
      <c r="R35">
        <v>66</v>
      </c>
      <c r="S35">
        <v>373</v>
      </c>
      <c r="T35">
        <v>264</v>
      </c>
      <c r="U35">
        <v>529</v>
      </c>
      <c r="V35">
        <v>436</v>
      </c>
      <c r="W35">
        <v>700</v>
      </c>
      <c r="X35">
        <v>510</v>
      </c>
      <c r="Y35">
        <v>647</v>
      </c>
      <c r="Z35">
        <v>503</v>
      </c>
      <c r="AA35">
        <v>443</v>
      </c>
      <c r="AB35">
        <v>458</v>
      </c>
      <c r="AC35">
        <v>308</v>
      </c>
      <c r="AD35">
        <v>360</v>
      </c>
      <c r="AE35">
        <v>388</v>
      </c>
      <c r="AF35">
        <v>269</v>
      </c>
      <c r="AG35">
        <v>0.61</v>
      </c>
      <c r="AH35">
        <v>0.51</v>
      </c>
      <c r="AI35">
        <v>0.19</v>
      </c>
      <c r="AJ35">
        <v>0.28999999999999998</v>
      </c>
      <c r="AK35">
        <v>0.35</v>
      </c>
      <c r="AL35">
        <v>0.24</v>
      </c>
      <c r="AM35">
        <v>3512</v>
      </c>
      <c r="AN35">
        <v>2896</v>
      </c>
      <c r="AO35">
        <v>74</v>
      </c>
      <c r="AP35">
        <v>34</v>
      </c>
      <c r="AQ35">
        <v>30</v>
      </c>
      <c r="AR35">
        <v>0</v>
      </c>
      <c r="AS35">
        <v>2</v>
      </c>
      <c r="AT35">
        <v>0</v>
      </c>
      <c r="AU35">
        <v>0</v>
      </c>
      <c r="AW35">
        <v>16</v>
      </c>
      <c r="AX35">
        <v>10</v>
      </c>
      <c r="AY35">
        <v>17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2</v>
      </c>
      <c r="BN35">
        <v>0</v>
      </c>
      <c r="BO35">
        <v>1</v>
      </c>
      <c r="BP35">
        <v>5</v>
      </c>
      <c r="BQ35">
        <v>1</v>
      </c>
      <c r="BR35">
        <v>15</v>
      </c>
      <c r="BS35">
        <v>8</v>
      </c>
      <c r="BT35">
        <v>23</v>
      </c>
      <c r="BU35">
        <v>40</v>
      </c>
      <c r="BV35">
        <v>45</v>
      </c>
      <c r="BW35">
        <v>52</v>
      </c>
      <c r="BX35">
        <v>88</v>
      </c>
    </row>
    <row r="36" spans="1:76">
      <c r="A36" s="25">
        <v>43921</v>
      </c>
      <c r="B36" s="90">
        <v>43921</v>
      </c>
      <c r="C36">
        <v>7443</v>
      </c>
      <c r="D36">
        <v>1035</v>
      </c>
      <c r="E36">
        <v>43</v>
      </c>
      <c r="F36">
        <v>160</v>
      </c>
      <c r="G36">
        <v>627</v>
      </c>
      <c r="H36">
        <v>188</v>
      </c>
      <c r="I36">
        <v>4610</v>
      </c>
      <c r="J36">
        <v>52086</v>
      </c>
      <c r="K36">
        <v>19260</v>
      </c>
      <c r="L36">
        <v>40033</v>
      </c>
      <c r="N36">
        <v>504</v>
      </c>
      <c r="O36">
        <v>50</v>
      </c>
      <c r="P36">
        <v>44</v>
      </c>
      <c r="Q36">
        <v>104</v>
      </c>
      <c r="R36">
        <v>80</v>
      </c>
      <c r="S36">
        <v>437</v>
      </c>
      <c r="T36">
        <v>318</v>
      </c>
      <c r="U36">
        <v>610</v>
      </c>
      <c r="V36">
        <v>505</v>
      </c>
      <c r="W36">
        <v>798</v>
      </c>
      <c r="X36">
        <v>585</v>
      </c>
      <c r="Y36">
        <v>773</v>
      </c>
      <c r="Z36">
        <v>573</v>
      </c>
      <c r="AA36">
        <v>513</v>
      </c>
      <c r="AB36">
        <v>515</v>
      </c>
      <c r="AC36">
        <v>342</v>
      </c>
      <c r="AD36">
        <v>416</v>
      </c>
      <c r="AE36">
        <v>462</v>
      </c>
      <c r="AF36">
        <v>318</v>
      </c>
      <c r="AG36">
        <v>0.62</v>
      </c>
      <c r="AH36">
        <v>0.5</v>
      </c>
      <c r="AI36">
        <v>0.19</v>
      </c>
      <c r="AJ36">
        <v>0.28999999999999998</v>
      </c>
      <c r="AK36">
        <v>0.34</v>
      </c>
      <c r="AL36">
        <v>0.24</v>
      </c>
      <c r="AM36">
        <v>4089</v>
      </c>
      <c r="AN36">
        <v>3354</v>
      </c>
      <c r="AO36">
        <v>83</v>
      </c>
      <c r="AP36">
        <v>40</v>
      </c>
      <c r="AQ36">
        <v>35</v>
      </c>
      <c r="AR36">
        <v>0</v>
      </c>
      <c r="AS36">
        <v>2</v>
      </c>
      <c r="AT36">
        <v>0</v>
      </c>
      <c r="AU36">
        <v>0</v>
      </c>
      <c r="AW36">
        <v>16</v>
      </c>
      <c r="AX36">
        <v>10</v>
      </c>
      <c r="AY36">
        <v>17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0</v>
      </c>
      <c r="BO36">
        <v>1</v>
      </c>
      <c r="BP36">
        <v>5</v>
      </c>
      <c r="BQ36">
        <v>1</v>
      </c>
      <c r="BR36">
        <v>16</v>
      </c>
      <c r="BS36">
        <v>13</v>
      </c>
      <c r="BT36">
        <v>25</v>
      </c>
      <c r="BU36">
        <v>47</v>
      </c>
      <c r="BV36">
        <v>50</v>
      </c>
      <c r="BW36">
        <v>64</v>
      </c>
      <c r="BX36">
        <v>96</v>
      </c>
    </row>
    <row r="37" spans="1:76">
      <c r="A37" s="25">
        <v>43922</v>
      </c>
      <c r="B37" s="90">
        <v>43922</v>
      </c>
      <c r="C37">
        <v>8251</v>
      </c>
      <c r="D37">
        <v>808</v>
      </c>
      <c r="E37">
        <v>43</v>
      </c>
      <c r="F37">
        <v>187</v>
      </c>
      <c r="G37">
        <v>726</v>
      </c>
      <c r="H37">
        <v>230</v>
      </c>
      <c r="I37">
        <v>4957</v>
      </c>
      <c r="J37">
        <v>59457</v>
      </c>
      <c r="K37">
        <v>20275</v>
      </c>
      <c r="L37">
        <v>46249</v>
      </c>
      <c r="N37">
        <v>532</v>
      </c>
      <c r="O37">
        <v>55</v>
      </c>
      <c r="P37">
        <v>49</v>
      </c>
      <c r="Q37">
        <v>116</v>
      </c>
      <c r="R37">
        <v>89</v>
      </c>
      <c r="S37">
        <v>470</v>
      </c>
      <c r="T37">
        <v>355</v>
      </c>
      <c r="U37">
        <v>677</v>
      </c>
      <c r="V37">
        <v>543</v>
      </c>
      <c r="W37">
        <v>879</v>
      </c>
      <c r="X37">
        <v>641</v>
      </c>
      <c r="Y37">
        <v>840</v>
      </c>
      <c r="Z37">
        <v>636</v>
      </c>
      <c r="AA37">
        <v>569</v>
      </c>
      <c r="AB37">
        <v>564</v>
      </c>
      <c r="AC37">
        <v>378</v>
      </c>
      <c r="AD37">
        <v>455</v>
      </c>
      <c r="AE37">
        <v>554</v>
      </c>
      <c r="AF37">
        <v>381</v>
      </c>
      <c r="AG37">
        <v>0.61</v>
      </c>
      <c r="AH37">
        <v>0.49</v>
      </c>
      <c r="AI37">
        <v>0.19</v>
      </c>
      <c r="AJ37">
        <v>0.28999999999999998</v>
      </c>
      <c r="AK37">
        <v>0.33</v>
      </c>
      <c r="AL37">
        <v>0.24</v>
      </c>
      <c r="AM37">
        <v>4538</v>
      </c>
      <c r="AN37">
        <v>3713</v>
      </c>
      <c r="AO37">
        <v>95</v>
      </c>
      <c r="AP37">
        <v>52</v>
      </c>
      <c r="AQ37">
        <v>38</v>
      </c>
      <c r="AR37">
        <v>0</v>
      </c>
      <c r="AS37">
        <v>2</v>
      </c>
      <c r="AT37">
        <v>0</v>
      </c>
      <c r="AU37">
        <v>0</v>
      </c>
      <c r="AW37">
        <v>16</v>
      </c>
      <c r="AX37">
        <v>10</v>
      </c>
      <c r="AY37">
        <v>17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2</v>
      </c>
      <c r="BN37">
        <v>0</v>
      </c>
      <c r="BO37">
        <v>1</v>
      </c>
      <c r="BP37">
        <v>6</v>
      </c>
      <c r="BQ37">
        <v>1</v>
      </c>
      <c r="BR37">
        <v>16</v>
      </c>
      <c r="BS37">
        <v>14</v>
      </c>
      <c r="BT37">
        <v>27</v>
      </c>
      <c r="BU37">
        <v>58</v>
      </c>
      <c r="BV37">
        <v>62</v>
      </c>
      <c r="BW37">
        <v>76</v>
      </c>
      <c r="BX37">
        <v>111</v>
      </c>
    </row>
    <row r="38" spans="1:76">
      <c r="A38" s="25">
        <v>43923</v>
      </c>
      <c r="B38" s="90">
        <v>43923</v>
      </c>
      <c r="C38">
        <v>9034</v>
      </c>
      <c r="D38">
        <v>783</v>
      </c>
      <c r="E38">
        <v>68</v>
      </c>
      <c r="F38">
        <v>209</v>
      </c>
      <c r="G38">
        <v>1042</v>
      </c>
      <c r="H38">
        <v>240</v>
      </c>
      <c r="I38">
        <v>4958</v>
      </c>
      <c r="J38">
        <v>66895</v>
      </c>
      <c r="K38">
        <v>21798</v>
      </c>
      <c r="L38">
        <v>52903</v>
      </c>
      <c r="N38">
        <v>550</v>
      </c>
      <c r="O38">
        <v>63</v>
      </c>
      <c r="P38">
        <v>52</v>
      </c>
      <c r="Q38">
        <v>122</v>
      </c>
      <c r="R38">
        <v>97</v>
      </c>
      <c r="S38">
        <v>506</v>
      </c>
      <c r="T38">
        <v>390</v>
      </c>
      <c r="U38">
        <v>735</v>
      </c>
      <c r="V38">
        <v>593</v>
      </c>
      <c r="W38">
        <v>970</v>
      </c>
      <c r="X38">
        <v>681</v>
      </c>
      <c r="Y38">
        <v>929</v>
      </c>
      <c r="Z38">
        <v>701</v>
      </c>
      <c r="AA38">
        <v>622</v>
      </c>
      <c r="AB38">
        <v>605</v>
      </c>
      <c r="AC38">
        <v>402</v>
      </c>
      <c r="AD38">
        <v>490</v>
      </c>
      <c r="AE38">
        <v>641</v>
      </c>
      <c r="AF38">
        <v>435</v>
      </c>
      <c r="AG38">
        <v>0.6</v>
      </c>
      <c r="AH38">
        <v>0.49</v>
      </c>
      <c r="AI38">
        <v>0.19</v>
      </c>
      <c r="AJ38">
        <v>0.28000000000000003</v>
      </c>
      <c r="AK38">
        <v>0.33</v>
      </c>
      <c r="AL38">
        <v>0.25</v>
      </c>
      <c r="AM38">
        <v>4990</v>
      </c>
      <c r="AN38">
        <v>4044</v>
      </c>
      <c r="AO38">
        <v>107</v>
      </c>
      <c r="AP38">
        <v>55</v>
      </c>
      <c r="AQ38">
        <v>44</v>
      </c>
      <c r="AR38">
        <v>0</v>
      </c>
      <c r="AS38">
        <v>3</v>
      </c>
      <c r="AT38">
        <v>0</v>
      </c>
      <c r="AU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2</v>
      </c>
      <c r="BN38">
        <v>0</v>
      </c>
      <c r="BO38">
        <v>2</v>
      </c>
      <c r="BP38">
        <v>6</v>
      </c>
      <c r="BQ38">
        <v>2</v>
      </c>
      <c r="BR38">
        <v>16</v>
      </c>
      <c r="BS38">
        <v>15</v>
      </c>
      <c r="BT38">
        <v>30</v>
      </c>
      <c r="BU38">
        <v>63</v>
      </c>
      <c r="BV38">
        <v>73</v>
      </c>
      <c r="BW38">
        <v>84</v>
      </c>
      <c r="BX38">
        <v>125</v>
      </c>
    </row>
    <row r="39" spans="1:76">
      <c r="A39" s="25">
        <v>43924</v>
      </c>
      <c r="B39" s="90">
        <v>43924</v>
      </c>
      <c r="C39">
        <v>9886</v>
      </c>
      <c r="D39">
        <v>852</v>
      </c>
      <c r="E39">
        <v>68</v>
      </c>
      <c r="F39">
        <v>246</v>
      </c>
      <c r="G39">
        <v>1058</v>
      </c>
      <c r="H39">
        <v>245</v>
      </c>
      <c r="I39">
        <v>5392</v>
      </c>
      <c r="J39">
        <v>74377</v>
      </c>
      <c r="K39">
        <v>22556</v>
      </c>
      <c r="L39">
        <v>59099</v>
      </c>
      <c r="N39">
        <v>576</v>
      </c>
      <c r="O39">
        <v>65</v>
      </c>
      <c r="P39">
        <v>68</v>
      </c>
      <c r="Q39">
        <v>132</v>
      </c>
      <c r="R39">
        <v>104</v>
      </c>
      <c r="S39">
        <v>580</v>
      </c>
      <c r="T39">
        <v>425</v>
      </c>
      <c r="U39">
        <v>825</v>
      </c>
      <c r="V39">
        <v>648</v>
      </c>
      <c r="W39">
        <v>1093</v>
      </c>
      <c r="X39">
        <v>734</v>
      </c>
      <c r="Y39">
        <v>1025</v>
      </c>
      <c r="Z39">
        <v>761</v>
      </c>
      <c r="AA39">
        <v>679</v>
      </c>
      <c r="AB39">
        <v>646</v>
      </c>
      <c r="AC39">
        <v>420</v>
      </c>
      <c r="AD39">
        <v>525</v>
      </c>
      <c r="AE39">
        <v>690</v>
      </c>
      <c r="AF39">
        <v>466</v>
      </c>
      <c r="AG39">
        <v>0.6</v>
      </c>
      <c r="AH39">
        <v>0.48</v>
      </c>
      <c r="AI39">
        <v>0.18</v>
      </c>
      <c r="AJ39">
        <v>0.28999999999999998</v>
      </c>
      <c r="AK39">
        <v>0.33</v>
      </c>
      <c r="AL39">
        <v>0.25</v>
      </c>
      <c r="AM39">
        <v>5509</v>
      </c>
      <c r="AN39">
        <v>4377</v>
      </c>
      <c r="AO39">
        <v>130</v>
      </c>
      <c r="AP39">
        <v>61</v>
      </c>
      <c r="AQ39">
        <v>51</v>
      </c>
      <c r="AR39">
        <v>1</v>
      </c>
      <c r="AS39">
        <v>3</v>
      </c>
      <c r="AT39">
        <v>0</v>
      </c>
      <c r="AU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2</v>
      </c>
      <c r="BN39">
        <v>0</v>
      </c>
      <c r="BO39">
        <v>2</v>
      </c>
      <c r="BP39">
        <v>7</v>
      </c>
      <c r="BQ39">
        <v>3</v>
      </c>
      <c r="BR39">
        <v>18</v>
      </c>
      <c r="BS39">
        <v>23</v>
      </c>
      <c r="BT39">
        <v>35</v>
      </c>
      <c r="BU39">
        <v>73</v>
      </c>
      <c r="BV39">
        <v>83</v>
      </c>
      <c r="BW39">
        <v>103</v>
      </c>
      <c r="BX39">
        <v>143</v>
      </c>
    </row>
    <row r="40" spans="1:76">
      <c r="A40" s="25">
        <v>43925</v>
      </c>
      <c r="B40" s="90">
        <v>43925</v>
      </c>
      <c r="C40">
        <v>10524</v>
      </c>
      <c r="D40">
        <v>638</v>
      </c>
      <c r="E40">
        <v>75</v>
      </c>
      <c r="F40">
        <v>266</v>
      </c>
      <c r="G40">
        <v>1075</v>
      </c>
      <c r="H40">
        <v>251</v>
      </c>
      <c r="I40">
        <v>5518</v>
      </c>
      <c r="J40">
        <v>81087</v>
      </c>
      <c r="K40">
        <v>22858</v>
      </c>
      <c r="L40">
        <v>65045</v>
      </c>
      <c r="N40">
        <v>603</v>
      </c>
      <c r="O40">
        <v>74</v>
      </c>
      <c r="P40">
        <v>76</v>
      </c>
      <c r="Q40">
        <v>137</v>
      </c>
      <c r="R40">
        <v>115</v>
      </c>
      <c r="S40">
        <v>632</v>
      </c>
      <c r="T40">
        <v>450</v>
      </c>
      <c r="U40">
        <v>877</v>
      </c>
      <c r="V40">
        <v>690</v>
      </c>
      <c r="W40">
        <v>1157</v>
      </c>
      <c r="X40">
        <v>771</v>
      </c>
      <c r="Y40">
        <v>1095</v>
      </c>
      <c r="Z40">
        <v>813</v>
      </c>
      <c r="AA40">
        <v>723</v>
      </c>
      <c r="AB40">
        <v>673</v>
      </c>
      <c r="AC40">
        <v>450</v>
      </c>
      <c r="AD40">
        <v>549</v>
      </c>
      <c r="AE40">
        <v>747</v>
      </c>
      <c r="AF40">
        <v>495</v>
      </c>
      <c r="AG40">
        <v>0.6</v>
      </c>
      <c r="AH40">
        <v>0.47</v>
      </c>
      <c r="AI40">
        <v>0.18</v>
      </c>
      <c r="AJ40">
        <v>0.28000000000000003</v>
      </c>
      <c r="AK40">
        <v>0.32</v>
      </c>
      <c r="AL40">
        <v>0.25</v>
      </c>
      <c r="AM40">
        <v>5892</v>
      </c>
      <c r="AN40">
        <v>4632</v>
      </c>
      <c r="AO40">
        <v>141</v>
      </c>
      <c r="AP40">
        <v>66</v>
      </c>
      <c r="AQ40">
        <v>54</v>
      </c>
      <c r="AR40">
        <v>0</v>
      </c>
      <c r="AS40">
        <v>5</v>
      </c>
      <c r="AT40">
        <v>0</v>
      </c>
      <c r="AU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3</v>
      </c>
      <c r="BN40">
        <v>1</v>
      </c>
      <c r="BO40">
        <v>2</v>
      </c>
      <c r="BP40">
        <v>6</v>
      </c>
      <c r="BQ40">
        <v>4</v>
      </c>
      <c r="BR40">
        <v>20</v>
      </c>
      <c r="BS40">
        <v>22</v>
      </c>
      <c r="BT40">
        <v>38</v>
      </c>
      <c r="BU40">
        <v>86</v>
      </c>
      <c r="BV40">
        <v>84</v>
      </c>
      <c r="BW40">
        <v>117</v>
      </c>
      <c r="BX40">
        <v>149</v>
      </c>
    </row>
    <row r="41" spans="1:76">
      <c r="A41" s="25">
        <v>43926</v>
      </c>
      <c r="B41" s="90">
        <v>43926</v>
      </c>
      <c r="C41">
        <v>11278</v>
      </c>
      <c r="D41">
        <v>754</v>
      </c>
      <c r="E41">
        <v>75</v>
      </c>
      <c r="F41">
        <v>295</v>
      </c>
      <c r="G41">
        <v>1084</v>
      </c>
      <c r="H41">
        <v>267</v>
      </c>
      <c r="I41">
        <v>4962</v>
      </c>
      <c r="J41">
        <v>86370</v>
      </c>
      <c r="K41">
        <v>23209</v>
      </c>
      <c r="L41">
        <v>70130</v>
      </c>
      <c r="N41">
        <v>619</v>
      </c>
      <c r="O41">
        <v>81</v>
      </c>
      <c r="P41">
        <v>81</v>
      </c>
      <c r="Q41">
        <v>153</v>
      </c>
      <c r="R41">
        <v>123</v>
      </c>
      <c r="S41">
        <v>692</v>
      </c>
      <c r="T41">
        <v>487</v>
      </c>
      <c r="U41">
        <v>933</v>
      </c>
      <c r="V41">
        <v>738</v>
      </c>
      <c r="W41">
        <v>1232</v>
      </c>
      <c r="X41">
        <v>826</v>
      </c>
      <c r="Y41">
        <v>1170</v>
      </c>
      <c r="Z41">
        <v>863</v>
      </c>
      <c r="AA41">
        <v>777</v>
      </c>
      <c r="AB41">
        <v>714</v>
      </c>
      <c r="AC41">
        <v>479</v>
      </c>
      <c r="AD41">
        <v>580</v>
      </c>
      <c r="AE41">
        <v>817</v>
      </c>
      <c r="AF41">
        <v>532</v>
      </c>
      <c r="AG41">
        <v>0.6</v>
      </c>
      <c r="AH41">
        <v>0.46</v>
      </c>
      <c r="AI41">
        <v>0.17</v>
      </c>
      <c r="AJ41">
        <v>0.28999999999999998</v>
      </c>
      <c r="AK41">
        <v>0.32</v>
      </c>
      <c r="AL41">
        <v>0.25</v>
      </c>
      <c r="AM41">
        <v>6334</v>
      </c>
      <c r="AN41">
        <v>4944</v>
      </c>
      <c r="AO41">
        <v>158</v>
      </c>
      <c r="AP41">
        <v>72</v>
      </c>
      <c r="AQ41">
        <v>58</v>
      </c>
      <c r="AR41">
        <v>0</v>
      </c>
      <c r="AS41">
        <v>7</v>
      </c>
      <c r="AT41">
        <v>0</v>
      </c>
      <c r="AU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3</v>
      </c>
      <c r="BN41">
        <v>1</v>
      </c>
      <c r="BO41">
        <v>2</v>
      </c>
      <c r="BP41">
        <v>6</v>
      </c>
      <c r="BQ41">
        <v>6</v>
      </c>
      <c r="BR41">
        <v>21</v>
      </c>
      <c r="BS41">
        <v>24</v>
      </c>
      <c r="BT41">
        <v>42</v>
      </c>
      <c r="BU41">
        <v>92</v>
      </c>
      <c r="BV41">
        <v>98</v>
      </c>
      <c r="BW41">
        <v>127</v>
      </c>
      <c r="BX41">
        <v>168</v>
      </c>
    </row>
    <row r="42" spans="1:76">
      <c r="A42" s="25">
        <v>43927</v>
      </c>
      <c r="B42" s="90">
        <v>43927</v>
      </c>
      <c r="C42">
        <v>11730</v>
      </c>
      <c r="D42">
        <v>452</v>
      </c>
      <c r="E42">
        <v>140</v>
      </c>
      <c r="F42">
        <v>311</v>
      </c>
      <c r="G42">
        <v>1099</v>
      </c>
      <c r="H42">
        <v>270</v>
      </c>
      <c r="I42">
        <v>4500</v>
      </c>
      <c r="J42">
        <v>91794</v>
      </c>
      <c r="K42">
        <v>23470</v>
      </c>
      <c r="L42">
        <v>75564</v>
      </c>
      <c r="N42">
        <v>623</v>
      </c>
      <c r="O42">
        <v>87</v>
      </c>
      <c r="P42">
        <v>87</v>
      </c>
      <c r="Q42">
        <v>155</v>
      </c>
      <c r="R42">
        <v>130</v>
      </c>
      <c r="S42">
        <v>708</v>
      </c>
      <c r="T42">
        <v>507</v>
      </c>
      <c r="U42">
        <v>963</v>
      </c>
      <c r="V42">
        <v>768</v>
      </c>
      <c r="W42">
        <v>1269</v>
      </c>
      <c r="X42">
        <v>860</v>
      </c>
      <c r="Y42">
        <v>1217</v>
      </c>
      <c r="Z42">
        <v>883</v>
      </c>
      <c r="AA42">
        <v>802</v>
      </c>
      <c r="AB42">
        <v>733</v>
      </c>
      <c r="AC42">
        <v>503</v>
      </c>
      <c r="AD42">
        <v>599</v>
      </c>
      <c r="AE42">
        <v>897</v>
      </c>
      <c r="AF42">
        <v>562</v>
      </c>
      <c r="AG42">
        <v>0.6</v>
      </c>
      <c r="AH42">
        <v>0.46</v>
      </c>
      <c r="AI42">
        <v>0.17</v>
      </c>
      <c r="AJ42">
        <v>0.28000000000000003</v>
      </c>
      <c r="AK42">
        <v>0.32</v>
      </c>
      <c r="AL42">
        <v>0.24</v>
      </c>
      <c r="AM42">
        <v>6601</v>
      </c>
      <c r="AN42">
        <v>5129</v>
      </c>
      <c r="AO42">
        <v>168</v>
      </c>
      <c r="AP42">
        <v>76</v>
      </c>
      <c r="AQ42">
        <v>60</v>
      </c>
      <c r="AR42">
        <v>0</v>
      </c>
      <c r="AS42">
        <v>7</v>
      </c>
      <c r="AT42">
        <v>0</v>
      </c>
      <c r="AU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3</v>
      </c>
      <c r="BN42">
        <v>1</v>
      </c>
      <c r="BO42">
        <v>2</v>
      </c>
      <c r="BP42">
        <v>6</v>
      </c>
      <c r="BQ42">
        <v>7</v>
      </c>
      <c r="BR42">
        <v>22</v>
      </c>
      <c r="BS42">
        <v>26</v>
      </c>
      <c r="BT42">
        <v>45</v>
      </c>
      <c r="BU42">
        <v>99</v>
      </c>
      <c r="BV42">
        <v>100</v>
      </c>
      <c r="BW42">
        <v>137</v>
      </c>
      <c r="BX42">
        <v>174</v>
      </c>
    </row>
    <row r="43" spans="1:76">
      <c r="A43" s="25">
        <v>43928</v>
      </c>
      <c r="B43" s="90">
        <v>43928</v>
      </c>
      <c r="C43">
        <v>12442</v>
      </c>
      <c r="D43">
        <v>712</v>
      </c>
      <c r="E43">
        <v>184</v>
      </c>
      <c r="F43">
        <v>345</v>
      </c>
      <c r="G43">
        <v>1180</v>
      </c>
      <c r="H43">
        <v>271</v>
      </c>
      <c r="I43">
        <v>4442</v>
      </c>
      <c r="J43">
        <v>99730</v>
      </c>
      <c r="K43">
        <v>25070</v>
      </c>
      <c r="L43">
        <v>82846</v>
      </c>
      <c r="N43">
        <v>637</v>
      </c>
      <c r="O43">
        <v>87</v>
      </c>
      <c r="P43">
        <v>92</v>
      </c>
      <c r="Q43">
        <v>166</v>
      </c>
      <c r="R43">
        <v>140</v>
      </c>
      <c r="S43">
        <v>756</v>
      </c>
      <c r="T43">
        <v>538</v>
      </c>
      <c r="U43">
        <v>1021</v>
      </c>
      <c r="V43">
        <v>797</v>
      </c>
      <c r="W43">
        <v>1338</v>
      </c>
      <c r="X43">
        <v>901</v>
      </c>
      <c r="Y43">
        <v>1296</v>
      </c>
      <c r="Z43">
        <v>920</v>
      </c>
      <c r="AA43">
        <v>845</v>
      </c>
      <c r="AB43">
        <v>769</v>
      </c>
      <c r="AC43">
        <v>530</v>
      </c>
      <c r="AD43">
        <v>629</v>
      </c>
      <c r="AE43">
        <v>1012</v>
      </c>
      <c r="AF43">
        <v>605</v>
      </c>
      <c r="AG43">
        <v>0.59</v>
      </c>
      <c r="AH43">
        <v>0.46</v>
      </c>
      <c r="AI43">
        <v>0.17</v>
      </c>
      <c r="AJ43">
        <v>0.28000000000000003</v>
      </c>
      <c r="AK43">
        <v>0.31</v>
      </c>
      <c r="AL43">
        <v>0.24</v>
      </c>
      <c r="AM43">
        <v>7051</v>
      </c>
      <c r="AN43">
        <v>5391</v>
      </c>
      <c r="AO43">
        <v>186</v>
      </c>
      <c r="AP43">
        <v>88</v>
      </c>
      <c r="AQ43">
        <v>64</v>
      </c>
      <c r="AR43">
        <v>0</v>
      </c>
      <c r="AS43">
        <v>7</v>
      </c>
      <c r="AT43">
        <v>0</v>
      </c>
      <c r="AU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3</v>
      </c>
      <c r="BN43">
        <v>1</v>
      </c>
      <c r="BO43">
        <v>2</v>
      </c>
      <c r="BP43">
        <v>7</v>
      </c>
      <c r="BQ43">
        <v>10</v>
      </c>
      <c r="BR43">
        <v>25</v>
      </c>
      <c r="BS43">
        <v>28</v>
      </c>
      <c r="BT43">
        <v>50</v>
      </c>
      <c r="BU43">
        <v>114</v>
      </c>
      <c r="BV43">
        <v>105</v>
      </c>
      <c r="BW43">
        <v>157</v>
      </c>
      <c r="BX43">
        <v>188</v>
      </c>
    </row>
    <row r="44" spans="1:76">
      <c r="A44" s="25">
        <v>43929</v>
      </c>
      <c r="B44" s="90">
        <v>43929</v>
      </c>
      <c r="C44">
        <v>13141</v>
      </c>
      <c r="D44">
        <v>699</v>
      </c>
      <c r="E44">
        <v>196</v>
      </c>
      <c r="F44">
        <v>380</v>
      </c>
      <c r="G44">
        <v>1211</v>
      </c>
      <c r="H44">
        <v>245</v>
      </c>
      <c r="I44">
        <v>5903</v>
      </c>
      <c r="J44">
        <v>104886</v>
      </c>
      <c r="K44">
        <v>24481</v>
      </c>
      <c r="L44">
        <v>85842</v>
      </c>
      <c r="N44">
        <v>637</v>
      </c>
      <c r="O44">
        <v>95</v>
      </c>
      <c r="P44">
        <v>97</v>
      </c>
      <c r="Q44">
        <v>175</v>
      </c>
      <c r="R44">
        <v>148</v>
      </c>
      <c r="S44">
        <v>796</v>
      </c>
      <c r="T44">
        <v>567</v>
      </c>
      <c r="U44">
        <v>1093</v>
      </c>
      <c r="V44">
        <v>831</v>
      </c>
      <c r="W44">
        <v>1423</v>
      </c>
      <c r="X44">
        <v>957</v>
      </c>
      <c r="Y44">
        <v>1386</v>
      </c>
      <c r="Z44">
        <v>966</v>
      </c>
      <c r="AA44">
        <v>896</v>
      </c>
      <c r="AB44">
        <v>814</v>
      </c>
      <c r="AC44">
        <v>568</v>
      </c>
      <c r="AD44">
        <v>658</v>
      </c>
      <c r="AE44">
        <v>1052</v>
      </c>
      <c r="AF44">
        <v>619</v>
      </c>
      <c r="AG44">
        <v>0.59</v>
      </c>
      <c r="AH44">
        <v>0.46</v>
      </c>
      <c r="AI44">
        <v>0.17</v>
      </c>
      <c r="AJ44">
        <v>0.28000000000000003</v>
      </c>
      <c r="AK44">
        <v>0.31</v>
      </c>
      <c r="AL44">
        <v>0.24</v>
      </c>
      <c r="AM44">
        <v>7484</v>
      </c>
      <c r="AN44">
        <v>5657</v>
      </c>
      <c r="AO44">
        <v>208</v>
      </c>
      <c r="AP44">
        <v>96</v>
      </c>
      <c r="AQ44">
        <v>68</v>
      </c>
      <c r="AR44">
        <v>0</v>
      </c>
      <c r="AS44">
        <v>8</v>
      </c>
      <c r="AT44">
        <v>0</v>
      </c>
      <c r="AU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3</v>
      </c>
      <c r="BN44">
        <v>1</v>
      </c>
      <c r="BO44">
        <v>2</v>
      </c>
      <c r="BP44">
        <v>8</v>
      </c>
      <c r="BQ44">
        <v>12</v>
      </c>
      <c r="BR44">
        <v>26</v>
      </c>
      <c r="BS44">
        <v>34</v>
      </c>
      <c r="BT44">
        <v>53</v>
      </c>
      <c r="BU44">
        <v>125</v>
      </c>
      <c r="BV44">
        <v>116</v>
      </c>
      <c r="BW44">
        <v>176</v>
      </c>
      <c r="BX44">
        <v>204</v>
      </c>
    </row>
    <row r="45" spans="1:76">
      <c r="A45" s="25">
        <v>43930</v>
      </c>
      <c r="B45" s="90">
        <v>43930</v>
      </c>
      <c r="C45">
        <v>13956</v>
      </c>
      <c r="D45">
        <v>815</v>
      </c>
      <c r="E45">
        <v>205</v>
      </c>
      <c r="F45">
        <v>409</v>
      </c>
      <c r="G45">
        <v>1173</v>
      </c>
      <c r="H45">
        <v>241</v>
      </c>
      <c r="I45">
        <v>3801</v>
      </c>
      <c r="J45">
        <v>115158</v>
      </c>
      <c r="K45">
        <v>24708</v>
      </c>
      <c r="L45">
        <v>97401</v>
      </c>
      <c r="N45">
        <v>642</v>
      </c>
      <c r="O45">
        <v>101</v>
      </c>
      <c r="P45">
        <v>105</v>
      </c>
      <c r="Q45">
        <v>190</v>
      </c>
      <c r="R45">
        <v>161</v>
      </c>
      <c r="S45">
        <v>846</v>
      </c>
      <c r="T45">
        <v>598</v>
      </c>
      <c r="U45">
        <v>1141</v>
      </c>
      <c r="V45">
        <v>872</v>
      </c>
      <c r="W45">
        <v>1483</v>
      </c>
      <c r="X45">
        <v>1000</v>
      </c>
      <c r="Y45">
        <v>1452</v>
      </c>
      <c r="Z45">
        <v>1005</v>
      </c>
      <c r="AA45">
        <v>938</v>
      </c>
      <c r="AB45">
        <v>842</v>
      </c>
      <c r="AC45">
        <v>608</v>
      </c>
      <c r="AD45">
        <v>676</v>
      </c>
      <c r="AE45">
        <v>1235</v>
      </c>
      <c r="AF45">
        <v>703</v>
      </c>
      <c r="AG45">
        <v>0.57999999999999996</v>
      </c>
      <c r="AH45">
        <v>0.45</v>
      </c>
      <c r="AI45">
        <v>0.17</v>
      </c>
      <c r="AJ45">
        <v>0.28000000000000003</v>
      </c>
      <c r="AK45">
        <v>0.31</v>
      </c>
      <c r="AL45">
        <v>0.23</v>
      </c>
      <c r="AM45">
        <v>7994</v>
      </c>
      <c r="AN45">
        <v>5962</v>
      </c>
      <c r="AO45">
        <v>224</v>
      </c>
      <c r="AP45">
        <v>104</v>
      </c>
      <c r="AQ45">
        <v>72</v>
      </c>
      <c r="AR45">
        <v>0</v>
      </c>
      <c r="AS45">
        <v>8</v>
      </c>
      <c r="AT45">
        <v>1</v>
      </c>
      <c r="AU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3</v>
      </c>
      <c r="BN45">
        <v>1</v>
      </c>
      <c r="BO45">
        <v>2</v>
      </c>
      <c r="BP45">
        <v>8</v>
      </c>
      <c r="BQ45">
        <v>12</v>
      </c>
      <c r="BR45">
        <v>30</v>
      </c>
      <c r="BS45">
        <v>34</v>
      </c>
      <c r="BT45">
        <v>54</v>
      </c>
      <c r="BU45">
        <v>139</v>
      </c>
      <c r="BV45">
        <v>126</v>
      </c>
      <c r="BW45">
        <v>190</v>
      </c>
      <c r="BX45">
        <v>219</v>
      </c>
    </row>
    <row r="46" spans="1:76">
      <c r="A46" s="25">
        <v>43931</v>
      </c>
      <c r="B46" s="90">
        <v>43931</v>
      </c>
      <c r="C46">
        <v>15472</v>
      </c>
      <c r="D46">
        <v>1516</v>
      </c>
      <c r="E46">
        <v>233</v>
      </c>
      <c r="F46">
        <v>435</v>
      </c>
      <c r="G46">
        <v>1179</v>
      </c>
      <c r="H46">
        <v>226</v>
      </c>
      <c r="I46">
        <v>4509</v>
      </c>
      <c r="J46">
        <v>123564</v>
      </c>
      <c r="K46">
        <v>25914</v>
      </c>
      <c r="L46">
        <v>103583</v>
      </c>
      <c r="N46">
        <v>660</v>
      </c>
      <c r="O46">
        <v>119</v>
      </c>
      <c r="P46">
        <v>126</v>
      </c>
      <c r="Q46">
        <v>214</v>
      </c>
      <c r="R46">
        <v>186</v>
      </c>
      <c r="S46">
        <v>959</v>
      </c>
      <c r="T46">
        <v>649</v>
      </c>
      <c r="U46">
        <v>1261</v>
      </c>
      <c r="V46">
        <v>954</v>
      </c>
      <c r="W46">
        <v>1641</v>
      </c>
      <c r="X46">
        <v>1094</v>
      </c>
      <c r="Y46">
        <v>1619</v>
      </c>
      <c r="Z46">
        <v>1093</v>
      </c>
      <c r="AA46">
        <v>1035</v>
      </c>
      <c r="AB46">
        <v>924</v>
      </c>
      <c r="AC46">
        <v>682</v>
      </c>
      <c r="AD46">
        <v>724</v>
      </c>
      <c r="AE46">
        <v>1415</v>
      </c>
      <c r="AF46">
        <v>777</v>
      </c>
      <c r="AG46">
        <v>0.56999999999999995</v>
      </c>
      <c r="AH46">
        <v>0.43</v>
      </c>
      <c r="AI46">
        <v>0.17</v>
      </c>
      <c r="AJ46">
        <v>0.27</v>
      </c>
      <c r="AK46">
        <v>0.3</v>
      </c>
      <c r="AL46">
        <v>0.23</v>
      </c>
      <c r="AM46">
        <v>8945</v>
      </c>
      <c r="AN46">
        <v>6527</v>
      </c>
      <c r="AO46">
        <v>240</v>
      </c>
      <c r="AP46">
        <v>107</v>
      </c>
      <c r="AQ46">
        <v>78</v>
      </c>
      <c r="AR46">
        <v>0</v>
      </c>
      <c r="AS46">
        <v>8</v>
      </c>
      <c r="AT46">
        <v>2</v>
      </c>
      <c r="AU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3</v>
      </c>
      <c r="BN46">
        <v>1</v>
      </c>
      <c r="BO46">
        <v>2</v>
      </c>
      <c r="BP46">
        <v>10</v>
      </c>
      <c r="BQ46">
        <v>12</v>
      </c>
      <c r="BR46">
        <v>31</v>
      </c>
      <c r="BS46">
        <v>35</v>
      </c>
      <c r="BT46">
        <v>57</v>
      </c>
      <c r="BU46">
        <v>151</v>
      </c>
      <c r="BV46">
        <v>133</v>
      </c>
      <c r="BW46">
        <v>203</v>
      </c>
      <c r="BX46">
        <v>232</v>
      </c>
    </row>
    <row r="47" spans="1:76">
      <c r="A47" s="25">
        <v>43932</v>
      </c>
      <c r="B47" s="90">
        <v>43932</v>
      </c>
      <c r="C47">
        <v>15987</v>
      </c>
      <c r="D47">
        <v>515</v>
      </c>
      <c r="E47">
        <v>266</v>
      </c>
      <c r="F47">
        <v>470</v>
      </c>
      <c r="G47">
        <v>1175</v>
      </c>
      <c r="H47">
        <v>233</v>
      </c>
      <c r="I47">
        <v>3961</v>
      </c>
      <c r="J47">
        <v>130300</v>
      </c>
      <c r="K47">
        <v>25432</v>
      </c>
      <c r="L47">
        <v>110352</v>
      </c>
      <c r="N47">
        <v>660</v>
      </c>
      <c r="O47">
        <v>132</v>
      </c>
      <c r="P47">
        <v>133</v>
      </c>
      <c r="Q47">
        <v>224</v>
      </c>
      <c r="R47">
        <v>191</v>
      </c>
      <c r="S47">
        <v>982</v>
      </c>
      <c r="T47">
        <v>657</v>
      </c>
      <c r="U47">
        <v>1290</v>
      </c>
      <c r="V47">
        <v>966</v>
      </c>
      <c r="W47">
        <v>1701</v>
      </c>
      <c r="X47">
        <v>1116</v>
      </c>
      <c r="Y47">
        <v>1665</v>
      </c>
      <c r="Z47">
        <v>1127</v>
      </c>
      <c r="AA47">
        <v>1065</v>
      </c>
      <c r="AB47">
        <v>945</v>
      </c>
      <c r="AC47">
        <v>714</v>
      </c>
      <c r="AD47">
        <v>746</v>
      </c>
      <c r="AE47">
        <v>1517</v>
      </c>
      <c r="AF47">
        <v>816</v>
      </c>
      <c r="AG47">
        <v>0.56000000000000005</v>
      </c>
      <c r="AH47">
        <v>0.42</v>
      </c>
      <c r="AI47">
        <v>0.17</v>
      </c>
      <c r="AJ47">
        <v>0.26</v>
      </c>
      <c r="AK47">
        <v>0.28999999999999998</v>
      </c>
      <c r="AL47">
        <v>0.23</v>
      </c>
      <c r="AM47">
        <v>9290</v>
      </c>
      <c r="AN47">
        <v>6697</v>
      </c>
      <c r="AO47">
        <v>258</v>
      </c>
      <c r="AP47">
        <v>113</v>
      </c>
      <c r="AQ47">
        <v>87</v>
      </c>
      <c r="AR47">
        <v>0</v>
      </c>
      <c r="AS47">
        <v>9</v>
      </c>
      <c r="AT47">
        <v>3</v>
      </c>
      <c r="AU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3</v>
      </c>
      <c r="BN47">
        <v>1</v>
      </c>
      <c r="BO47">
        <v>3</v>
      </c>
      <c r="BP47">
        <v>13</v>
      </c>
      <c r="BQ47">
        <v>13</v>
      </c>
      <c r="BR47">
        <v>35</v>
      </c>
      <c r="BS47">
        <v>38</v>
      </c>
      <c r="BT47">
        <v>62</v>
      </c>
      <c r="BU47">
        <v>161</v>
      </c>
      <c r="BV47">
        <v>141</v>
      </c>
      <c r="BW47">
        <v>218</v>
      </c>
      <c r="BX47">
        <v>252</v>
      </c>
    </row>
    <row r="48" spans="1:76">
      <c r="A48" s="25">
        <v>43933</v>
      </c>
      <c r="B48" s="90">
        <v>43933</v>
      </c>
      <c r="C48">
        <v>16585</v>
      </c>
      <c r="D48">
        <v>598</v>
      </c>
      <c r="E48">
        <v>277</v>
      </c>
      <c r="F48">
        <v>504</v>
      </c>
      <c r="G48">
        <v>1177</v>
      </c>
      <c r="H48">
        <v>228</v>
      </c>
      <c r="I48">
        <v>3611</v>
      </c>
      <c r="J48">
        <v>136243</v>
      </c>
      <c r="K48">
        <v>25041</v>
      </c>
      <c r="L48">
        <v>116047</v>
      </c>
      <c r="N48">
        <v>697</v>
      </c>
      <c r="O48">
        <v>147</v>
      </c>
      <c r="P48">
        <v>136</v>
      </c>
      <c r="Q48">
        <v>229</v>
      </c>
      <c r="R48">
        <v>201</v>
      </c>
      <c r="S48">
        <v>1030</v>
      </c>
      <c r="T48">
        <v>681</v>
      </c>
      <c r="U48">
        <v>1329</v>
      </c>
      <c r="V48">
        <v>995</v>
      </c>
      <c r="W48">
        <v>1752</v>
      </c>
      <c r="X48">
        <v>1143</v>
      </c>
      <c r="Y48">
        <v>1728</v>
      </c>
      <c r="Z48">
        <v>1163</v>
      </c>
      <c r="AA48">
        <v>1101</v>
      </c>
      <c r="AB48">
        <v>972</v>
      </c>
      <c r="AC48">
        <v>750</v>
      </c>
      <c r="AD48">
        <v>767</v>
      </c>
      <c r="AE48">
        <v>1616</v>
      </c>
      <c r="AF48">
        <v>845</v>
      </c>
      <c r="AG48">
        <v>0.56000000000000005</v>
      </c>
      <c r="AH48">
        <v>0.42</v>
      </c>
      <c r="AI48">
        <v>0.17</v>
      </c>
      <c r="AJ48">
        <v>0.26</v>
      </c>
      <c r="AK48">
        <v>0.28999999999999998</v>
      </c>
      <c r="AL48">
        <v>0.23</v>
      </c>
      <c r="AM48">
        <v>9682</v>
      </c>
      <c r="AN48">
        <v>6903</v>
      </c>
      <c r="AO48">
        <v>280</v>
      </c>
      <c r="AP48">
        <v>120</v>
      </c>
      <c r="AQ48">
        <v>91</v>
      </c>
      <c r="AR48">
        <v>0</v>
      </c>
      <c r="AS48">
        <v>9</v>
      </c>
      <c r="AT48">
        <v>4</v>
      </c>
      <c r="AU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4</v>
      </c>
      <c r="BN48">
        <v>1</v>
      </c>
      <c r="BO48">
        <v>3</v>
      </c>
      <c r="BP48">
        <v>13</v>
      </c>
      <c r="BQ48">
        <v>13</v>
      </c>
      <c r="BR48">
        <v>35</v>
      </c>
      <c r="BS48">
        <v>40</v>
      </c>
      <c r="BT48">
        <v>68</v>
      </c>
      <c r="BU48">
        <v>180</v>
      </c>
      <c r="BV48">
        <v>147</v>
      </c>
      <c r="BW48">
        <v>240</v>
      </c>
      <c r="BX48">
        <v>264</v>
      </c>
    </row>
    <row r="49" spans="1:76">
      <c r="A49" s="25">
        <v>43934</v>
      </c>
      <c r="B49" s="90">
        <v>43934</v>
      </c>
      <c r="C49">
        <v>16934</v>
      </c>
      <c r="D49">
        <v>349</v>
      </c>
      <c r="E49">
        <v>277</v>
      </c>
      <c r="F49">
        <v>535</v>
      </c>
      <c r="G49">
        <v>1187</v>
      </c>
      <c r="H49">
        <v>188</v>
      </c>
      <c r="I49">
        <v>3264</v>
      </c>
      <c r="J49">
        <v>139184</v>
      </c>
      <c r="K49">
        <v>26989</v>
      </c>
      <c r="L49">
        <v>118986</v>
      </c>
      <c r="N49">
        <v>707</v>
      </c>
      <c r="O49">
        <v>147</v>
      </c>
      <c r="P49">
        <v>137</v>
      </c>
      <c r="Q49">
        <v>229</v>
      </c>
      <c r="R49">
        <v>206</v>
      </c>
      <c r="S49">
        <v>1059</v>
      </c>
      <c r="T49">
        <v>704</v>
      </c>
      <c r="U49">
        <v>1362</v>
      </c>
      <c r="V49">
        <v>1010</v>
      </c>
      <c r="W49">
        <v>1773</v>
      </c>
      <c r="X49">
        <v>1159</v>
      </c>
      <c r="Y49">
        <v>1762</v>
      </c>
      <c r="Z49">
        <v>1180</v>
      </c>
      <c r="AA49">
        <v>1120</v>
      </c>
      <c r="AB49">
        <v>986</v>
      </c>
      <c r="AC49">
        <v>781</v>
      </c>
      <c r="AD49">
        <v>784</v>
      </c>
      <c r="AE49">
        <v>1676</v>
      </c>
      <c r="AF49">
        <v>859</v>
      </c>
      <c r="AG49">
        <v>0.55000000000000004</v>
      </c>
      <c r="AH49">
        <v>0.41</v>
      </c>
      <c r="AI49">
        <v>0.16</v>
      </c>
      <c r="AJ49">
        <v>0.26</v>
      </c>
      <c r="AK49">
        <v>0.28999999999999998</v>
      </c>
      <c r="AL49">
        <v>0.23</v>
      </c>
      <c r="AM49">
        <v>9909</v>
      </c>
      <c r="AN49">
        <v>7025</v>
      </c>
      <c r="AO49">
        <v>303</v>
      </c>
      <c r="AP49">
        <v>123</v>
      </c>
      <c r="AQ49">
        <v>96</v>
      </c>
      <c r="AR49">
        <v>0</v>
      </c>
      <c r="AS49">
        <v>9</v>
      </c>
      <c r="AT49">
        <v>4</v>
      </c>
      <c r="AU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5</v>
      </c>
      <c r="BN49">
        <v>1</v>
      </c>
      <c r="BO49">
        <v>4</v>
      </c>
      <c r="BP49">
        <v>13</v>
      </c>
      <c r="BQ49">
        <v>16</v>
      </c>
      <c r="BR49">
        <v>37</v>
      </c>
      <c r="BS49">
        <v>43</v>
      </c>
      <c r="BT49">
        <v>68</v>
      </c>
      <c r="BU49">
        <v>194</v>
      </c>
      <c r="BV49">
        <v>154</v>
      </c>
      <c r="BW49">
        <v>262</v>
      </c>
      <c r="BX49">
        <v>273</v>
      </c>
    </row>
    <row r="50" spans="1:76">
      <c r="A50" s="25">
        <v>43935</v>
      </c>
      <c r="B50" s="90">
        <v>43935</v>
      </c>
      <c r="C50">
        <v>17448</v>
      </c>
      <c r="D50">
        <v>514</v>
      </c>
      <c r="E50">
        <v>347</v>
      </c>
      <c r="F50">
        <v>567</v>
      </c>
      <c r="G50">
        <v>1227</v>
      </c>
      <c r="H50">
        <v>218</v>
      </c>
      <c r="I50">
        <v>2474</v>
      </c>
      <c r="J50">
        <v>142514</v>
      </c>
      <c r="K50">
        <v>23265</v>
      </c>
      <c r="L50">
        <v>122592</v>
      </c>
      <c r="N50">
        <v>707</v>
      </c>
      <c r="O50">
        <v>147</v>
      </c>
      <c r="P50">
        <v>143</v>
      </c>
      <c r="Q50">
        <v>241</v>
      </c>
      <c r="R50">
        <v>210</v>
      </c>
      <c r="S50">
        <v>1094</v>
      </c>
      <c r="T50">
        <v>726</v>
      </c>
      <c r="U50">
        <v>1397</v>
      </c>
      <c r="V50">
        <v>1025</v>
      </c>
      <c r="W50">
        <v>1829</v>
      </c>
      <c r="X50">
        <v>1176</v>
      </c>
      <c r="Y50">
        <v>1817</v>
      </c>
      <c r="Z50">
        <v>1211</v>
      </c>
      <c r="AA50">
        <v>1173</v>
      </c>
      <c r="AB50">
        <v>995</v>
      </c>
      <c r="AC50">
        <v>824</v>
      </c>
      <c r="AD50">
        <v>802</v>
      </c>
      <c r="AE50">
        <v>1754</v>
      </c>
      <c r="AF50">
        <v>884</v>
      </c>
      <c r="AG50">
        <v>0.54</v>
      </c>
      <c r="AH50">
        <v>0.41</v>
      </c>
      <c r="AI50">
        <v>0.16</v>
      </c>
      <c r="AJ50">
        <v>0.26</v>
      </c>
      <c r="AK50">
        <v>0.28000000000000003</v>
      </c>
      <c r="AL50">
        <v>0.23</v>
      </c>
      <c r="AM50">
        <v>10276</v>
      </c>
      <c r="AN50">
        <v>7172</v>
      </c>
      <c r="AO50">
        <v>321</v>
      </c>
      <c r="AP50">
        <v>131</v>
      </c>
      <c r="AQ50">
        <v>102</v>
      </c>
      <c r="AR50">
        <v>0</v>
      </c>
      <c r="AS50">
        <v>9</v>
      </c>
      <c r="AT50">
        <v>4</v>
      </c>
      <c r="AU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5</v>
      </c>
      <c r="BN50">
        <v>2</v>
      </c>
      <c r="BO50">
        <v>5</v>
      </c>
      <c r="BP50">
        <v>13</v>
      </c>
      <c r="BQ50">
        <v>17</v>
      </c>
      <c r="BR50">
        <v>39</v>
      </c>
      <c r="BS50">
        <v>45</v>
      </c>
      <c r="BT50">
        <v>71</v>
      </c>
      <c r="BU50">
        <v>208</v>
      </c>
      <c r="BV50">
        <v>162</v>
      </c>
      <c r="BW50">
        <v>280</v>
      </c>
      <c r="BX50">
        <v>287</v>
      </c>
    </row>
    <row r="51" spans="1:76">
      <c r="A51" s="25">
        <v>43936</v>
      </c>
      <c r="B51" s="90">
        <v>43936</v>
      </c>
      <c r="C51">
        <v>18091</v>
      </c>
      <c r="D51">
        <v>643</v>
      </c>
      <c r="E51">
        <v>383</v>
      </c>
      <c r="F51">
        <v>599</v>
      </c>
      <c r="G51">
        <v>1200</v>
      </c>
      <c r="H51">
        <v>208</v>
      </c>
      <c r="I51">
        <v>4060</v>
      </c>
      <c r="J51">
        <v>150804</v>
      </c>
      <c r="K51">
        <v>26144</v>
      </c>
      <c r="L51">
        <v>128653</v>
      </c>
      <c r="N51">
        <v>723</v>
      </c>
      <c r="O51">
        <v>153</v>
      </c>
      <c r="P51">
        <v>151</v>
      </c>
      <c r="Q51">
        <v>250</v>
      </c>
      <c r="R51">
        <v>220</v>
      </c>
      <c r="S51">
        <v>1144</v>
      </c>
      <c r="T51">
        <v>754</v>
      </c>
      <c r="U51">
        <v>1457</v>
      </c>
      <c r="V51">
        <v>1049</v>
      </c>
      <c r="W51">
        <v>1903</v>
      </c>
      <c r="X51">
        <v>1221</v>
      </c>
      <c r="Y51">
        <v>1890</v>
      </c>
      <c r="Z51">
        <v>1243</v>
      </c>
      <c r="AA51">
        <v>1212</v>
      </c>
      <c r="AB51">
        <v>1030</v>
      </c>
      <c r="AC51">
        <v>840</v>
      </c>
      <c r="AD51">
        <v>833</v>
      </c>
      <c r="AE51">
        <v>1821</v>
      </c>
      <c r="AF51">
        <v>920</v>
      </c>
      <c r="AG51">
        <v>0.54</v>
      </c>
      <c r="AH51">
        <v>0.4</v>
      </c>
      <c r="AI51">
        <v>0.16</v>
      </c>
      <c r="AJ51">
        <v>0.25</v>
      </c>
      <c r="AK51">
        <v>0.28000000000000003</v>
      </c>
      <c r="AL51">
        <v>0.23</v>
      </c>
      <c r="AM51">
        <v>10670</v>
      </c>
      <c r="AN51">
        <v>7421</v>
      </c>
      <c r="AO51">
        <v>339</v>
      </c>
      <c r="AP51">
        <v>136</v>
      </c>
      <c r="AQ51">
        <v>111</v>
      </c>
      <c r="AR51">
        <v>0</v>
      </c>
      <c r="AS51">
        <v>9</v>
      </c>
      <c r="AT51">
        <v>4</v>
      </c>
      <c r="AU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5</v>
      </c>
      <c r="BN51">
        <v>2</v>
      </c>
      <c r="BO51">
        <v>5</v>
      </c>
      <c r="BP51">
        <v>13</v>
      </c>
      <c r="BQ51">
        <v>19</v>
      </c>
      <c r="BR51">
        <v>39</v>
      </c>
      <c r="BS51">
        <v>49</v>
      </c>
      <c r="BT51">
        <v>76</v>
      </c>
      <c r="BU51">
        <v>218</v>
      </c>
      <c r="BV51">
        <v>173</v>
      </c>
      <c r="BW51">
        <v>296</v>
      </c>
      <c r="BX51">
        <v>303</v>
      </c>
    </row>
    <row r="52" spans="1:76">
      <c r="A52" s="25">
        <v>43937</v>
      </c>
      <c r="B52" s="90">
        <v>43937</v>
      </c>
      <c r="C52">
        <v>18841</v>
      </c>
      <c r="D52">
        <v>750</v>
      </c>
      <c r="E52">
        <v>493</v>
      </c>
      <c r="F52">
        <v>629</v>
      </c>
      <c r="G52">
        <v>1302</v>
      </c>
      <c r="H52">
        <v>229</v>
      </c>
      <c r="I52">
        <v>3910</v>
      </c>
      <c r="J52">
        <v>154727</v>
      </c>
      <c r="K52">
        <v>26065</v>
      </c>
      <c r="L52">
        <v>131976</v>
      </c>
      <c r="N52">
        <v>729</v>
      </c>
      <c r="O52">
        <v>164</v>
      </c>
      <c r="P52">
        <v>157</v>
      </c>
      <c r="Q52">
        <v>259</v>
      </c>
      <c r="R52">
        <v>226</v>
      </c>
      <c r="S52">
        <v>1205</v>
      </c>
      <c r="T52">
        <v>789</v>
      </c>
      <c r="U52">
        <v>1530</v>
      </c>
      <c r="V52">
        <v>1094</v>
      </c>
      <c r="W52">
        <v>1982</v>
      </c>
      <c r="X52">
        <v>1285</v>
      </c>
      <c r="Y52">
        <v>1977</v>
      </c>
      <c r="Z52">
        <v>1302</v>
      </c>
      <c r="AA52">
        <v>1251</v>
      </c>
      <c r="AB52">
        <v>1068</v>
      </c>
      <c r="AC52">
        <v>867</v>
      </c>
      <c r="AD52">
        <v>848</v>
      </c>
      <c r="AE52">
        <v>1887</v>
      </c>
      <c r="AF52">
        <v>950</v>
      </c>
      <c r="AG52">
        <v>0.56000000000000005</v>
      </c>
      <c r="AH52">
        <v>0.41</v>
      </c>
      <c r="AI52">
        <v>0.17</v>
      </c>
      <c r="AJ52">
        <v>0.25</v>
      </c>
      <c r="AK52">
        <v>0.28999999999999998</v>
      </c>
      <c r="AL52">
        <v>0.24</v>
      </c>
      <c r="AM52">
        <v>11122</v>
      </c>
      <c r="AN52">
        <v>7719</v>
      </c>
      <c r="AO52">
        <v>355</v>
      </c>
      <c r="AP52">
        <v>146</v>
      </c>
      <c r="AQ52">
        <v>115</v>
      </c>
      <c r="AR52">
        <v>0</v>
      </c>
      <c r="AS52">
        <v>9</v>
      </c>
      <c r="AT52">
        <v>4</v>
      </c>
      <c r="AU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5</v>
      </c>
      <c r="BN52">
        <v>3</v>
      </c>
      <c r="BO52">
        <v>5</v>
      </c>
      <c r="BP52">
        <v>13</v>
      </c>
      <c r="BQ52">
        <v>19</v>
      </c>
      <c r="BR52">
        <v>40</v>
      </c>
      <c r="BS52">
        <v>52</v>
      </c>
      <c r="BT52">
        <v>79</v>
      </c>
      <c r="BU52">
        <v>230</v>
      </c>
      <c r="BV52">
        <v>183</v>
      </c>
      <c r="BW52">
        <v>311</v>
      </c>
      <c r="BX52">
        <v>318</v>
      </c>
    </row>
    <row r="53" spans="1:76">
      <c r="A53" s="25">
        <v>43938</v>
      </c>
      <c r="B53" s="90">
        <v>43938</v>
      </c>
      <c r="C53">
        <v>19022</v>
      </c>
      <c r="D53">
        <v>181</v>
      </c>
      <c r="E53">
        <v>519</v>
      </c>
      <c r="F53">
        <v>657</v>
      </c>
      <c r="G53">
        <v>1284</v>
      </c>
      <c r="H53">
        <v>222</v>
      </c>
      <c r="I53">
        <v>4805</v>
      </c>
      <c r="J53">
        <v>158940</v>
      </c>
      <c r="K53">
        <v>25456</v>
      </c>
      <c r="L53">
        <v>135113</v>
      </c>
      <c r="N53">
        <v>731</v>
      </c>
      <c r="O53">
        <v>165</v>
      </c>
      <c r="P53">
        <v>157</v>
      </c>
      <c r="Q53">
        <v>261</v>
      </c>
      <c r="R53">
        <v>226</v>
      </c>
      <c r="S53">
        <v>1217</v>
      </c>
      <c r="T53">
        <v>796</v>
      </c>
      <c r="U53">
        <v>1543</v>
      </c>
      <c r="V53">
        <v>1106</v>
      </c>
      <c r="W53">
        <v>1997</v>
      </c>
      <c r="X53">
        <v>1299</v>
      </c>
      <c r="Y53">
        <v>1996</v>
      </c>
      <c r="Z53">
        <v>1310</v>
      </c>
      <c r="AA53">
        <v>1264</v>
      </c>
      <c r="AB53">
        <v>1077</v>
      </c>
      <c r="AC53">
        <v>880</v>
      </c>
      <c r="AD53">
        <v>851</v>
      </c>
      <c r="AE53">
        <v>1917</v>
      </c>
      <c r="AF53">
        <v>960</v>
      </c>
      <c r="AG53">
        <v>0.53</v>
      </c>
      <c r="AH53">
        <v>0.38</v>
      </c>
      <c r="AI53">
        <v>0.16</v>
      </c>
      <c r="AJ53">
        <v>0.25</v>
      </c>
      <c r="AK53">
        <v>0.27</v>
      </c>
      <c r="AL53">
        <v>0.21</v>
      </c>
      <c r="AM53">
        <v>11240</v>
      </c>
      <c r="AN53">
        <v>7782</v>
      </c>
      <c r="AO53">
        <v>377</v>
      </c>
      <c r="AP53">
        <v>148</v>
      </c>
      <c r="AQ53">
        <v>119</v>
      </c>
      <c r="AR53">
        <v>0</v>
      </c>
      <c r="AS53">
        <v>9</v>
      </c>
      <c r="AT53">
        <v>4</v>
      </c>
      <c r="AU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5</v>
      </c>
      <c r="BN53">
        <v>3</v>
      </c>
      <c r="BO53">
        <v>5</v>
      </c>
      <c r="BP53">
        <v>13</v>
      </c>
      <c r="BQ53">
        <v>19</v>
      </c>
      <c r="BR53">
        <v>42</v>
      </c>
      <c r="BS53">
        <v>54</v>
      </c>
      <c r="BT53">
        <v>83</v>
      </c>
      <c r="BU53">
        <v>240</v>
      </c>
      <c r="BV53">
        <v>193</v>
      </c>
      <c r="BW53">
        <v>323</v>
      </c>
      <c r="BX53">
        <v>334</v>
      </c>
    </row>
    <row r="54" spans="1:76">
      <c r="A54" s="25">
        <v>43939</v>
      </c>
      <c r="B54" s="90">
        <v>43939</v>
      </c>
      <c r="C54">
        <v>19685</v>
      </c>
      <c r="D54">
        <v>663</v>
      </c>
      <c r="E54">
        <v>610</v>
      </c>
      <c r="F54">
        <v>687</v>
      </c>
      <c r="G54">
        <v>1253</v>
      </c>
      <c r="H54">
        <v>228</v>
      </c>
      <c r="I54">
        <v>5166</v>
      </c>
      <c r="J54">
        <v>162711</v>
      </c>
      <c r="K54">
        <v>25456</v>
      </c>
      <c r="L54">
        <v>137860</v>
      </c>
      <c r="N54">
        <v>735</v>
      </c>
      <c r="O54">
        <v>171</v>
      </c>
      <c r="P54">
        <v>157</v>
      </c>
      <c r="Q54">
        <v>277</v>
      </c>
      <c r="R54">
        <v>231</v>
      </c>
      <c r="S54">
        <v>1269</v>
      </c>
      <c r="T54">
        <v>828</v>
      </c>
      <c r="U54">
        <v>1601</v>
      </c>
      <c r="V54">
        <v>1150</v>
      </c>
      <c r="W54">
        <v>2056</v>
      </c>
      <c r="X54">
        <v>1332</v>
      </c>
      <c r="Y54">
        <v>2073</v>
      </c>
      <c r="Z54">
        <v>1349</v>
      </c>
      <c r="AA54">
        <v>1300</v>
      </c>
      <c r="AB54">
        <v>1107</v>
      </c>
      <c r="AC54">
        <v>909</v>
      </c>
      <c r="AD54">
        <v>876</v>
      </c>
      <c r="AE54">
        <v>1999</v>
      </c>
      <c r="AF54">
        <v>1000</v>
      </c>
      <c r="AG54">
        <v>0.53</v>
      </c>
      <c r="AH54">
        <v>0.38</v>
      </c>
      <c r="AI54">
        <v>0.16</v>
      </c>
      <c r="AJ54">
        <v>0.25</v>
      </c>
      <c r="AK54">
        <v>0.27</v>
      </c>
      <c r="AL54">
        <v>0.21</v>
      </c>
      <c r="AM54">
        <v>11655</v>
      </c>
      <c r="AN54">
        <v>8030</v>
      </c>
      <c r="AO54">
        <v>393</v>
      </c>
      <c r="AP54">
        <v>157</v>
      </c>
      <c r="AQ54">
        <v>124</v>
      </c>
      <c r="AR54">
        <v>0</v>
      </c>
      <c r="AS54">
        <v>9</v>
      </c>
      <c r="AT54">
        <v>4</v>
      </c>
      <c r="AU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5</v>
      </c>
      <c r="BN54">
        <v>3</v>
      </c>
      <c r="BO54">
        <v>5</v>
      </c>
      <c r="BP54">
        <v>14</v>
      </c>
      <c r="BQ54">
        <v>21</v>
      </c>
      <c r="BR54">
        <v>43</v>
      </c>
      <c r="BS54">
        <v>58</v>
      </c>
      <c r="BT54">
        <v>87</v>
      </c>
      <c r="BU54">
        <v>250</v>
      </c>
      <c r="BV54">
        <v>201</v>
      </c>
      <c r="BW54">
        <v>339</v>
      </c>
      <c r="BX54">
        <v>348</v>
      </c>
    </row>
    <row r="55" spans="1:76">
      <c r="A55" s="25">
        <v>43940</v>
      </c>
      <c r="B55" s="90">
        <v>43940</v>
      </c>
      <c r="C55">
        <v>20206</v>
      </c>
      <c r="D55">
        <v>521</v>
      </c>
      <c r="E55">
        <v>610</v>
      </c>
      <c r="F55">
        <v>714</v>
      </c>
      <c r="G55">
        <v>1243</v>
      </c>
      <c r="H55">
        <v>224</v>
      </c>
      <c r="I55">
        <v>4959</v>
      </c>
      <c r="J55">
        <v>187604</v>
      </c>
      <c r="K55">
        <v>27947</v>
      </c>
      <c r="L55">
        <v>162439</v>
      </c>
      <c r="N55">
        <v>735</v>
      </c>
      <c r="O55">
        <v>181</v>
      </c>
      <c r="P55">
        <v>164</v>
      </c>
      <c r="Q55">
        <v>290</v>
      </c>
      <c r="R55">
        <v>246</v>
      </c>
      <c r="S55">
        <v>1293</v>
      </c>
      <c r="T55">
        <v>856</v>
      </c>
      <c r="U55">
        <v>1650</v>
      </c>
      <c r="V55">
        <v>1181</v>
      </c>
      <c r="W55">
        <v>2112</v>
      </c>
      <c r="X55">
        <v>1361</v>
      </c>
      <c r="Y55">
        <v>2133</v>
      </c>
      <c r="Z55">
        <v>1377</v>
      </c>
      <c r="AA55">
        <v>1321</v>
      </c>
      <c r="AB55">
        <v>1123</v>
      </c>
      <c r="AC55">
        <v>935</v>
      </c>
      <c r="AD55">
        <v>891</v>
      </c>
      <c r="AE55">
        <v>2062</v>
      </c>
      <c r="AF55">
        <v>1030</v>
      </c>
      <c r="AG55">
        <v>0.52</v>
      </c>
      <c r="AH55">
        <v>0.38</v>
      </c>
      <c r="AI55">
        <v>0.16</v>
      </c>
      <c r="AJ55">
        <v>0.25</v>
      </c>
      <c r="AK55">
        <v>0.27</v>
      </c>
      <c r="AL55">
        <v>0.21</v>
      </c>
      <c r="AM55">
        <v>11977</v>
      </c>
      <c r="AN55">
        <v>8229</v>
      </c>
      <c r="AO55">
        <v>409</v>
      </c>
      <c r="AP55">
        <v>164</v>
      </c>
      <c r="AQ55">
        <v>126</v>
      </c>
      <c r="AR55">
        <v>0</v>
      </c>
      <c r="AS55">
        <v>10</v>
      </c>
      <c r="AT55">
        <v>5</v>
      </c>
      <c r="AU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5</v>
      </c>
      <c r="BN55">
        <v>3</v>
      </c>
      <c r="BO55">
        <v>5</v>
      </c>
      <c r="BP55">
        <v>15</v>
      </c>
      <c r="BQ55">
        <v>22</v>
      </c>
      <c r="BR55">
        <v>43</v>
      </c>
      <c r="BS55">
        <v>63</v>
      </c>
      <c r="BT55">
        <v>88</v>
      </c>
      <c r="BU55">
        <v>261</v>
      </c>
      <c r="BV55">
        <v>209</v>
      </c>
      <c r="BW55">
        <v>356</v>
      </c>
      <c r="BX55">
        <v>358</v>
      </c>
    </row>
    <row r="56" spans="1:76">
      <c r="A56" s="25">
        <v>43941</v>
      </c>
      <c r="B56" s="90">
        <v>43941</v>
      </c>
      <c r="C56">
        <v>20863</v>
      </c>
      <c r="D56">
        <v>657</v>
      </c>
      <c r="E56">
        <v>610</v>
      </c>
      <c r="F56">
        <v>735</v>
      </c>
      <c r="G56">
        <v>1208</v>
      </c>
      <c r="H56">
        <v>215</v>
      </c>
      <c r="I56">
        <v>4739</v>
      </c>
      <c r="J56">
        <v>198353</v>
      </c>
      <c r="K56">
        <v>30805</v>
      </c>
      <c r="L56">
        <v>172751</v>
      </c>
      <c r="N56">
        <v>735</v>
      </c>
      <c r="O56">
        <v>189</v>
      </c>
      <c r="P56">
        <v>170</v>
      </c>
      <c r="Q56">
        <v>319</v>
      </c>
      <c r="R56">
        <v>262</v>
      </c>
      <c r="S56">
        <v>1367</v>
      </c>
      <c r="T56">
        <v>933</v>
      </c>
      <c r="U56">
        <v>1694</v>
      </c>
      <c r="V56">
        <v>1237</v>
      </c>
      <c r="W56">
        <v>2181</v>
      </c>
      <c r="X56">
        <v>1417</v>
      </c>
      <c r="Y56">
        <v>2191</v>
      </c>
      <c r="Z56">
        <v>1391</v>
      </c>
      <c r="AA56">
        <v>1332</v>
      </c>
      <c r="AB56">
        <v>1171</v>
      </c>
      <c r="AC56">
        <v>972</v>
      </c>
      <c r="AD56">
        <v>905</v>
      </c>
      <c r="AE56">
        <v>2091</v>
      </c>
      <c r="AF56">
        <v>1041</v>
      </c>
      <c r="AG56">
        <v>0.52</v>
      </c>
      <c r="AH56">
        <v>0.38</v>
      </c>
      <c r="AI56">
        <v>0.16</v>
      </c>
      <c r="AJ56">
        <v>0.24</v>
      </c>
      <c r="AK56">
        <v>0.27</v>
      </c>
      <c r="AL56">
        <v>0.2</v>
      </c>
      <c r="AM56">
        <v>12336</v>
      </c>
      <c r="AN56">
        <v>8527</v>
      </c>
      <c r="AO56">
        <v>424</v>
      </c>
      <c r="AP56">
        <v>164</v>
      </c>
      <c r="AQ56">
        <v>130</v>
      </c>
      <c r="AR56">
        <v>0</v>
      </c>
      <c r="AS56">
        <v>11</v>
      </c>
      <c r="AT56">
        <v>6</v>
      </c>
      <c r="AU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5</v>
      </c>
      <c r="BN56">
        <v>3</v>
      </c>
      <c r="BO56">
        <v>5</v>
      </c>
      <c r="BP56">
        <v>15</v>
      </c>
      <c r="BQ56">
        <v>22</v>
      </c>
      <c r="BR56">
        <v>43</v>
      </c>
      <c r="BS56">
        <v>66</v>
      </c>
      <c r="BT56">
        <v>89</v>
      </c>
      <c r="BU56">
        <v>269</v>
      </c>
      <c r="BV56">
        <v>218</v>
      </c>
      <c r="BW56">
        <v>367</v>
      </c>
      <c r="BX56">
        <v>368</v>
      </c>
    </row>
    <row r="57" spans="1:76">
      <c r="A57" s="25">
        <v>43942</v>
      </c>
      <c r="B57" s="90">
        <v>43942</v>
      </c>
      <c r="C57">
        <v>21379</v>
      </c>
      <c r="D57">
        <v>516</v>
      </c>
      <c r="E57">
        <v>917</v>
      </c>
      <c r="F57">
        <v>762</v>
      </c>
      <c r="G57">
        <v>1172</v>
      </c>
      <c r="H57">
        <v>213</v>
      </c>
      <c r="I57">
        <v>5009</v>
      </c>
      <c r="J57">
        <v>202769</v>
      </c>
      <c r="K57">
        <v>30646</v>
      </c>
      <c r="L57">
        <v>176381</v>
      </c>
      <c r="N57">
        <v>735</v>
      </c>
      <c r="O57">
        <v>189</v>
      </c>
      <c r="P57">
        <v>170</v>
      </c>
      <c r="Q57">
        <v>321</v>
      </c>
      <c r="R57">
        <v>266</v>
      </c>
      <c r="S57">
        <v>1390</v>
      </c>
      <c r="T57">
        <v>988</v>
      </c>
      <c r="U57">
        <v>1713</v>
      </c>
      <c r="V57">
        <v>1271</v>
      </c>
      <c r="W57">
        <v>2202</v>
      </c>
      <c r="X57">
        <v>1418</v>
      </c>
      <c r="Y57">
        <v>2231</v>
      </c>
      <c r="Z57">
        <v>1439</v>
      </c>
      <c r="AA57">
        <v>1384</v>
      </c>
      <c r="AB57">
        <v>1173</v>
      </c>
      <c r="AC57">
        <v>978</v>
      </c>
      <c r="AD57">
        <v>927</v>
      </c>
      <c r="AE57">
        <v>2222</v>
      </c>
      <c r="AF57">
        <v>1097</v>
      </c>
      <c r="AG57">
        <v>0.52</v>
      </c>
      <c r="AH57">
        <v>0.37</v>
      </c>
      <c r="AI57">
        <v>0.15</v>
      </c>
      <c r="AJ57">
        <v>0.25</v>
      </c>
      <c r="AK57">
        <v>0.27</v>
      </c>
      <c r="AL57">
        <v>0.2</v>
      </c>
      <c r="AM57">
        <v>12630</v>
      </c>
      <c r="AN57">
        <v>8749</v>
      </c>
      <c r="AO57">
        <v>441</v>
      </c>
      <c r="AP57">
        <v>171</v>
      </c>
      <c r="AQ57">
        <v>133</v>
      </c>
      <c r="AR57">
        <v>0</v>
      </c>
      <c r="AS57">
        <v>11</v>
      </c>
      <c r="AT57">
        <v>6</v>
      </c>
      <c r="AU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5</v>
      </c>
      <c r="BN57">
        <v>4</v>
      </c>
      <c r="BO57">
        <v>5</v>
      </c>
      <c r="BP57">
        <v>15</v>
      </c>
      <c r="BQ57">
        <v>22</v>
      </c>
      <c r="BR57">
        <v>45</v>
      </c>
      <c r="BS57">
        <v>68</v>
      </c>
      <c r="BT57">
        <v>91</v>
      </c>
      <c r="BU57">
        <v>282</v>
      </c>
      <c r="BV57">
        <v>225</v>
      </c>
      <c r="BW57">
        <v>382</v>
      </c>
      <c r="BX57">
        <v>380</v>
      </c>
    </row>
    <row r="58" spans="1:76">
      <c r="A58" s="25">
        <v>43943</v>
      </c>
      <c r="B58" s="90">
        <v>43943</v>
      </c>
      <c r="C58">
        <v>21982</v>
      </c>
      <c r="D58">
        <v>603</v>
      </c>
      <c r="E58">
        <v>1143</v>
      </c>
      <c r="F58">
        <v>785</v>
      </c>
      <c r="G58">
        <v>1146</v>
      </c>
      <c r="H58">
        <v>207</v>
      </c>
      <c r="I58">
        <v>3219</v>
      </c>
      <c r="J58">
        <v>210302</v>
      </c>
      <c r="K58">
        <v>30646</v>
      </c>
      <c r="L58">
        <v>185101</v>
      </c>
      <c r="N58">
        <v>735</v>
      </c>
      <c r="O58">
        <v>189</v>
      </c>
      <c r="P58">
        <v>171</v>
      </c>
      <c r="Q58">
        <v>353</v>
      </c>
      <c r="R58">
        <v>295</v>
      </c>
      <c r="S58">
        <v>1437</v>
      </c>
      <c r="T58">
        <v>1022</v>
      </c>
      <c r="U58">
        <v>1777</v>
      </c>
      <c r="V58">
        <v>1296</v>
      </c>
      <c r="W58">
        <v>2302</v>
      </c>
      <c r="X58">
        <v>1439</v>
      </c>
      <c r="Y58">
        <v>2303</v>
      </c>
      <c r="Z58">
        <v>1466</v>
      </c>
      <c r="AA58">
        <v>1401</v>
      </c>
      <c r="AB58">
        <v>1220</v>
      </c>
      <c r="AC58">
        <v>1025</v>
      </c>
      <c r="AD58">
        <v>936</v>
      </c>
      <c r="AE58">
        <v>2242</v>
      </c>
      <c r="AF58">
        <v>1108</v>
      </c>
      <c r="AG58">
        <v>0.52</v>
      </c>
      <c r="AH58">
        <v>0.37</v>
      </c>
      <c r="AI58">
        <v>0.15</v>
      </c>
      <c r="AJ58">
        <v>0.25</v>
      </c>
      <c r="AK58">
        <v>0.27</v>
      </c>
      <c r="AL58">
        <v>0.2</v>
      </c>
      <c r="AM58">
        <v>13029</v>
      </c>
      <c r="AN58">
        <v>8953</v>
      </c>
      <c r="AO58">
        <v>454</v>
      </c>
      <c r="AP58">
        <v>175</v>
      </c>
      <c r="AQ58">
        <v>138</v>
      </c>
      <c r="AR58">
        <v>1</v>
      </c>
      <c r="AS58">
        <v>11</v>
      </c>
      <c r="AT58">
        <v>6</v>
      </c>
      <c r="AU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5</v>
      </c>
      <c r="BN58">
        <v>4</v>
      </c>
      <c r="BO58">
        <v>5</v>
      </c>
      <c r="BP58">
        <v>15</v>
      </c>
      <c r="BQ58">
        <v>22</v>
      </c>
      <c r="BR58">
        <v>45</v>
      </c>
      <c r="BS58">
        <v>68</v>
      </c>
      <c r="BT58">
        <v>93</v>
      </c>
      <c r="BU58">
        <v>295</v>
      </c>
      <c r="BV58">
        <v>233</v>
      </c>
      <c r="BW58">
        <v>395</v>
      </c>
      <c r="BX58">
        <v>390</v>
      </c>
    </row>
    <row r="59" spans="1:76">
      <c r="A59" s="25">
        <v>43944</v>
      </c>
      <c r="B59" s="90">
        <v>43944</v>
      </c>
      <c r="C59">
        <v>22353</v>
      </c>
      <c r="D59">
        <v>371</v>
      </c>
      <c r="E59">
        <v>1201</v>
      </c>
      <c r="F59">
        <v>820</v>
      </c>
      <c r="G59">
        <v>1095</v>
      </c>
      <c r="H59">
        <v>204</v>
      </c>
      <c r="I59">
        <v>4048</v>
      </c>
      <c r="J59">
        <v>219848</v>
      </c>
      <c r="K59">
        <v>30342</v>
      </c>
      <c r="L59">
        <v>193447</v>
      </c>
      <c r="N59">
        <v>741</v>
      </c>
      <c r="O59">
        <v>189</v>
      </c>
      <c r="P59">
        <v>171</v>
      </c>
      <c r="Q59">
        <v>362</v>
      </c>
      <c r="R59">
        <v>297</v>
      </c>
      <c r="S59">
        <v>1473</v>
      </c>
      <c r="T59">
        <v>1058</v>
      </c>
      <c r="U59">
        <v>1809</v>
      </c>
      <c r="V59">
        <v>1321</v>
      </c>
      <c r="W59">
        <v>2317</v>
      </c>
      <c r="X59">
        <v>1468</v>
      </c>
      <c r="Y59">
        <v>2328</v>
      </c>
      <c r="Z59">
        <v>1490</v>
      </c>
      <c r="AA59">
        <v>1421</v>
      </c>
      <c r="AB59">
        <v>1236</v>
      </c>
      <c r="AC59">
        <v>1036</v>
      </c>
      <c r="AD59">
        <v>963</v>
      </c>
      <c r="AE59">
        <v>2279</v>
      </c>
      <c r="AF59">
        <v>1135</v>
      </c>
      <c r="AG59">
        <v>0.51</v>
      </c>
      <c r="AH59">
        <v>0.36</v>
      </c>
      <c r="AI59">
        <v>0.14000000000000001</v>
      </c>
      <c r="AJ59">
        <v>0.24</v>
      </c>
      <c r="AK59">
        <v>0.27</v>
      </c>
      <c r="AL59">
        <v>0.2</v>
      </c>
      <c r="AM59">
        <v>13214</v>
      </c>
      <c r="AN59">
        <v>9139</v>
      </c>
      <c r="AO59">
        <v>475</v>
      </c>
      <c r="AP59">
        <v>179</v>
      </c>
      <c r="AQ59">
        <v>146</v>
      </c>
      <c r="AR59">
        <v>1</v>
      </c>
      <c r="AS59">
        <v>11</v>
      </c>
      <c r="AT59">
        <v>8</v>
      </c>
      <c r="AU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5</v>
      </c>
      <c r="BN59">
        <v>4</v>
      </c>
      <c r="BO59">
        <v>5</v>
      </c>
      <c r="BP59">
        <v>16</v>
      </c>
      <c r="BQ59">
        <v>23</v>
      </c>
      <c r="BR59">
        <v>48</v>
      </c>
      <c r="BS59">
        <v>70</v>
      </c>
      <c r="BT59">
        <v>98</v>
      </c>
      <c r="BU59">
        <v>311</v>
      </c>
      <c r="BV59">
        <v>240</v>
      </c>
      <c r="BW59">
        <v>414</v>
      </c>
      <c r="BX59">
        <v>406</v>
      </c>
    </row>
    <row r="60" spans="1:76">
      <c r="A60" s="25">
        <v>43945</v>
      </c>
      <c r="B60" s="90">
        <v>43945</v>
      </c>
      <c r="C60">
        <v>22797</v>
      </c>
      <c r="D60">
        <v>444</v>
      </c>
      <c r="E60">
        <v>1228</v>
      </c>
      <c r="F60">
        <v>854</v>
      </c>
      <c r="G60">
        <v>1068</v>
      </c>
      <c r="H60">
        <v>188</v>
      </c>
      <c r="I60">
        <v>4377</v>
      </c>
      <c r="J60">
        <v>227393</v>
      </c>
      <c r="K60">
        <v>29621</v>
      </c>
      <c r="L60">
        <v>200219</v>
      </c>
      <c r="N60">
        <v>741</v>
      </c>
      <c r="O60">
        <v>189</v>
      </c>
      <c r="P60">
        <v>171</v>
      </c>
      <c r="Q60">
        <v>372</v>
      </c>
      <c r="R60">
        <v>299</v>
      </c>
      <c r="S60">
        <v>1511</v>
      </c>
      <c r="T60">
        <v>1097</v>
      </c>
      <c r="U60">
        <v>1842</v>
      </c>
      <c r="V60">
        <v>1347</v>
      </c>
      <c r="W60">
        <v>2332</v>
      </c>
      <c r="X60">
        <v>1498</v>
      </c>
      <c r="Y60">
        <v>2363</v>
      </c>
      <c r="Z60">
        <v>1517</v>
      </c>
      <c r="AA60">
        <v>1450</v>
      </c>
      <c r="AB60">
        <v>1273</v>
      </c>
      <c r="AC60">
        <v>1057</v>
      </c>
      <c r="AD60">
        <v>990</v>
      </c>
      <c r="AE60">
        <v>2322</v>
      </c>
      <c r="AF60">
        <v>1167</v>
      </c>
      <c r="AG60">
        <v>0.5</v>
      </c>
      <c r="AH60">
        <v>0.36</v>
      </c>
      <c r="AI60">
        <v>0.14000000000000001</v>
      </c>
      <c r="AJ60">
        <v>0.24</v>
      </c>
      <c r="AK60">
        <v>0.26</v>
      </c>
      <c r="AL60">
        <v>0.2</v>
      </c>
      <c r="AM60">
        <v>13438</v>
      </c>
      <c r="AN60">
        <v>9359</v>
      </c>
      <c r="AO60">
        <v>491</v>
      </c>
      <c r="AP60">
        <v>183</v>
      </c>
      <c r="AQ60">
        <v>160</v>
      </c>
      <c r="AR60">
        <v>1</v>
      </c>
      <c r="AS60">
        <v>11</v>
      </c>
      <c r="AT60">
        <v>8</v>
      </c>
      <c r="AU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5</v>
      </c>
      <c r="BN60">
        <v>4</v>
      </c>
      <c r="BO60">
        <v>5</v>
      </c>
      <c r="BP60">
        <v>17</v>
      </c>
      <c r="BQ60">
        <v>24</v>
      </c>
      <c r="BR60">
        <v>51</v>
      </c>
      <c r="BS60">
        <v>71</v>
      </c>
      <c r="BT60">
        <v>103</v>
      </c>
      <c r="BU60">
        <v>323</v>
      </c>
      <c r="BV60">
        <v>251</v>
      </c>
      <c r="BW60">
        <v>428</v>
      </c>
      <c r="BX60">
        <v>426</v>
      </c>
    </row>
    <row r="61" spans="1:76">
      <c r="A61" s="25">
        <v>43946</v>
      </c>
      <c r="B61" s="90">
        <v>43946</v>
      </c>
      <c r="C61">
        <v>23271</v>
      </c>
      <c r="D61">
        <v>474</v>
      </c>
      <c r="E61">
        <v>1277</v>
      </c>
      <c r="F61">
        <v>880</v>
      </c>
      <c r="G61">
        <v>1040</v>
      </c>
      <c r="H61">
        <v>186</v>
      </c>
      <c r="I61">
        <v>4783</v>
      </c>
      <c r="J61">
        <v>231616</v>
      </c>
      <c r="K61">
        <v>29932</v>
      </c>
      <c r="L61">
        <v>203562</v>
      </c>
      <c r="N61">
        <v>741</v>
      </c>
      <c r="O61">
        <v>191</v>
      </c>
      <c r="P61">
        <v>177</v>
      </c>
      <c r="Q61">
        <v>382</v>
      </c>
      <c r="R61">
        <v>301</v>
      </c>
      <c r="S61">
        <v>1535</v>
      </c>
      <c r="T61">
        <v>1109</v>
      </c>
      <c r="U61">
        <v>1880</v>
      </c>
      <c r="V61">
        <v>1387</v>
      </c>
      <c r="W61">
        <v>2391</v>
      </c>
      <c r="X61">
        <v>1536</v>
      </c>
      <c r="Y61">
        <v>2418</v>
      </c>
      <c r="Z61">
        <v>1540</v>
      </c>
      <c r="AA61">
        <v>1481</v>
      </c>
      <c r="AB61">
        <v>1288</v>
      </c>
      <c r="AC61">
        <v>1073</v>
      </c>
      <c r="AD61">
        <v>1000</v>
      </c>
      <c r="AE61">
        <v>2389</v>
      </c>
      <c r="AF61">
        <v>1193</v>
      </c>
      <c r="AG61">
        <v>0.5</v>
      </c>
      <c r="AH61">
        <v>0.36</v>
      </c>
      <c r="AI61">
        <v>0.14000000000000001</v>
      </c>
      <c r="AJ61">
        <v>0.24</v>
      </c>
      <c r="AK61">
        <v>0.26</v>
      </c>
      <c r="AL61">
        <v>0.2</v>
      </c>
      <c r="AM61">
        <v>13740</v>
      </c>
      <c r="AN61">
        <v>9531</v>
      </c>
      <c r="AO61">
        <v>502</v>
      </c>
      <c r="AP61">
        <v>188</v>
      </c>
      <c r="AQ61">
        <v>170</v>
      </c>
      <c r="AR61">
        <v>1</v>
      </c>
      <c r="AS61">
        <v>11</v>
      </c>
      <c r="AT61">
        <v>8</v>
      </c>
      <c r="AU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5</v>
      </c>
      <c r="BN61">
        <v>5</v>
      </c>
      <c r="BO61">
        <v>6</v>
      </c>
      <c r="BP61">
        <v>18</v>
      </c>
      <c r="BQ61">
        <v>25</v>
      </c>
      <c r="BR61">
        <v>52</v>
      </c>
      <c r="BS61">
        <v>71</v>
      </c>
      <c r="BT61">
        <v>107</v>
      </c>
      <c r="BU61">
        <v>332</v>
      </c>
      <c r="BV61">
        <v>259</v>
      </c>
      <c r="BW61">
        <v>439</v>
      </c>
      <c r="BX61">
        <v>441</v>
      </c>
    </row>
    <row r="62" spans="1:76">
      <c r="A62" s="25">
        <v>43947</v>
      </c>
      <c r="B62" s="90">
        <v>43947</v>
      </c>
      <c r="C62">
        <v>23683</v>
      </c>
      <c r="D62">
        <v>412</v>
      </c>
      <c r="E62">
        <v>1329</v>
      </c>
      <c r="F62">
        <v>903</v>
      </c>
      <c r="G62">
        <v>1005</v>
      </c>
      <c r="H62">
        <v>182</v>
      </c>
      <c r="I62">
        <v>4673</v>
      </c>
      <c r="J62">
        <v>236229</v>
      </c>
      <c r="K62">
        <v>30453</v>
      </c>
      <c r="L62">
        <v>207873</v>
      </c>
      <c r="N62">
        <v>751</v>
      </c>
      <c r="O62">
        <v>195</v>
      </c>
      <c r="P62">
        <v>183</v>
      </c>
      <c r="Q62">
        <v>391</v>
      </c>
      <c r="R62">
        <v>309</v>
      </c>
      <c r="S62">
        <v>1567</v>
      </c>
      <c r="T62">
        <v>1126</v>
      </c>
      <c r="U62">
        <v>1915</v>
      </c>
      <c r="V62">
        <v>1399</v>
      </c>
      <c r="W62">
        <v>2436</v>
      </c>
      <c r="X62">
        <v>1551</v>
      </c>
      <c r="Y62">
        <v>2450</v>
      </c>
      <c r="Z62">
        <v>1555</v>
      </c>
      <c r="AA62">
        <v>1498</v>
      </c>
      <c r="AB62">
        <v>1300</v>
      </c>
      <c r="AC62">
        <v>1100</v>
      </c>
      <c r="AD62">
        <v>1014</v>
      </c>
      <c r="AE62">
        <v>2475</v>
      </c>
      <c r="AF62">
        <v>1219</v>
      </c>
      <c r="AG62">
        <v>0.5</v>
      </c>
      <c r="AH62">
        <v>0.36</v>
      </c>
      <c r="AI62">
        <v>0.15</v>
      </c>
      <c r="AJ62">
        <v>0.23</v>
      </c>
      <c r="AK62">
        <v>0.26</v>
      </c>
      <c r="AL62">
        <v>0.2</v>
      </c>
      <c r="AM62">
        <v>14027</v>
      </c>
      <c r="AN62">
        <v>9656</v>
      </c>
      <c r="AO62">
        <v>519</v>
      </c>
      <c r="AP62">
        <v>188</v>
      </c>
      <c r="AQ62">
        <v>175</v>
      </c>
      <c r="AR62">
        <v>1</v>
      </c>
      <c r="AS62">
        <v>12</v>
      </c>
      <c r="AT62">
        <v>8</v>
      </c>
      <c r="AU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5</v>
      </c>
      <c r="BN62">
        <v>5</v>
      </c>
      <c r="BO62">
        <v>6</v>
      </c>
      <c r="BP62">
        <v>18</v>
      </c>
      <c r="BQ62">
        <v>26</v>
      </c>
      <c r="BR62">
        <v>52</v>
      </c>
      <c r="BS62">
        <v>73</v>
      </c>
      <c r="BT62">
        <v>109</v>
      </c>
      <c r="BU62">
        <v>345</v>
      </c>
      <c r="BV62">
        <v>264</v>
      </c>
      <c r="BW62">
        <v>455</v>
      </c>
      <c r="BX62">
        <v>448</v>
      </c>
    </row>
    <row r="63" spans="1:76">
      <c r="A63" s="25">
        <v>43948</v>
      </c>
      <c r="B63" s="90">
        <v>43948</v>
      </c>
      <c r="C63">
        <v>23846</v>
      </c>
      <c r="D63">
        <v>163</v>
      </c>
      <c r="E63">
        <v>1357</v>
      </c>
      <c r="F63">
        <v>928</v>
      </c>
      <c r="G63">
        <v>995</v>
      </c>
      <c r="H63">
        <v>176</v>
      </c>
      <c r="I63">
        <v>5091</v>
      </c>
      <c r="J63">
        <v>237390</v>
      </c>
      <c r="K63">
        <v>30703</v>
      </c>
      <c r="L63">
        <v>208453</v>
      </c>
      <c r="N63">
        <v>751</v>
      </c>
      <c r="O63">
        <v>196</v>
      </c>
      <c r="P63">
        <v>184</v>
      </c>
      <c r="Q63">
        <v>395</v>
      </c>
      <c r="R63">
        <v>313</v>
      </c>
      <c r="S63">
        <v>1574</v>
      </c>
      <c r="T63">
        <v>1132</v>
      </c>
      <c r="U63">
        <v>1924</v>
      </c>
      <c r="V63">
        <v>1405</v>
      </c>
      <c r="W63">
        <v>2451</v>
      </c>
      <c r="X63">
        <v>1561</v>
      </c>
      <c r="Y63">
        <v>2460</v>
      </c>
      <c r="Z63">
        <v>1571</v>
      </c>
      <c r="AA63">
        <v>1514</v>
      </c>
      <c r="AB63">
        <v>1305</v>
      </c>
      <c r="AC63">
        <v>1109</v>
      </c>
      <c r="AD63">
        <v>1018</v>
      </c>
      <c r="AE63">
        <v>2504</v>
      </c>
      <c r="AF63">
        <v>1230</v>
      </c>
      <c r="AG63">
        <v>0.5</v>
      </c>
      <c r="AH63">
        <v>0.36</v>
      </c>
      <c r="AI63">
        <v>0.15</v>
      </c>
      <c r="AJ63">
        <v>0.23</v>
      </c>
      <c r="AK63">
        <v>0.26</v>
      </c>
      <c r="AL63">
        <v>0.19</v>
      </c>
      <c r="AM63">
        <v>14127</v>
      </c>
      <c r="AN63">
        <v>9719</v>
      </c>
      <c r="AO63">
        <v>536</v>
      </c>
      <c r="AP63">
        <v>191</v>
      </c>
      <c r="AQ63">
        <v>179</v>
      </c>
      <c r="AR63">
        <v>1</v>
      </c>
      <c r="AS63">
        <v>12</v>
      </c>
      <c r="AT63">
        <v>9</v>
      </c>
      <c r="AU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5</v>
      </c>
      <c r="BN63">
        <v>5</v>
      </c>
      <c r="BO63">
        <v>6</v>
      </c>
      <c r="BP63">
        <v>20</v>
      </c>
      <c r="BQ63">
        <v>28</v>
      </c>
      <c r="BR63">
        <v>52</v>
      </c>
      <c r="BS63">
        <v>73</v>
      </c>
      <c r="BT63">
        <v>111</v>
      </c>
      <c r="BU63">
        <v>356</v>
      </c>
      <c r="BV63">
        <v>272</v>
      </c>
      <c r="BW63">
        <v>468</v>
      </c>
      <c r="BX63">
        <v>460</v>
      </c>
    </row>
    <row r="64" spans="1:76">
      <c r="A64" s="25">
        <v>43949</v>
      </c>
      <c r="B64" s="90">
        <v>43949</v>
      </c>
      <c r="C64">
        <v>24141</v>
      </c>
      <c r="D64">
        <v>295</v>
      </c>
      <c r="E64">
        <v>1389</v>
      </c>
      <c r="F64">
        <v>948</v>
      </c>
      <c r="G64">
        <v>936</v>
      </c>
      <c r="H64">
        <v>172</v>
      </c>
      <c r="I64">
        <v>3563</v>
      </c>
      <c r="J64">
        <v>238884</v>
      </c>
      <c r="K64">
        <v>29559</v>
      </c>
      <c r="L64">
        <v>211180</v>
      </c>
      <c r="N64">
        <v>751</v>
      </c>
      <c r="O64">
        <v>205</v>
      </c>
      <c r="P64">
        <v>189</v>
      </c>
      <c r="Q64">
        <v>399</v>
      </c>
      <c r="R64">
        <v>314</v>
      </c>
      <c r="S64">
        <v>1594</v>
      </c>
      <c r="T64">
        <v>1149</v>
      </c>
      <c r="U64">
        <v>1938</v>
      </c>
      <c r="V64">
        <v>1419</v>
      </c>
      <c r="W64">
        <v>2481</v>
      </c>
      <c r="X64">
        <v>1586</v>
      </c>
      <c r="Y64">
        <v>2481</v>
      </c>
      <c r="Z64">
        <v>1581</v>
      </c>
      <c r="AA64">
        <v>1540</v>
      </c>
      <c r="AB64">
        <v>1316</v>
      </c>
      <c r="AC64">
        <v>1129</v>
      </c>
      <c r="AD64">
        <v>1032</v>
      </c>
      <c r="AE64">
        <v>2531</v>
      </c>
      <c r="AF64">
        <v>1257</v>
      </c>
      <c r="AG64">
        <v>0.5</v>
      </c>
      <c r="AH64">
        <v>0.36</v>
      </c>
      <c r="AI64">
        <v>0.15</v>
      </c>
      <c r="AJ64">
        <v>0.23</v>
      </c>
      <c r="AK64">
        <v>0.25</v>
      </c>
      <c r="AL64">
        <v>0.19</v>
      </c>
      <c r="AM64">
        <v>14298</v>
      </c>
      <c r="AN64">
        <v>9843</v>
      </c>
      <c r="AO64">
        <v>546</v>
      </c>
      <c r="AP64">
        <v>194</v>
      </c>
      <c r="AQ64">
        <v>185</v>
      </c>
      <c r="AR64">
        <v>1</v>
      </c>
      <c r="AS64">
        <v>12</v>
      </c>
      <c r="AT64">
        <v>10</v>
      </c>
      <c r="AU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5</v>
      </c>
      <c r="BN64">
        <v>5</v>
      </c>
      <c r="BO64">
        <v>7</v>
      </c>
      <c r="BP64">
        <v>20</v>
      </c>
      <c r="BQ64">
        <v>30</v>
      </c>
      <c r="BR64">
        <v>53</v>
      </c>
      <c r="BS64">
        <v>75</v>
      </c>
      <c r="BT64">
        <v>112</v>
      </c>
      <c r="BU64">
        <v>362</v>
      </c>
      <c r="BV64">
        <v>279</v>
      </c>
      <c r="BW64">
        <v>479</v>
      </c>
      <c r="BX64">
        <v>469</v>
      </c>
    </row>
    <row r="65" spans="1:76">
      <c r="A65" s="25">
        <v>43950</v>
      </c>
      <c r="B65" s="90">
        <v>43950</v>
      </c>
      <c r="C65">
        <v>24324</v>
      </c>
      <c r="D65">
        <v>183</v>
      </c>
      <c r="E65">
        <v>1470</v>
      </c>
      <c r="F65">
        <v>973</v>
      </c>
      <c r="G65">
        <v>980</v>
      </c>
      <c r="H65">
        <v>169</v>
      </c>
      <c r="I65">
        <v>3825</v>
      </c>
      <c r="J65">
        <v>243474</v>
      </c>
      <c r="K65">
        <v>29568</v>
      </c>
      <c r="L65">
        <v>215325</v>
      </c>
      <c r="N65">
        <v>751</v>
      </c>
      <c r="O65">
        <v>207</v>
      </c>
      <c r="P65">
        <v>189</v>
      </c>
      <c r="Q65">
        <v>403</v>
      </c>
      <c r="R65">
        <v>316</v>
      </c>
      <c r="S65">
        <v>1604</v>
      </c>
      <c r="T65">
        <v>1153</v>
      </c>
      <c r="U65">
        <v>1950</v>
      </c>
      <c r="V65">
        <v>1437</v>
      </c>
      <c r="W65">
        <v>2499</v>
      </c>
      <c r="X65">
        <v>1596</v>
      </c>
      <c r="Y65">
        <v>2499</v>
      </c>
      <c r="Z65">
        <v>1599</v>
      </c>
      <c r="AA65">
        <v>1552</v>
      </c>
      <c r="AB65">
        <v>1322</v>
      </c>
      <c r="AC65">
        <v>1139</v>
      </c>
      <c r="AD65">
        <v>1037</v>
      </c>
      <c r="AE65">
        <v>2555</v>
      </c>
      <c r="AF65">
        <v>1267</v>
      </c>
      <c r="AG65">
        <v>0.48</v>
      </c>
      <c r="AH65">
        <v>0.35</v>
      </c>
      <c r="AI65">
        <v>0.13</v>
      </c>
      <c r="AJ65">
        <v>0.21</v>
      </c>
      <c r="AK65">
        <v>0.22</v>
      </c>
      <c r="AL65">
        <v>0.17</v>
      </c>
      <c r="AM65">
        <v>14408</v>
      </c>
      <c r="AN65">
        <v>9916</v>
      </c>
      <c r="AO65">
        <v>556</v>
      </c>
      <c r="AP65">
        <v>196</v>
      </c>
      <c r="AQ65">
        <v>195</v>
      </c>
      <c r="AR65">
        <v>1</v>
      </c>
      <c r="AS65">
        <v>13</v>
      </c>
      <c r="AT65">
        <v>12</v>
      </c>
      <c r="AU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5</v>
      </c>
      <c r="BN65">
        <v>5</v>
      </c>
      <c r="BO65">
        <v>7</v>
      </c>
      <c r="BP65">
        <v>21</v>
      </c>
      <c r="BQ65">
        <v>31</v>
      </c>
      <c r="BR65">
        <v>55</v>
      </c>
      <c r="BS65">
        <v>78</v>
      </c>
      <c r="BT65">
        <v>113</v>
      </c>
      <c r="BU65">
        <v>375</v>
      </c>
      <c r="BV65">
        <v>283</v>
      </c>
      <c r="BW65">
        <v>496</v>
      </c>
      <c r="BX65">
        <v>477</v>
      </c>
    </row>
    <row r="66" spans="1:76">
      <c r="A66" s="25">
        <v>43951</v>
      </c>
      <c r="B66" s="90">
        <v>43951</v>
      </c>
      <c r="C66">
        <v>24692</v>
      </c>
      <c r="D66">
        <v>368</v>
      </c>
      <c r="E66">
        <v>1519</v>
      </c>
      <c r="F66">
        <v>989</v>
      </c>
      <c r="G66">
        <v>968</v>
      </c>
      <c r="H66">
        <v>172</v>
      </c>
      <c r="I66">
        <v>3794</v>
      </c>
      <c r="J66">
        <v>247343</v>
      </c>
      <c r="K66">
        <v>29467</v>
      </c>
      <c r="L66">
        <v>218857</v>
      </c>
      <c r="N66">
        <v>751</v>
      </c>
      <c r="O66">
        <v>208</v>
      </c>
      <c r="P66">
        <v>189</v>
      </c>
      <c r="Q66">
        <v>410</v>
      </c>
      <c r="R66">
        <v>328</v>
      </c>
      <c r="S66">
        <v>1639</v>
      </c>
      <c r="T66">
        <v>1194</v>
      </c>
      <c r="U66">
        <v>1982</v>
      </c>
      <c r="V66">
        <v>1466</v>
      </c>
      <c r="W66">
        <v>2527</v>
      </c>
      <c r="X66">
        <v>1616</v>
      </c>
      <c r="Y66">
        <v>2558</v>
      </c>
      <c r="Z66">
        <v>1620</v>
      </c>
      <c r="AA66">
        <v>1553</v>
      </c>
      <c r="AB66">
        <v>1322</v>
      </c>
      <c r="AC66">
        <v>1143</v>
      </c>
      <c r="AD66">
        <v>1047</v>
      </c>
      <c r="AE66">
        <v>2618</v>
      </c>
      <c r="AF66">
        <v>1272</v>
      </c>
      <c r="AG66">
        <v>0.5</v>
      </c>
      <c r="AH66">
        <v>0.36</v>
      </c>
      <c r="AI66">
        <v>0.15</v>
      </c>
      <c r="AJ66">
        <v>0.23</v>
      </c>
      <c r="AK66">
        <v>0.25</v>
      </c>
      <c r="AL66">
        <v>0.19</v>
      </c>
      <c r="AM66">
        <v>14638</v>
      </c>
      <c r="AN66">
        <v>10054</v>
      </c>
      <c r="AO66">
        <v>566</v>
      </c>
      <c r="AP66">
        <v>198</v>
      </c>
      <c r="AQ66">
        <v>199</v>
      </c>
      <c r="AR66">
        <v>1</v>
      </c>
      <c r="AS66">
        <v>13</v>
      </c>
      <c r="AT66">
        <v>12</v>
      </c>
      <c r="AU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5</v>
      </c>
      <c r="BN66">
        <v>5</v>
      </c>
      <c r="BO66">
        <v>8</v>
      </c>
      <c r="BP66">
        <v>21</v>
      </c>
      <c r="BQ66">
        <v>31</v>
      </c>
      <c r="BR66">
        <v>56</v>
      </c>
      <c r="BS66">
        <v>81</v>
      </c>
      <c r="BT66">
        <v>114</v>
      </c>
      <c r="BU66">
        <v>380</v>
      </c>
      <c r="BV66">
        <v>288</v>
      </c>
      <c r="BW66">
        <v>505</v>
      </c>
      <c r="BX66">
        <v>484</v>
      </c>
    </row>
    <row r="67" spans="1:76">
      <c r="A67" s="25">
        <v>43952</v>
      </c>
      <c r="B67" s="90">
        <v>43952</v>
      </c>
      <c r="C67">
        <v>24987</v>
      </c>
      <c r="D67">
        <v>295</v>
      </c>
      <c r="E67">
        <v>1647</v>
      </c>
      <c r="F67">
        <v>1007</v>
      </c>
      <c r="G67">
        <v>892</v>
      </c>
      <c r="H67">
        <v>154</v>
      </c>
      <c r="I67">
        <v>3828</v>
      </c>
      <c r="J67">
        <v>250905</v>
      </c>
      <c r="K67">
        <v>29756</v>
      </c>
      <c r="L67">
        <v>222090</v>
      </c>
      <c r="N67">
        <v>751</v>
      </c>
      <c r="O67">
        <v>208</v>
      </c>
      <c r="P67">
        <v>193</v>
      </c>
      <c r="Q67">
        <v>417</v>
      </c>
      <c r="R67">
        <v>334</v>
      </c>
      <c r="S67">
        <v>1656</v>
      </c>
      <c r="T67">
        <v>1221</v>
      </c>
      <c r="U67">
        <v>2016</v>
      </c>
      <c r="V67">
        <v>1485</v>
      </c>
      <c r="W67">
        <v>2549</v>
      </c>
      <c r="X67">
        <v>1647</v>
      </c>
      <c r="Y67">
        <v>2593</v>
      </c>
      <c r="Z67">
        <v>1638</v>
      </c>
      <c r="AA67">
        <v>1560</v>
      </c>
      <c r="AB67">
        <v>1334</v>
      </c>
      <c r="AC67">
        <v>1149</v>
      </c>
      <c r="AD67">
        <v>1051</v>
      </c>
      <c r="AE67">
        <v>2656</v>
      </c>
      <c r="AF67">
        <v>1280</v>
      </c>
      <c r="AG67">
        <v>0.44</v>
      </c>
      <c r="AH67">
        <v>0.34</v>
      </c>
      <c r="AI67">
        <v>0.15</v>
      </c>
      <c r="AJ67">
        <v>0.2</v>
      </c>
      <c r="AK67">
        <v>0.25</v>
      </c>
      <c r="AL67">
        <v>0.18</v>
      </c>
      <c r="AM67">
        <v>14804</v>
      </c>
      <c r="AN67">
        <v>10183</v>
      </c>
      <c r="AO67">
        <v>578</v>
      </c>
      <c r="AP67">
        <v>201</v>
      </c>
      <c r="AQ67">
        <v>202</v>
      </c>
      <c r="AR67">
        <v>1</v>
      </c>
      <c r="AS67">
        <v>13</v>
      </c>
      <c r="AT67">
        <v>12</v>
      </c>
      <c r="AU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5</v>
      </c>
      <c r="BN67">
        <v>5</v>
      </c>
      <c r="BO67">
        <v>9</v>
      </c>
      <c r="BP67">
        <v>22</v>
      </c>
      <c r="BQ67">
        <v>32</v>
      </c>
      <c r="BR67">
        <v>56</v>
      </c>
      <c r="BS67">
        <v>81</v>
      </c>
      <c r="BT67">
        <v>116</v>
      </c>
      <c r="BU67">
        <v>387</v>
      </c>
      <c r="BV67">
        <v>294</v>
      </c>
      <c r="BW67">
        <v>514</v>
      </c>
      <c r="BX67">
        <v>493</v>
      </c>
    </row>
    <row r="68" spans="1:76">
      <c r="A68" s="25">
        <v>43953</v>
      </c>
      <c r="B68" s="90">
        <v>43953</v>
      </c>
      <c r="C68">
        <v>25190</v>
      </c>
      <c r="D68">
        <v>203</v>
      </c>
      <c r="E68">
        <v>1671</v>
      </c>
      <c r="F68">
        <v>1023</v>
      </c>
      <c r="G68">
        <v>855</v>
      </c>
      <c r="H68">
        <v>150</v>
      </c>
      <c r="I68">
        <v>3761</v>
      </c>
      <c r="J68">
        <v>252728</v>
      </c>
      <c r="K68">
        <v>27895</v>
      </c>
      <c r="L68">
        <v>223777</v>
      </c>
      <c r="N68">
        <v>751</v>
      </c>
      <c r="O68">
        <v>212</v>
      </c>
      <c r="P68">
        <v>199</v>
      </c>
      <c r="Q68">
        <v>418</v>
      </c>
      <c r="R68">
        <v>337</v>
      </c>
      <c r="S68">
        <v>1675</v>
      </c>
      <c r="T68">
        <v>1245</v>
      </c>
      <c r="U68">
        <v>2040</v>
      </c>
      <c r="V68">
        <v>1497</v>
      </c>
      <c r="W68">
        <v>2568</v>
      </c>
      <c r="X68">
        <v>1654</v>
      </c>
      <c r="Y68">
        <v>2599</v>
      </c>
      <c r="Z68">
        <v>1670</v>
      </c>
      <c r="AA68">
        <v>1567</v>
      </c>
      <c r="AB68">
        <v>1342</v>
      </c>
      <c r="AC68">
        <v>1155</v>
      </c>
      <c r="AD68">
        <v>1052</v>
      </c>
      <c r="AE68">
        <v>2677</v>
      </c>
      <c r="AF68">
        <v>1283</v>
      </c>
      <c r="AG68">
        <v>0.44</v>
      </c>
      <c r="AH68">
        <v>0.31</v>
      </c>
      <c r="AI68">
        <v>0.13</v>
      </c>
      <c r="AJ68">
        <v>0.2</v>
      </c>
      <c r="AK68">
        <v>0.22</v>
      </c>
      <c r="AL68">
        <v>0.16</v>
      </c>
      <c r="AM68">
        <v>14911</v>
      </c>
      <c r="AN68">
        <v>10279</v>
      </c>
      <c r="AO68">
        <v>585</v>
      </c>
      <c r="AP68">
        <v>206</v>
      </c>
      <c r="AQ68">
        <v>205</v>
      </c>
      <c r="AR68">
        <v>1</v>
      </c>
      <c r="AS68">
        <v>13</v>
      </c>
      <c r="AT68">
        <v>13</v>
      </c>
      <c r="AU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5</v>
      </c>
      <c r="BN68">
        <v>5</v>
      </c>
      <c r="BO68">
        <v>9</v>
      </c>
      <c r="BP68">
        <v>23</v>
      </c>
      <c r="BQ68">
        <v>32</v>
      </c>
      <c r="BR68">
        <v>57</v>
      </c>
      <c r="BS68">
        <v>82</v>
      </c>
      <c r="BT68">
        <v>119</v>
      </c>
      <c r="BU68">
        <v>392</v>
      </c>
      <c r="BV68">
        <v>299</v>
      </c>
      <c r="BW68">
        <v>520</v>
      </c>
      <c r="BX68">
        <v>503</v>
      </c>
    </row>
    <row r="69" spans="1:76">
      <c r="A69" s="25">
        <v>43954</v>
      </c>
      <c r="B69" s="90">
        <v>43954</v>
      </c>
      <c r="C69">
        <v>25282</v>
      </c>
      <c r="D69">
        <v>92</v>
      </c>
      <c r="E69">
        <v>1689</v>
      </c>
      <c r="F69">
        <v>1043</v>
      </c>
      <c r="G69">
        <v>856</v>
      </c>
      <c r="H69">
        <v>144</v>
      </c>
      <c r="I69">
        <v>3691</v>
      </c>
      <c r="J69">
        <v>252889</v>
      </c>
      <c r="K69">
        <v>25324</v>
      </c>
      <c r="L69">
        <v>223916</v>
      </c>
      <c r="N69">
        <v>751</v>
      </c>
      <c r="O69">
        <v>212</v>
      </c>
      <c r="P69">
        <v>199</v>
      </c>
      <c r="Q69">
        <v>418</v>
      </c>
      <c r="R69">
        <v>337</v>
      </c>
      <c r="S69">
        <v>1677</v>
      </c>
      <c r="T69">
        <v>1245</v>
      </c>
      <c r="U69">
        <v>2041</v>
      </c>
      <c r="V69">
        <v>1497</v>
      </c>
      <c r="W69">
        <v>2569</v>
      </c>
      <c r="X69">
        <v>1654</v>
      </c>
      <c r="Y69">
        <v>2602</v>
      </c>
      <c r="Z69">
        <v>1670</v>
      </c>
      <c r="AA69">
        <v>1567</v>
      </c>
      <c r="AB69">
        <v>1342</v>
      </c>
      <c r="AC69">
        <v>1155</v>
      </c>
      <c r="AD69">
        <v>1052</v>
      </c>
      <c r="AE69">
        <v>2678</v>
      </c>
      <c r="AF69">
        <v>1286</v>
      </c>
      <c r="AG69">
        <v>0.44</v>
      </c>
      <c r="AH69">
        <v>0.31</v>
      </c>
      <c r="AI69">
        <v>0.13</v>
      </c>
      <c r="AJ69">
        <v>0.2</v>
      </c>
      <c r="AK69">
        <v>0.22</v>
      </c>
      <c r="AL69">
        <v>0.16</v>
      </c>
      <c r="AM69">
        <v>14919</v>
      </c>
      <c r="AN69">
        <v>10282</v>
      </c>
      <c r="AO69">
        <v>597</v>
      </c>
      <c r="AP69">
        <v>209</v>
      </c>
      <c r="AQ69">
        <v>210</v>
      </c>
      <c r="AR69">
        <v>1</v>
      </c>
      <c r="AS69">
        <v>13</v>
      </c>
      <c r="AT69">
        <v>13</v>
      </c>
      <c r="AU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5</v>
      </c>
      <c r="BN69">
        <v>5</v>
      </c>
      <c r="BO69">
        <v>9</v>
      </c>
      <c r="BP69">
        <v>23</v>
      </c>
      <c r="BQ69">
        <v>33</v>
      </c>
      <c r="BR69">
        <v>58</v>
      </c>
      <c r="BS69">
        <v>84</v>
      </c>
      <c r="BT69">
        <v>123</v>
      </c>
      <c r="BU69">
        <v>396</v>
      </c>
      <c r="BV69">
        <v>307</v>
      </c>
      <c r="BW69">
        <v>527</v>
      </c>
      <c r="BX69">
        <v>516</v>
      </c>
    </row>
    <row r="70" spans="1:76">
      <c r="A70" s="25">
        <v>43955</v>
      </c>
      <c r="B70" s="90">
        <v>43955</v>
      </c>
      <c r="C70">
        <v>25524</v>
      </c>
      <c r="D70">
        <v>242</v>
      </c>
      <c r="E70">
        <v>1712</v>
      </c>
      <c r="F70">
        <v>1063</v>
      </c>
      <c r="G70">
        <v>813</v>
      </c>
      <c r="H70">
        <v>143</v>
      </c>
      <c r="I70">
        <v>2760</v>
      </c>
      <c r="J70">
        <v>254510</v>
      </c>
      <c r="K70">
        <v>25081</v>
      </c>
      <c r="L70">
        <v>226226</v>
      </c>
      <c r="N70">
        <v>751</v>
      </c>
      <c r="O70">
        <v>217</v>
      </c>
      <c r="P70">
        <v>208</v>
      </c>
      <c r="Q70">
        <v>422</v>
      </c>
      <c r="R70">
        <v>348</v>
      </c>
      <c r="S70">
        <v>1702</v>
      </c>
      <c r="T70">
        <v>1271</v>
      </c>
      <c r="U70">
        <v>2067</v>
      </c>
      <c r="V70">
        <v>1533</v>
      </c>
      <c r="W70">
        <v>2594</v>
      </c>
      <c r="X70">
        <v>1667</v>
      </c>
      <c r="Y70">
        <v>2642</v>
      </c>
      <c r="Z70">
        <v>1690</v>
      </c>
      <c r="AA70">
        <v>1581</v>
      </c>
      <c r="AB70">
        <v>1349</v>
      </c>
      <c r="AC70">
        <v>1172</v>
      </c>
      <c r="AD70">
        <v>1061</v>
      </c>
      <c r="AE70">
        <v>2698</v>
      </c>
      <c r="AF70">
        <v>1302</v>
      </c>
      <c r="AG70">
        <v>0.44</v>
      </c>
      <c r="AH70">
        <v>0.31</v>
      </c>
      <c r="AI70">
        <v>0.13</v>
      </c>
      <c r="AJ70">
        <v>0.2</v>
      </c>
      <c r="AK70">
        <v>0.22</v>
      </c>
      <c r="AL70">
        <v>0.16</v>
      </c>
      <c r="AM70">
        <v>15095</v>
      </c>
      <c r="AN70">
        <v>10429</v>
      </c>
      <c r="AO70">
        <v>609</v>
      </c>
      <c r="AP70">
        <v>209</v>
      </c>
      <c r="AQ70">
        <v>218</v>
      </c>
      <c r="AR70">
        <v>1</v>
      </c>
      <c r="AS70">
        <v>13</v>
      </c>
      <c r="AT70">
        <v>13</v>
      </c>
      <c r="AU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5</v>
      </c>
      <c r="BN70">
        <v>5</v>
      </c>
      <c r="BO70">
        <v>9</v>
      </c>
      <c r="BP70">
        <v>23</v>
      </c>
      <c r="BQ70">
        <v>33</v>
      </c>
      <c r="BR70">
        <v>59</v>
      </c>
      <c r="BS70">
        <v>89</v>
      </c>
      <c r="BT70">
        <v>126</v>
      </c>
      <c r="BU70">
        <v>402</v>
      </c>
      <c r="BV70">
        <v>312</v>
      </c>
      <c r="BW70">
        <v>538</v>
      </c>
      <c r="BX70">
        <v>525</v>
      </c>
    </row>
    <row r="71" spans="1:76">
      <c r="A71" s="25">
        <v>43956</v>
      </c>
      <c r="B71" s="90">
        <v>43956</v>
      </c>
      <c r="C71">
        <v>25702</v>
      </c>
      <c r="D71">
        <v>178</v>
      </c>
      <c r="E71">
        <v>1743</v>
      </c>
      <c r="F71">
        <v>1074</v>
      </c>
      <c r="G71">
        <v>818</v>
      </c>
      <c r="H71">
        <v>134</v>
      </c>
      <c r="I71">
        <v>2671</v>
      </c>
      <c r="J71">
        <v>258488</v>
      </c>
      <c r="K71">
        <v>25066</v>
      </c>
      <c r="L71">
        <v>230115</v>
      </c>
      <c r="N71">
        <v>751</v>
      </c>
      <c r="O71">
        <v>221</v>
      </c>
      <c r="P71">
        <v>215</v>
      </c>
      <c r="Q71">
        <v>423</v>
      </c>
      <c r="R71">
        <v>351</v>
      </c>
      <c r="S71">
        <v>1706</v>
      </c>
      <c r="T71">
        <v>1288</v>
      </c>
      <c r="U71">
        <v>2077</v>
      </c>
      <c r="V71">
        <v>1538</v>
      </c>
      <c r="W71">
        <v>2608</v>
      </c>
      <c r="X71">
        <v>1668</v>
      </c>
      <c r="Y71">
        <v>2650</v>
      </c>
      <c r="Z71">
        <v>1693</v>
      </c>
      <c r="AA71">
        <v>1598</v>
      </c>
      <c r="AB71">
        <v>1357</v>
      </c>
      <c r="AC71">
        <v>1196</v>
      </c>
      <c r="AD71">
        <v>1068</v>
      </c>
      <c r="AE71">
        <v>2729</v>
      </c>
      <c r="AF71">
        <v>1316</v>
      </c>
      <c r="AG71">
        <v>0.43</v>
      </c>
      <c r="AH71">
        <v>0.31</v>
      </c>
      <c r="AI71">
        <v>0.13</v>
      </c>
      <c r="AJ71">
        <v>0.2</v>
      </c>
      <c r="AK71">
        <v>0.22</v>
      </c>
      <c r="AL71">
        <v>0.16</v>
      </c>
      <c r="AM71">
        <v>15208</v>
      </c>
      <c r="AN71">
        <v>10494</v>
      </c>
      <c r="AO71">
        <v>613</v>
      </c>
      <c r="AP71">
        <v>211</v>
      </c>
      <c r="AQ71">
        <v>223</v>
      </c>
      <c r="AR71">
        <v>1</v>
      </c>
      <c r="AS71">
        <v>13</v>
      </c>
      <c r="AT71">
        <v>13</v>
      </c>
      <c r="AU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5</v>
      </c>
      <c r="BN71">
        <v>5</v>
      </c>
      <c r="BO71">
        <v>9</v>
      </c>
      <c r="BP71">
        <v>24</v>
      </c>
      <c r="BQ71">
        <v>34</v>
      </c>
      <c r="BR71">
        <v>59</v>
      </c>
      <c r="BS71">
        <v>89</v>
      </c>
      <c r="BT71">
        <v>127</v>
      </c>
      <c r="BU71">
        <v>408</v>
      </c>
      <c r="BV71">
        <v>313</v>
      </c>
      <c r="BW71">
        <v>545</v>
      </c>
      <c r="BX71">
        <v>529</v>
      </c>
    </row>
    <row r="72" spans="1:76">
      <c r="A72" s="25">
        <v>43957</v>
      </c>
      <c r="B72" s="90">
        <v>43957</v>
      </c>
      <c r="C72">
        <v>26182</v>
      </c>
      <c r="D72">
        <v>480</v>
      </c>
      <c r="E72">
        <v>2076</v>
      </c>
      <c r="F72">
        <v>1089</v>
      </c>
      <c r="G72">
        <v>838</v>
      </c>
      <c r="H72">
        <v>136</v>
      </c>
      <c r="I72">
        <v>2492</v>
      </c>
      <c r="J72">
        <v>262041</v>
      </c>
      <c r="K72">
        <v>24579</v>
      </c>
      <c r="L72">
        <v>233367</v>
      </c>
      <c r="N72">
        <v>751</v>
      </c>
      <c r="O72">
        <v>223</v>
      </c>
      <c r="P72">
        <v>216</v>
      </c>
      <c r="Q72">
        <v>423</v>
      </c>
      <c r="R72">
        <v>359</v>
      </c>
      <c r="S72">
        <v>1756</v>
      </c>
      <c r="T72">
        <v>1338</v>
      </c>
      <c r="U72">
        <v>2128</v>
      </c>
      <c r="V72">
        <v>1583</v>
      </c>
      <c r="W72">
        <v>2668</v>
      </c>
      <c r="X72">
        <v>1720</v>
      </c>
      <c r="Y72">
        <v>2701</v>
      </c>
      <c r="Z72">
        <v>1730</v>
      </c>
      <c r="AA72">
        <v>1616</v>
      </c>
      <c r="AB72">
        <v>1372</v>
      </c>
      <c r="AC72">
        <v>1202</v>
      </c>
      <c r="AD72">
        <v>1073</v>
      </c>
      <c r="AE72">
        <v>2754</v>
      </c>
      <c r="AF72">
        <v>1320</v>
      </c>
      <c r="AG72">
        <v>0.43</v>
      </c>
      <c r="AH72">
        <v>0.3</v>
      </c>
      <c r="AI72">
        <v>0.12</v>
      </c>
      <c r="AJ72">
        <v>0.2</v>
      </c>
      <c r="AK72">
        <v>0.22</v>
      </c>
      <c r="AL72">
        <v>0.16</v>
      </c>
      <c r="AM72">
        <v>15471</v>
      </c>
      <c r="AN72">
        <v>10711</v>
      </c>
      <c r="AO72">
        <v>623</v>
      </c>
      <c r="AP72">
        <v>213</v>
      </c>
      <c r="AQ72">
        <v>226</v>
      </c>
      <c r="AR72">
        <v>1</v>
      </c>
      <c r="AS72">
        <v>13</v>
      </c>
      <c r="AT72">
        <v>13</v>
      </c>
      <c r="AU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5</v>
      </c>
      <c r="BN72">
        <v>5</v>
      </c>
      <c r="BO72">
        <v>9</v>
      </c>
      <c r="BP72">
        <v>24</v>
      </c>
      <c r="BQ72">
        <v>34</v>
      </c>
      <c r="BR72">
        <v>61</v>
      </c>
      <c r="BS72">
        <v>90</v>
      </c>
      <c r="BT72">
        <v>128</v>
      </c>
      <c r="BU72">
        <v>417</v>
      </c>
      <c r="BV72">
        <v>315</v>
      </c>
      <c r="BW72">
        <v>555</v>
      </c>
      <c r="BX72">
        <v>534</v>
      </c>
    </row>
    <row r="73" spans="1:76">
      <c r="A73" s="25">
        <v>43958</v>
      </c>
      <c r="B73" s="90">
        <v>43958</v>
      </c>
      <c r="C73">
        <v>26715</v>
      </c>
      <c r="D73">
        <v>533</v>
      </c>
      <c r="E73">
        <v>2258</v>
      </c>
      <c r="F73">
        <v>1105</v>
      </c>
      <c r="G73">
        <v>874</v>
      </c>
      <c r="H73">
        <v>135</v>
      </c>
      <c r="I73">
        <v>2666</v>
      </c>
      <c r="J73">
        <v>265572</v>
      </c>
      <c r="K73">
        <v>27318</v>
      </c>
      <c r="L73">
        <v>236191</v>
      </c>
      <c r="N73">
        <v>751</v>
      </c>
      <c r="O73">
        <v>231</v>
      </c>
      <c r="P73">
        <v>223</v>
      </c>
      <c r="Q73">
        <v>431</v>
      </c>
      <c r="R73">
        <v>373</v>
      </c>
      <c r="S73">
        <v>1796</v>
      </c>
      <c r="T73">
        <v>1397</v>
      </c>
      <c r="U73">
        <v>2191</v>
      </c>
      <c r="V73">
        <v>1626</v>
      </c>
      <c r="W73">
        <v>2736</v>
      </c>
      <c r="X73">
        <v>1757</v>
      </c>
      <c r="Y73">
        <v>2746</v>
      </c>
      <c r="Z73">
        <v>1769</v>
      </c>
      <c r="AA73">
        <v>1638</v>
      </c>
      <c r="AB73">
        <v>1396</v>
      </c>
      <c r="AC73">
        <v>1210</v>
      </c>
      <c r="AD73">
        <v>1079</v>
      </c>
      <c r="AE73">
        <v>2789</v>
      </c>
      <c r="AF73">
        <v>1327</v>
      </c>
      <c r="AG73">
        <v>0.43</v>
      </c>
      <c r="AH73">
        <v>0.3</v>
      </c>
      <c r="AI73">
        <v>0.12</v>
      </c>
      <c r="AJ73">
        <v>0.2</v>
      </c>
      <c r="AK73">
        <v>0.22</v>
      </c>
      <c r="AL73">
        <v>0.16</v>
      </c>
      <c r="AM73">
        <v>15768</v>
      </c>
      <c r="AN73">
        <v>10947</v>
      </c>
      <c r="AO73">
        <v>634</v>
      </c>
      <c r="AP73">
        <v>213</v>
      </c>
      <c r="AQ73">
        <v>230</v>
      </c>
      <c r="AR73">
        <v>1</v>
      </c>
      <c r="AS73">
        <v>13</v>
      </c>
      <c r="AT73">
        <v>14</v>
      </c>
      <c r="AU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0</v>
      </c>
      <c r="BM73">
        <v>5</v>
      </c>
      <c r="BN73">
        <v>5</v>
      </c>
      <c r="BO73">
        <v>9</v>
      </c>
      <c r="BP73">
        <v>24</v>
      </c>
      <c r="BQ73">
        <v>34</v>
      </c>
      <c r="BR73">
        <v>61</v>
      </c>
      <c r="BS73">
        <v>91</v>
      </c>
      <c r="BT73">
        <v>132</v>
      </c>
      <c r="BU73">
        <v>423</v>
      </c>
      <c r="BV73">
        <v>320</v>
      </c>
      <c r="BW73">
        <v>562</v>
      </c>
      <c r="BX73">
        <v>543</v>
      </c>
    </row>
    <row r="74" spans="1:76">
      <c r="A74" s="25">
        <v>43959</v>
      </c>
      <c r="B74" s="90">
        <v>43959</v>
      </c>
      <c r="C74">
        <v>27268</v>
      </c>
      <c r="D74">
        <v>553</v>
      </c>
      <c r="E74">
        <v>2422</v>
      </c>
      <c r="F74">
        <v>1114</v>
      </c>
      <c r="G74">
        <v>842</v>
      </c>
      <c r="H74">
        <v>127</v>
      </c>
      <c r="I74">
        <v>2984</v>
      </c>
      <c r="J74">
        <v>269266</v>
      </c>
      <c r="K74">
        <v>26829</v>
      </c>
      <c r="L74">
        <v>239014</v>
      </c>
      <c r="N74">
        <v>770</v>
      </c>
      <c r="O74">
        <v>235</v>
      </c>
      <c r="P74">
        <v>229</v>
      </c>
      <c r="Q74">
        <v>438</v>
      </c>
      <c r="R74">
        <v>381</v>
      </c>
      <c r="S74">
        <v>1831</v>
      </c>
      <c r="T74">
        <v>1439</v>
      </c>
      <c r="U74">
        <v>2264</v>
      </c>
      <c r="V74">
        <v>1668</v>
      </c>
      <c r="W74">
        <v>2791</v>
      </c>
      <c r="X74">
        <v>1807</v>
      </c>
      <c r="Y74">
        <v>2804</v>
      </c>
      <c r="Z74">
        <v>1801</v>
      </c>
      <c r="AA74">
        <v>1668</v>
      </c>
      <c r="AB74">
        <v>1429</v>
      </c>
      <c r="AC74">
        <v>1228</v>
      </c>
      <c r="AD74">
        <v>1090</v>
      </c>
      <c r="AE74">
        <v>2828</v>
      </c>
      <c r="AF74">
        <v>1337</v>
      </c>
      <c r="AG74">
        <v>0.42</v>
      </c>
      <c r="AH74">
        <v>0.3</v>
      </c>
      <c r="AI74">
        <v>0.12</v>
      </c>
      <c r="AJ74">
        <v>0.2</v>
      </c>
      <c r="AK74">
        <v>0.21</v>
      </c>
      <c r="AL74">
        <v>0.16</v>
      </c>
      <c r="AM74">
        <v>16087</v>
      </c>
      <c r="AN74">
        <v>11181</v>
      </c>
      <c r="AO74">
        <v>639</v>
      </c>
      <c r="AP74">
        <v>214</v>
      </c>
      <c r="AQ74">
        <v>233</v>
      </c>
      <c r="AR74">
        <v>1</v>
      </c>
      <c r="AS74">
        <v>13</v>
      </c>
      <c r="AT74">
        <v>14</v>
      </c>
      <c r="AU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5</v>
      </c>
      <c r="BN74">
        <v>5</v>
      </c>
      <c r="BO74">
        <v>9</v>
      </c>
      <c r="BP74">
        <v>24</v>
      </c>
      <c r="BQ74">
        <v>34</v>
      </c>
      <c r="BR74">
        <v>61</v>
      </c>
      <c r="BS74">
        <v>93</v>
      </c>
      <c r="BT74">
        <v>133</v>
      </c>
      <c r="BU74">
        <v>428</v>
      </c>
      <c r="BV74">
        <v>321</v>
      </c>
      <c r="BW74">
        <v>569</v>
      </c>
      <c r="BX74">
        <v>545</v>
      </c>
    </row>
    <row r="75" spans="1:76">
      <c r="A75" s="25">
        <v>43960</v>
      </c>
      <c r="B75" s="90">
        <v>43960</v>
      </c>
      <c r="C75">
        <v>27406</v>
      </c>
      <c r="D75">
        <v>138</v>
      </c>
      <c r="E75">
        <v>2499</v>
      </c>
      <c r="F75">
        <v>1126</v>
      </c>
      <c r="G75">
        <v>815</v>
      </c>
      <c r="H75">
        <v>120</v>
      </c>
      <c r="I75">
        <v>2955</v>
      </c>
      <c r="J75">
        <v>272443</v>
      </c>
      <c r="K75">
        <v>26667</v>
      </c>
      <c r="L75">
        <v>242082</v>
      </c>
      <c r="N75">
        <v>770</v>
      </c>
      <c r="O75">
        <v>235</v>
      </c>
      <c r="P75">
        <v>230</v>
      </c>
      <c r="Q75">
        <v>445</v>
      </c>
      <c r="R75">
        <v>386</v>
      </c>
      <c r="S75">
        <v>1839</v>
      </c>
      <c r="T75">
        <v>1443</v>
      </c>
      <c r="U75">
        <v>2273</v>
      </c>
      <c r="V75">
        <v>1679</v>
      </c>
      <c r="W75">
        <v>2798</v>
      </c>
      <c r="X75">
        <v>1816</v>
      </c>
      <c r="Y75">
        <v>2815</v>
      </c>
      <c r="Z75">
        <v>1806</v>
      </c>
      <c r="AA75">
        <v>1683</v>
      </c>
      <c r="AB75">
        <v>1434</v>
      </c>
      <c r="AC75">
        <v>1244</v>
      </c>
      <c r="AD75">
        <v>1095</v>
      </c>
      <c r="AE75">
        <v>2843</v>
      </c>
      <c r="AF75">
        <v>1342</v>
      </c>
      <c r="AG75">
        <v>0.42</v>
      </c>
      <c r="AH75">
        <v>0.3</v>
      </c>
      <c r="AI75">
        <v>0.12</v>
      </c>
      <c r="AJ75">
        <v>0.2</v>
      </c>
      <c r="AK75">
        <v>0.21</v>
      </c>
      <c r="AL75">
        <v>0.16</v>
      </c>
      <c r="AM75">
        <v>16175</v>
      </c>
      <c r="AN75">
        <v>11231</v>
      </c>
      <c r="AO75">
        <v>645</v>
      </c>
      <c r="AP75">
        <v>215</v>
      </c>
      <c r="AQ75">
        <v>238</v>
      </c>
      <c r="AR75">
        <v>1</v>
      </c>
      <c r="AS75">
        <v>13</v>
      </c>
      <c r="AT75">
        <v>14</v>
      </c>
      <c r="AU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>
        <v>6</v>
      </c>
      <c r="BN75">
        <v>5</v>
      </c>
      <c r="BO75">
        <v>9</v>
      </c>
      <c r="BP75">
        <v>27</v>
      </c>
      <c r="BQ75">
        <v>34</v>
      </c>
      <c r="BR75">
        <v>63</v>
      </c>
      <c r="BS75">
        <v>93</v>
      </c>
      <c r="BT75">
        <v>133</v>
      </c>
      <c r="BU75">
        <v>432</v>
      </c>
      <c r="BV75">
        <v>323</v>
      </c>
      <c r="BW75">
        <v>574</v>
      </c>
      <c r="BX75">
        <v>552</v>
      </c>
    </row>
    <row r="76" spans="1:76">
      <c r="A76" s="25">
        <v>43961</v>
      </c>
      <c r="B76" s="90">
        <v>43961</v>
      </c>
      <c r="C76">
        <v>27581</v>
      </c>
      <c r="D76">
        <v>175</v>
      </c>
      <c r="E76">
        <v>2549</v>
      </c>
      <c r="F76">
        <v>1135</v>
      </c>
      <c r="G76">
        <v>797</v>
      </c>
      <c r="H76">
        <v>112</v>
      </c>
      <c r="I76">
        <v>2754</v>
      </c>
      <c r="J76">
        <v>274536</v>
      </c>
      <c r="K76">
        <v>26344</v>
      </c>
      <c r="L76">
        <v>244201</v>
      </c>
      <c r="N76">
        <v>770</v>
      </c>
      <c r="O76">
        <v>235</v>
      </c>
      <c r="P76">
        <v>233</v>
      </c>
      <c r="Q76">
        <v>452</v>
      </c>
      <c r="R76">
        <v>390</v>
      </c>
      <c r="S76">
        <v>1848</v>
      </c>
      <c r="T76">
        <v>1467</v>
      </c>
      <c r="U76">
        <v>2288</v>
      </c>
      <c r="V76">
        <v>1695</v>
      </c>
      <c r="W76">
        <v>2809</v>
      </c>
      <c r="X76">
        <v>1831</v>
      </c>
      <c r="Y76">
        <v>2830</v>
      </c>
      <c r="Z76">
        <v>1827</v>
      </c>
      <c r="AA76">
        <v>1687</v>
      </c>
      <c r="AB76">
        <v>1447</v>
      </c>
      <c r="AC76">
        <v>1251</v>
      </c>
      <c r="AD76">
        <v>1102</v>
      </c>
      <c r="AE76">
        <v>2845</v>
      </c>
      <c r="AF76">
        <v>1344</v>
      </c>
      <c r="AG76">
        <v>0.42</v>
      </c>
      <c r="AH76">
        <v>0.3</v>
      </c>
      <c r="AI76">
        <v>0.12</v>
      </c>
      <c r="AJ76">
        <v>0.2</v>
      </c>
      <c r="AK76">
        <v>0.21</v>
      </c>
      <c r="AL76">
        <v>0.16</v>
      </c>
      <c r="AM76">
        <v>16245</v>
      </c>
      <c r="AN76">
        <v>11336</v>
      </c>
      <c r="AO76">
        <v>648</v>
      </c>
      <c r="AP76">
        <v>216</v>
      </c>
      <c r="AQ76">
        <v>243</v>
      </c>
      <c r="AR76">
        <v>1</v>
      </c>
      <c r="AS76">
        <v>13</v>
      </c>
      <c r="AT76">
        <v>14</v>
      </c>
      <c r="AU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6</v>
      </c>
      <c r="BN76">
        <v>5</v>
      </c>
      <c r="BO76">
        <v>9</v>
      </c>
      <c r="BP76">
        <v>27</v>
      </c>
      <c r="BQ76">
        <v>34</v>
      </c>
      <c r="BR76">
        <v>63</v>
      </c>
      <c r="BS76">
        <v>94</v>
      </c>
      <c r="BT76">
        <v>133</v>
      </c>
      <c r="BU76">
        <v>439</v>
      </c>
      <c r="BV76">
        <v>324</v>
      </c>
      <c r="BW76">
        <v>582</v>
      </c>
      <c r="BX76">
        <v>553</v>
      </c>
    </row>
    <row r="77" spans="1:76">
      <c r="A77" s="25">
        <v>43962</v>
      </c>
      <c r="B77" s="90">
        <v>43962</v>
      </c>
      <c r="C77">
        <v>27679</v>
      </c>
      <c r="D77">
        <v>98</v>
      </c>
      <c r="E77">
        <v>2549</v>
      </c>
      <c r="F77">
        <v>1144</v>
      </c>
      <c r="G77">
        <v>805</v>
      </c>
      <c r="H77">
        <v>112</v>
      </c>
      <c r="I77">
        <v>2642</v>
      </c>
      <c r="J77">
        <v>276153</v>
      </c>
      <c r="K77">
        <v>28307</v>
      </c>
      <c r="L77">
        <v>245832</v>
      </c>
      <c r="N77">
        <v>770</v>
      </c>
      <c r="O77">
        <v>236</v>
      </c>
      <c r="P77">
        <v>237</v>
      </c>
      <c r="Q77">
        <v>455</v>
      </c>
      <c r="R77">
        <v>394</v>
      </c>
      <c r="S77">
        <v>1860</v>
      </c>
      <c r="T77">
        <v>1474</v>
      </c>
      <c r="U77">
        <v>2289</v>
      </c>
      <c r="V77">
        <v>1700</v>
      </c>
      <c r="W77">
        <v>2810</v>
      </c>
      <c r="X77">
        <v>1839</v>
      </c>
      <c r="Y77">
        <v>2838</v>
      </c>
      <c r="Z77">
        <v>1835</v>
      </c>
      <c r="AA77">
        <v>1694</v>
      </c>
      <c r="AB77">
        <v>1448</v>
      </c>
      <c r="AC77">
        <v>1253</v>
      </c>
      <c r="AD77">
        <v>1105</v>
      </c>
      <c r="AE77">
        <v>2863</v>
      </c>
      <c r="AF77">
        <v>1349</v>
      </c>
      <c r="AG77">
        <v>0.42</v>
      </c>
      <c r="AH77">
        <v>0.3</v>
      </c>
      <c r="AI77">
        <v>0.12</v>
      </c>
      <c r="AJ77">
        <v>0.2</v>
      </c>
      <c r="AK77">
        <v>0.21</v>
      </c>
      <c r="AL77">
        <v>0.15</v>
      </c>
      <c r="AM77">
        <v>16298</v>
      </c>
      <c r="AN77">
        <v>11381</v>
      </c>
      <c r="AO77">
        <v>651</v>
      </c>
      <c r="AP77">
        <v>216</v>
      </c>
      <c r="AQ77">
        <v>248</v>
      </c>
      <c r="AR77">
        <v>1</v>
      </c>
      <c r="AS77">
        <v>14</v>
      </c>
      <c r="AT77">
        <v>14</v>
      </c>
      <c r="AU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6</v>
      </c>
      <c r="BN77">
        <v>5</v>
      </c>
      <c r="BO77">
        <v>9</v>
      </c>
      <c r="BP77">
        <v>27</v>
      </c>
      <c r="BQ77">
        <v>35</v>
      </c>
      <c r="BR77">
        <v>64</v>
      </c>
      <c r="BS77">
        <v>94</v>
      </c>
      <c r="BT77">
        <v>134</v>
      </c>
      <c r="BU77">
        <v>443</v>
      </c>
      <c r="BV77">
        <v>326</v>
      </c>
      <c r="BW77">
        <v>587</v>
      </c>
      <c r="BX77">
        <v>557</v>
      </c>
    </row>
    <row r="78" spans="1:76">
      <c r="A78" s="25">
        <v>43963</v>
      </c>
      <c r="B78" s="90">
        <v>43963</v>
      </c>
      <c r="C78">
        <v>27913</v>
      </c>
      <c r="D78">
        <v>234</v>
      </c>
      <c r="E78">
        <v>3013</v>
      </c>
      <c r="F78">
        <v>1163</v>
      </c>
      <c r="G78">
        <v>709</v>
      </c>
      <c r="H78">
        <v>113</v>
      </c>
      <c r="I78">
        <v>2719</v>
      </c>
      <c r="J78">
        <v>279933</v>
      </c>
      <c r="K78">
        <v>27054</v>
      </c>
      <c r="L78">
        <v>249301</v>
      </c>
      <c r="N78">
        <v>770</v>
      </c>
      <c r="O78">
        <v>236</v>
      </c>
      <c r="P78">
        <v>242</v>
      </c>
      <c r="Q78">
        <v>463</v>
      </c>
      <c r="R78">
        <v>401</v>
      </c>
      <c r="S78">
        <v>1883</v>
      </c>
      <c r="T78">
        <v>1489</v>
      </c>
      <c r="U78">
        <v>2310</v>
      </c>
      <c r="V78">
        <v>1717</v>
      </c>
      <c r="W78">
        <v>2828</v>
      </c>
      <c r="X78">
        <v>1865</v>
      </c>
      <c r="Y78">
        <v>2853</v>
      </c>
      <c r="Z78">
        <v>1857</v>
      </c>
      <c r="AA78">
        <v>1704</v>
      </c>
      <c r="AB78">
        <v>1455</v>
      </c>
      <c r="AC78">
        <v>1258</v>
      </c>
      <c r="AD78">
        <v>1107</v>
      </c>
      <c r="AE78">
        <v>2881</v>
      </c>
      <c r="AF78">
        <v>1364</v>
      </c>
      <c r="AG78">
        <v>0.42</v>
      </c>
      <c r="AH78">
        <v>0.3</v>
      </c>
      <c r="AI78">
        <v>0.12</v>
      </c>
      <c r="AJ78">
        <v>0.2</v>
      </c>
      <c r="AK78">
        <v>0.21</v>
      </c>
      <c r="AL78">
        <v>0.15</v>
      </c>
      <c r="AM78">
        <v>16416</v>
      </c>
      <c r="AN78">
        <v>11497</v>
      </c>
      <c r="AO78">
        <v>660</v>
      </c>
      <c r="AP78">
        <v>219</v>
      </c>
      <c r="AQ78">
        <v>254</v>
      </c>
      <c r="AR78">
        <v>1</v>
      </c>
      <c r="AS78">
        <v>14</v>
      </c>
      <c r="AT78">
        <v>15</v>
      </c>
      <c r="AU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0</v>
      </c>
      <c r="BM78">
        <v>6</v>
      </c>
      <c r="BN78">
        <v>6</v>
      </c>
      <c r="BO78">
        <v>10</v>
      </c>
      <c r="BP78">
        <v>28</v>
      </c>
      <c r="BQ78">
        <v>35</v>
      </c>
      <c r="BR78">
        <v>66</v>
      </c>
      <c r="BS78">
        <v>95</v>
      </c>
      <c r="BT78">
        <v>136</v>
      </c>
      <c r="BU78">
        <v>448</v>
      </c>
      <c r="BV78">
        <v>332</v>
      </c>
      <c r="BW78">
        <v>594</v>
      </c>
      <c r="BX78">
        <v>569</v>
      </c>
    </row>
    <row r="79" spans="1:76">
      <c r="A79" s="25">
        <v>43964</v>
      </c>
      <c r="B79" s="90">
        <v>43964</v>
      </c>
      <c r="C79">
        <v>28132</v>
      </c>
      <c r="D79">
        <v>219</v>
      </c>
      <c r="E79">
        <v>3182</v>
      </c>
      <c r="F79">
        <v>1175</v>
      </c>
      <c r="G79">
        <v>692</v>
      </c>
      <c r="H79">
        <v>103</v>
      </c>
      <c r="I79">
        <v>2686</v>
      </c>
      <c r="J79">
        <v>282961</v>
      </c>
      <c r="K79">
        <v>26278</v>
      </c>
      <c r="L79">
        <v>252143</v>
      </c>
      <c r="N79">
        <v>770</v>
      </c>
      <c r="O79">
        <v>239</v>
      </c>
      <c r="P79">
        <v>245</v>
      </c>
      <c r="Q79">
        <v>466</v>
      </c>
      <c r="R79">
        <v>406</v>
      </c>
      <c r="S79">
        <v>1910</v>
      </c>
      <c r="T79">
        <v>1501</v>
      </c>
      <c r="U79">
        <v>2331</v>
      </c>
      <c r="V79">
        <v>1741</v>
      </c>
      <c r="W79">
        <v>2841</v>
      </c>
      <c r="X79">
        <v>1887</v>
      </c>
      <c r="Y79">
        <v>2870</v>
      </c>
      <c r="Z79">
        <v>1876</v>
      </c>
      <c r="AA79">
        <v>1704</v>
      </c>
      <c r="AB79">
        <v>1463</v>
      </c>
      <c r="AC79">
        <v>1271</v>
      </c>
      <c r="AD79">
        <v>1111</v>
      </c>
      <c r="AE79">
        <v>2892</v>
      </c>
      <c r="AF79">
        <v>1378</v>
      </c>
      <c r="AG79">
        <v>0.42</v>
      </c>
      <c r="AH79">
        <v>0.3</v>
      </c>
      <c r="AI79">
        <v>0.12</v>
      </c>
      <c r="AJ79">
        <v>0.2</v>
      </c>
      <c r="AK79">
        <v>0.21</v>
      </c>
      <c r="AL79">
        <v>0.15</v>
      </c>
      <c r="AM79">
        <v>16524</v>
      </c>
      <c r="AN79">
        <v>11608</v>
      </c>
      <c r="AO79">
        <v>667</v>
      </c>
      <c r="AP79">
        <v>221</v>
      </c>
      <c r="AQ79">
        <v>257</v>
      </c>
      <c r="AR79">
        <v>1</v>
      </c>
      <c r="AS79">
        <v>14</v>
      </c>
      <c r="AT79">
        <v>15</v>
      </c>
      <c r="AU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6</v>
      </c>
      <c r="BN79">
        <v>6</v>
      </c>
      <c r="BO79">
        <v>10</v>
      </c>
      <c r="BP79">
        <v>28</v>
      </c>
      <c r="BQ79">
        <v>37</v>
      </c>
      <c r="BR79">
        <v>67</v>
      </c>
      <c r="BS79">
        <v>96</v>
      </c>
      <c r="BT79">
        <v>136</v>
      </c>
      <c r="BU79">
        <v>453</v>
      </c>
      <c r="BV79">
        <v>335</v>
      </c>
      <c r="BW79">
        <v>602</v>
      </c>
      <c r="BX79">
        <v>573</v>
      </c>
    </row>
    <row r="80" spans="1:76">
      <c r="A80" s="25">
        <v>43965</v>
      </c>
      <c r="B80" s="90">
        <v>43965</v>
      </c>
      <c r="C80">
        <v>28319</v>
      </c>
      <c r="D80">
        <v>187</v>
      </c>
      <c r="E80">
        <v>3198</v>
      </c>
      <c r="F80">
        <v>1184</v>
      </c>
      <c r="G80">
        <v>680</v>
      </c>
      <c r="H80">
        <v>108</v>
      </c>
      <c r="I80">
        <v>2676</v>
      </c>
      <c r="J80">
        <v>286285</v>
      </c>
      <c r="K80">
        <v>26082</v>
      </c>
      <c r="L80">
        <v>255290</v>
      </c>
      <c r="N80">
        <v>770</v>
      </c>
      <c r="O80">
        <v>245</v>
      </c>
      <c r="P80">
        <v>246</v>
      </c>
      <c r="Q80">
        <v>469</v>
      </c>
      <c r="R80">
        <v>411</v>
      </c>
      <c r="S80">
        <v>1931</v>
      </c>
      <c r="T80">
        <v>1519</v>
      </c>
      <c r="U80">
        <v>2348</v>
      </c>
      <c r="V80">
        <v>1753</v>
      </c>
      <c r="W80">
        <v>2853</v>
      </c>
      <c r="X80">
        <v>1905</v>
      </c>
      <c r="Y80">
        <v>2897</v>
      </c>
      <c r="Z80">
        <v>1895</v>
      </c>
      <c r="AA80">
        <v>1706</v>
      </c>
      <c r="AB80">
        <v>1469</v>
      </c>
      <c r="AC80">
        <v>1272</v>
      </c>
      <c r="AD80">
        <v>1116</v>
      </c>
      <c r="AE80">
        <v>2901</v>
      </c>
      <c r="AF80">
        <v>1383</v>
      </c>
      <c r="AG80">
        <v>0.42</v>
      </c>
      <c r="AH80">
        <v>0.3</v>
      </c>
      <c r="AI80">
        <v>0.12</v>
      </c>
      <c r="AJ80">
        <v>0.2</v>
      </c>
      <c r="AK80">
        <v>0.21</v>
      </c>
      <c r="AL80">
        <v>0.15</v>
      </c>
      <c r="AM80">
        <v>16622</v>
      </c>
      <c r="AN80">
        <v>11697</v>
      </c>
      <c r="AO80">
        <v>674</v>
      </c>
      <c r="AP80">
        <v>221</v>
      </c>
      <c r="AQ80">
        <v>259</v>
      </c>
      <c r="AR80">
        <v>1</v>
      </c>
      <c r="AS80">
        <v>14</v>
      </c>
      <c r="AT80">
        <v>15</v>
      </c>
      <c r="AU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6</v>
      </c>
      <c r="BN80">
        <v>7</v>
      </c>
      <c r="BO80">
        <v>11</v>
      </c>
      <c r="BP80">
        <v>28</v>
      </c>
      <c r="BQ80">
        <v>37</v>
      </c>
      <c r="BR80">
        <v>67</v>
      </c>
      <c r="BS80">
        <v>99</v>
      </c>
      <c r="BT80">
        <v>136</v>
      </c>
      <c r="BU80">
        <v>455</v>
      </c>
      <c r="BV80">
        <v>337</v>
      </c>
      <c r="BW80">
        <v>608</v>
      </c>
      <c r="BX80">
        <v>576</v>
      </c>
    </row>
    <row r="81" spans="1:76">
      <c r="A81" s="25">
        <v>43966</v>
      </c>
      <c r="B81" s="90">
        <v>43966</v>
      </c>
      <c r="C81">
        <v>28583</v>
      </c>
      <c r="D81">
        <v>264</v>
      </c>
      <c r="E81">
        <v>3328</v>
      </c>
      <c r="F81">
        <v>1190</v>
      </c>
      <c r="G81">
        <v>673</v>
      </c>
      <c r="H81">
        <v>112</v>
      </c>
      <c r="I81">
        <v>2722</v>
      </c>
      <c r="J81">
        <v>289309</v>
      </c>
      <c r="K81">
        <v>25792</v>
      </c>
      <c r="L81">
        <v>258004</v>
      </c>
      <c r="N81">
        <v>770</v>
      </c>
      <c r="O81">
        <v>248</v>
      </c>
      <c r="P81">
        <v>251</v>
      </c>
      <c r="Q81">
        <v>475</v>
      </c>
      <c r="R81">
        <v>418</v>
      </c>
      <c r="S81">
        <v>1962</v>
      </c>
      <c r="T81">
        <v>1547</v>
      </c>
      <c r="U81">
        <v>2376</v>
      </c>
      <c r="V81">
        <v>1781</v>
      </c>
      <c r="W81">
        <v>2870</v>
      </c>
      <c r="X81">
        <v>1926</v>
      </c>
      <c r="Y81">
        <v>2910</v>
      </c>
      <c r="Z81">
        <v>1914</v>
      </c>
      <c r="AA81">
        <v>1714</v>
      </c>
      <c r="AB81">
        <v>1481</v>
      </c>
      <c r="AC81">
        <v>1277</v>
      </c>
      <c r="AD81">
        <v>1125</v>
      </c>
      <c r="AE81">
        <v>2914</v>
      </c>
      <c r="AF81">
        <v>1394</v>
      </c>
      <c r="AG81">
        <v>0.41</v>
      </c>
      <c r="AH81">
        <v>0.3</v>
      </c>
      <c r="AI81">
        <v>0.12</v>
      </c>
      <c r="AJ81">
        <v>0.2</v>
      </c>
      <c r="AK81">
        <v>0.21</v>
      </c>
      <c r="AL81">
        <v>0.15</v>
      </c>
      <c r="AM81">
        <v>16746</v>
      </c>
      <c r="AN81">
        <v>11837</v>
      </c>
      <c r="AO81">
        <v>677</v>
      </c>
      <c r="AP81">
        <v>221</v>
      </c>
      <c r="AQ81">
        <v>262</v>
      </c>
      <c r="AR81">
        <v>1</v>
      </c>
      <c r="AS81">
        <v>14</v>
      </c>
      <c r="AT81">
        <v>15</v>
      </c>
      <c r="AU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6</v>
      </c>
      <c r="BN81">
        <v>7</v>
      </c>
      <c r="BO81">
        <v>12</v>
      </c>
      <c r="BP81">
        <v>28</v>
      </c>
      <c r="BQ81">
        <v>38</v>
      </c>
      <c r="BR81">
        <v>67</v>
      </c>
      <c r="BS81">
        <v>99</v>
      </c>
      <c r="BT81">
        <v>136</v>
      </c>
      <c r="BU81">
        <v>459</v>
      </c>
      <c r="BV81">
        <v>337</v>
      </c>
      <c r="BW81">
        <v>614</v>
      </c>
      <c r="BX81">
        <v>576</v>
      </c>
    </row>
    <row r="82" spans="1:76">
      <c r="A82" s="25">
        <v>43967</v>
      </c>
      <c r="B82" s="90">
        <v>43967</v>
      </c>
      <c r="C82">
        <v>28810</v>
      </c>
      <c r="D82">
        <v>227</v>
      </c>
      <c r="E82">
        <v>3822</v>
      </c>
      <c r="F82">
        <v>1203</v>
      </c>
      <c r="G82">
        <v>657</v>
      </c>
      <c r="H82">
        <v>115</v>
      </c>
      <c r="I82">
        <v>2940</v>
      </c>
      <c r="J82">
        <v>292249</v>
      </c>
      <c r="K82">
        <v>25419</v>
      </c>
      <c r="L82">
        <v>260499</v>
      </c>
      <c r="N82">
        <v>770</v>
      </c>
      <c r="O82">
        <v>253</v>
      </c>
      <c r="P82">
        <v>259</v>
      </c>
      <c r="Q82">
        <v>484</v>
      </c>
      <c r="R82">
        <v>421</v>
      </c>
      <c r="S82">
        <v>1986</v>
      </c>
      <c r="T82">
        <v>1565</v>
      </c>
      <c r="U82">
        <v>2393</v>
      </c>
      <c r="V82">
        <v>1796</v>
      </c>
      <c r="W82">
        <v>2887</v>
      </c>
      <c r="X82">
        <v>1941</v>
      </c>
      <c r="Y82">
        <v>2932</v>
      </c>
      <c r="Z82">
        <v>1931</v>
      </c>
      <c r="AA82">
        <v>1726</v>
      </c>
      <c r="AB82">
        <v>1494</v>
      </c>
      <c r="AC82">
        <v>1281</v>
      </c>
      <c r="AD82">
        <v>1127</v>
      </c>
      <c r="AE82">
        <v>2928</v>
      </c>
      <c r="AF82">
        <v>1406</v>
      </c>
      <c r="AG82">
        <v>0.41</v>
      </c>
      <c r="AH82">
        <v>0.3</v>
      </c>
      <c r="AI82">
        <v>0.12</v>
      </c>
      <c r="AJ82">
        <v>0.2</v>
      </c>
      <c r="AK82">
        <v>0.21</v>
      </c>
      <c r="AL82">
        <v>0.15</v>
      </c>
      <c r="AM82">
        <v>16870</v>
      </c>
      <c r="AN82">
        <v>11940</v>
      </c>
      <c r="AO82">
        <v>684</v>
      </c>
      <c r="AP82">
        <v>221</v>
      </c>
      <c r="AQ82">
        <v>267</v>
      </c>
      <c r="AR82">
        <v>1</v>
      </c>
      <c r="AS82">
        <v>15</v>
      </c>
      <c r="AT82">
        <v>15</v>
      </c>
      <c r="AU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>
        <v>6</v>
      </c>
      <c r="BN82">
        <v>7</v>
      </c>
      <c r="BO82">
        <v>12</v>
      </c>
      <c r="BP82">
        <v>28</v>
      </c>
      <c r="BQ82">
        <v>38</v>
      </c>
      <c r="BR82">
        <v>69</v>
      </c>
      <c r="BS82">
        <v>99</v>
      </c>
      <c r="BT82">
        <v>136</v>
      </c>
      <c r="BU82">
        <v>463</v>
      </c>
      <c r="BV82">
        <v>344</v>
      </c>
      <c r="BW82">
        <v>618</v>
      </c>
      <c r="BX82">
        <v>585</v>
      </c>
    </row>
    <row r="83" spans="1:76">
      <c r="A83" s="25">
        <v>43968</v>
      </c>
      <c r="B83" s="90">
        <v>43968</v>
      </c>
      <c r="C83">
        <v>29036</v>
      </c>
      <c r="D83">
        <v>226</v>
      </c>
      <c r="E83">
        <v>4636</v>
      </c>
      <c r="F83">
        <v>1218</v>
      </c>
      <c r="G83">
        <v>649</v>
      </c>
      <c r="H83">
        <v>108</v>
      </c>
      <c r="I83">
        <v>2704</v>
      </c>
      <c r="J83">
        <v>294009</v>
      </c>
      <c r="K83">
        <v>25640</v>
      </c>
      <c r="L83">
        <v>262269</v>
      </c>
      <c r="N83">
        <v>770</v>
      </c>
      <c r="O83">
        <v>255</v>
      </c>
      <c r="P83">
        <v>263</v>
      </c>
      <c r="Q83">
        <v>490</v>
      </c>
      <c r="R83">
        <v>426</v>
      </c>
      <c r="S83">
        <v>2009</v>
      </c>
      <c r="T83">
        <v>1582</v>
      </c>
      <c r="U83">
        <v>2416</v>
      </c>
      <c r="V83">
        <v>1808</v>
      </c>
      <c r="W83">
        <v>2917</v>
      </c>
      <c r="X83">
        <v>1959</v>
      </c>
      <c r="Y83">
        <v>2965</v>
      </c>
      <c r="Z83">
        <v>1948</v>
      </c>
      <c r="AA83">
        <v>1734</v>
      </c>
      <c r="AB83">
        <v>1500</v>
      </c>
      <c r="AC83">
        <v>1285</v>
      </c>
      <c r="AD83">
        <v>1132</v>
      </c>
      <c r="AE83">
        <v>2940</v>
      </c>
      <c r="AF83">
        <v>1407</v>
      </c>
      <c r="AG83">
        <v>0.41</v>
      </c>
      <c r="AH83">
        <v>0.28999999999999998</v>
      </c>
      <c r="AI83">
        <v>0.12</v>
      </c>
      <c r="AJ83">
        <v>0.2</v>
      </c>
      <c r="AK83">
        <v>0.21</v>
      </c>
      <c r="AL83">
        <v>0.15</v>
      </c>
      <c r="AM83">
        <v>17011</v>
      </c>
      <c r="AN83">
        <v>12025</v>
      </c>
      <c r="AO83">
        <v>693</v>
      </c>
      <c r="AP83">
        <v>221</v>
      </c>
      <c r="AQ83">
        <v>273</v>
      </c>
      <c r="AR83">
        <v>1</v>
      </c>
      <c r="AS83">
        <v>15</v>
      </c>
      <c r="AT83">
        <v>15</v>
      </c>
      <c r="AU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0</v>
      </c>
      <c r="BM83">
        <v>6</v>
      </c>
      <c r="BN83">
        <v>7</v>
      </c>
      <c r="BO83">
        <v>12</v>
      </c>
      <c r="BP83">
        <v>28</v>
      </c>
      <c r="BQ83">
        <v>38</v>
      </c>
      <c r="BR83">
        <v>72</v>
      </c>
      <c r="BS83">
        <v>100</v>
      </c>
      <c r="BT83">
        <v>139</v>
      </c>
      <c r="BU83">
        <v>468</v>
      </c>
      <c r="BV83">
        <v>347</v>
      </c>
      <c r="BW83">
        <v>624</v>
      </c>
      <c r="BX83">
        <v>594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INSA</vt:lpstr>
      <vt:lpstr>cmp</vt:lpstr>
      <vt:lpstr>data</vt:lpstr>
      <vt:lpstr>INSA!microreact_project_6QKtiHFJ3_data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2020-05-18T11:31:23Z</dcterms:modified>
</cp:coreProperties>
</file>