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FD95C445-345C-934B-B3CB-B0964CADBCCF}" xr6:coauthVersionLast="45" xr6:coauthVersionMax="45" xr10:uidLastSave="{00000000-0000-0000-0000-000000000000}"/>
  <bookViews>
    <workbookView xWindow="0" yWindow="460" windowWidth="28800" windowHeight="16680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state="hidden" r:id="rId9"/>
    <sheet name="Nowcast_R" sheetId="35" r:id="rId10"/>
    <sheet name="covid_de" sheetId="29" state="hidden" r:id="rId11"/>
  </sheets>
  <externalReferences>
    <externalReference r:id="rId12"/>
    <externalReference r:id="rId13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0">covid_de!#REF!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2" i="2" l="1"/>
  <c r="J82" i="2"/>
  <c r="H82" i="2"/>
  <c r="F82" i="2"/>
  <c r="T82" i="2" l="1"/>
  <c r="R82" i="2"/>
  <c r="D82" i="2"/>
  <c r="N81" i="2"/>
  <c r="F81" i="2"/>
  <c r="H81" i="2"/>
  <c r="J81" i="2"/>
  <c r="R81" i="2"/>
  <c r="T81" i="2"/>
  <c r="D81" i="2"/>
  <c r="X9" i="35" l="1"/>
  <c r="Y9" i="35"/>
  <c r="Z9" i="35"/>
  <c r="X10" i="35"/>
  <c r="Y10" i="35"/>
  <c r="Z10" i="35"/>
  <c r="X11" i="35"/>
  <c r="Y11" i="35"/>
  <c r="Z11" i="35"/>
  <c r="X12" i="35"/>
  <c r="Y12" i="35"/>
  <c r="Z12" i="35"/>
  <c r="X13" i="35"/>
  <c r="Y13" i="35"/>
  <c r="Z13" i="35"/>
  <c r="X14" i="35"/>
  <c r="Y14" i="35"/>
  <c r="Z14" i="35"/>
  <c r="X15" i="35"/>
  <c r="Y15" i="35"/>
  <c r="Z15" i="35"/>
  <c r="X16" i="35"/>
  <c r="Y16" i="35"/>
  <c r="Z16" i="35"/>
  <c r="X17" i="35"/>
  <c r="Y17" i="35"/>
  <c r="Z17" i="35"/>
  <c r="X18" i="35"/>
  <c r="Y18" i="35"/>
  <c r="Z18" i="35"/>
  <c r="X19" i="35"/>
  <c r="Y19" i="35"/>
  <c r="Z19" i="35"/>
  <c r="X20" i="35"/>
  <c r="Y20" i="35"/>
  <c r="Z20" i="35"/>
  <c r="X21" i="35"/>
  <c r="Y21" i="35"/>
  <c r="Z21" i="35"/>
  <c r="X22" i="35"/>
  <c r="Y22" i="35"/>
  <c r="Z22" i="35"/>
  <c r="X23" i="35"/>
  <c r="Y23" i="35"/>
  <c r="Z23" i="35"/>
  <c r="X25" i="35"/>
  <c r="Y25" i="35"/>
  <c r="Z25" i="35"/>
  <c r="X26" i="35"/>
  <c r="Y26" i="35"/>
  <c r="Z26" i="35"/>
  <c r="X27" i="35"/>
  <c r="Y27" i="35"/>
  <c r="Z27" i="35"/>
  <c r="X28" i="35"/>
  <c r="Y28" i="35"/>
  <c r="Z28" i="35"/>
  <c r="X29" i="35"/>
  <c r="Y29" i="35"/>
  <c r="Z29" i="35"/>
  <c r="X30" i="35"/>
  <c r="Y30" i="35"/>
  <c r="Z30" i="35"/>
  <c r="X31" i="35"/>
  <c r="Y31" i="35"/>
  <c r="Z31" i="35"/>
  <c r="X32" i="35"/>
  <c r="Y32" i="35"/>
  <c r="Z32" i="35"/>
  <c r="X33" i="35"/>
  <c r="Y33" i="35"/>
  <c r="Z33" i="35"/>
  <c r="X34" i="35"/>
  <c r="Y34" i="35"/>
  <c r="Z34" i="35"/>
  <c r="Z24" i="35"/>
  <c r="Y24" i="35"/>
  <c r="X24" i="35"/>
  <c r="U25" i="35"/>
  <c r="V25" i="35"/>
  <c r="U26" i="35"/>
  <c r="V26" i="35"/>
  <c r="U27" i="35"/>
  <c r="V27" i="35"/>
  <c r="U28" i="35"/>
  <c r="V28" i="35"/>
  <c r="U29" i="35"/>
  <c r="V29" i="35"/>
  <c r="U30" i="35"/>
  <c r="V30" i="35"/>
  <c r="U31" i="35"/>
  <c r="V31" i="35"/>
  <c r="U32" i="35"/>
  <c r="V32" i="35"/>
  <c r="U33" i="35"/>
  <c r="V33" i="35"/>
  <c r="U34" i="35"/>
  <c r="V34" i="35"/>
  <c r="U35" i="35"/>
  <c r="V35" i="35"/>
  <c r="S24" i="35"/>
  <c r="R24" i="35"/>
  <c r="S23" i="35"/>
  <c r="R23" i="35"/>
  <c r="V24" i="35"/>
  <c r="U24" i="35"/>
  <c r="D80" i="2"/>
  <c r="T80" i="2"/>
  <c r="R80" i="2"/>
  <c r="N80" i="2"/>
  <c r="J80" i="2"/>
  <c r="H80" i="2"/>
  <c r="F80" i="2"/>
  <c r="AG111" i="35"/>
  <c r="AG110" i="35"/>
  <c r="AG109" i="35"/>
  <c r="AG108" i="35"/>
  <c r="AG107" i="35"/>
  <c r="AG106" i="35"/>
  <c r="AG105" i="35"/>
  <c r="AG104" i="35"/>
  <c r="AG103" i="35"/>
  <c r="AG102" i="35"/>
  <c r="AG101" i="35"/>
  <c r="AG100" i="35"/>
  <c r="AG99" i="35"/>
  <c r="AG98" i="35"/>
  <c r="AG97" i="35"/>
  <c r="AG96" i="35"/>
  <c r="AG95" i="35"/>
  <c r="AG94" i="35"/>
  <c r="AG93" i="35"/>
  <c r="AG92" i="35"/>
  <c r="AG91" i="35"/>
  <c r="AG90" i="35"/>
  <c r="AG89" i="35"/>
  <c r="AG88" i="35"/>
  <c r="AG87" i="35"/>
  <c r="AG86" i="35"/>
  <c r="AG85" i="35"/>
  <c r="AG84" i="35"/>
  <c r="AG83" i="35"/>
  <c r="AG82" i="35"/>
  <c r="AG81" i="35"/>
  <c r="AG80" i="35"/>
  <c r="AG79" i="35"/>
  <c r="AG78" i="35"/>
  <c r="AG77" i="35"/>
  <c r="AG76" i="35"/>
  <c r="AG75" i="35"/>
  <c r="AG74" i="35"/>
  <c r="AG73" i="35"/>
  <c r="AG72" i="35"/>
  <c r="AG71" i="35"/>
  <c r="AG70" i="35"/>
  <c r="AG69" i="35"/>
  <c r="AG68" i="35"/>
  <c r="AG67" i="35"/>
  <c r="AG66" i="35"/>
  <c r="AG65" i="35"/>
  <c r="AG64" i="35"/>
  <c r="AG63" i="35"/>
  <c r="AG62" i="35"/>
  <c r="AG61" i="35"/>
  <c r="T61" i="35"/>
  <c r="Q61" i="35"/>
  <c r="M61" i="35" s="1"/>
  <c r="K61" i="35"/>
  <c r="AG60" i="35"/>
  <c r="T60" i="35"/>
  <c r="Q60" i="35"/>
  <c r="M60" i="35" s="1"/>
  <c r="K60" i="35"/>
  <c r="AG59" i="35"/>
  <c r="T59" i="35"/>
  <c r="Q59" i="35"/>
  <c r="M59" i="35"/>
  <c r="K59" i="35"/>
  <c r="AG58" i="35"/>
  <c r="T58" i="35"/>
  <c r="Q58" i="35"/>
  <c r="M58" i="35"/>
  <c r="K58" i="35"/>
  <c r="AG57" i="35"/>
  <c r="T57" i="35"/>
  <c r="Q57" i="35"/>
  <c r="M57" i="35" s="1"/>
  <c r="K57" i="35"/>
  <c r="AG56" i="35"/>
  <c r="T56" i="35"/>
  <c r="Q56" i="35"/>
  <c r="M56" i="35" s="1"/>
  <c r="K56" i="35"/>
  <c r="AG55" i="35"/>
  <c r="T55" i="35"/>
  <c r="Q55" i="35"/>
  <c r="M55" i="35"/>
  <c r="K55" i="35"/>
  <c r="AG54" i="35"/>
  <c r="T54" i="35"/>
  <c r="Q54" i="35"/>
  <c r="M54" i="35" s="1"/>
  <c r="K54" i="35"/>
  <c r="AG53" i="35"/>
  <c r="T53" i="35"/>
  <c r="Q53" i="35"/>
  <c r="M53" i="35" s="1"/>
  <c r="K53" i="35"/>
  <c r="AG52" i="35"/>
  <c r="T52" i="35"/>
  <c r="Q52" i="35"/>
  <c r="M52" i="35" s="1"/>
  <c r="K52" i="35"/>
  <c r="AG51" i="35"/>
  <c r="T51" i="35"/>
  <c r="Q51" i="35"/>
  <c r="M51" i="35"/>
  <c r="K51" i="35"/>
  <c r="AG50" i="35"/>
  <c r="T50" i="35"/>
  <c r="Q50" i="35"/>
  <c r="M50" i="35"/>
  <c r="K50" i="35"/>
  <c r="AG49" i="35"/>
  <c r="T49" i="35"/>
  <c r="Q49" i="35"/>
  <c r="M49" i="35" s="1"/>
  <c r="K49" i="35"/>
  <c r="AG48" i="35"/>
  <c r="T48" i="35"/>
  <c r="Q48" i="35"/>
  <c r="M48" i="35" s="1"/>
  <c r="K48" i="35"/>
  <c r="AG47" i="35"/>
  <c r="T47" i="35"/>
  <c r="Q47" i="35"/>
  <c r="M47" i="35"/>
  <c r="K47" i="35"/>
  <c r="AG46" i="35"/>
  <c r="T46" i="35"/>
  <c r="Q46" i="35"/>
  <c r="M46" i="35" s="1"/>
  <c r="K46" i="35"/>
  <c r="AG45" i="35"/>
  <c r="T45" i="35"/>
  <c r="Q45" i="35"/>
  <c r="M45" i="35" s="1"/>
  <c r="K45" i="35"/>
  <c r="AG44" i="35"/>
  <c r="T44" i="35"/>
  <c r="Q44" i="35"/>
  <c r="M44" i="35" s="1"/>
  <c r="K44" i="35"/>
  <c r="AG43" i="35"/>
  <c r="T43" i="35"/>
  <c r="Q43" i="35"/>
  <c r="M43" i="35"/>
  <c r="K43" i="35"/>
  <c r="AG42" i="35"/>
  <c r="T42" i="35"/>
  <c r="Q42" i="35"/>
  <c r="M42" i="35"/>
  <c r="K42" i="35"/>
  <c r="AG41" i="35"/>
  <c r="T41" i="35"/>
  <c r="Q41" i="35"/>
  <c r="M41" i="35" s="1"/>
  <c r="K41" i="35"/>
  <c r="AG40" i="35"/>
  <c r="T40" i="35"/>
  <c r="Q40" i="35"/>
  <c r="M40" i="35"/>
  <c r="K40" i="35"/>
  <c r="AG39" i="35"/>
  <c r="T39" i="35"/>
  <c r="Q39" i="35"/>
  <c r="M39" i="35" s="1"/>
  <c r="K39" i="35"/>
  <c r="AG38" i="35"/>
  <c r="T38" i="35"/>
  <c r="Q38" i="35"/>
  <c r="M38" i="35"/>
  <c r="K38" i="35"/>
  <c r="AG37" i="35"/>
  <c r="T37" i="35"/>
  <c r="Q37" i="35"/>
  <c r="M37" i="35" s="1"/>
  <c r="K37" i="35"/>
  <c r="AG36" i="35"/>
  <c r="T36" i="35"/>
  <c r="Q36" i="35"/>
  <c r="M36" i="35"/>
  <c r="K36" i="35"/>
  <c r="AG35" i="35"/>
  <c r="T35" i="35"/>
  <c r="Q35" i="35"/>
  <c r="M35" i="35"/>
  <c r="K35" i="35"/>
  <c r="AG34" i="35"/>
  <c r="T34" i="35"/>
  <c r="Q34" i="35"/>
  <c r="M34" i="35" s="1"/>
  <c r="K34" i="35"/>
  <c r="AG33" i="35"/>
  <c r="T33" i="35"/>
  <c r="Q33" i="35"/>
  <c r="M33" i="35" s="1"/>
  <c r="K33" i="35"/>
  <c r="AG32" i="35"/>
  <c r="T32" i="35"/>
  <c r="Q32" i="35"/>
  <c r="M32" i="35" s="1"/>
  <c r="K32" i="35"/>
  <c r="AG31" i="35"/>
  <c r="T31" i="35"/>
  <c r="Q31" i="35"/>
  <c r="M31" i="35"/>
  <c r="K31" i="35"/>
  <c r="AG30" i="35"/>
  <c r="T30" i="35"/>
  <c r="Q30" i="35"/>
  <c r="M30" i="35"/>
  <c r="K30" i="35"/>
  <c r="AG29" i="35"/>
  <c r="T29" i="35"/>
  <c r="Q29" i="35"/>
  <c r="M29" i="35" s="1"/>
  <c r="K29" i="35"/>
  <c r="AG28" i="35"/>
  <c r="T28" i="35"/>
  <c r="Q28" i="35"/>
  <c r="M28" i="35" s="1"/>
  <c r="K28" i="35"/>
  <c r="AG27" i="35"/>
  <c r="T27" i="35"/>
  <c r="Q27" i="35"/>
  <c r="M27" i="35"/>
  <c r="K27" i="35"/>
  <c r="AG26" i="35"/>
  <c r="T26" i="35"/>
  <c r="Q26" i="35"/>
  <c r="M26" i="35" s="1"/>
  <c r="K26" i="35"/>
  <c r="AG25" i="35"/>
  <c r="T25" i="35"/>
  <c r="Q25" i="35"/>
  <c r="M25" i="35" s="1"/>
  <c r="K25" i="35"/>
  <c r="AG24" i="35"/>
  <c r="T24" i="35"/>
  <c r="Q24" i="35"/>
  <c r="M24" i="35" s="1"/>
  <c r="K24" i="35"/>
  <c r="AG23" i="35"/>
  <c r="T23" i="35"/>
  <c r="Q23" i="35"/>
  <c r="M23" i="35"/>
  <c r="K23" i="35"/>
  <c r="AG22" i="35"/>
  <c r="T22" i="35"/>
  <c r="Q22" i="35"/>
  <c r="M22" i="35"/>
  <c r="K22" i="35"/>
  <c r="AG21" i="35"/>
  <c r="T21" i="35"/>
  <c r="Q21" i="35"/>
  <c r="M21" i="35" s="1"/>
  <c r="K21" i="35"/>
  <c r="AG20" i="35"/>
  <c r="T20" i="35"/>
  <c r="Q20" i="35"/>
  <c r="M20" i="35" s="1"/>
  <c r="K20" i="35"/>
  <c r="AG19" i="35"/>
  <c r="T19" i="35"/>
  <c r="Q19" i="35"/>
  <c r="M19" i="35"/>
  <c r="K19" i="35"/>
  <c r="AG18" i="35"/>
  <c r="T18" i="35"/>
  <c r="Q18" i="35"/>
  <c r="M18" i="35" s="1"/>
  <c r="K18" i="35"/>
  <c r="AG17" i="35"/>
  <c r="T17" i="35"/>
  <c r="Q17" i="35"/>
  <c r="M17" i="35" s="1"/>
  <c r="K17" i="35"/>
  <c r="AG16" i="35"/>
  <c r="T16" i="35"/>
  <c r="Q16" i="35"/>
  <c r="M16" i="35" s="1"/>
  <c r="K16" i="35"/>
  <c r="AG15" i="35"/>
  <c r="T15" i="35"/>
  <c r="Q15" i="35"/>
  <c r="M15" i="35"/>
  <c r="K15" i="35"/>
  <c r="AG14" i="35"/>
  <c r="T14" i="35"/>
  <c r="Q14" i="35"/>
  <c r="M14" i="35"/>
  <c r="K14" i="35"/>
  <c r="AG13" i="35"/>
  <c r="T13" i="35"/>
  <c r="Q13" i="35"/>
  <c r="M13" i="35" s="1"/>
  <c r="K13" i="35"/>
  <c r="AG12" i="35"/>
  <c r="T12" i="35"/>
  <c r="Q12" i="35"/>
  <c r="M12" i="35" s="1"/>
  <c r="K12" i="35"/>
  <c r="AG11" i="35"/>
  <c r="T11" i="35"/>
  <c r="Q11" i="35"/>
  <c r="M11" i="35"/>
  <c r="K11" i="35"/>
  <c r="AG10" i="35"/>
  <c r="T10" i="35"/>
  <c r="Q10" i="35"/>
  <c r="M10" i="35" s="1"/>
  <c r="K10" i="35"/>
  <c r="AG9" i="35"/>
  <c r="T9" i="35"/>
  <c r="Q9" i="35"/>
  <c r="M9" i="35" s="1"/>
  <c r="K9" i="35"/>
  <c r="AG8" i="35"/>
  <c r="Q8" i="35"/>
  <c r="M8" i="35" s="1"/>
  <c r="K8" i="35"/>
  <c r="AG7" i="35"/>
  <c r="Q7" i="35"/>
  <c r="M7" i="35" s="1"/>
  <c r="Q6" i="35"/>
  <c r="M6" i="35"/>
  <c r="T65" i="4" l="1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13" i="2"/>
  <c r="N12" i="2"/>
  <c r="T79" i="2"/>
  <c r="R79" i="2"/>
  <c r="J79" i="2"/>
  <c r="H79" i="2"/>
  <c r="F79" i="2"/>
  <c r="D79" i="2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F78" i="2"/>
  <c r="J78" i="2"/>
  <c r="H78" i="2"/>
  <c r="D78" i="2"/>
  <c r="T78" i="2"/>
  <c r="R78" i="2"/>
  <c r="T77" i="2" l="1"/>
  <c r="R77" i="2"/>
  <c r="J77" i="2"/>
  <c r="H77" i="2"/>
  <c r="F77" i="2"/>
  <c r="D77" i="2"/>
  <c r="T76" i="2" l="1"/>
  <c r="R76" i="2"/>
  <c r="J76" i="2"/>
  <c r="H76" i="2"/>
  <c r="F76" i="2"/>
  <c r="D76" i="2"/>
  <c r="H75" i="2" l="1"/>
  <c r="T75" i="2"/>
  <c r="R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5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V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P72" i="2" s="1"/>
  <c r="L73" i="2"/>
  <c r="P73" i="2" s="1"/>
  <c r="L74" i="2"/>
  <c r="P74" i="2" s="1"/>
  <c r="L75" i="2"/>
  <c r="P75" i="2" s="1"/>
  <c r="L76" i="2"/>
  <c r="P76" i="2" s="1"/>
  <c r="L77" i="2"/>
  <c r="P77" i="2" s="1"/>
  <c r="L78" i="2"/>
  <c r="P78" i="2" s="1"/>
  <c r="L79" i="2"/>
  <c r="P79" i="2" s="1"/>
  <c r="L80" i="2"/>
  <c r="P80" i="2" s="1"/>
  <c r="L81" i="2"/>
  <c r="P81" i="2" s="1"/>
  <c r="L82" i="2"/>
  <c r="P82" i="2" s="1"/>
  <c r="L83" i="2"/>
  <c r="P83" i="2" s="1"/>
  <c r="L84" i="2"/>
  <c r="P84" i="2" s="1"/>
  <c r="L85" i="2"/>
  <c r="P85" i="2" s="1"/>
  <c r="L86" i="2"/>
  <c r="P86" i="2" s="1"/>
  <c r="L87" i="2"/>
  <c r="P87" i="2" s="1"/>
  <c r="L88" i="2"/>
  <c r="P88" i="2" s="1"/>
  <c r="L89" i="2"/>
  <c r="P89" i="2" s="1"/>
  <c r="L90" i="2"/>
  <c r="P90" i="2" s="1"/>
  <c r="L91" i="2"/>
  <c r="P91" i="2" s="1"/>
  <c r="L92" i="2"/>
  <c r="P92" i="2" s="1"/>
  <c r="L93" i="2"/>
  <c r="P93" i="2" s="1"/>
  <c r="L94" i="2"/>
  <c r="P94" i="2" s="1"/>
  <c r="L95" i="2"/>
  <c r="P95" i="2" s="1"/>
  <c r="L96" i="2"/>
  <c r="P96" i="2" s="1"/>
  <c r="L97" i="2"/>
  <c r="P97" i="2" s="1"/>
  <c r="L98" i="2"/>
  <c r="P98" i="2" s="1"/>
  <c r="L99" i="2"/>
  <c r="P99" i="2" s="1"/>
  <c r="L100" i="2"/>
  <c r="P100" i="2" s="1"/>
  <c r="L101" i="2"/>
  <c r="P101" i="2" s="1"/>
  <c r="L102" i="2"/>
  <c r="P102" i="2" s="1"/>
  <c r="L103" i="2"/>
  <c r="P103" i="2" s="1"/>
  <c r="L104" i="2"/>
  <c r="P104" i="2" s="1"/>
  <c r="L105" i="2"/>
  <c r="P105" i="2" s="1"/>
  <c r="L106" i="2"/>
  <c r="P106" i="2" s="1"/>
  <c r="L107" i="2"/>
  <c r="P107" i="2" s="1"/>
  <c r="L108" i="2"/>
  <c r="P108" i="2" s="1"/>
  <c r="L109" i="2"/>
  <c r="P109" i="2" s="1"/>
  <c r="L110" i="2"/>
  <c r="P110" i="2" s="1"/>
  <c r="L111" i="2"/>
  <c r="P111" i="2" s="1"/>
  <c r="L112" i="2"/>
  <c r="P112" i="2" s="1"/>
  <c r="L113" i="2"/>
  <c r="P113" i="2" s="1"/>
  <c r="L114" i="2"/>
  <c r="P114" i="2" s="1"/>
  <c r="L115" i="2"/>
  <c r="P115" i="2" s="1"/>
  <c r="L116" i="2"/>
  <c r="P116" i="2" s="1"/>
  <c r="L117" i="2"/>
  <c r="P117" i="2" s="1"/>
  <c r="L118" i="2"/>
  <c r="P118" i="2" s="1"/>
  <c r="L119" i="2"/>
  <c r="P119" i="2" s="1"/>
  <c r="L120" i="2"/>
  <c r="P120" i="2" s="1"/>
  <c r="L121" i="2"/>
  <c r="P121" i="2" s="1"/>
  <c r="L122" i="2"/>
  <c r="P122" i="2" s="1"/>
  <c r="L123" i="2"/>
  <c r="P123" i="2" s="1"/>
  <c r="L124" i="2"/>
  <c r="P124" i="2" s="1"/>
  <c r="L125" i="2"/>
  <c r="P125" i="2" s="1"/>
  <c r="L126" i="2"/>
  <c r="P126" i="2" s="1"/>
  <c r="L127" i="2"/>
  <c r="P127" i="2" s="1"/>
  <c r="L128" i="2"/>
  <c r="P128" i="2" s="1"/>
  <c r="L129" i="2"/>
  <c r="P129" i="2" s="1"/>
  <c r="L130" i="2"/>
  <c r="P130" i="2" s="1"/>
  <c r="L131" i="2"/>
  <c r="P131" i="2" s="1"/>
  <c r="L132" i="2"/>
  <c r="P132" i="2" s="1"/>
  <c r="L133" i="2"/>
  <c r="P133" i="2" s="1"/>
  <c r="L134" i="2"/>
  <c r="P134" i="2" s="1"/>
  <c r="L135" i="2"/>
  <c r="P135" i="2" s="1"/>
  <c r="L136" i="2"/>
  <c r="P136" i="2" s="1"/>
  <c r="L137" i="2"/>
  <c r="P137" i="2" s="1"/>
  <c r="L138" i="2"/>
  <c r="P138" i="2" s="1"/>
  <c r="L139" i="2"/>
  <c r="P139" i="2" s="1"/>
  <c r="L140" i="2"/>
  <c r="P140" i="2" s="1"/>
  <c r="L141" i="2"/>
  <c r="P141" i="2" s="1"/>
  <c r="L142" i="2"/>
  <c r="P142" i="2" s="1"/>
  <c r="L143" i="2"/>
  <c r="P143" i="2" s="1"/>
  <c r="L144" i="2"/>
  <c r="P144" i="2" s="1"/>
  <c r="L145" i="2"/>
  <c r="P145" i="2" s="1"/>
  <c r="L146" i="2"/>
  <c r="P146" i="2" s="1"/>
  <c r="L147" i="2"/>
  <c r="P147" i="2" s="1"/>
  <c r="L148" i="2"/>
  <c r="P148" i="2" s="1"/>
  <c r="L149" i="2"/>
  <c r="P149" i="2" s="1"/>
  <c r="L150" i="2"/>
  <c r="P150" i="2" s="1"/>
  <c r="L151" i="2"/>
  <c r="P151" i="2" s="1"/>
  <c r="L152" i="2"/>
  <c r="P152" i="2" s="1"/>
  <c r="L153" i="2"/>
  <c r="P153" i="2" s="1"/>
  <c r="L154" i="2"/>
  <c r="P154" i="2" s="1"/>
  <c r="L155" i="2"/>
  <c r="P155" i="2" s="1"/>
  <c r="L156" i="2"/>
  <c r="P156" i="2" s="1"/>
  <c r="L157" i="2"/>
  <c r="P157" i="2" s="1"/>
  <c r="L158" i="2"/>
  <c r="P158" i="2" s="1"/>
  <c r="L159" i="2"/>
  <c r="P159" i="2" s="1"/>
  <c r="L160" i="2"/>
  <c r="P160" i="2" s="1"/>
  <c r="L161" i="2"/>
  <c r="P161" i="2" s="1"/>
  <c r="L162" i="2"/>
  <c r="P162" i="2" s="1"/>
  <c r="L163" i="2"/>
  <c r="P163" i="2" s="1"/>
  <c r="L164" i="2"/>
  <c r="P164" i="2" s="1"/>
  <c r="L165" i="2"/>
  <c r="P165" i="2" s="1"/>
  <c r="L166" i="2"/>
  <c r="P166" i="2" s="1"/>
  <c r="L167" i="2"/>
  <c r="P167" i="2" s="1"/>
  <c r="L168" i="2"/>
  <c r="P168" i="2" s="1"/>
  <c r="L169" i="2"/>
  <c r="P169" i="2" s="1"/>
  <c r="L170" i="2"/>
  <c r="P170" i="2" s="1"/>
  <c r="L171" i="2"/>
  <c r="P171" i="2" s="1"/>
  <c r="L172" i="2"/>
  <c r="P172" i="2" s="1"/>
  <c r="L173" i="2"/>
  <c r="P173" i="2" s="1"/>
  <c r="L174" i="2"/>
  <c r="P174" i="2" s="1"/>
  <c r="L175" i="2"/>
  <c r="P175" i="2" s="1"/>
  <c r="L176" i="2"/>
  <c r="P176" i="2" s="1"/>
  <c r="L177" i="2"/>
  <c r="P177" i="2" s="1"/>
  <c r="L178" i="2"/>
  <c r="P178" i="2" s="1"/>
  <c r="L179" i="2"/>
  <c r="P179" i="2" s="1"/>
  <c r="L180" i="2"/>
  <c r="P180" i="2" s="1"/>
  <c r="L181" i="2"/>
  <c r="P181" i="2" s="1"/>
  <c r="L182" i="2"/>
  <c r="P182" i="2" s="1"/>
  <c r="L183" i="2"/>
  <c r="P183" i="2" s="1"/>
  <c r="L184" i="2"/>
  <c r="P184" i="2" s="1"/>
  <c r="L185" i="2"/>
  <c r="P185" i="2" s="1"/>
  <c r="L186" i="2"/>
  <c r="P186" i="2" s="1"/>
  <c r="L187" i="2"/>
  <c r="P187" i="2" s="1"/>
  <c r="L188" i="2"/>
  <c r="P188" i="2" s="1"/>
  <c r="L189" i="2"/>
  <c r="P189" i="2" s="1"/>
  <c r="L190" i="2"/>
  <c r="P190" i="2" s="1"/>
  <c r="L191" i="2"/>
  <c r="P191" i="2" s="1"/>
  <c r="L192" i="2"/>
  <c r="P192" i="2" s="1"/>
  <c r="L193" i="2"/>
  <c r="P193" i="2" s="1"/>
  <c r="L194" i="2"/>
  <c r="P194" i="2" s="1"/>
  <c r="L195" i="2"/>
  <c r="P195" i="2" s="1"/>
  <c r="L196" i="2"/>
  <c r="P196" i="2" s="1"/>
  <c r="L197" i="2"/>
  <c r="P197" i="2" s="1"/>
  <c r="L198" i="2"/>
  <c r="P198" i="2" s="1"/>
  <c r="L199" i="2"/>
  <c r="P199" i="2" s="1"/>
  <c r="L200" i="2"/>
  <c r="P200" i="2" s="1"/>
  <c r="L201" i="2"/>
  <c r="P201" i="2" s="1"/>
  <c r="L202" i="2"/>
  <c r="P202" i="2" s="1"/>
  <c r="L203" i="2"/>
  <c r="P203" i="2" s="1"/>
  <c r="L204" i="2"/>
  <c r="P204" i="2" s="1"/>
  <c r="L205" i="2"/>
  <c r="P205" i="2" s="1"/>
  <c r="L206" i="2"/>
  <c r="P206" i="2" s="1"/>
  <c r="L207" i="2"/>
  <c r="P207" i="2" s="1"/>
  <c r="L208" i="2"/>
  <c r="P208" i="2" s="1"/>
  <c r="L209" i="2"/>
  <c r="P209" i="2" s="1"/>
  <c r="L210" i="2"/>
  <c r="P210" i="2" s="1"/>
  <c r="L211" i="2"/>
  <c r="P211" i="2" s="1"/>
  <c r="L212" i="2"/>
  <c r="P212" i="2" s="1"/>
  <c r="L213" i="2"/>
  <c r="P213" i="2" s="1"/>
  <c r="L214" i="2"/>
  <c r="P214" i="2" s="1"/>
  <c r="L215" i="2"/>
  <c r="P215" i="2" s="1"/>
  <c r="L216" i="2"/>
  <c r="P216" i="2" s="1"/>
  <c r="L217" i="2"/>
  <c r="P217" i="2" s="1"/>
  <c r="L218" i="2"/>
  <c r="P218" i="2" s="1"/>
  <c r="L219" i="2"/>
  <c r="P219" i="2" s="1"/>
  <c r="L220" i="2"/>
  <c r="P220" i="2" s="1"/>
  <c r="L221" i="2"/>
  <c r="P221" i="2" s="1"/>
  <c r="L222" i="2"/>
  <c r="P222" i="2" s="1"/>
  <c r="L223" i="2"/>
  <c r="P223" i="2" s="1"/>
  <c r="L224" i="2"/>
  <c r="P224" i="2" s="1"/>
  <c r="L225" i="2"/>
  <c r="P225" i="2" s="1"/>
  <c r="L226" i="2"/>
  <c r="P226" i="2" s="1"/>
  <c r="L227" i="2"/>
  <c r="P227" i="2" s="1"/>
  <c r="L228" i="2"/>
  <c r="P228" i="2" s="1"/>
  <c r="L229" i="2"/>
  <c r="P229" i="2" s="1"/>
  <c r="L230" i="2"/>
  <c r="P230" i="2" s="1"/>
  <c r="L231" i="2"/>
  <c r="P231" i="2" s="1"/>
  <c r="L232" i="2"/>
  <c r="P232" i="2" s="1"/>
  <c r="L233" i="2"/>
  <c r="P233" i="2" s="1"/>
  <c r="L234" i="2"/>
  <c r="P234" i="2" s="1"/>
  <c r="L235" i="2"/>
  <c r="P235" i="2" s="1"/>
  <c r="L236" i="2"/>
  <c r="P236" i="2" s="1"/>
  <c r="L237" i="2"/>
  <c r="P237" i="2" s="1"/>
  <c r="L238" i="2"/>
  <c r="P238" i="2" s="1"/>
  <c r="L239" i="2"/>
  <c r="P239" i="2" s="1"/>
  <c r="L240" i="2"/>
  <c r="P240" i="2" s="1"/>
  <c r="L241" i="2"/>
  <c r="P241" i="2" s="1"/>
  <c r="L242" i="2"/>
  <c r="P242" i="2" s="1"/>
  <c r="L243" i="2"/>
  <c r="P243" i="2" s="1"/>
  <c r="L244" i="2"/>
  <c r="P244" i="2" s="1"/>
  <c r="L245" i="2"/>
  <c r="P245" i="2" s="1"/>
  <c r="L246" i="2"/>
  <c r="P246" i="2" s="1"/>
  <c r="L247" i="2"/>
  <c r="P247" i="2" s="1"/>
  <c r="L248" i="2"/>
  <c r="P248" i="2" s="1"/>
  <c r="L249" i="2"/>
  <c r="P249" i="2" s="1"/>
  <c r="L250" i="2"/>
  <c r="P250" i="2" s="1"/>
  <c r="L251" i="2"/>
  <c r="P251" i="2" s="1"/>
  <c r="L252" i="2"/>
  <c r="P252" i="2" s="1"/>
  <c r="L253" i="2"/>
  <c r="P253" i="2" s="1"/>
  <c r="L254" i="2"/>
  <c r="P254" i="2" s="1"/>
  <c r="L255" i="2"/>
  <c r="P255" i="2" s="1"/>
  <c r="L256" i="2"/>
  <c r="P256" i="2" s="1"/>
  <c r="L257" i="2"/>
  <c r="P257" i="2" s="1"/>
  <c r="L258" i="2"/>
  <c r="P258" i="2" s="1"/>
  <c r="L259" i="2"/>
  <c r="P259" i="2" s="1"/>
  <c r="L260" i="2"/>
  <c r="P260" i="2" s="1"/>
  <c r="L261" i="2"/>
  <c r="P261" i="2" s="1"/>
  <c r="L262" i="2"/>
  <c r="P262" i="2" s="1"/>
  <c r="L263" i="2"/>
  <c r="P263" i="2" s="1"/>
  <c r="L264" i="2"/>
  <c r="P264" i="2" s="1"/>
  <c r="L265" i="2"/>
  <c r="P265" i="2" s="1"/>
  <c r="L266" i="2"/>
  <c r="P266" i="2" s="1"/>
  <c r="L267" i="2"/>
  <c r="P267" i="2" s="1"/>
  <c r="L268" i="2"/>
  <c r="P268" i="2" s="1"/>
  <c r="L269" i="2"/>
  <c r="P269" i="2" s="1"/>
  <c r="L270" i="2"/>
  <c r="P270" i="2" s="1"/>
  <c r="L271" i="2"/>
  <c r="P271" i="2" s="1"/>
  <c r="L272" i="2"/>
  <c r="P272" i="2" s="1"/>
  <c r="L273" i="2"/>
  <c r="P273" i="2" s="1"/>
  <c r="L274" i="2"/>
  <c r="P274" i="2" s="1"/>
  <c r="L275" i="2"/>
  <c r="P275" i="2" s="1"/>
  <c r="L276" i="2"/>
  <c r="P276" i="2" s="1"/>
  <c r="L277" i="2"/>
  <c r="P277" i="2" s="1"/>
  <c r="L278" i="2"/>
  <c r="P278" i="2" s="1"/>
  <c r="L279" i="2"/>
  <c r="P279" i="2" s="1"/>
  <c r="L280" i="2"/>
  <c r="P280" i="2" s="1"/>
  <c r="L281" i="2"/>
  <c r="P281" i="2" s="1"/>
  <c r="L282" i="2"/>
  <c r="P282" i="2" s="1"/>
  <c r="L283" i="2"/>
  <c r="P283" i="2" s="1"/>
  <c r="L284" i="2"/>
  <c r="P284" i="2" s="1"/>
  <c r="L285" i="2"/>
  <c r="P285" i="2" s="1"/>
  <c r="L286" i="2"/>
  <c r="P286" i="2" s="1"/>
  <c r="L287" i="2"/>
  <c r="P287" i="2" s="1"/>
  <c r="L288" i="2"/>
  <c r="P288" i="2" s="1"/>
  <c r="L289" i="2"/>
  <c r="P289" i="2" s="1"/>
  <c r="L290" i="2"/>
  <c r="P290" i="2" s="1"/>
  <c r="L291" i="2"/>
  <c r="P291" i="2" s="1"/>
  <c r="L292" i="2"/>
  <c r="P292" i="2" s="1"/>
  <c r="L293" i="2"/>
  <c r="P293" i="2" s="1"/>
  <c r="L294" i="2"/>
  <c r="P294" i="2" s="1"/>
  <c r="L295" i="2"/>
  <c r="P295" i="2" s="1"/>
  <c r="L296" i="2"/>
  <c r="P296" i="2" s="1"/>
  <c r="L297" i="2"/>
  <c r="P297" i="2" s="1"/>
  <c r="L298" i="2"/>
  <c r="P298" i="2" s="1"/>
  <c r="L299" i="2"/>
  <c r="P299" i="2" s="1"/>
  <c r="L300" i="2"/>
  <c r="P300" i="2" s="1"/>
  <c r="L301" i="2"/>
  <c r="P301" i="2" s="1"/>
  <c r="L302" i="2"/>
  <c r="P302" i="2" s="1"/>
  <c r="L303" i="2"/>
  <c r="P303" i="2" s="1"/>
  <c r="L304" i="2"/>
  <c r="P304" i="2" s="1"/>
  <c r="L305" i="2"/>
  <c r="P305" i="2" s="1"/>
  <c r="L306" i="2"/>
  <c r="P306" i="2" s="1"/>
  <c r="L307" i="2"/>
  <c r="P307" i="2" s="1"/>
  <c r="L308" i="2"/>
  <c r="P308" i="2" s="1"/>
  <c r="L309" i="2"/>
  <c r="P309" i="2" s="1"/>
  <c r="L310" i="2"/>
  <c r="P310" i="2" s="1"/>
  <c r="L311" i="2"/>
  <c r="P311" i="2" s="1"/>
  <c r="L312" i="2"/>
  <c r="P312" i="2" s="1"/>
  <c r="L313" i="2"/>
  <c r="P313" i="2" s="1"/>
</calcChain>
</file>

<file path=xl/sharedStrings.xml><?xml version="1.0" encoding="utf-8"?>
<sst xmlns="http://schemas.openxmlformats.org/spreadsheetml/2006/main" count="463" uniqueCount="186">
  <si>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</si>
  <si>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</si>
  <si>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</si>
  <si>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</si>
  <si>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</si>
  <si>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</si>
  <si>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</si>
  <si>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</si>
  <si>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</si>
  <si>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</si>
  <si>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</si>
  <si>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</si>
  <si>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</si>
  <si>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</si>
  <si>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</si>
  <si>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</si>
  <si>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</si>
  <si>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</si>
  <si>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</si>
  <si>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</si>
  <si>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</si>
  <si>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</si>
  <si>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</si>
  <si>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</si>
  <si>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</si>
  <si>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</si>
  <si>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</si>
  <si>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</si>
  <si>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</si>
  <si>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</si>
  <si>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</si>
  <si>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</si>
  <si>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</si>
  <si>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</si>
  <si>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</si>
  <si>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</si>
  <si>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</si>
  <si>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</si>
  <si>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</si>
  <si>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</si>
  <si>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</si>
  <si>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</si>
  <si>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</si>
  <si>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</si>
  <si>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</si>
  <si>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</si>
  <si>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</si>
  <si>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</si>
  <si>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</si>
  <si>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</si>
  <si>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</si>
  <si>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</si>
  <si>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</si>
  <si>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</si>
  <si>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</si>
  <si>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</si>
  <si>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</si>
  <si>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</si>
  <si>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</si>
  <si>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</si>
  <si>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</si>
  <si>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</si>
  <si>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</si>
  <si>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</si>
  <si>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</si>
  <si>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</si>
  <si>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</si>
  <si>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</si>
  <si>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</si>
  <si>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</si>
  <si>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</si>
  <si>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</si>
  <si>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</si>
  <si>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</si>
  <si>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</si>
  <si>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</si>
  <si>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</si>
  <si>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</si>
  <si>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</si>
  <si>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</si>
  <si>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</si>
  <si>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</si>
  <si>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</si>
  <si>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</si>
  <si>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</si>
  <si>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</si>
  <si>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</si>
  <si>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</si>
  <si>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</si>
  <si>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</si>
  <si>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</si>
  <si>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</si>
  <si>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</si>
  <si>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</si>
  <si>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</si>
  <si>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</si>
  <si>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</si>
  <si>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</si>
  <si>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</si>
  <si>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</si>
  <si>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</si>
  <si>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</si>
  <si>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</si>
  <si>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</si>
  <si>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</si>
  <si>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</si>
  <si>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</si>
  <si>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</si>
  <si>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</si>
  <si>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</si>
  <si>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</si>
  <si>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</si>
  <si>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</si>
  <si>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</si>
  <si>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</si>
  <si>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</si>
  <si>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</si>
  <si>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</si>
  <si>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</si>
  <si>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</si>
  <si>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</si>
  <si>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</si>
  <si>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</si>
  <si>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</si>
  <si>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</si>
  <si>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</si>
  <si>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</si>
  <si>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</si>
  <si>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</si>
  <si>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</si>
  <si>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</si>
  <si>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</si>
  <si>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</si>
  <si>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</si>
  <si>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</si>
  <si>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</si>
  <si>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</si>
  <si>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</si>
  <si>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</si>
  <si>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</si>
  <si>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</si>
  <si>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</si>
  <si>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</si>
  <si>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</si>
  <si>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</si>
  <si>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</si>
  <si>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</si>
  <si>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</si>
  <si>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</si>
  <si>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</si>
  <si>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</si>
  <si>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</si>
  <si>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</si>
  <si>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</si>
  <si>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</si>
  <si>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</si>
  <si>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</si>
  <si>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</si>
  <si>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</si>
  <si>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</si>
  <si>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</si>
  <si>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</si>
  <si>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</si>
  <si>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</si>
  <si>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</si>
  <si>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</si>
  <si>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</si>
  <si>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</si>
  <si>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</si>
  <si>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</si>
  <si>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</si>
  <si>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</si>
  <si>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</si>
  <si>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</si>
  <si>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</si>
  <si>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</si>
  <si>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</si>
  <si>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</si>
  <si>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</si>
  <si>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</si>
  <si>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4 '</t>
  </si>
  <si>
    <t>57 ""</t>
  </si>
  <si>
    <t xml:space="preserve">Point estimate of the number of new cases (without smoothing) </t>
  </si>
  <si>
    <t>Point estimator of the number of new cases</t>
  </si>
  <si>
    <t>Berechnung 1 von R (Formel in Excel hinterlegt)</t>
  </si>
  <si>
    <t>Berechnung 2 von R (Formel in Excel hinterlegt)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</si>
</sst>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19" fillId="0" borderId="0" xfId="0" applyFont="1"/>
    <xf numFmtId="14" fontId="19" fillId="0" borderId="0" xfId="0" applyNumberFormat="1" applyFont="1"/>
    <xf numFmtId="0" fontId="20" fillId="0" borderId="0" xfId="0" applyFont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0" fillId="3" borderId="10" xfId="0" applyFill="1" applyBorder="1" applyAlignment="1">
      <alignment horizontal="center" vertical="center" wrapText="1"/>
    </xf>
    <xf numFmtId="0" fontId="16" fillId="3" borderId="0" xfId="4" applyFill="1" applyAlignment="1">
      <alignment horizontal="center" vertical="center" wrapText="1"/>
    </xf>
    <xf numFmtId="0" fontId="16" fillId="3" borderId="0" xfId="3" applyFill="1"/>
    <xf numFmtId="2" fontId="16" fillId="0" borderId="0" xfId="3" applyNumberFormat="1"/>
    <xf numFmtId="0" fontId="16" fillId="14" borderId="0" xfId="4" applyFill="1" applyAlignment="1">
      <alignment horizontal="center" vertical="center" wrapText="1"/>
    </xf>
    <xf numFmtId="0" fontId="16" fillId="15" borderId="0" xfId="4" applyFill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22</xdr:col>
      <xdr:colOff>0</xdr:colOff>
      <xdr:row>5</xdr:row>
      <xdr:rowOff>0</xdr:rowOff>
    </xdr:from>
    <xdr:to>
      <xdr:col>22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H313"/>
  <sheetViews>
    <sheetView tabSelected="1"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0" sqref="F10"/>
    </sheetView>
  </sheetViews>
  <sheetFormatPr baseColWidth="10" defaultRowHeight="16"/>
  <cols>
    <col min="1" max="1" width="16.6640625" style="2" bestFit="1" customWidth="1"/>
    <col min="2" max="2" width="4.5" style="2" customWidth="1"/>
    <col min="3" max="22" width="7.83203125" customWidth="1"/>
    <col min="25" max="25" width="18.33203125" bestFit="1" customWidth="1"/>
    <col min="33" max="33" width="16" bestFit="1" customWidth="1"/>
    <col min="34" max="34" width="16" customWidth="1"/>
  </cols>
  <sheetData>
    <row r="1" spans="1:34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</row>
    <row r="2" spans="1:34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50" t="s">
        <v>119</v>
      </c>
      <c r="O2" s="17" t="s">
        <v>19</v>
      </c>
      <c r="P2" s="17" t="s">
        <v>117</v>
      </c>
      <c r="Q2" s="17" t="s">
        <v>116</v>
      </c>
      <c r="R2" s="50" t="s">
        <v>119</v>
      </c>
      <c r="S2" s="17" t="s">
        <v>115</v>
      </c>
      <c r="T2" s="50" t="s">
        <v>119</v>
      </c>
      <c r="U2" s="17" t="s">
        <v>118</v>
      </c>
      <c r="V2" s="17" t="s">
        <v>23</v>
      </c>
    </row>
    <row r="3" spans="1:34" ht="18" thickBot="1">
      <c r="A3" s="103" t="s">
        <v>24</v>
      </c>
      <c r="B3" s="104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13</v>
      </c>
      <c r="O3" s="16" t="s">
        <v>20</v>
      </c>
      <c r="P3" s="16" t="s">
        <v>13</v>
      </c>
      <c r="Q3" s="16" t="s">
        <v>20</v>
      </c>
      <c r="R3" s="16" t="s">
        <v>13</v>
      </c>
      <c r="S3" s="16" t="s">
        <v>20</v>
      </c>
      <c r="T3" s="16" t="s">
        <v>13</v>
      </c>
      <c r="U3" s="16" t="s">
        <v>20</v>
      </c>
      <c r="V3" s="16" t="s">
        <v>20</v>
      </c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</row>
    <row r="4" spans="1:34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</row>
    <row r="5" spans="1:34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f t="shared" ref="R5:R67" si="4">Q5-Q4</f>
        <v>0</v>
      </c>
      <c r="S5" s="13">
        <v>0</v>
      </c>
      <c r="T5" s="13">
        <f>S5-S4</f>
        <v>0</v>
      </c>
      <c r="U5" s="13">
        <v>0</v>
      </c>
      <c r="V5" s="13">
        <v>0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</row>
    <row r="6" spans="1:34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f t="shared" si="4"/>
        <v>0</v>
      </c>
      <c r="S6" s="13">
        <v>0</v>
      </c>
      <c r="T6" s="13">
        <f t="shared" ref="T6:T69" si="5">S6-S5</f>
        <v>0</v>
      </c>
      <c r="U6" s="13">
        <v>0</v>
      </c>
      <c r="V6" s="13">
        <v>0</v>
      </c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</row>
    <row r="7" spans="1:34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f t="shared" si="4"/>
        <v>0</v>
      </c>
      <c r="S7" s="13">
        <v>0</v>
      </c>
      <c r="T7" s="13">
        <f t="shared" si="5"/>
        <v>0</v>
      </c>
      <c r="U7" s="13">
        <v>0</v>
      </c>
      <c r="V7" s="13">
        <v>0</v>
      </c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</row>
    <row r="8" spans="1:34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f t="shared" si="4"/>
        <v>0</v>
      </c>
      <c r="S8" s="13">
        <v>0</v>
      </c>
      <c r="T8" s="13">
        <f t="shared" si="5"/>
        <v>0</v>
      </c>
      <c r="U8" s="13">
        <v>0</v>
      </c>
      <c r="V8" s="13">
        <f>V9-45</f>
        <v>25</v>
      </c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</row>
    <row r="9" spans="1:34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f t="shared" si="4"/>
        <v>0</v>
      </c>
      <c r="S9" s="13">
        <v>0</v>
      </c>
      <c r="T9" s="13">
        <f t="shared" si="5"/>
        <v>0</v>
      </c>
      <c r="U9" s="13">
        <v>0</v>
      </c>
      <c r="V9" s="13">
        <v>70</v>
      </c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4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f t="shared" si="4"/>
        <v>0</v>
      </c>
      <c r="S10" s="13">
        <v>0</v>
      </c>
      <c r="T10" s="13">
        <f t="shared" si="5"/>
        <v>0</v>
      </c>
      <c r="U10" s="13">
        <v>0</v>
      </c>
      <c r="V10" s="13">
        <v>131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</row>
    <row r="11" spans="1:34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81</v>
      </c>
      <c r="O11" s="13">
        <v>0</v>
      </c>
      <c r="P11" s="13">
        <v>0</v>
      </c>
      <c r="Q11" s="13">
        <v>0</v>
      </c>
      <c r="R11" s="13">
        <f t="shared" si="4"/>
        <v>0</v>
      </c>
      <c r="S11" s="13">
        <v>0</v>
      </c>
      <c r="T11" s="13">
        <f t="shared" si="5"/>
        <v>0</v>
      </c>
      <c r="U11" s="13">
        <v>0</v>
      </c>
      <c r="V11" s="13">
        <v>171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</row>
    <row r="12" spans="1:34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f>M12-M11</f>
        <v>132</v>
      </c>
      <c r="O12" s="13">
        <v>0</v>
      </c>
      <c r="P12" s="13">
        <v>0</v>
      </c>
      <c r="Q12" s="13">
        <v>0</v>
      </c>
      <c r="R12" s="13">
        <f t="shared" si="4"/>
        <v>0</v>
      </c>
      <c r="S12" s="13">
        <v>0</v>
      </c>
      <c r="T12" s="13">
        <f t="shared" si="5"/>
        <v>0</v>
      </c>
      <c r="U12" s="13">
        <v>0</v>
      </c>
      <c r="V12" s="13">
        <v>251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</row>
    <row r="13" spans="1:34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f>M13-M12</f>
        <v>141</v>
      </c>
      <c r="O13" s="13">
        <v>0</v>
      </c>
      <c r="P13" s="13">
        <v>0</v>
      </c>
      <c r="Q13" s="13">
        <v>0</v>
      </c>
      <c r="R13" s="13">
        <f t="shared" si="4"/>
        <v>0</v>
      </c>
      <c r="S13" s="13">
        <v>0</v>
      </c>
      <c r="T13" s="13">
        <f t="shared" si="5"/>
        <v>0</v>
      </c>
      <c r="U13" s="13">
        <v>30</v>
      </c>
      <c r="V13" s="13">
        <v>332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</row>
    <row r="14" spans="1:34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f t="shared" ref="N14:N77" si="6">M14-M13</f>
        <v>58</v>
      </c>
      <c r="O14" s="13">
        <v>0</v>
      </c>
      <c r="P14" s="13">
        <v>0</v>
      </c>
      <c r="Q14" s="13">
        <v>0</v>
      </c>
      <c r="R14" s="13">
        <f t="shared" si="4"/>
        <v>0</v>
      </c>
      <c r="S14" s="13">
        <v>0</v>
      </c>
      <c r="T14" s="13">
        <f t="shared" si="5"/>
        <v>0</v>
      </c>
      <c r="U14" s="13">
        <v>47</v>
      </c>
      <c r="V14" s="13">
        <v>411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</row>
    <row r="15" spans="1:34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f t="shared" si="6"/>
        <v>35</v>
      </c>
      <c r="O15" s="13">
        <v>0</v>
      </c>
      <c r="P15" s="13">
        <v>0</v>
      </c>
      <c r="Q15" s="13">
        <v>0</v>
      </c>
      <c r="R15" s="13">
        <f t="shared" si="4"/>
        <v>0</v>
      </c>
      <c r="S15" s="13">
        <v>0</v>
      </c>
      <c r="T15" s="13">
        <f t="shared" si="5"/>
        <v>0</v>
      </c>
      <c r="U15" s="13">
        <v>56</v>
      </c>
      <c r="V15" s="13">
        <v>495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</row>
    <row r="16" spans="1:34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f t="shared" si="6"/>
        <v>49</v>
      </c>
      <c r="O16" s="13">
        <v>0</v>
      </c>
      <c r="P16" s="13">
        <v>0</v>
      </c>
      <c r="Q16" s="13">
        <v>0</v>
      </c>
      <c r="R16" s="13">
        <f t="shared" si="4"/>
        <v>0</v>
      </c>
      <c r="S16" s="13">
        <v>0</v>
      </c>
      <c r="T16" s="13">
        <f t="shared" si="5"/>
        <v>0</v>
      </c>
      <c r="U16" s="13">
        <v>67</v>
      </c>
      <c r="V16" s="13">
        <v>670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</row>
    <row r="17" spans="1:34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f t="shared" si="6"/>
        <v>171</v>
      </c>
      <c r="O17" s="13">
        <v>0</v>
      </c>
      <c r="P17" s="13">
        <v>0</v>
      </c>
      <c r="Q17" s="13">
        <v>0</v>
      </c>
      <c r="R17" s="13">
        <f t="shared" si="4"/>
        <v>0</v>
      </c>
      <c r="S17" s="13">
        <v>0</v>
      </c>
      <c r="T17" s="13">
        <f t="shared" si="5"/>
        <v>0</v>
      </c>
      <c r="U17" s="13">
        <v>83</v>
      </c>
      <c r="V17" s="13">
        <v>976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</row>
    <row r="18" spans="1:34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f t="shared" si="6"/>
        <v>2399</v>
      </c>
      <c r="O18" s="13">
        <v>0</v>
      </c>
      <c r="P18" s="13">
        <v>1</v>
      </c>
      <c r="Q18" s="13">
        <v>0</v>
      </c>
      <c r="R18" s="13">
        <f t="shared" si="4"/>
        <v>0</v>
      </c>
      <c r="S18" s="13">
        <v>0</v>
      </c>
      <c r="T18" s="13">
        <f t="shared" si="5"/>
        <v>0</v>
      </c>
      <c r="U18" s="13">
        <v>83</v>
      </c>
      <c r="V18" s="13">
        <v>1556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</row>
    <row r="19" spans="1:34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f t="shared" si="6"/>
        <v>1857</v>
      </c>
      <c r="O19" s="13">
        <v>0</v>
      </c>
      <c r="P19" s="13">
        <v>2</v>
      </c>
      <c r="Q19" s="13">
        <v>0</v>
      </c>
      <c r="R19" s="13">
        <f t="shared" si="4"/>
        <v>0</v>
      </c>
      <c r="S19" s="13">
        <v>0</v>
      </c>
      <c r="T19" s="13">
        <f t="shared" si="5"/>
        <v>0</v>
      </c>
      <c r="U19" s="13">
        <v>133</v>
      </c>
      <c r="V19" s="13">
        <v>2494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</row>
    <row r="20" spans="1:34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f t="shared" si="6"/>
        <v>751</v>
      </c>
      <c r="O20" s="13">
        <v>0</v>
      </c>
      <c r="P20" s="13">
        <v>9</v>
      </c>
      <c r="Q20" s="13">
        <v>0</v>
      </c>
      <c r="R20" s="13">
        <f t="shared" si="4"/>
        <v>0</v>
      </c>
      <c r="S20" s="13">
        <v>0</v>
      </c>
      <c r="T20" s="13">
        <f t="shared" si="5"/>
        <v>0</v>
      </c>
      <c r="U20" s="13">
        <v>172</v>
      </c>
      <c r="V20" s="13">
        <v>4045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</row>
    <row r="21" spans="1:34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f t="shared" si="6"/>
        <v>-663</v>
      </c>
      <c r="O21" s="13">
        <v>0</v>
      </c>
      <c r="P21" s="13">
        <v>5</v>
      </c>
      <c r="Q21" s="13">
        <v>0</v>
      </c>
      <c r="R21" s="13">
        <f t="shared" si="4"/>
        <v>0</v>
      </c>
      <c r="S21" s="13">
        <v>1</v>
      </c>
      <c r="T21" s="13">
        <f t="shared" si="5"/>
        <v>1</v>
      </c>
      <c r="U21" s="13">
        <v>126</v>
      </c>
      <c r="V21" s="13">
        <v>5298</v>
      </c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</row>
    <row r="22" spans="1:34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f t="shared" si="6"/>
        <v>-419</v>
      </c>
      <c r="O22" s="13">
        <v>0</v>
      </c>
      <c r="P22" s="13">
        <v>44</v>
      </c>
      <c r="Q22" s="13">
        <v>0</v>
      </c>
      <c r="R22" s="13">
        <f t="shared" si="4"/>
        <v>0</v>
      </c>
      <c r="S22" s="13">
        <v>2</v>
      </c>
      <c r="T22" s="13">
        <f t="shared" si="5"/>
        <v>1</v>
      </c>
      <c r="U22" s="13">
        <v>281</v>
      </c>
      <c r="V22" s="13">
        <v>6249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</row>
    <row r="23" spans="1:34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f t="shared" si="6"/>
        <v>0</v>
      </c>
      <c r="O23" s="13">
        <v>2203</v>
      </c>
      <c r="P23" s="13">
        <v>104</v>
      </c>
      <c r="Q23" s="13">
        <v>0</v>
      </c>
      <c r="R23" s="13">
        <f t="shared" si="4"/>
        <v>0</v>
      </c>
      <c r="S23" s="13">
        <v>3</v>
      </c>
      <c r="T23" s="13">
        <f t="shared" si="5"/>
        <v>1</v>
      </c>
      <c r="U23" s="13">
        <v>374</v>
      </c>
      <c r="V23" s="13">
        <v>7926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</row>
    <row r="24" spans="1:34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f t="shared" si="6"/>
        <v>2260</v>
      </c>
      <c r="O24" s="13">
        <v>3259</v>
      </c>
      <c r="P24" s="13">
        <v>171</v>
      </c>
      <c r="Q24" s="13">
        <v>1</v>
      </c>
      <c r="R24" s="13">
        <f t="shared" si="4"/>
        <v>1</v>
      </c>
      <c r="S24" s="13">
        <v>3</v>
      </c>
      <c r="T24" s="13">
        <f t="shared" si="5"/>
        <v>0</v>
      </c>
      <c r="U24" s="13">
        <v>323</v>
      </c>
      <c r="V24" s="13">
        <v>10230</v>
      </c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</row>
    <row r="25" spans="1:34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f t="shared" si="6"/>
        <v>-196</v>
      </c>
      <c r="O25" s="13">
        <v>4074</v>
      </c>
      <c r="P25" s="13">
        <v>221</v>
      </c>
      <c r="Q25" s="13">
        <v>1</v>
      </c>
      <c r="R25" s="13">
        <f t="shared" si="4"/>
        <v>0</v>
      </c>
      <c r="S25" s="13">
        <v>3</v>
      </c>
      <c r="T25" s="13">
        <f t="shared" si="5"/>
        <v>0</v>
      </c>
      <c r="U25" s="13">
        <v>351</v>
      </c>
      <c r="V25" s="13">
        <v>12688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</row>
    <row r="26" spans="1:34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f t="shared" si="6"/>
        <v>1435</v>
      </c>
      <c r="O26" s="13">
        <v>4788</v>
      </c>
      <c r="P26" s="13">
        <v>528</v>
      </c>
      <c r="Q26" s="13">
        <v>3</v>
      </c>
      <c r="R26" s="13">
        <f t="shared" si="4"/>
        <v>2</v>
      </c>
      <c r="S26" s="13">
        <v>3</v>
      </c>
      <c r="T26" s="13">
        <f t="shared" si="5"/>
        <v>0</v>
      </c>
      <c r="U26" s="13">
        <v>488</v>
      </c>
      <c r="V26" s="13">
        <v>15178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</row>
    <row r="27" spans="1:34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f t="shared" si="6"/>
        <v>917</v>
      </c>
      <c r="O27" s="13">
        <v>5862</v>
      </c>
      <c r="P27" s="13">
        <v>670</v>
      </c>
      <c r="Q27" s="13">
        <v>6</v>
      </c>
      <c r="R27" s="13">
        <f t="shared" si="4"/>
        <v>3</v>
      </c>
      <c r="S27" s="13">
        <v>5</v>
      </c>
      <c r="T27" s="13">
        <f t="shared" si="5"/>
        <v>2</v>
      </c>
      <c r="U27" s="13">
        <v>850</v>
      </c>
      <c r="V27" s="13">
        <v>18393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</row>
    <row r="28" spans="1:34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f t="shared" si="6"/>
        <v>4147</v>
      </c>
      <c r="O28" s="13">
        <v>7515</v>
      </c>
      <c r="P28" s="13">
        <v>857</v>
      </c>
      <c r="Q28" s="13">
        <v>12</v>
      </c>
      <c r="R28" s="13">
        <f t="shared" si="4"/>
        <v>6</v>
      </c>
      <c r="S28" s="13">
        <v>5</v>
      </c>
      <c r="T28" s="13">
        <f t="shared" si="5"/>
        <v>0</v>
      </c>
      <c r="U28" s="13">
        <v>1059</v>
      </c>
      <c r="V28" s="13">
        <v>20909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</row>
    <row r="29" spans="1:34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f t="shared" si="6"/>
        <v>-593</v>
      </c>
      <c r="O29" s="13">
        <v>9027</v>
      </c>
      <c r="P29" s="13">
        <v>1072</v>
      </c>
      <c r="Q29" s="13">
        <v>14</v>
      </c>
      <c r="R29" s="13">
        <f t="shared" si="4"/>
        <v>2</v>
      </c>
      <c r="S29" s="13">
        <v>5</v>
      </c>
      <c r="T29" s="13">
        <f t="shared" si="5"/>
        <v>0</v>
      </c>
      <c r="U29" s="13">
        <v>1152</v>
      </c>
      <c r="V29" s="13">
        <v>23018</v>
      </c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</row>
    <row r="30" spans="1:34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f t="shared" si="6"/>
        <v>-720</v>
      </c>
      <c r="O30" s="13">
        <v>10212</v>
      </c>
      <c r="P30" s="13">
        <v>1371</v>
      </c>
      <c r="Q30" s="13">
        <v>23</v>
      </c>
      <c r="R30" s="13">
        <f t="shared" si="4"/>
        <v>9</v>
      </c>
      <c r="S30" s="13">
        <v>14</v>
      </c>
      <c r="T30" s="13">
        <f t="shared" si="5"/>
        <v>9</v>
      </c>
      <c r="U30" s="13">
        <v>1402</v>
      </c>
      <c r="V30" s="13">
        <v>27199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</row>
    <row r="31" spans="1:34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f t="shared" si="6"/>
        <v>0</v>
      </c>
      <c r="O31" s="13">
        <v>11329</v>
      </c>
      <c r="P31" s="13">
        <v>1775</v>
      </c>
      <c r="Q31" s="13">
        <v>33</v>
      </c>
      <c r="R31" s="13">
        <f t="shared" si="4"/>
        <v>10</v>
      </c>
      <c r="S31" s="13">
        <v>22</v>
      </c>
      <c r="T31" s="13">
        <f t="shared" si="5"/>
        <v>8</v>
      </c>
      <c r="U31" s="13">
        <v>1783</v>
      </c>
      <c r="V31" s="13">
        <v>32214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</row>
    <row r="32" spans="1:34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f t="shared" si="6"/>
        <v>1782</v>
      </c>
      <c r="O32" s="13">
        <v>16569</v>
      </c>
      <c r="P32" s="13">
        <v>2060</v>
      </c>
      <c r="Q32" s="13">
        <v>43</v>
      </c>
      <c r="R32" s="13">
        <f t="shared" si="4"/>
        <v>10</v>
      </c>
      <c r="S32" s="13">
        <v>22</v>
      </c>
      <c r="T32" s="13">
        <f t="shared" si="5"/>
        <v>0</v>
      </c>
      <c r="U32" s="13">
        <v>1591</v>
      </c>
      <c r="V32" s="13">
        <v>37523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</row>
    <row r="33" spans="1:34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f t="shared" si="6"/>
        <v>1370</v>
      </c>
      <c r="O33" s="13">
        <v>16718</v>
      </c>
      <c r="P33" s="13">
        <v>2593</v>
      </c>
      <c r="Q33" s="13">
        <v>60</v>
      </c>
      <c r="R33" s="13">
        <f t="shared" si="4"/>
        <v>17</v>
      </c>
      <c r="S33" s="13">
        <v>43</v>
      </c>
      <c r="T33" s="13">
        <f t="shared" si="5"/>
        <v>21</v>
      </c>
      <c r="U33" s="13">
        <v>1995</v>
      </c>
      <c r="V33" s="13">
        <v>44212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</row>
    <row r="34" spans="1:34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f t="shared" si="6"/>
        <v>4822</v>
      </c>
      <c r="O34" s="13">
        <v>17168</v>
      </c>
      <c r="P34" s="13">
        <v>3189</v>
      </c>
      <c r="Q34" s="13">
        <v>76</v>
      </c>
      <c r="R34" s="13">
        <f t="shared" si="4"/>
        <v>16</v>
      </c>
      <c r="S34" s="13">
        <v>43</v>
      </c>
      <c r="T34" s="13">
        <f t="shared" si="5"/>
        <v>0</v>
      </c>
      <c r="U34" s="13">
        <v>3995</v>
      </c>
      <c r="V34" s="13">
        <v>52089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</row>
    <row r="35" spans="1:34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f t="shared" si="6"/>
        <v>111</v>
      </c>
      <c r="O35" s="13">
        <v>22646</v>
      </c>
      <c r="P35" s="13">
        <v>3724</v>
      </c>
      <c r="Q35" s="13">
        <v>100</v>
      </c>
      <c r="R35" s="13">
        <f t="shared" si="4"/>
        <v>24</v>
      </c>
      <c r="S35" s="13">
        <v>43</v>
      </c>
      <c r="T35" s="13">
        <f t="shared" si="5"/>
        <v>0</v>
      </c>
      <c r="U35" s="13">
        <v>4938</v>
      </c>
      <c r="V35" s="13">
        <v>58982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</row>
    <row r="36" spans="1:34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f t="shared" si="6"/>
        <v>-2142</v>
      </c>
      <c r="O36" s="13">
        <v>26572</v>
      </c>
      <c r="P36" s="13">
        <v>4520</v>
      </c>
      <c r="Q36" s="13">
        <v>119</v>
      </c>
      <c r="R36" s="13">
        <f t="shared" si="4"/>
        <v>19</v>
      </c>
      <c r="S36" s="13">
        <v>43</v>
      </c>
      <c r="T36" s="13">
        <f t="shared" si="5"/>
        <v>0</v>
      </c>
      <c r="U36" s="13">
        <v>5508</v>
      </c>
      <c r="V36" s="13">
        <v>64014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</row>
    <row r="37" spans="1:34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f t="shared" si="6"/>
        <v>-6303</v>
      </c>
      <c r="O37" s="13">
        <v>32953</v>
      </c>
      <c r="P37" s="13">
        <v>5176</v>
      </c>
      <c r="Q37" s="13">
        <v>140</v>
      </c>
      <c r="R37" s="13">
        <f t="shared" si="4"/>
        <v>21</v>
      </c>
      <c r="S37" s="13">
        <v>43</v>
      </c>
      <c r="T37" s="13">
        <f t="shared" si="5"/>
        <v>0</v>
      </c>
      <c r="U37" s="13">
        <v>4845</v>
      </c>
      <c r="V37" s="13">
        <v>71967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</row>
    <row r="38" spans="1:34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f t="shared" si="6"/>
        <v>7778</v>
      </c>
      <c r="O38" s="13">
        <v>40033</v>
      </c>
      <c r="P38" s="13">
        <v>5490</v>
      </c>
      <c r="Q38" s="13">
        <v>160</v>
      </c>
      <c r="R38" s="13">
        <f t="shared" si="4"/>
        <v>20</v>
      </c>
      <c r="S38" s="13">
        <v>43</v>
      </c>
      <c r="T38" s="13">
        <f t="shared" si="5"/>
        <v>0</v>
      </c>
      <c r="U38" s="13">
        <v>4610</v>
      </c>
      <c r="V38" s="13">
        <v>79909</v>
      </c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</row>
    <row r="39" spans="1:34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f t="shared" si="6"/>
        <v>1015</v>
      </c>
      <c r="O39" s="13">
        <v>46249</v>
      </c>
      <c r="P39" s="13">
        <v>6425</v>
      </c>
      <c r="Q39" s="13">
        <v>187</v>
      </c>
      <c r="R39" s="13">
        <f t="shared" si="4"/>
        <v>27</v>
      </c>
      <c r="S39" s="13">
        <v>43</v>
      </c>
      <c r="T39" s="13">
        <f t="shared" si="5"/>
        <v>0</v>
      </c>
      <c r="U39" s="13">
        <v>4957</v>
      </c>
      <c r="V39" s="13">
        <v>88539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</row>
    <row r="40" spans="1:34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f t="shared" si="6"/>
        <v>1523</v>
      </c>
      <c r="O40" s="13">
        <v>52903</v>
      </c>
      <c r="P40" s="13">
        <v>7065</v>
      </c>
      <c r="Q40" s="13">
        <v>209</v>
      </c>
      <c r="R40" s="13">
        <f t="shared" si="4"/>
        <v>22</v>
      </c>
      <c r="S40" s="13">
        <v>68</v>
      </c>
      <c r="T40" s="13">
        <f t="shared" si="5"/>
        <v>25</v>
      </c>
      <c r="U40" s="13">
        <v>4958</v>
      </c>
      <c r="V40" s="13">
        <v>97796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</row>
    <row r="41" spans="1:34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f t="shared" si="6"/>
        <v>761</v>
      </c>
      <c r="O41" s="13">
        <v>59099</v>
      </c>
      <c r="P41" s="13">
        <v>7475</v>
      </c>
      <c r="Q41" s="13">
        <v>246</v>
      </c>
      <c r="R41" s="13">
        <f t="shared" si="4"/>
        <v>37</v>
      </c>
      <c r="S41" s="13">
        <v>68</v>
      </c>
      <c r="T41" s="13">
        <f t="shared" si="5"/>
        <v>0</v>
      </c>
      <c r="U41" s="13">
        <v>5392</v>
      </c>
      <c r="V41" s="13">
        <v>107234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</row>
    <row r="42" spans="1:34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f t="shared" si="6"/>
        <v>299</v>
      </c>
      <c r="O42" s="13">
        <v>65045</v>
      </c>
      <c r="P42" s="13">
        <v>8269</v>
      </c>
      <c r="Q42" s="13">
        <v>266</v>
      </c>
      <c r="R42" s="13">
        <f t="shared" si="4"/>
        <v>20</v>
      </c>
      <c r="S42" s="13">
        <v>75</v>
      </c>
      <c r="T42" s="13">
        <f t="shared" si="5"/>
        <v>7</v>
      </c>
      <c r="U42" s="13">
        <v>5518</v>
      </c>
      <c r="V42" s="13">
        <v>116289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</row>
    <row r="43" spans="1:34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f t="shared" si="6"/>
        <v>351</v>
      </c>
      <c r="O43" s="13">
        <v>70130</v>
      </c>
      <c r="P43" s="13">
        <v>8857</v>
      </c>
      <c r="Q43" s="13">
        <v>295</v>
      </c>
      <c r="R43" s="13">
        <f t="shared" si="4"/>
        <v>29</v>
      </c>
      <c r="S43" s="13">
        <v>75</v>
      </c>
      <c r="T43" s="13">
        <f t="shared" si="5"/>
        <v>0</v>
      </c>
      <c r="U43" s="13">
        <v>4962</v>
      </c>
      <c r="V43" s="13">
        <v>123005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</row>
    <row r="44" spans="1:34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f t="shared" si="6"/>
        <v>261</v>
      </c>
      <c r="O44" s="13">
        <v>75564</v>
      </c>
      <c r="P44" s="13">
        <v>9557</v>
      </c>
      <c r="Q44" s="13">
        <v>311</v>
      </c>
      <c r="R44" s="13">
        <f t="shared" si="4"/>
        <v>16</v>
      </c>
      <c r="S44" s="13">
        <v>140</v>
      </c>
      <c r="T44" s="13">
        <f t="shared" si="5"/>
        <v>65</v>
      </c>
      <c r="U44" s="13">
        <v>4500</v>
      </c>
      <c r="V44" s="13">
        <v>132191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</row>
    <row r="45" spans="1:34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f t="shared" si="6"/>
        <v>1600</v>
      </c>
      <c r="O45" s="13">
        <v>82846</v>
      </c>
      <c r="P45" s="13">
        <v>9910</v>
      </c>
      <c r="Q45" s="13">
        <v>345</v>
      </c>
      <c r="R45" s="13">
        <f t="shared" si="4"/>
        <v>34</v>
      </c>
      <c r="S45" s="13">
        <v>184</v>
      </c>
      <c r="T45" s="13">
        <f t="shared" si="5"/>
        <v>44</v>
      </c>
      <c r="U45" s="13">
        <v>4442</v>
      </c>
      <c r="V45" s="13">
        <v>142748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</row>
    <row r="46" spans="1:34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f t="shared" si="6"/>
        <v>-589</v>
      </c>
      <c r="O46" s="13">
        <v>85842</v>
      </c>
      <c r="P46" s="13">
        <v>10462</v>
      </c>
      <c r="Q46" s="13">
        <v>380</v>
      </c>
      <c r="R46" s="13">
        <f t="shared" si="4"/>
        <v>35</v>
      </c>
      <c r="S46" s="13">
        <v>196</v>
      </c>
      <c r="T46" s="13">
        <f t="shared" si="5"/>
        <v>12</v>
      </c>
      <c r="U46" s="13">
        <v>5903</v>
      </c>
      <c r="V46" s="13">
        <v>154150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</row>
    <row r="47" spans="1:34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f t="shared" si="6"/>
        <v>227</v>
      </c>
      <c r="O47" s="13">
        <v>97401</v>
      </c>
      <c r="P47" s="13">
        <v>11109</v>
      </c>
      <c r="Q47" s="13">
        <v>409</v>
      </c>
      <c r="R47" s="13">
        <f t="shared" si="4"/>
        <v>29</v>
      </c>
      <c r="S47" s="13">
        <v>205</v>
      </c>
      <c r="T47" s="13">
        <f t="shared" si="5"/>
        <v>9</v>
      </c>
      <c r="U47" s="13">
        <v>3801</v>
      </c>
      <c r="V47" s="13">
        <v>166359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</row>
    <row r="48" spans="1:34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f t="shared" si="6"/>
        <v>1206</v>
      </c>
      <c r="O48" s="13">
        <v>123583</v>
      </c>
      <c r="P48" s="13">
        <v>11928</v>
      </c>
      <c r="Q48" s="13">
        <v>435</v>
      </c>
      <c r="R48" s="13">
        <f t="shared" si="4"/>
        <v>26</v>
      </c>
      <c r="S48" s="13">
        <v>233</v>
      </c>
      <c r="T48" s="13">
        <f t="shared" si="5"/>
        <v>28</v>
      </c>
      <c r="U48" s="13">
        <v>4509</v>
      </c>
      <c r="V48" s="13">
        <v>176546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</row>
    <row r="49" spans="1:22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f t="shared" si="6"/>
        <v>-482</v>
      </c>
      <c r="O49" s="13">
        <v>110352</v>
      </c>
      <c r="P49" s="13">
        <v>13669</v>
      </c>
      <c r="Q49" s="13">
        <v>470</v>
      </c>
      <c r="R49" s="13">
        <f t="shared" si="4"/>
        <v>35</v>
      </c>
      <c r="S49" s="13">
        <v>266</v>
      </c>
      <c r="T49" s="13">
        <f t="shared" si="5"/>
        <v>33</v>
      </c>
      <c r="U49" s="13">
        <v>3961</v>
      </c>
      <c r="V49" s="13">
        <v>185647</v>
      </c>
    </row>
    <row r="50" spans="1:22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f t="shared" si="6"/>
        <v>-391</v>
      </c>
      <c r="O50" s="13">
        <v>116047</v>
      </c>
      <c r="P50" s="13">
        <v>13843</v>
      </c>
      <c r="Q50" s="13">
        <v>504</v>
      </c>
      <c r="R50" s="13">
        <f t="shared" si="4"/>
        <v>34</v>
      </c>
      <c r="S50" s="13">
        <v>277</v>
      </c>
      <c r="T50" s="13">
        <f t="shared" si="5"/>
        <v>11</v>
      </c>
      <c r="U50" s="13">
        <v>3611</v>
      </c>
      <c r="V50" s="13">
        <v>190857</v>
      </c>
    </row>
    <row r="51" spans="1:22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f t="shared" si="6"/>
        <v>1948</v>
      </c>
      <c r="O51" s="13">
        <v>118986</v>
      </c>
      <c r="P51" s="13">
        <v>14399</v>
      </c>
      <c r="Q51" s="13">
        <v>535</v>
      </c>
      <c r="R51" s="13">
        <f t="shared" si="4"/>
        <v>31</v>
      </c>
      <c r="S51" s="13">
        <v>277</v>
      </c>
      <c r="T51" s="13">
        <f t="shared" si="5"/>
        <v>0</v>
      </c>
      <c r="U51" s="13">
        <v>3264</v>
      </c>
      <c r="V51" s="13">
        <v>199743</v>
      </c>
    </row>
    <row r="52" spans="1:22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f t="shared" si="6"/>
        <v>-3724</v>
      </c>
      <c r="O52" s="13">
        <v>122592</v>
      </c>
      <c r="P52" s="13">
        <v>14762</v>
      </c>
      <c r="Q52" s="13">
        <v>567</v>
      </c>
      <c r="R52" s="13">
        <f t="shared" si="4"/>
        <v>32</v>
      </c>
      <c r="S52" s="13">
        <v>347</v>
      </c>
      <c r="T52" s="13">
        <f t="shared" si="5"/>
        <v>70</v>
      </c>
      <c r="U52" s="13">
        <v>2474</v>
      </c>
      <c r="V52" s="13">
        <v>211663</v>
      </c>
    </row>
    <row r="53" spans="1:22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f t="shared" si="6"/>
        <v>2879</v>
      </c>
      <c r="O53" s="13">
        <v>128653</v>
      </c>
      <c r="P53" s="13">
        <v>15089</v>
      </c>
      <c r="Q53" s="13">
        <v>599</v>
      </c>
      <c r="R53" s="13">
        <f t="shared" si="4"/>
        <v>32</v>
      </c>
      <c r="S53" s="13">
        <v>383</v>
      </c>
      <c r="T53" s="13">
        <f t="shared" si="5"/>
        <v>36</v>
      </c>
      <c r="U53" s="13">
        <v>4060</v>
      </c>
      <c r="V53" s="13">
        <v>225291</v>
      </c>
    </row>
    <row r="54" spans="1:22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f t="shared" si="6"/>
        <v>-79</v>
      </c>
      <c r="O54" s="13">
        <v>131976</v>
      </c>
      <c r="P54" s="13">
        <v>15701</v>
      </c>
      <c r="Q54" s="13">
        <v>629</v>
      </c>
      <c r="R54" s="13">
        <f t="shared" si="4"/>
        <v>30</v>
      </c>
      <c r="S54" s="13">
        <v>493</v>
      </c>
      <c r="T54" s="13">
        <f t="shared" si="5"/>
        <v>110</v>
      </c>
      <c r="U54" s="13">
        <v>3910</v>
      </c>
      <c r="V54" s="13">
        <v>238691</v>
      </c>
    </row>
    <row r="55" spans="1:22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f t="shared" si="6"/>
        <v>-609</v>
      </c>
      <c r="O55" s="13">
        <v>135113</v>
      </c>
      <c r="P55" s="13">
        <v>16262</v>
      </c>
      <c r="Q55" s="13">
        <v>657</v>
      </c>
      <c r="R55" s="13">
        <f t="shared" si="4"/>
        <v>28</v>
      </c>
      <c r="S55" s="13">
        <v>519</v>
      </c>
      <c r="T55" s="13">
        <f t="shared" si="5"/>
        <v>26</v>
      </c>
      <c r="U55" s="13">
        <v>4805</v>
      </c>
      <c r="V55" s="13">
        <v>253408</v>
      </c>
    </row>
    <row r="56" spans="1:22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f t="shared" si="6"/>
        <v>0</v>
      </c>
      <c r="O56" s="13">
        <v>137860</v>
      </c>
      <c r="P56" s="13">
        <v>16340</v>
      </c>
      <c r="Q56" s="13">
        <v>687</v>
      </c>
      <c r="R56" s="13">
        <f t="shared" si="4"/>
        <v>30</v>
      </c>
      <c r="S56" s="13">
        <v>610</v>
      </c>
      <c r="T56" s="13">
        <f t="shared" si="5"/>
        <v>91</v>
      </c>
      <c r="U56" s="13">
        <v>5166</v>
      </c>
      <c r="V56" s="13">
        <v>266187</v>
      </c>
    </row>
    <row r="57" spans="1:22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f t="shared" si="6"/>
        <v>2391</v>
      </c>
      <c r="O57" s="13">
        <v>162439</v>
      </c>
      <c r="P57" s="13">
        <v>16907</v>
      </c>
      <c r="Q57" s="13">
        <v>714</v>
      </c>
      <c r="R57" s="13">
        <f t="shared" si="4"/>
        <v>27</v>
      </c>
      <c r="S57" s="13">
        <v>610</v>
      </c>
      <c r="T57" s="13">
        <f t="shared" si="5"/>
        <v>0</v>
      </c>
      <c r="U57" s="13">
        <v>4959</v>
      </c>
      <c r="V57" s="13">
        <v>275689</v>
      </c>
    </row>
    <row r="58" spans="1:22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f t="shared" si="6"/>
        <v>2958</v>
      </c>
      <c r="O58" s="13">
        <v>172751</v>
      </c>
      <c r="P58" s="13">
        <v>17415</v>
      </c>
      <c r="Q58" s="13">
        <v>735</v>
      </c>
      <c r="R58" s="13">
        <f t="shared" si="4"/>
        <v>21</v>
      </c>
      <c r="S58" s="13">
        <v>610</v>
      </c>
      <c r="T58" s="13">
        <f t="shared" si="5"/>
        <v>0</v>
      </c>
      <c r="U58" s="13">
        <v>4739</v>
      </c>
      <c r="V58" s="13">
        <v>286690</v>
      </c>
    </row>
    <row r="59" spans="1:22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f t="shared" si="6"/>
        <v>-159</v>
      </c>
      <c r="O59" s="13">
        <v>176381</v>
      </c>
      <c r="P59" s="13">
        <v>18095</v>
      </c>
      <c r="Q59" s="13">
        <v>762</v>
      </c>
      <c r="R59" s="13">
        <f t="shared" si="4"/>
        <v>27</v>
      </c>
      <c r="S59" s="13">
        <v>917</v>
      </c>
      <c r="T59" s="13">
        <f t="shared" si="5"/>
        <v>307</v>
      </c>
      <c r="U59" s="13">
        <v>5009</v>
      </c>
      <c r="V59" s="13">
        <v>301519</v>
      </c>
    </row>
    <row r="60" spans="1:22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f t="shared" si="6"/>
        <v>0</v>
      </c>
      <c r="O60" s="13">
        <v>185101</v>
      </c>
      <c r="P60" s="13">
        <v>18315</v>
      </c>
      <c r="Q60" s="13">
        <v>785</v>
      </c>
      <c r="R60" s="13">
        <f t="shared" si="4"/>
        <v>23</v>
      </c>
      <c r="S60" s="13">
        <v>1143</v>
      </c>
      <c r="T60" s="13">
        <f t="shared" si="5"/>
        <v>226</v>
      </c>
      <c r="U60" s="13">
        <v>3219</v>
      </c>
      <c r="V60" s="13">
        <v>316951</v>
      </c>
    </row>
    <row r="61" spans="1:22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f t="shared" si="6"/>
        <v>-304</v>
      </c>
      <c r="O61" s="13">
        <v>193447</v>
      </c>
      <c r="P61" s="13">
        <v>18701</v>
      </c>
      <c r="Q61" s="13">
        <v>820</v>
      </c>
      <c r="R61" s="13">
        <f t="shared" si="4"/>
        <v>35</v>
      </c>
      <c r="S61" s="13">
        <v>1201</v>
      </c>
      <c r="T61" s="13">
        <f t="shared" si="5"/>
        <v>58</v>
      </c>
      <c r="U61" s="13">
        <v>4048</v>
      </c>
      <c r="V61" s="13">
        <v>332041</v>
      </c>
    </row>
    <row r="62" spans="1:22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f t="shared" si="6"/>
        <v>-721</v>
      </c>
      <c r="O62" s="13">
        <v>200219</v>
      </c>
      <c r="P62" s="13">
        <v>19033</v>
      </c>
      <c r="Q62" s="13">
        <v>854</v>
      </c>
      <c r="R62" s="13">
        <f t="shared" si="4"/>
        <v>34</v>
      </c>
      <c r="S62" s="13">
        <v>1228</v>
      </c>
      <c r="T62" s="13">
        <f t="shared" si="5"/>
        <v>27</v>
      </c>
      <c r="U62" s="13">
        <v>4377</v>
      </c>
      <c r="V62" s="13">
        <v>346762</v>
      </c>
    </row>
    <row r="63" spans="1:22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f t="shared" si="6"/>
        <v>311</v>
      </c>
      <c r="O63" s="13">
        <v>203562</v>
      </c>
      <c r="P63" s="13">
        <v>19459</v>
      </c>
      <c r="Q63" s="13">
        <v>880</v>
      </c>
      <c r="R63" s="13">
        <f t="shared" si="4"/>
        <v>26</v>
      </c>
      <c r="S63" s="13">
        <v>1277</v>
      </c>
      <c r="T63" s="13">
        <f t="shared" si="5"/>
        <v>49</v>
      </c>
      <c r="U63" s="13">
        <v>4783</v>
      </c>
      <c r="V63" s="13">
        <v>360195</v>
      </c>
    </row>
    <row r="64" spans="1:22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f t="shared" si="6"/>
        <v>521</v>
      </c>
      <c r="O64" s="13">
        <v>207873</v>
      </c>
      <c r="P64" s="13">
        <v>20009</v>
      </c>
      <c r="Q64" s="13">
        <v>903</v>
      </c>
      <c r="R64" s="13">
        <f t="shared" si="4"/>
        <v>23</v>
      </c>
      <c r="S64" s="13">
        <v>1329</v>
      </c>
      <c r="T64" s="13">
        <f t="shared" si="5"/>
        <v>52</v>
      </c>
      <c r="U64" s="13">
        <v>4673</v>
      </c>
      <c r="V64" s="13">
        <v>368428</v>
      </c>
    </row>
    <row r="65" spans="1:22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f t="shared" si="6"/>
        <v>250</v>
      </c>
      <c r="O65" s="13">
        <v>208453</v>
      </c>
      <c r="P65" s="13">
        <v>20264</v>
      </c>
      <c r="Q65" s="13">
        <v>928</v>
      </c>
      <c r="R65" s="13">
        <f t="shared" si="4"/>
        <v>25</v>
      </c>
      <c r="S65" s="13">
        <v>1357</v>
      </c>
      <c r="T65" s="13">
        <f t="shared" si="5"/>
        <v>28</v>
      </c>
      <c r="U65" s="13">
        <v>5091</v>
      </c>
      <c r="V65" s="13">
        <v>380572</v>
      </c>
    </row>
    <row r="66" spans="1:22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f t="shared" si="6"/>
        <v>-1144</v>
      </c>
      <c r="O66" s="13">
        <v>211180</v>
      </c>
      <c r="P66" s="13">
        <v>20390</v>
      </c>
      <c r="Q66" s="13">
        <v>948</v>
      </c>
      <c r="R66" s="13">
        <f t="shared" si="4"/>
        <v>20</v>
      </c>
      <c r="S66" s="13">
        <v>1389</v>
      </c>
      <c r="T66" s="13">
        <f t="shared" si="5"/>
        <v>32</v>
      </c>
      <c r="U66" s="13">
        <v>3563</v>
      </c>
      <c r="V66" s="13">
        <v>396061</v>
      </c>
    </row>
    <row r="67" spans="1:22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f t="shared" si="6"/>
        <v>9</v>
      </c>
      <c r="O67" s="13">
        <v>215325</v>
      </c>
      <c r="P67" s="13">
        <v>20913</v>
      </c>
      <c r="Q67" s="13">
        <v>973</v>
      </c>
      <c r="R67" s="13">
        <f t="shared" si="4"/>
        <v>25</v>
      </c>
      <c r="S67" s="13">
        <v>1470</v>
      </c>
      <c r="T67" s="13">
        <f t="shared" si="5"/>
        <v>81</v>
      </c>
      <c r="U67" s="13">
        <v>3825</v>
      </c>
      <c r="V67" s="13">
        <v>410775</v>
      </c>
    </row>
    <row r="68" spans="1:22" ht="17" thickBot="1">
      <c r="A68" s="12">
        <v>43951</v>
      </c>
      <c r="B68" s="49">
        <v>65</v>
      </c>
      <c r="C68" s="13">
        <v>24692</v>
      </c>
      <c r="D68" s="48">
        <f t="shared" ref="D68:D73" si="7">C68-C67</f>
        <v>368</v>
      </c>
      <c r="E68" s="13">
        <v>247343</v>
      </c>
      <c r="F68" s="13">
        <f t="shared" ref="F68:F73" si="8">E68-E67</f>
        <v>3869</v>
      </c>
      <c r="G68" s="13">
        <v>968</v>
      </c>
      <c r="H68" s="13">
        <f t="shared" ref="H68:H73" si="9">G68-G67</f>
        <v>-12</v>
      </c>
      <c r="I68" s="13">
        <v>172</v>
      </c>
      <c r="J68" s="13">
        <f t="shared" ref="J68:J73" si="10">I68-I67</f>
        <v>3</v>
      </c>
      <c r="K68" s="13">
        <v>1140</v>
      </c>
      <c r="L68" s="13">
        <v>22062</v>
      </c>
      <c r="M68" s="13">
        <v>29467</v>
      </c>
      <c r="N68" s="13">
        <f t="shared" si="6"/>
        <v>-101</v>
      </c>
      <c r="O68" s="13">
        <v>218857</v>
      </c>
      <c r="P68" s="13">
        <v>21397</v>
      </c>
      <c r="Q68" s="13">
        <v>989</v>
      </c>
      <c r="R68" s="13">
        <f t="shared" ref="R68:R73" si="11">Q68-Q67</f>
        <v>16</v>
      </c>
      <c r="S68" s="13">
        <v>1519</v>
      </c>
      <c r="T68" s="13">
        <f t="shared" si="5"/>
        <v>49</v>
      </c>
      <c r="U68" s="13">
        <v>3794</v>
      </c>
      <c r="V68" s="13">
        <v>427169</v>
      </c>
    </row>
    <row r="69" spans="1:22" ht="17" thickBot="1">
      <c r="A69" s="12">
        <v>43952</v>
      </c>
      <c r="B69" s="49">
        <v>66</v>
      </c>
      <c r="C69" s="13">
        <v>24987</v>
      </c>
      <c r="D69" s="48">
        <f t="shared" si="7"/>
        <v>295</v>
      </c>
      <c r="E69" s="13">
        <v>250905</v>
      </c>
      <c r="F69" s="13">
        <f t="shared" si="8"/>
        <v>3562</v>
      </c>
      <c r="G69" s="13">
        <v>892</v>
      </c>
      <c r="H69" s="13">
        <f t="shared" si="9"/>
        <v>-76</v>
      </c>
      <c r="I69" s="13">
        <v>154</v>
      </c>
      <c r="J69" s="13">
        <f t="shared" si="10"/>
        <v>-18</v>
      </c>
      <c r="K69" s="13">
        <v>1046</v>
      </c>
      <c r="L69" s="13">
        <v>22333</v>
      </c>
      <c r="M69" s="13">
        <v>29756</v>
      </c>
      <c r="N69" s="13">
        <f t="shared" si="6"/>
        <v>289</v>
      </c>
      <c r="O69" s="13">
        <v>222090</v>
      </c>
      <c r="P69" s="13">
        <v>21287</v>
      </c>
      <c r="Q69" s="13">
        <v>1007</v>
      </c>
      <c r="R69" s="13">
        <f t="shared" si="11"/>
        <v>18</v>
      </c>
      <c r="S69" s="13">
        <v>1647</v>
      </c>
      <c r="T69" s="13">
        <f t="shared" si="5"/>
        <v>128</v>
      </c>
      <c r="U69" s="13">
        <v>3828</v>
      </c>
      <c r="V69" s="13">
        <v>439717</v>
      </c>
    </row>
    <row r="70" spans="1:22" ht="17" thickBot="1">
      <c r="A70" s="12">
        <v>43953</v>
      </c>
      <c r="B70" s="49">
        <v>67</v>
      </c>
      <c r="C70" s="14">
        <v>25190</v>
      </c>
      <c r="D70" s="48">
        <f t="shared" si="7"/>
        <v>203</v>
      </c>
      <c r="E70" s="13">
        <v>252728</v>
      </c>
      <c r="F70" s="13">
        <f t="shared" si="8"/>
        <v>1823</v>
      </c>
      <c r="G70" s="13">
        <v>855</v>
      </c>
      <c r="H70" s="13">
        <f t="shared" si="9"/>
        <v>-37</v>
      </c>
      <c r="I70" s="13">
        <v>150</v>
      </c>
      <c r="J70" s="13">
        <f t="shared" si="10"/>
        <v>-4</v>
      </c>
      <c r="K70" s="13">
        <v>1005</v>
      </c>
      <c r="L70" s="13">
        <v>22476</v>
      </c>
      <c r="M70" s="13">
        <v>27895</v>
      </c>
      <c r="N70" s="13">
        <f t="shared" si="6"/>
        <v>-1861</v>
      </c>
      <c r="O70" s="13">
        <v>223777</v>
      </c>
      <c r="P70" s="13">
        <v>21471</v>
      </c>
      <c r="Q70" s="13">
        <v>1023</v>
      </c>
      <c r="R70" s="13">
        <f t="shared" si="11"/>
        <v>16</v>
      </c>
      <c r="S70" s="13">
        <v>1671</v>
      </c>
      <c r="T70" s="13">
        <f t="shared" ref="T70:T82" si="12">S70-S69</f>
        <v>24</v>
      </c>
      <c r="U70" s="13">
        <v>3761</v>
      </c>
      <c r="V70" s="13">
        <v>450244</v>
      </c>
    </row>
    <row r="71" spans="1:22" ht="17" thickBot="1">
      <c r="A71" s="12">
        <v>43954</v>
      </c>
      <c r="B71" s="49">
        <v>68</v>
      </c>
      <c r="C71" s="14">
        <v>25282</v>
      </c>
      <c r="D71" s="48">
        <f t="shared" si="7"/>
        <v>92</v>
      </c>
      <c r="E71" s="13">
        <v>252889</v>
      </c>
      <c r="F71" s="13">
        <f t="shared" si="8"/>
        <v>161</v>
      </c>
      <c r="G71" s="13">
        <v>856</v>
      </c>
      <c r="H71" s="13">
        <f t="shared" si="9"/>
        <v>1</v>
      </c>
      <c r="I71" s="13">
        <v>144</v>
      </c>
      <c r="J71" s="13">
        <f t="shared" si="10"/>
        <v>-6</v>
      </c>
      <c r="K71" s="13">
        <v>1000</v>
      </c>
      <c r="L71" s="13">
        <v>22550</v>
      </c>
      <c r="M71" s="13">
        <v>25324</v>
      </c>
      <c r="N71" s="13">
        <f t="shared" si="6"/>
        <v>-2571</v>
      </c>
      <c r="O71" s="13">
        <v>223916</v>
      </c>
      <c r="P71" s="13">
        <v>21550</v>
      </c>
      <c r="Q71" s="13">
        <v>1043</v>
      </c>
      <c r="R71" s="13">
        <f t="shared" si="11"/>
        <v>20</v>
      </c>
      <c r="S71" s="13">
        <v>1689</v>
      </c>
      <c r="T71" s="13">
        <f t="shared" si="12"/>
        <v>18</v>
      </c>
      <c r="U71" s="13">
        <v>3691</v>
      </c>
      <c r="V71" s="13">
        <v>458702</v>
      </c>
    </row>
    <row r="72" spans="1:22" ht="17" thickBot="1">
      <c r="A72" s="12">
        <v>43955</v>
      </c>
      <c r="B72" s="49">
        <v>69</v>
      </c>
      <c r="C72" s="14">
        <v>25524</v>
      </c>
      <c r="D72" s="48">
        <f t="shared" si="7"/>
        <v>242</v>
      </c>
      <c r="E72" s="13">
        <v>254510</v>
      </c>
      <c r="F72" s="13">
        <f t="shared" si="8"/>
        <v>1621</v>
      </c>
      <c r="G72" s="13">
        <v>813</v>
      </c>
      <c r="H72" s="13">
        <f t="shared" si="9"/>
        <v>-43</v>
      </c>
      <c r="I72" s="13">
        <v>143</v>
      </c>
      <c r="J72" s="13">
        <f t="shared" si="10"/>
        <v>-1</v>
      </c>
      <c r="K72" s="13">
        <f t="shared" ref="K72:K135" si="13">G72+I72</f>
        <v>956</v>
      </c>
      <c r="L72" s="13">
        <f t="shared" ref="L72:L135" si="14">C72-Q72-S72</f>
        <v>22749</v>
      </c>
      <c r="M72" s="13">
        <v>25081</v>
      </c>
      <c r="N72" s="13">
        <f t="shared" si="6"/>
        <v>-243</v>
      </c>
      <c r="O72" s="13">
        <v>226226</v>
      </c>
      <c r="P72" s="13">
        <f t="shared" ref="P72:P135" si="15">L72-G72-I72</f>
        <v>21793</v>
      </c>
      <c r="Q72" s="13">
        <v>1063</v>
      </c>
      <c r="R72" s="13">
        <f t="shared" si="11"/>
        <v>20</v>
      </c>
      <c r="S72" s="13">
        <v>1712</v>
      </c>
      <c r="T72" s="13">
        <f t="shared" si="12"/>
        <v>23</v>
      </c>
      <c r="U72" s="13">
        <v>2760</v>
      </c>
      <c r="V72" s="13">
        <v>470412</v>
      </c>
    </row>
    <row r="73" spans="1:22" ht="17" thickBot="1">
      <c r="A73" s="12">
        <v>43956</v>
      </c>
      <c r="B73" s="49">
        <v>70</v>
      </c>
      <c r="C73" s="14">
        <v>25702</v>
      </c>
      <c r="D73" s="48">
        <f t="shared" si="7"/>
        <v>178</v>
      </c>
      <c r="E73" s="13">
        <v>258488</v>
      </c>
      <c r="F73" s="13">
        <f t="shared" si="8"/>
        <v>3978</v>
      </c>
      <c r="G73" s="13">
        <v>818</v>
      </c>
      <c r="H73" s="13">
        <f t="shared" si="9"/>
        <v>5</v>
      </c>
      <c r="I73" s="13">
        <v>134</v>
      </c>
      <c r="J73" s="13">
        <f t="shared" si="10"/>
        <v>-9</v>
      </c>
      <c r="K73" s="13">
        <f t="shared" si="13"/>
        <v>952</v>
      </c>
      <c r="L73" s="13">
        <f t="shared" si="14"/>
        <v>22885</v>
      </c>
      <c r="M73" s="13">
        <v>25066</v>
      </c>
      <c r="N73" s="13">
        <f t="shared" si="6"/>
        <v>-15</v>
      </c>
      <c r="O73" s="13">
        <v>230115</v>
      </c>
      <c r="P73" s="13">
        <f t="shared" si="15"/>
        <v>21933</v>
      </c>
      <c r="Q73" s="13">
        <v>1074</v>
      </c>
      <c r="R73" s="13">
        <f t="shared" si="11"/>
        <v>11</v>
      </c>
      <c r="S73" s="13">
        <v>1743</v>
      </c>
      <c r="T73" s="13">
        <f t="shared" si="12"/>
        <v>31</v>
      </c>
      <c r="U73" s="13">
        <v>2671</v>
      </c>
      <c r="V73" s="13">
        <v>486403</v>
      </c>
    </row>
    <row r="74" spans="1:22" ht="17" thickBot="1">
      <c r="A74" s="12">
        <v>43957</v>
      </c>
      <c r="B74" s="49">
        <v>71</v>
      </c>
      <c r="C74" s="14">
        <v>26182</v>
      </c>
      <c r="D74" s="48">
        <f t="shared" ref="D74:D82" si="16">C74-C73</f>
        <v>480</v>
      </c>
      <c r="E74" s="13">
        <v>262041</v>
      </c>
      <c r="F74" s="13">
        <f t="shared" ref="F74:F82" si="17">E74-E73</f>
        <v>3553</v>
      </c>
      <c r="G74" s="13">
        <v>838</v>
      </c>
      <c r="H74" s="13">
        <f t="shared" ref="H74:H82" si="18">G74-G73</f>
        <v>20</v>
      </c>
      <c r="I74" s="13">
        <v>136</v>
      </c>
      <c r="J74" s="13">
        <f t="shared" ref="J74:J82" si="19">I74-I73</f>
        <v>2</v>
      </c>
      <c r="K74" s="13">
        <f t="shared" si="13"/>
        <v>974</v>
      </c>
      <c r="L74" s="13">
        <f t="shared" si="14"/>
        <v>23017</v>
      </c>
      <c r="M74" s="13">
        <v>24579</v>
      </c>
      <c r="N74" s="13">
        <f t="shared" si="6"/>
        <v>-487</v>
      </c>
      <c r="O74" s="13">
        <v>233367</v>
      </c>
      <c r="P74" s="13">
        <f t="shared" si="15"/>
        <v>22043</v>
      </c>
      <c r="Q74" s="13">
        <v>1089</v>
      </c>
      <c r="R74" s="13">
        <f t="shared" ref="R74:R82" si="20">Q74-Q73</f>
        <v>15</v>
      </c>
      <c r="S74" s="13">
        <v>2076</v>
      </c>
      <c r="T74" s="13">
        <f t="shared" si="12"/>
        <v>333</v>
      </c>
      <c r="U74" s="13">
        <v>2492</v>
      </c>
      <c r="V74" s="13">
        <v>501855</v>
      </c>
    </row>
    <row r="75" spans="1:22" ht="17" thickBot="1">
      <c r="A75" s="12">
        <v>43958</v>
      </c>
      <c r="B75" s="49">
        <v>72</v>
      </c>
      <c r="C75" s="14">
        <v>26715</v>
      </c>
      <c r="D75" s="48">
        <f t="shared" si="16"/>
        <v>533</v>
      </c>
      <c r="E75" s="13">
        <v>265572</v>
      </c>
      <c r="F75" s="13">
        <f t="shared" si="17"/>
        <v>3531</v>
      </c>
      <c r="G75" s="13">
        <v>874</v>
      </c>
      <c r="H75" s="13">
        <f t="shared" si="18"/>
        <v>36</v>
      </c>
      <c r="I75" s="13">
        <v>135</v>
      </c>
      <c r="J75" s="13">
        <f t="shared" si="19"/>
        <v>-1</v>
      </c>
      <c r="K75" s="13">
        <f t="shared" si="13"/>
        <v>1009</v>
      </c>
      <c r="L75" s="13">
        <f t="shared" si="14"/>
        <v>23352</v>
      </c>
      <c r="M75" s="13">
        <v>27318</v>
      </c>
      <c r="N75" s="13">
        <f t="shared" si="6"/>
        <v>2739</v>
      </c>
      <c r="O75" s="13">
        <v>236191</v>
      </c>
      <c r="P75" s="13">
        <f t="shared" si="15"/>
        <v>22343</v>
      </c>
      <c r="Q75" s="13">
        <v>1105</v>
      </c>
      <c r="R75" s="13">
        <f t="shared" si="20"/>
        <v>16</v>
      </c>
      <c r="S75" s="13">
        <v>2258</v>
      </c>
      <c r="T75" s="13">
        <f t="shared" si="12"/>
        <v>182</v>
      </c>
      <c r="U75" s="13">
        <v>2666</v>
      </c>
      <c r="V75" s="13">
        <v>517660</v>
      </c>
    </row>
    <row r="76" spans="1:22" ht="17" thickBot="1">
      <c r="A76" s="12">
        <v>43959</v>
      </c>
      <c r="B76" s="49">
        <v>73</v>
      </c>
      <c r="C76" s="14">
        <v>27268</v>
      </c>
      <c r="D76" s="48">
        <f t="shared" si="16"/>
        <v>553</v>
      </c>
      <c r="E76" s="13">
        <v>269266</v>
      </c>
      <c r="F76" s="13">
        <f t="shared" si="17"/>
        <v>3694</v>
      </c>
      <c r="G76" s="13">
        <v>842</v>
      </c>
      <c r="H76" s="13">
        <f t="shared" si="18"/>
        <v>-32</v>
      </c>
      <c r="I76" s="13">
        <v>127</v>
      </c>
      <c r="J76" s="13">
        <f t="shared" si="19"/>
        <v>-8</v>
      </c>
      <c r="K76" s="13">
        <f t="shared" si="13"/>
        <v>969</v>
      </c>
      <c r="L76" s="13">
        <f t="shared" si="14"/>
        <v>23732</v>
      </c>
      <c r="M76" s="13">
        <v>26829</v>
      </c>
      <c r="N76" s="13">
        <f t="shared" si="6"/>
        <v>-489</v>
      </c>
      <c r="O76" s="13">
        <v>239014</v>
      </c>
      <c r="P76" s="13">
        <f t="shared" si="15"/>
        <v>22763</v>
      </c>
      <c r="Q76" s="13">
        <v>1114</v>
      </c>
      <c r="R76" s="13">
        <f t="shared" si="20"/>
        <v>9</v>
      </c>
      <c r="S76" s="13">
        <v>2422</v>
      </c>
      <c r="T76" s="13">
        <f t="shared" si="12"/>
        <v>164</v>
      </c>
      <c r="U76" s="13">
        <v>2984</v>
      </c>
      <c r="V76" s="13"/>
    </row>
    <row r="77" spans="1:22" ht="17" thickBot="1">
      <c r="A77" s="12">
        <v>43960</v>
      </c>
      <c r="B77" s="49">
        <v>74</v>
      </c>
      <c r="C77" s="14">
        <v>27406</v>
      </c>
      <c r="D77" s="48">
        <f t="shared" si="16"/>
        <v>138</v>
      </c>
      <c r="E77" s="13">
        <v>272443</v>
      </c>
      <c r="F77" s="13">
        <f t="shared" si="17"/>
        <v>3177</v>
      </c>
      <c r="G77" s="13">
        <v>815</v>
      </c>
      <c r="H77" s="13">
        <f t="shared" si="18"/>
        <v>-27</v>
      </c>
      <c r="I77" s="13">
        <v>120</v>
      </c>
      <c r="J77" s="13">
        <f t="shared" si="19"/>
        <v>-7</v>
      </c>
      <c r="K77" s="13">
        <f t="shared" si="13"/>
        <v>935</v>
      </c>
      <c r="L77" s="13">
        <f t="shared" si="14"/>
        <v>23781</v>
      </c>
      <c r="M77" s="13">
        <v>26667</v>
      </c>
      <c r="N77" s="13">
        <f t="shared" si="6"/>
        <v>-162</v>
      </c>
      <c r="O77" s="13">
        <v>242082</v>
      </c>
      <c r="P77" s="13">
        <f t="shared" si="15"/>
        <v>22846</v>
      </c>
      <c r="Q77" s="13">
        <v>1126</v>
      </c>
      <c r="R77" s="13">
        <f t="shared" si="20"/>
        <v>12</v>
      </c>
      <c r="S77" s="13">
        <v>2499</v>
      </c>
      <c r="T77" s="13">
        <f t="shared" si="12"/>
        <v>77</v>
      </c>
      <c r="U77" s="13">
        <v>2955</v>
      </c>
      <c r="V77" s="13"/>
    </row>
    <row r="78" spans="1:22" ht="17" thickBot="1">
      <c r="A78" s="12">
        <v>43961</v>
      </c>
      <c r="B78" s="49">
        <v>75</v>
      </c>
      <c r="C78" s="14">
        <v>27581</v>
      </c>
      <c r="D78" s="48">
        <f t="shared" si="16"/>
        <v>175</v>
      </c>
      <c r="E78" s="13">
        <v>274536</v>
      </c>
      <c r="F78" s="13">
        <f t="shared" si="17"/>
        <v>2093</v>
      </c>
      <c r="G78" s="13">
        <v>797</v>
      </c>
      <c r="H78" s="13">
        <f t="shared" si="18"/>
        <v>-18</v>
      </c>
      <c r="I78" s="13">
        <v>112</v>
      </c>
      <c r="J78" s="13">
        <f t="shared" si="19"/>
        <v>-8</v>
      </c>
      <c r="K78" s="13">
        <f t="shared" si="13"/>
        <v>909</v>
      </c>
      <c r="L78" s="13">
        <f t="shared" si="14"/>
        <v>23897</v>
      </c>
      <c r="M78" s="13">
        <v>27581</v>
      </c>
      <c r="N78" s="13">
        <f>M78-M77</f>
        <v>914</v>
      </c>
      <c r="O78" s="13">
        <v>244201</v>
      </c>
      <c r="P78" s="13">
        <f t="shared" si="15"/>
        <v>22988</v>
      </c>
      <c r="Q78" s="13">
        <v>1135</v>
      </c>
      <c r="R78" s="13">
        <f t="shared" si="20"/>
        <v>9</v>
      </c>
      <c r="S78" s="13">
        <v>2549</v>
      </c>
      <c r="T78" s="13">
        <f t="shared" si="12"/>
        <v>50</v>
      </c>
      <c r="U78" s="13">
        <v>2754</v>
      </c>
      <c r="V78" s="13"/>
    </row>
    <row r="79" spans="1:22" ht="17" thickBot="1">
      <c r="A79" s="12">
        <v>43962</v>
      </c>
      <c r="B79" s="49">
        <v>76</v>
      </c>
      <c r="C79" s="14">
        <v>27679</v>
      </c>
      <c r="D79" s="48">
        <f t="shared" si="16"/>
        <v>98</v>
      </c>
      <c r="E79" s="13">
        <v>276153</v>
      </c>
      <c r="F79" s="13">
        <f t="shared" si="17"/>
        <v>1617</v>
      </c>
      <c r="G79" s="13">
        <v>805</v>
      </c>
      <c r="H79" s="13">
        <f t="shared" si="18"/>
        <v>8</v>
      </c>
      <c r="I79" s="13">
        <v>112</v>
      </c>
      <c r="J79" s="13">
        <f t="shared" si="19"/>
        <v>0</v>
      </c>
      <c r="K79" s="13">
        <f t="shared" si="13"/>
        <v>917</v>
      </c>
      <c r="L79" s="13">
        <f t="shared" si="14"/>
        <v>23986</v>
      </c>
      <c r="M79" s="13">
        <v>28307</v>
      </c>
      <c r="N79" s="13">
        <f>M79-M78</f>
        <v>726</v>
      </c>
      <c r="O79" s="13">
        <v>245832</v>
      </c>
      <c r="P79" s="13">
        <f t="shared" si="15"/>
        <v>23069</v>
      </c>
      <c r="Q79" s="13">
        <v>1144</v>
      </c>
      <c r="R79" s="13">
        <f t="shared" si="20"/>
        <v>9</v>
      </c>
      <c r="S79" s="13">
        <v>2549</v>
      </c>
      <c r="T79" s="13">
        <f t="shared" si="12"/>
        <v>0</v>
      </c>
      <c r="U79" s="13">
        <v>2643</v>
      </c>
      <c r="V79" s="13"/>
    </row>
    <row r="80" spans="1:22" ht="17" thickBot="1">
      <c r="A80" s="12">
        <v>43963</v>
      </c>
      <c r="B80" s="49">
        <v>77</v>
      </c>
      <c r="C80" s="14">
        <v>27913</v>
      </c>
      <c r="D80" s="48">
        <f t="shared" si="16"/>
        <v>234</v>
      </c>
      <c r="E80" s="13">
        <v>279933</v>
      </c>
      <c r="F80" s="13">
        <f t="shared" si="17"/>
        <v>3780</v>
      </c>
      <c r="G80" s="13">
        <v>709</v>
      </c>
      <c r="H80" s="13">
        <f t="shared" si="18"/>
        <v>-96</v>
      </c>
      <c r="I80" s="13">
        <v>113</v>
      </c>
      <c r="J80" s="13">
        <f t="shared" si="19"/>
        <v>1</v>
      </c>
      <c r="K80" s="13">
        <f t="shared" si="13"/>
        <v>822</v>
      </c>
      <c r="L80" s="13">
        <f t="shared" si="14"/>
        <v>23737</v>
      </c>
      <c r="M80" s="13">
        <v>27054</v>
      </c>
      <c r="N80" s="13">
        <f>M80-M79</f>
        <v>-1253</v>
      </c>
      <c r="O80" s="13">
        <v>249301</v>
      </c>
      <c r="P80" s="13">
        <f t="shared" si="15"/>
        <v>22915</v>
      </c>
      <c r="Q80" s="13">
        <v>1163</v>
      </c>
      <c r="R80" s="13">
        <f t="shared" si="20"/>
        <v>19</v>
      </c>
      <c r="S80" s="13">
        <v>3013</v>
      </c>
      <c r="T80" s="13">
        <f t="shared" si="12"/>
        <v>464</v>
      </c>
      <c r="U80" s="13">
        <v>2719</v>
      </c>
      <c r="V80" s="13"/>
    </row>
    <row r="81" spans="1:22" ht="17" thickBot="1">
      <c r="A81" s="12">
        <v>43964</v>
      </c>
      <c r="B81" s="49">
        <v>78</v>
      </c>
      <c r="C81" s="14">
        <v>28132</v>
      </c>
      <c r="D81" s="48">
        <f t="shared" si="16"/>
        <v>219</v>
      </c>
      <c r="E81" s="13">
        <v>282961</v>
      </c>
      <c r="F81" s="13">
        <f t="shared" si="17"/>
        <v>3028</v>
      </c>
      <c r="G81" s="13">
        <v>692</v>
      </c>
      <c r="H81" s="13">
        <f t="shared" si="18"/>
        <v>-17</v>
      </c>
      <c r="I81" s="13">
        <v>103</v>
      </c>
      <c r="J81" s="13">
        <f t="shared" si="19"/>
        <v>-10</v>
      </c>
      <c r="K81" s="13">
        <f t="shared" si="13"/>
        <v>795</v>
      </c>
      <c r="L81" s="13">
        <f t="shared" si="14"/>
        <v>23775</v>
      </c>
      <c r="M81" s="13">
        <v>26278</v>
      </c>
      <c r="N81" s="13">
        <f>M81-M80</f>
        <v>-776</v>
      </c>
      <c r="O81" s="13">
        <v>252143</v>
      </c>
      <c r="P81" s="13">
        <f t="shared" si="15"/>
        <v>22980</v>
      </c>
      <c r="Q81" s="13">
        <v>1175</v>
      </c>
      <c r="R81" s="13">
        <f t="shared" si="20"/>
        <v>12</v>
      </c>
      <c r="S81" s="13">
        <v>3182</v>
      </c>
      <c r="T81" s="13">
        <f t="shared" si="12"/>
        <v>169</v>
      </c>
      <c r="U81" s="13">
        <v>2686</v>
      </c>
      <c r="V81" s="13"/>
    </row>
    <row r="82" spans="1:22" ht="17" thickBot="1">
      <c r="A82" s="12">
        <v>43965</v>
      </c>
      <c r="B82" s="49">
        <v>79</v>
      </c>
      <c r="C82" s="14">
        <v>28319</v>
      </c>
      <c r="D82" s="48">
        <f t="shared" si="16"/>
        <v>187</v>
      </c>
      <c r="E82" s="13">
        <v>286285</v>
      </c>
      <c r="F82" s="13">
        <f t="shared" si="17"/>
        <v>3324</v>
      </c>
      <c r="G82" s="13">
        <v>680</v>
      </c>
      <c r="H82" s="13">
        <f t="shared" si="18"/>
        <v>-12</v>
      </c>
      <c r="I82" s="13">
        <v>108</v>
      </c>
      <c r="J82" s="13">
        <f t="shared" si="19"/>
        <v>5</v>
      </c>
      <c r="K82" s="13">
        <f t="shared" si="13"/>
        <v>788</v>
      </c>
      <c r="L82" s="13">
        <f t="shared" si="14"/>
        <v>23937</v>
      </c>
      <c r="M82" s="13">
        <v>26082</v>
      </c>
      <c r="N82" s="13">
        <f>M82-M81</f>
        <v>-196</v>
      </c>
      <c r="O82" s="13">
        <v>255209</v>
      </c>
      <c r="P82" s="13">
        <f t="shared" si="15"/>
        <v>23149</v>
      </c>
      <c r="Q82" s="13">
        <v>1184</v>
      </c>
      <c r="R82" s="13">
        <f t="shared" si="20"/>
        <v>9</v>
      </c>
      <c r="S82" s="13">
        <v>3198</v>
      </c>
      <c r="T82" s="13">
        <f t="shared" si="12"/>
        <v>16</v>
      </c>
      <c r="U82" s="13">
        <v>2676</v>
      </c>
      <c r="V82" s="13"/>
    </row>
    <row r="83" spans="1:22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3"/>
        <v>0</v>
      </c>
      <c r="L83" s="13">
        <f t="shared" si="14"/>
        <v>0</v>
      </c>
      <c r="M83" s="13"/>
      <c r="N83" s="13"/>
      <c r="O83" s="13"/>
      <c r="P83" s="13">
        <f t="shared" si="15"/>
        <v>0</v>
      </c>
      <c r="Q83" s="13"/>
      <c r="R83" s="13"/>
      <c r="S83" s="13"/>
      <c r="T83" s="13"/>
      <c r="U83" s="13"/>
      <c r="V83" s="13"/>
    </row>
    <row r="84" spans="1:22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3"/>
        <v>0</v>
      </c>
      <c r="L84" s="13">
        <f t="shared" si="14"/>
        <v>0</v>
      </c>
      <c r="M84" s="13"/>
      <c r="N84" s="13"/>
      <c r="O84" s="13"/>
      <c r="P84" s="13">
        <f t="shared" si="15"/>
        <v>0</v>
      </c>
      <c r="Q84" s="13"/>
      <c r="R84" s="13"/>
      <c r="S84" s="13"/>
      <c r="T84" s="13"/>
      <c r="U84" s="13"/>
      <c r="V84" s="13"/>
    </row>
    <row r="85" spans="1:22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3"/>
        <v>0</v>
      </c>
      <c r="L85" s="13">
        <f t="shared" si="14"/>
        <v>0</v>
      </c>
      <c r="M85" s="13"/>
      <c r="N85" s="13"/>
      <c r="O85" s="13"/>
      <c r="P85" s="13">
        <f t="shared" si="15"/>
        <v>0</v>
      </c>
      <c r="Q85" s="13"/>
      <c r="R85" s="13"/>
      <c r="S85" s="13"/>
      <c r="T85" s="13"/>
      <c r="U85" s="13"/>
      <c r="V85" s="13"/>
    </row>
    <row r="86" spans="1:22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3"/>
        <v>0</v>
      </c>
      <c r="L86" s="13">
        <f t="shared" si="14"/>
        <v>0</v>
      </c>
      <c r="M86" s="13"/>
      <c r="N86" s="13"/>
      <c r="O86" s="13"/>
      <c r="P86" s="13">
        <f t="shared" si="15"/>
        <v>0</v>
      </c>
      <c r="Q86" s="13"/>
      <c r="R86" s="13"/>
      <c r="S86" s="13"/>
      <c r="T86" s="13"/>
      <c r="U86" s="13"/>
      <c r="V86" s="13"/>
    </row>
    <row r="87" spans="1:22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3"/>
        <v>0</v>
      </c>
      <c r="L87" s="13">
        <f t="shared" si="14"/>
        <v>0</v>
      </c>
      <c r="M87" s="13"/>
      <c r="N87" s="13"/>
      <c r="O87" s="13"/>
      <c r="P87" s="13">
        <f t="shared" si="15"/>
        <v>0</v>
      </c>
      <c r="Q87" s="13"/>
      <c r="R87" s="13"/>
      <c r="S87" s="13"/>
      <c r="T87" s="13"/>
      <c r="U87" s="13"/>
      <c r="V87" s="13"/>
    </row>
    <row r="88" spans="1:22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3"/>
        <v>0</v>
      </c>
      <c r="L88" s="13">
        <f t="shared" si="14"/>
        <v>0</v>
      </c>
      <c r="M88" s="13"/>
      <c r="N88" s="13"/>
      <c r="O88" s="13"/>
      <c r="P88" s="13">
        <f t="shared" si="15"/>
        <v>0</v>
      </c>
      <c r="Q88" s="13"/>
      <c r="R88" s="13"/>
      <c r="S88" s="13"/>
      <c r="T88" s="13"/>
      <c r="U88" s="13"/>
      <c r="V88" s="13"/>
    </row>
    <row r="89" spans="1:22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3"/>
        <v>0</v>
      </c>
      <c r="L89" s="13">
        <f t="shared" si="14"/>
        <v>0</v>
      </c>
      <c r="M89" s="13"/>
      <c r="N89" s="13"/>
      <c r="O89" s="13"/>
      <c r="P89" s="13">
        <f t="shared" si="15"/>
        <v>0</v>
      </c>
      <c r="Q89" s="13"/>
      <c r="R89" s="13"/>
      <c r="S89" s="13"/>
      <c r="T89" s="13"/>
      <c r="U89" s="13"/>
      <c r="V89" s="13"/>
    </row>
    <row r="90" spans="1:22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3"/>
        <v>0</v>
      </c>
      <c r="L90" s="13">
        <f t="shared" si="14"/>
        <v>0</v>
      </c>
      <c r="M90" s="13"/>
      <c r="N90" s="13"/>
      <c r="O90" s="13"/>
      <c r="P90" s="13">
        <f t="shared" si="15"/>
        <v>0</v>
      </c>
      <c r="Q90" s="13"/>
      <c r="R90" s="13"/>
      <c r="S90" s="13"/>
      <c r="T90" s="13"/>
      <c r="U90" s="13"/>
      <c r="V90" s="13"/>
    </row>
    <row r="91" spans="1:22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3"/>
        <v>0</v>
      </c>
      <c r="L91" s="13">
        <f t="shared" si="14"/>
        <v>0</v>
      </c>
      <c r="M91" s="13"/>
      <c r="N91" s="13"/>
      <c r="O91" s="13"/>
      <c r="P91" s="13">
        <f t="shared" si="15"/>
        <v>0</v>
      </c>
      <c r="Q91" s="13"/>
      <c r="R91" s="13"/>
      <c r="S91" s="13"/>
      <c r="T91" s="13"/>
      <c r="U91" s="13"/>
      <c r="V91" s="13"/>
    </row>
    <row r="92" spans="1:22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3"/>
        <v>0</v>
      </c>
      <c r="L92" s="13">
        <f t="shared" si="14"/>
        <v>0</v>
      </c>
      <c r="M92" s="13"/>
      <c r="N92" s="13"/>
      <c r="O92" s="13"/>
      <c r="P92" s="13">
        <f t="shared" si="15"/>
        <v>0</v>
      </c>
      <c r="Q92" s="13"/>
      <c r="R92" s="13"/>
      <c r="S92" s="13"/>
      <c r="T92" s="13"/>
      <c r="U92" s="13"/>
      <c r="V92" s="13"/>
    </row>
    <row r="93" spans="1:22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3"/>
        <v>0</v>
      </c>
      <c r="L93" s="13">
        <f t="shared" si="14"/>
        <v>0</v>
      </c>
      <c r="M93" s="13"/>
      <c r="N93" s="13"/>
      <c r="O93" s="13"/>
      <c r="P93" s="13">
        <f t="shared" si="15"/>
        <v>0</v>
      </c>
      <c r="Q93" s="13"/>
      <c r="R93" s="13"/>
      <c r="S93" s="13"/>
      <c r="T93" s="13"/>
      <c r="U93" s="13"/>
      <c r="V93" s="13"/>
    </row>
    <row r="94" spans="1:22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3"/>
        <v>0</v>
      </c>
      <c r="L94" s="13">
        <f t="shared" si="14"/>
        <v>0</v>
      </c>
      <c r="M94" s="13"/>
      <c r="N94" s="13"/>
      <c r="O94" s="13"/>
      <c r="P94" s="13">
        <f t="shared" si="15"/>
        <v>0</v>
      </c>
      <c r="Q94" s="13"/>
      <c r="R94" s="13"/>
      <c r="S94" s="13"/>
      <c r="T94" s="13"/>
      <c r="U94" s="13"/>
      <c r="V94" s="13"/>
    </row>
    <row r="95" spans="1:22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3"/>
        <v>0</v>
      </c>
      <c r="L95" s="13">
        <f t="shared" si="14"/>
        <v>0</v>
      </c>
      <c r="M95" s="13"/>
      <c r="N95" s="13"/>
      <c r="O95" s="13"/>
      <c r="P95" s="13">
        <f t="shared" si="15"/>
        <v>0</v>
      </c>
      <c r="Q95" s="13"/>
      <c r="R95" s="13"/>
      <c r="S95" s="13"/>
      <c r="T95" s="13"/>
      <c r="U95" s="13"/>
      <c r="V95" s="13"/>
    </row>
    <row r="96" spans="1:22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3"/>
        <v>0</v>
      </c>
      <c r="L96" s="13">
        <f t="shared" si="14"/>
        <v>0</v>
      </c>
      <c r="M96" s="13"/>
      <c r="N96" s="13"/>
      <c r="O96" s="13"/>
      <c r="P96" s="13">
        <f t="shared" si="15"/>
        <v>0</v>
      </c>
      <c r="Q96" s="13"/>
      <c r="R96" s="13"/>
      <c r="S96" s="13"/>
      <c r="T96" s="13"/>
      <c r="U96" s="13"/>
      <c r="V96" s="13"/>
    </row>
    <row r="97" spans="1:22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3"/>
        <v>0</v>
      </c>
      <c r="L97" s="13">
        <f t="shared" si="14"/>
        <v>0</v>
      </c>
      <c r="M97" s="13"/>
      <c r="N97" s="13"/>
      <c r="O97" s="13"/>
      <c r="P97" s="13">
        <f t="shared" si="15"/>
        <v>0</v>
      </c>
      <c r="Q97" s="13"/>
      <c r="R97" s="13"/>
      <c r="S97" s="13"/>
      <c r="T97" s="13"/>
      <c r="U97" s="13"/>
      <c r="V97" s="13"/>
    </row>
    <row r="98" spans="1:22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3"/>
        <v>0</v>
      </c>
      <c r="L98" s="13">
        <f t="shared" si="14"/>
        <v>0</v>
      </c>
      <c r="M98" s="13"/>
      <c r="N98" s="13"/>
      <c r="O98" s="13"/>
      <c r="P98" s="13">
        <f t="shared" si="15"/>
        <v>0</v>
      </c>
      <c r="Q98" s="13"/>
      <c r="R98" s="13"/>
      <c r="S98" s="13"/>
      <c r="T98" s="13"/>
      <c r="U98" s="13"/>
      <c r="V98" s="13"/>
    </row>
    <row r="99" spans="1:22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3"/>
        <v>0</v>
      </c>
      <c r="L99" s="13">
        <f t="shared" si="14"/>
        <v>0</v>
      </c>
      <c r="M99" s="13"/>
      <c r="N99" s="13"/>
      <c r="O99" s="13"/>
      <c r="P99" s="13">
        <f t="shared" si="15"/>
        <v>0</v>
      </c>
      <c r="Q99" s="13"/>
      <c r="R99" s="13"/>
      <c r="S99" s="13"/>
      <c r="T99" s="13"/>
      <c r="U99" s="13"/>
      <c r="V99" s="13"/>
    </row>
    <row r="100" spans="1:22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3"/>
        <v>0</v>
      </c>
      <c r="L100" s="13">
        <f t="shared" si="14"/>
        <v>0</v>
      </c>
      <c r="M100" s="13"/>
      <c r="N100" s="13"/>
      <c r="O100" s="13"/>
      <c r="P100" s="13">
        <f t="shared" si="15"/>
        <v>0</v>
      </c>
      <c r="Q100" s="13"/>
      <c r="R100" s="13"/>
      <c r="S100" s="13"/>
      <c r="T100" s="13"/>
      <c r="U100" s="13"/>
      <c r="V100" s="13"/>
    </row>
    <row r="101" spans="1:22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3"/>
        <v>0</v>
      </c>
      <c r="L101" s="13">
        <f t="shared" si="14"/>
        <v>0</v>
      </c>
      <c r="M101" s="13"/>
      <c r="N101" s="13"/>
      <c r="O101" s="13"/>
      <c r="P101" s="13">
        <f t="shared" si="15"/>
        <v>0</v>
      </c>
      <c r="Q101" s="13"/>
      <c r="R101" s="13"/>
      <c r="S101" s="13"/>
      <c r="T101" s="13"/>
      <c r="U101" s="13"/>
      <c r="V101" s="13"/>
    </row>
    <row r="102" spans="1:22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3"/>
        <v>0</v>
      </c>
      <c r="L102" s="13">
        <f t="shared" si="14"/>
        <v>0</v>
      </c>
      <c r="M102" s="13"/>
      <c r="N102" s="13"/>
      <c r="O102" s="13"/>
      <c r="P102" s="13">
        <f t="shared" si="15"/>
        <v>0</v>
      </c>
      <c r="Q102" s="13"/>
      <c r="R102" s="13"/>
      <c r="S102" s="13"/>
      <c r="T102" s="13"/>
      <c r="U102" s="13"/>
      <c r="V102" s="13"/>
    </row>
    <row r="103" spans="1:22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3"/>
        <v>0</v>
      </c>
      <c r="L103" s="13">
        <f t="shared" si="14"/>
        <v>0</v>
      </c>
      <c r="M103" s="13"/>
      <c r="N103" s="13"/>
      <c r="O103" s="13"/>
      <c r="P103" s="13">
        <f t="shared" si="15"/>
        <v>0</v>
      </c>
      <c r="Q103" s="13"/>
      <c r="R103" s="13"/>
      <c r="S103" s="13"/>
      <c r="T103" s="13"/>
      <c r="U103" s="13"/>
      <c r="V103" s="13"/>
    </row>
    <row r="104" spans="1:22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3"/>
        <v>0</v>
      </c>
      <c r="L104" s="13">
        <f t="shared" si="14"/>
        <v>0</v>
      </c>
      <c r="M104" s="13"/>
      <c r="N104" s="13"/>
      <c r="O104" s="13"/>
      <c r="P104" s="13">
        <f t="shared" si="15"/>
        <v>0</v>
      </c>
      <c r="Q104" s="13"/>
      <c r="R104" s="13"/>
      <c r="S104" s="13"/>
      <c r="T104" s="13"/>
      <c r="U104" s="13"/>
      <c r="V104" s="13"/>
    </row>
    <row r="105" spans="1:22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3"/>
        <v>0</v>
      </c>
      <c r="L105" s="13">
        <f t="shared" si="14"/>
        <v>0</v>
      </c>
      <c r="M105" s="13"/>
      <c r="N105" s="13"/>
      <c r="O105" s="13"/>
      <c r="P105" s="13">
        <f t="shared" si="15"/>
        <v>0</v>
      </c>
      <c r="Q105" s="13"/>
      <c r="R105" s="13"/>
      <c r="S105" s="13"/>
      <c r="T105" s="13"/>
      <c r="U105" s="13"/>
      <c r="V105" s="13"/>
    </row>
    <row r="106" spans="1:22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3"/>
        <v>0</v>
      </c>
      <c r="L106" s="13">
        <f t="shared" si="14"/>
        <v>0</v>
      </c>
      <c r="M106" s="13"/>
      <c r="N106" s="13"/>
      <c r="O106" s="13"/>
      <c r="P106" s="13">
        <f t="shared" si="15"/>
        <v>0</v>
      </c>
      <c r="Q106" s="13"/>
      <c r="R106" s="13"/>
      <c r="S106" s="13"/>
      <c r="T106" s="13"/>
      <c r="U106" s="13"/>
      <c r="V106" s="13"/>
    </row>
    <row r="107" spans="1:22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3"/>
        <v>0</v>
      </c>
      <c r="L107" s="13">
        <f t="shared" si="14"/>
        <v>0</v>
      </c>
      <c r="M107" s="13"/>
      <c r="N107" s="13"/>
      <c r="O107" s="13"/>
      <c r="P107" s="13">
        <f t="shared" si="15"/>
        <v>0</v>
      </c>
      <c r="Q107" s="13"/>
      <c r="R107" s="13"/>
      <c r="S107" s="13"/>
      <c r="T107" s="13"/>
      <c r="U107" s="13"/>
      <c r="V107" s="13"/>
    </row>
    <row r="108" spans="1:22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3"/>
        <v>0</v>
      </c>
      <c r="L108" s="13">
        <f t="shared" si="14"/>
        <v>0</v>
      </c>
      <c r="M108" s="13"/>
      <c r="N108" s="13"/>
      <c r="O108" s="13"/>
      <c r="P108" s="13">
        <f t="shared" si="15"/>
        <v>0</v>
      </c>
      <c r="Q108" s="13"/>
      <c r="R108" s="13"/>
      <c r="S108" s="13"/>
      <c r="T108" s="13"/>
      <c r="U108" s="13"/>
      <c r="V108" s="13"/>
    </row>
    <row r="109" spans="1:22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3"/>
        <v>0</v>
      </c>
      <c r="L109" s="13">
        <f t="shared" si="14"/>
        <v>0</v>
      </c>
      <c r="M109" s="13"/>
      <c r="N109" s="13"/>
      <c r="O109" s="13"/>
      <c r="P109" s="13">
        <f t="shared" si="15"/>
        <v>0</v>
      </c>
      <c r="Q109" s="13"/>
      <c r="R109" s="13"/>
      <c r="S109" s="13"/>
      <c r="T109" s="13"/>
      <c r="U109" s="13"/>
      <c r="V109" s="13"/>
    </row>
    <row r="110" spans="1:22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3"/>
        <v>0</v>
      </c>
      <c r="L110" s="13">
        <f t="shared" si="14"/>
        <v>0</v>
      </c>
      <c r="M110" s="13"/>
      <c r="N110" s="13"/>
      <c r="O110" s="13"/>
      <c r="P110" s="13">
        <f t="shared" si="15"/>
        <v>0</v>
      </c>
      <c r="Q110" s="13"/>
      <c r="R110" s="13"/>
      <c r="S110" s="13"/>
      <c r="T110" s="13"/>
      <c r="U110" s="13"/>
      <c r="V110" s="13"/>
    </row>
    <row r="111" spans="1:22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3"/>
        <v>0</v>
      </c>
      <c r="L111" s="13">
        <f t="shared" si="14"/>
        <v>0</v>
      </c>
      <c r="M111" s="13"/>
      <c r="N111" s="13"/>
      <c r="O111" s="13"/>
      <c r="P111" s="13">
        <f t="shared" si="15"/>
        <v>0</v>
      </c>
      <c r="Q111" s="13"/>
      <c r="R111" s="13"/>
      <c r="S111" s="13"/>
      <c r="T111" s="13"/>
      <c r="U111" s="13"/>
      <c r="V111" s="13"/>
    </row>
    <row r="112" spans="1:22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3"/>
        <v>0</v>
      </c>
      <c r="L112" s="13">
        <f t="shared" si="14"/>
        <v>0</v>
      </c>
      <c r="M112" s="13"/>
      <c r="N112" s="13"/>
      <c r="O112" s="13"/>
      <c r="P112" s="13">
        <f t="shared" si="15"/>
        <v>0</v>
      </c>
      <c r="Q112" s="13"/>
      <c r="R112" s="13"/>
      <c r="S112" s="13"/>
      <c r="T112" s="13"/>
      <c r="U112" s="13"/>
      <c r="V112" s="13"/>
    </row>
    <row r="113" spans="1:22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3"/>
        <v>0</v>
      </c>
      <c r="L113" s="13">
        <f t="shared" si="14"/>
        <v>0</v>
      </c>
      <c r="M113" s="13"/>
      <c r="N113" s="13"/>
      <c r="O113" s="13"/>
      <c r="P113" s="13">
        <f t="shared" si="15"/>
        <v>0</v>
      </c>
      <c r="Q113" s="13"/>
      <c r="R113" s="13"/>
      <c r="S113" s="13"/>
      <c r="T113" s="13"/>
      <c r="U113" s="13"/>
      <c r="V113" s="13"/>
    </row>
    <row r="114" spans="1:22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3"/>
        <v>0</v>
      </c>
      <c r="L114" s="13">
        <f t="shared" si="14"/>
        <v>0</v>
      </c>
      <c r="M114" s="13"/>
      <c r="N114" s="13"/>
      <c r="O114" s="13"/>
      <c r="P114" s="13">
        <f t="shared" si="15"/>
        <v>0</v>
      </c>
      <c r="Q114" s="13"/>
      <c r="R114" s="13"/>
      <c r="S114" s="13"/>
      <c r="T114" s="13"/>
      <c r="U114" s="13"/>
      <c r="V114" s="13"/>
    </row>
    <row r="115" spans="1:22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3"/>
        <v>0</v>
      </c>
      <c r="L115" s="13">
        <f t="shared" si="14"/>
        <v>0</v>
      </c>
      <c r="M115" s="13"/>
      <c r="N115" s="13"/>
      <c r="O115" s="13"/>
      <c r="P115" s="13">
        <f t="shared" si="15"/>
        <v>0</v>
      </c>
      <c r="Q115" s="13"/>
      <c r="R115" s="13"/>
      <c r="S115" s="13"/>
      <c r="T115" s="13"/>
      <c r="U115" s="13"/>
      <c r="V115" s="13"/>
    </row>
    <row r="116" spans="1:22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3"/>
        <v>0</v>
      </c>
      <c r="L116" s="13">
        <f t="shared" si="14"/>
        <v>0</v>
      </c>
      <c r="M116" s="13"/>
      <c r="N116" s="13"/>
      <c r="O116" s="13"/>
      <c r="P116" s="13">
        <f t="shared" si="15"/>
        <v>0</v>
      </c>
      <c r="Q116" s="13"/>
      <c r="R116" s="13"/>
      <c r="S116" s="13"/>
      <c r="T116" s="13"/>
      <c r="U116" s="13"/>
      <c r="V116" s="13"/>
    </row>
    <row r="117" spans="1:22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3"/>
        <v>0</v>
      </c>
      <c r="L117" s="13">
        <f t="shared" si="14"/>
        <v>0</v>
      </c>
      <c r="M117" s="13"/>
      <c r="N117" s="13"/>
      <c r="O117" s="13"/>
      <c r="P117" s="13">
        <f t="shared" si="15"/>
        <v>0</v>
      </c>
      <c r="Q117" s="13"/>
      <c r="R117" s="13"/>
      <c r="S117" s="13"/>
      <c r="T117" s="13"/>
      <c r="U117" s="13"/>
      <c r="V117" s="13"/>
    </row>
    <row r="118" spans="1:22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3"/>
        <v>0</v>
      </c>
      <c r="L118" s="13">
        <f t="shared" si="14"/>
        <v>0</v>
      </c>
      <c r="M118" s="13"/>
      <c r="N118" s="13"/>
      <c r="O118" s="13"/>
      <c r="P118" s="13">
        <f t="shared" si="15"/>
        <v>0</v>
      </c>
      <c r="Q118" s="13"/>
      <c r="R118" s="13"/>
      <c r="S118" s="13"/>
      <c r="T118" s="13"/>
      <c r="U118" s="13"/>
      <c r="V118" s="13"/>
    </row>
    <row r="119" spans="1:22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3"/>
        <v>0</v>
      </c>
      <c r="L119" s="13">
        <f t="shared" si="14"/>
        <v>0</v>
      </c>
      <c r="M119" s="13"/>
      <c r="N119" s="13"/>
      <c r="O119" s="13"/>
      <c r="P119" s="13">
        <f t="shared" si="15"/>
        <v>0</v>
      </c>
      <c r="Q119" s="13"/>
      <c r="R119" s="13"/>
      <c r="S119" s="13"/>
      <c r="T119" s="13"/>
      <c r="U119" s="13"/>
      <c r="V119" s="13"/>
    </row>
    <row r="120" spans="1:22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3"/>
        <v>0</v>
      </c>
      <c r="L120" s="13">
        <f t="shared" si="14"/>
        <v>0</v>
      </c>
      <c r="M120" s="13"/>
      <c r="N120" s="13"/>
      <c r="O120" s="13"/>
      <c r="P120" s="13">
        <f t="shared" si="15"/>
        <v>0</v>
      </c>
      <c r="Q120" s="13"/>
      <c r="R120" s="13"/>
      <c r="S120" s="13"/>
      <c r="T120" s="13"/>
      <c r="U120" s="13"/>
      <c r="V120" s="13"/>
    </row>
    <row r="121" spans="1:22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3"/>
        <v>0</v>
      </c>
      <c r="L121" s="13">
        <f t="shared" si="14"/>
        <v>0</v>
      </c>
      <c r="M121" s="13"/>
      <c r="N121" s="13"/>
      <c r="O121" s="13"/>
      <c r="P121" s="13">
        <f t="shared" si="15"/>
        <v>0</v>
      </c>
      <c r="Q121" s="13"/>
      <c r="R121" s="13"/>
      <c r="S121" s="13"/>
      <c r="T121" s="13"/>
      <c r="U121" s="13"/>
      <c r="V121" s="13"/>
    </row>
    <row r="122" spans="1:22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3"/>
        <v>0</v>
      </c>
      <c r="L122" s="13">
        <f t="shared" si="14"/>
        <v>0</v>
      </c>
      <c r="M122" s="13"/>
      <c r="N122" s="13"/>
      <c r="O122" s="13"/>
      <c r="P122" s="13">
        <f t="shared" si="15"/>
        <v>0</v>
      </c>
      <c r="Q122" s="13"/>
      <c r="R122" s="13"/>
      <c r="S122" s="13"/>
      <c r="T122" s="13"/>
      <c r="U122" s="13"/>
      <c r="V122" s="13"/>
    </row>
    <row r="123" spans="1:22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3"/>
        <v>0</v>
      </c>
      <c r="L123" s="13">
        <f t="shared" si="14"/>
        <v>0</v>
      </c>
      <c r="M123" s="13"/>
      <c r="N123" s="13"/>
      <c r="O123" s="13"/>
      <c r="P123" s="13">
        <f t="shared" si="15"/>
        <v>0</v>
      </c>
      <c r="Q123" s="13"/>
      <c r="R123" s="13"/>
      <c r="S123" s="13"/>
      <c r="T123" s="13"/>
      <c r="U123" s="13"/>
      <c r="V123" s="13"/>
    </row>
    <row r="124" spans="1:22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3"/>
        <v>0</v>
      </c>
      <c r="L124" s="13">
        <f t="shared" si="14"/>
        <v>0</v>
      </c>
      <c r="M124" s="13"/>
      <c r="N124" s="13"/>
      <c r="O124" s="13"/>
      <c r="P124" s="13">
        <f t="shared" si="15"/>
        <v>0</v>
      </c>
      <c r="Q124" s="13"/>
      <c r="R124" s="13"/>
      <c r="S124" s="13"/>
      <c r="T124" s="13"/>
      <c r="U124" s="13"/>
      <c r="V124" s="13"/>
    </row>
    <row r="125" spans="1:22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3"/>
        <v>0</v>
      </c>
      <c r="L125" s="13">
        <f t="shared" si="14"/>
        <v>0</v>
      </c>
      <c r="M125" s="13"/>
      <c r="N125" s="13"/>
      <c r="O125" s="13"/>
      <c r="P125" s="13">
        <f t="shared" si="15"/>
        <v>0</v>
      </c>
      <c r="Q125" s="13"/>
      <c r="R125" s="13"/>
      <c r="S125" s="13"/>
      <c r="T125" s="13"/>
      <c r="U125" s="13"/>
      <c r="V125" s="13"/>
    </row>
    <row r="126" spans="1:22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3"/>
        <v>0</v>
      </c>
      <c r="L126" s="13">
        <f t="shared" si="14"/>
        <v>0</v>
      </c>
      <c r="M126" s="13"/>
      <c r="N126" s="13"/>
      <c r="O126" s="13"/>
      <c r="P126" s="13">
        <f t="shared" si="15"/>
        <v>0</v>
      </c>
      <c r="Q126" s="13"/>
      <c r="R126" s="13"/>
      <c r="S126" s="13"/>
      <c r="T126" s="13"/>
      <c r="U126" s="13"/>
      <c r="V126" s="13"/>
    </row>
    <row r="127" spans="1:22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3"/>
        <v>0</v>
      </c>
      <c r="L127" s="13">
        <f t="shared" si="14"/>
        <v>0</v>
      </c>
      <c r="M127" s="13"/>
      <c r="N127" s="13"/>
      <c r="O127" s="13"/>
      <c r="P127" s="13">
        <f t="shared" si="15"/>
        <v>0</v>
      </c>
      <c r="Q127" s="13"/>
      <c r="R127" s="13"/>
      <c r="S127" s="13"/>
      <c r="T127" s="13"/>
      <c r="U127" s="13"/>
      <c r="V127" s="13"/>
    </row>
    <row r="128" spans="1:22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3"/>
        <v>0</v>
      </c>
      <c r="L128" s="13">
        <f t="shared" si="14"/>
        <v>0</v>
      </c>
      <c r="M128" s="13"/>
      <c r="N128" s="13"/>
      <c r="O128" s="13"/>
      <c r="P128" s="13">
        <f t="shared" si="15"/>
        <v>0</v>
      </c>
      <c r="Q128" s="13"/>
      <c r="R128" s="13"/>
      <c r="S128" s="13"/>
      <c r="T128" s="13"/>
      <c r="U128" s="13"/>
      <c r="V128" s="13"/>
    </row>
    <row r="129" spans="1:22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3"/>
        <v>0</v>
      </c>
      <c r="L129" s="13">
        <f t="shared" si="14"/>
        <v>0</v>
      </c>
      <c r="M129" s="13"/>
      <c r="N129" s="13"/>
      <c r="O129" s="13"/>
      <c r="P129" s="13">
        <f t="shared" si="15"/>
        <v>0</v>
      </c>
      <c r="Q129" s="13"/>
      <c r="R129" s="13"/>
      <c r="S129" s="13"/>
      <c r="T129" s="13"/>
      <c r="U129" s="13"/>
      <c r="V129" s="13"/>
    </row>
    <row r="130" spans="1:22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3"/>
        <v>0</v>
      </c>
      <c r="L130" s="13">
        <f t="shared" si="14"/>
        <v>0</v>
      </c>
      <c r="M130" s="13"/>
      <c r="N130" s="13"/>
      <c r="O130" s="13"/>
      <c r="P130" s="13">
        <f t="shared" si="15"/>
        <v>0</v>
      </c>
      <c r="Q130" s="13"/>
      <c r="R130" s="13"/>
      <c r="S130" s="13"/>
      <c r="T130" s="13"/>
      <c r="U130" s="13"/>
      <c r="V130" s="13"/>
    </row>
    <row r="131" spans="1:22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3"/>
        <v>0</v>
      </c>
      <c r="L131" s="13">
        <f t="shared" si="14"/>
        <v>0</v>
      </c>
      <c r="M131" s="13"/>
      <c r="N131" s="13"/>
      <c r="O131" s="13"/>
      <c r="P131" s="13">
        <f t="shared" si="15"/>
        <v>0</v>
      </c>
      <c r="Q131" s="13"/>
      <c r="R131" s="13"/>
      <c r="S131" s="13"/>
      <c r="T131" s="13"/>
      <c r="U131" s="13"/>
      <c r="V131" s="13"/>
    </row>
    <row r="132" spans="1:22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3"/>
        <v>0</v>
      </c>
      <c r="L132" s="13">
        <f t="shared" si="14"/>
        <v>0</v>
      </c>
      <c r="M132" s="13"/>
      <c r="N132" s="13"/>
      <c r="O132" s="13"/>
      <c r="P132" s="13">
        <f t="shared" si="15"/>
        <v>0</v>
      </c>
      <c r="Q132" s="13"/>
      <c r="R132" s="13"/>
      <c r="S132" s="13"/>
      <c r="T132" s="13"/>
      <c r="U132" s="13"/>
      <c r="V132" s="13"/>
    </row>
    <row r="133" spans="1:22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3"/>
        <v>0</v>
      </c>
      <c r="L133" s="13">
        <f t="shared" si="14"/>
        <v>0</v>
      </c>
      <c r="M133" s="13"/>
      <c r="N133" s="13"/>
      <c r="O133" s="13"/>
      <c r="P133" s="13">
        <f t="shared" si="15"/>
        <v>0</v>
      </c>
      <c r="Q133" s="13"/>
      <c r="R133" s="13"/>
      <c r="S133" s="13"/>
      <c r="T133" s="13"/>
      <c r="U133" s="13"/>
      <c r="V133" s="13"/>
    </row>
    <row r="134" spans="1:22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3"/>
        <v>0</v>
      </c>
      <c r="L134" s="13">
        <f t="shared" si="14"/>
        <v>0</v>
      </c>
      <c r="M134" s="13"/>
      <c r="N134" s="13"/>
      <c r="O134" s="13"/>
      <c r="P134" s="13">
        <f t="shared" si="15"/>
        <v>0</v>
      </c>
      <c r="Q134" s="13"/>
      <c r="R134" s="13"/>
      <c r="S134" s="13"/>
      <c r="T134" s="13"/>
      <c r="U134" s="13"/>
      <c r="V134" s="13"/>
    </row>
    <row r="135" spans="1:22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3"/>
        <v>0</v>
      </c>
      <c r="L135" s="13">
        <f t="shared" si="14"/>
        <v>0</v>
      </c>
      <c r="M135" s="13"/>
      <c r="N135" s="13"/>
      <c r="O135" s="13"/>
      <c r="P135" s="13">
        <f t="shared" si="15"/>
        <v>0</v>
      </c>
      <c r="Q135" s="13"/>
      <c r="R135" s="13"/>
      <c r="S135" s="13"/>
      <c r="T135" s="13"/>
      <c r="U135" s="13"/>
      <c r="V135" s="13"/>
    </row>
    <row r="136" spans="1:22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21">G136+I136</f>
        <v>0</v>
      </c>
      <c r="L136" s="13">
        <f t="shared" ref="L136:L199" si="22">C136-Q136-S136</f>
        <v>0</v>
      </c>
      <c r="M136" s="13"/>
      <c r="N136" s="13"/>
      <c r="O136" s="13"/>
      <c r="P136" s="13">
        <f t="shared" ref="P136:P199" si="23">L136-G136-I136</f>
        <v>0</v>
      </c>
      <c r="Q136" s="13"/>
      <c r="R136" s="13"/>
      <c r="S136" s="13"/>
      <c r="T136" s="13"/>
      <c r="U136" s="13"/>
      <c r="V136" s="13"/>
    </row>
    <row r="137" spans="1:22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21"/>
        <v>0</v>
      </c>
      <c r="L137" s="13">
        <f t="shared" si="22"/>
        <v>0</v>
      </c>
      <c r="M137" s="13"/>
      <c r="N137" s="13"/>
      <c r="O137" s="13"/>
      <c r="P137" s="13">
        <f t="shared" si="23"/>
        <v>0</v>
      </c>
      <c r="Q137" s="13"/>
      <c r="R137" s="13"/>
      <c r="S137" s="13"/>
      <c r="T137" s="13"/>
      <c r="U137" s="13"/>
      <c r="V137" s="13"/>
    </row>
    <row r="138" spans="1:22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21"/>
        <v>0</v>
      </c>
      <c r="L138" s="13">
        <f t="shared" si="22"/>
        <v>0</v>
      </c>
      <c r="M138" s="13"/>
      <c r="N138" s="13"/>
      <c r="O138" s="13"/>
      <c r="P138" s="13">
        <f t="shared" si="23"/>
        <v>0</v>
      </c>
      <c r="Q138" s="13"/>
      <c r="R138" s="13"/>
      <c r="S138" s="13"/>
      <c r="T138" s="13"/>
      <c r="U138" s="13"/>
      <c r="V138" s="13"/>
    </row>
    <row r="139" spans="1:22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21"/>
        <v>0</v>
      </c>
      <c r="L139" s="13">
        <f t="shared" si="22"/>
        <v>0</v>
      </c>
      <c r="M139" s="13"/>
      <c r="N139" s="13"/>
      <c r="O139" s="13"/>
      <c r="P139" s="13">
        <f t="shared" si="23"/>
        <v>0</v>
      </c>
      <c r="Q139" s="13"/>
      <c r="R139" s="13"/>
      <c r="S139" s="13"/>
      <c r="T139" s="13"/>
      <c r="U139" s="13"/>
      <c r="V139" s="13"/>
    </row>
    <row r="140" spans="1:22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21"/>
        <v>0</v>
      </c>
      <c r="L140" s="13">
        <f t="shared" si="22"/>
        <v>0</v>
      </c>
      <c r="M140" s="13"/>
      <c r="N140" s="13"/>
      <c r="O140" s="13"/>
      <c r="P140" s="13">
        <f t="shared" si="23"/>
        <v>0</v>
      </c>
      <c r="Q140" s="13"/>
      <c r="R140" s="13"/>
      <c r="S140" s="13"/>
      <c r="T140" s="13"/>
      <c r="U140" s="13"/>
      <c r="V140" s="13"/>
    </row>
    <row r="141" spans="1:22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21"/>
        <v>0</v>
      </c>
      <c r="L141" s="13">
        <f t="shared" si="22"/>
        <v>0</v>
      </c>
      <c r="M141" s="13"/>
      <c r="N141" s="13"/>
      <c r="O141" s="13"/>
      <c r="P141" s="13">
        <f t="shared" si="23"/>
        <v>0</v>
      </c>
      <c r="Q141" s="13"/>
      <c r="R141" s="13"/>
      <c r="S141" s="13"/>
      <c r="T141" s="13"/>
      <c r="U141" s="13"/>
      <c r="V141" s="13"/>
    </row>
    <row r="142" spans="1:22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21"/>
        <v>0</v>
      </c>
      <c r="L142" s="13">
        <f t="shared" si="22"/>
        <v>0</v>
      </c>
      <c r="M142" s="13"/>
      <c r="N142" s="13"/>
      <c r="O142" s="13"/>
      <c r="P142" s="13">
        <f t="shared" si="23"/>
        <v>0</v>
      </c>
      <c r="Q142" s="13"/>
      <c r="R142" s="13"/>
      <c r="S142" s="13"/>
      <c r="T142" s="13"/>
      <c r="U142" s="13"/>
      <c r="V142" s="13"/>
    </row>
    <row r="143" spans="1:22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21"/>
        <v>0</v>
      </c>
      <c r="L143" s="13">
        <f t="shared" si="22"/>
        <v>0</v>
      </c>
      <c r="M143" s="13"/>
      <c r="N143" s="13"/>
      <c r="O143" s="13"/>
      <c r="P143" s="13">
        <f t="shared" si="23"/>
        <v>0</v>
      </c>
      <c r="Q143" s="13"/>
      <c r="R143" s="13"/>
      <c r="S143" s="13"/>
      <c r="T143" s="13"/>
      <c r="U143" s="13"/>
      <c r="V143" s="13"/>
    </row>
    <row r="144" spans="1:22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21"/>
        <v>0</v>
      </c>
      <c r="L144" s="13">
        <f t="shared" si="22"/>
        <v>0</v>
      </c>
      <c r="M144" s="13"/>
      <c r="N144" s="13"/>
      <c r="O144" s="13"/>
      <c r="P144" s="13">
        <f t="shared" si="23"/>
        <v>0</v>
      </c>
      <c r="Q144" s="13"/>
      <c r="R144" s="13"/>
      <c r="S144" s="13"/>
      <c r="T144" s="13"/>
      <c r="U144" s="13"/>
      <c r="V144" s="13"/>
    </row>
    <row r="145" spans="1:22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21"/>
        <v>0</v>
      </c>
      <c r="L145" s="13">
        <f t="shared" si="22"/>
        <v>0</v>
      </c>
      <c r="M145" s="13"/>
      <c r="N145" s="13"/>
      <c r="O145" s="13"/>
      <c r="P145" s="13">
        <f t="shared" si="23"/>
        <v>0</v>
      </c>
      <c r="Q145" s="13"/>
      <c r="R145" s="13"/>
      <c r="S145" s="13"/>
      <c r="T145" s="13"/>
      <c r="U145" s="13"/>
      <c r="V145" s="13"/>
    </row>
    <row r="146" spans="1:22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21"/>
        <v>0</v>
      </c>
      <c r="L146" s="13">
        <f t="shared" si="22"/>
        <v>0</v>
      </c>
      <c r="M146" s="13"/>
      <c r="N146" s="13"/>
      <c r="O146" s="13"/>
      <c r="P146" s="13">
        <f t="shared" si="23"/>
        <v>0</v>
      </c>
      <c r="Q146" s="13"/>
      <c r="R146" s="13"/>
      <c r="S146" s="13"/>
      <c r="T146" s="13"/>
      <c r="U146" s="13"/>
      <c r="V146" s="13"/>
    </row>
    <row r="147" spans="1:22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21"/>
        <v>0</v>
      </c>
      <c r="L147" s="13">
        <f t="shared" si="22"/>
        <v>0</v>
      </c>
      <c r="M147" s="13"/>
      <c r="N147" s="13"/>
      <c r="O147" s="13"/>
      <c r="P147" s="13">
        <f t="shared" si="23"/>
        <v>0</v>
      </c>
      <c r="Q147" s="13"/>
      <c r="R147" s="13"/>
      <c r="S147" s="13"/>
      <c r="T147" s="13"/>
      <c r="U147" s="13"/>
      <c r="V147" s="13"/>
    </row>
    <row r="148" spans="1:22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21"/>
        <v>0</v>
      </c>
      <c r="L148" s="13">
        <f t="shared" si="22"/>
        <v>0</v>
      </c>
      <c r="M148" s="13"/>
      <c r="N148" s="13"/>
      <c r="O148" s="13"/>
      <c r="P148" s="13">
        <f t="shared" si="23"/>
        <v>0</v>
      </c>
      <c r="Q148" s="13"/>
      <c r="R148" s="13"/>
      <c r="S148" s="13"/>
      <c r="T148" s="13"/>
      <c r="U148" s="13"/>
      <c r="V148" s="13"/>
    </row>
    <row r="149" spans="1:22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21"/>
        <v>0</v>
      </c>
      <c r="L149" s="13">
        <f t="shared" si="22"/>
        <v>0</v>
      </c>
      <c r="M149" s="13"/>
      <c r="N149" s="13"/>
      <c r="O149" s="13"/>
      <c r="P149" s="13">
        <f t="shared" si="23"/>
        <v>0</v>
      </c>
      <c r="Q149" s="13"/>
      <c r="R149" s="13"/>
      <c r="S149" s="13"/>
      <c r="T149" s="13"/>
      <c r="U149" s="13"/>
      <c r="V149" s="13"/>
    </row>
    <row r="150" spans="1:22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21"/>
        <v>0</v>
      </c>
      <c r="L150" s="13">
        <f t="shared" si="22"/>
        <v>0</v>
      </c>
      <c r="M150" s="13"/>
      <c r="N150" s="13"/>
      <c r="O150" s="13"/>
      <c r="P150" s="13">
        <f t="shared" si="23"/>
        <v>0</v>
      </c>
      <c r="Q150" s="13"/>
      <c r="R150" s="13"/>
      <c r="S150" s="13"/>
      <c r="T150" s="13"/>
      <c r="U150" s="13"/>
      <c r="V150" s="13"/>
    </row>
    <row r="151" spans="1:22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21"/>
        <v>0</v>
      </c>
      <c r="L151" s="13">
        <f t="shared" si="22"/>
        <v>0</v>
      </c>
      <c r="M151" s="13"/>
      <c r="N151" s="13"/>
      <c r="O151" s="13"/>
      <c r="P151" s="13">
        <f t="shared" si="23"/>
        <v>0</v>
      </c>
      <c r="Q151" s="13"/>
      <c r="R151" s="13"/>
      <c r="S151" s="13"/>
      <c r="T151" s="13"/>
      <c r="U151" s="13"/>
      <c r="V151" s="13"/>
    </row>
    <row r="152" spans="1:22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21"/>
        <v>0</v>
      </c>
      <c r="L152" s="13">
        <f t="shared" si="22"/>
        <v>0</v>
      </c>
      <c r="M152" s="13"/>
      <c r="N152" s="13"/>
      <c r="O152" s="13"/>
      <c r="P152" s="13">
        <f t="shared" si="23"/>
        <v>0</v>
      </c>
      <c r="Q152" s="13"/>
      <c r="R152" s="13"/>
      <c r="S152" s="13"/>
      <c r="T152" s="13"/>
      <c r="U152" s="13"/>
      <c r="V152" s="13"/>
    </row>
    <row r="153" spans="1:22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21"/>
        <v>0</v>
      </c>
      <c r="L153" s="13">
        <f t="shared" si="22"/>
        <v>0</v>
      </c>
      <c r="M153" s="13"/>
      <c r="N153" s="13"/>
      <c r="O153" s="13"/>
      <c r="P153" s="13">
        <f t="shared" si="23"/>
        <v>0</v>
      </c>
      <c r="Q153" s="13"/>
      <c r="R153" s="13"/>
      <c r="S153" s="13"/>
      <c r="T153" s="13"/>
      <c r="U153" s="13"/>
      <c r="V153" s="13"/>
    </row>
    <row r="154" spans="1:22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21"/>
        <v>0</v>
      </c>
      <c r="L154" s="13">
        <f t="shared" si="22"/>
        <v>0</v>
      </c>
      <c r="M154" s="13"/>
      <c r="N154" s="13"/>
      <c r="O154" s="13"/>
      <c r="P154" s="13">
        <f t="shared" si="23"/>
        <v>0</v>
      </c>
      <c r="Q154" s="13"/>
      <c r="R154" s="13"/>
      <c r="S154" s="13"/>
      <c r="T154" s="13"/>
      <c r="U154" s="13"/>
      <c r="V154" s="13"/>
    </row>
    <row r="155" spans="1:22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21"/>
        <v>0</v>
      </c>
      <c r="L155" s="13">
        <f t="shared" si="22"/>
        <v>0</v>
      </c>
      <c r="M155" s="13"/>
      <c r="N155" s="13"/>
      <c r="O155" s="13"/>
      <c r="P155" s="13">
        <f t="shared" si="23"/>
        <v>0</v>
      </c>
      <c r="Q155" s="13"/>
      <c r="R155" s="13"/>
      <c r="S155" s="13"/>
      <c r="T155" s="13"/>
      <c r="U155" s="13"/>
      <c r="V155" s="13"/>
    </row>
    <row r="156" spans="1:22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21"/>
        <v>0</v>
      </c>
      <c r="L156" s="13">
        <f t="shared" si="22"/>
        <v>0</v>
      </c>
      <c r="M156" s="13"/>
      <c r="N156" s="13"/>
      <c r="O156" s="13"/>
      <c r="P156" s="13">
        <f t="shared" si="23"/>
        <v>0</v>
      </c>
      <c r="Q156" s="13"/>
      <c r="R156" s="13"/>
      <c r="S156" s="13"/>
      <c r="T156" s="13"/>
      <c r="U156" s="13"/>
      <c r="V156" s="13"/>
    </row>
    <row r="157" spans="1:22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21"/>
        <v>0</v>
      </c>
      <c r="L157" s="13">
        <f t="shared" si="22"/>
        <v>0</v>
      </c>
      <c r="M157" s="13"/>
      <c r="N157" s="13"/>
      <c r="O157" s="13"/>
      <c r="P157" s="13">
        <f t="shared" si="23"/>
        <v>0</v>
      </c>
      <c r="Q157" s="13"/>
      <c r="R157" s="13"/>
      <c r="S157" s="13"/>
      <c r="T157" s="13"/>
      <c r="U157" s="13"/>
      <c r="V157" s="13"/>
    </row>
    <row r="158" spans="1:22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21"/>
        <v>0</v>
      </c>
      <c r="L158" s="13">
        <f t="shared" si="22"/>
        <v>0</v>
      </c>
      <c r="M158" s="13"/>
      <c r="N158" s="13"/>
      <c r="O158" s="13"/>
      <c r="P158" s="13">
        <f t="shared" si="23"/>
        <v>0</v>
      </c>
      <c r="Q158" s="13"/>
      <c r="R158" s="13"/>
      <c r="S158" s="13"/>
      <c r="T158" s="13"/>
      <c r="U158" s="13"/>
      <c r="V158" s="13"/>
    </row>
    <row r="159" spans="1:22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21"/>
        <v>0</v>
      </c>
      <c r="L159" s="13">
        <f t="shared" si="22"/>
        <v>0</v>
      </c>
      <c r="M159" s="13"/>
      <c r="N159" s="13"/>
      <c r="O159" s="13"/>
      <c r="P159" s="13">
        <f t="shared" si="23"/>
        <v>0</v>
      </c>
      <c r="Q159" s="13"/>
      <c r="R159" s="13"/>
      <c r="S159" s="13"/>
      <c r="T159" s="13"/>
      <c r="U159" s="13"/>
      <c r="V159" s="13"/>
    </row>
    <row r="160" spans="1:22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21"/>
        <v>0</v>
      </c>
      <c r="L160" s="13">
        <f t="shared" si="22"/>
        <v>0</v>
      </c>
      <c r="M160" s="13"/>
      <c r="N160" s="13"/>
      <c r="O160" s="13"/>
      <c r="P160" s="13">
        <f t="shared" si="23"/>
        <v>0</v>
      </c>
      <c r="Q160" s="13"/>
      <c r="R160" s="13"/>
      <c r="S160" s="13"/>
      <c r="T160" s="13"/>
      <c r="U160" s="13"/>
      <c r="V160" s="13"/>
    </row>
    <row r="161" spans="1:22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21"/>
        <v>0</v>
      </c>
      <c r="L161" s="13">
        <f t="shared" si="22"/>
        <v>0</v>
      </c>
      <c r="M161" s="13"/>
      <c r="N161" s="13"/>
      <c r="O161" s="13"/>
      <c r="P161" s="13">
        <f t="shared" si="23"/>
        <v>0</v>
      </c>
      <c r="Q161" s="13"/>
      <c r="R161" s="13"/>
      <c r="S161" s="13"/>
      <c r="T161" s="13"/>
      <c r="U161" s="13"/>
      <c r="V161" s="13"/>
    </row>
    <row r="162" spans="1:22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21"/>
        <v>0</v>
      </c>
      <c r="L162" s="13">
        <f t="shared" si="22"/>
        <v>0</v>
      </c>
      <c r="M162" s="13"/>
      <c r="N162" s="13"/>
      <c r="O162" s="13"/>
      <c r="P162" s="13">
        <f t="shared" si="23"/>
        <v>0</v>
      </c>
      <c r="Q162" s="13"/>
      <c r="R162" s="13"/>
      <c r="S162" s="13"/>
      <c r="T162" s="13"/>
      <c r="U162" s="13"/>
      <c r="V162" s="13"/>
    </row>
    <row r="163" spans="1:22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21"/>
        <v>0</v>
      </c>
      <c r="L163" s="13">
        <f t="shared" si="22"/>
        <v>0</v>
      </c>
      <c r="M163" s="13"/>
      <c r="N163" s="13"/>
      <c r="O163" s="13"/>
      <c r="P163" s="13">
        <f t="shared" si="23"/>
        <v>0</v>
      </c>
      <c r="Q163" s="13"/>
      <c r="R163" s="13"/>
      <c r="S163" s="13"/>
      <c r="T163" s="13"/>
      <c r="U163" s="13"/>
      <c r="V163" s="13"/>
    </row>
    <row r="164" spans="1:22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21"/>
        <v>0</v>
      </c>
      <c r="L164" s="13">
        <f t="shared" si="22"/>
        <v>0</v>
      </c>
      <c r="M164" s="13"/>
      <c r="N164" s="13"/>
      <c r="O164" s="13"/>
      <c r="P164" s="13">
        <f t="shared" si="23"/>
        <v>0</v>
      </c>
      <c r="Q164" s="13"/>
      <c r="R164" s="13"/>
      <c r="S164" s="13"/>
      <c r="T164" s="13"/>
      <c r="U164" s="13"/>
      <c r="V164" s="13"/>
    </row>
    <row r="165" spans="1:22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21"/>
        <v>0</v>
      </c>
      <c r="L165" s="13">
        <f t="shared" si="22"/>
        <v>0</v>
      </c>
      <c r="M165" s="13"/>
      <c r="N165" s="13"/>
      <c r="O165" s="13"/>
      <c r="P165" s="13">
        <f t="shared" si="23"/>
        <v>0</v>
      </c>
      <c r="Q165" s="13"/>
      <c r="R165" s="13"/>
      <c r="S165" s="13"/>
      <c r="T165" s="13"/>
      <c r="U165" s="13"/>
      <c r="V165" s="13"/>
    </row>
    <row r="166" spans="1:22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21"/>
        <v>0</v>
      </c>
      <c r="L166" s="13">
        <f t="shared" si="22"/>
        <v>0</v>
      </c>
      <c r="M166" s="13"/>
      <c r="N166" s="13"/>
      <c r="O166" s="13"/>
      <c r="P166" s="13">
        <f t="shared" si="23"/>
        <v>0</v>
      </c>
      <c r="Q166" s="13"/>
      <c r="R166" s="13"/>
      <c r="S166" s="13"/>
      <c r="T166" s="13"/>
      <c r="U166" s="13"/>
      <c r="V166" s="13"/>
    </row>
    <row r="167" spans="1:22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21"/>
        <v>0</v>
      </c>
      <c r="L167" s="13">
        <f t="shared" si="22"/>
        <v>0</v>
      </c>
      <c r="M167" s="13"/>
      <c r="N167" s="13"/>
      <c r="O167" s="13"/>
      <c r="P167" s="13">
        <f t="shared" si="23"/>
        <v>0</v>
      </c>
      <c r="Q167" s="13"/>
      <c r="R167" s="13"/>
      <c r="S167" s="13"/>
      <c r="T167" s="13"/>
      <c r="U167" s="13"/>
      <c r="V167" s="13"/>
    </row>
    <row r="168" spans="1:22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21"/>
        <v>0</v>
      </c>
      <c r="L168" s="13">
        <f t="shared" si="22"/>
        <v>0</v>
      </c>
      <c r="M168" s="13"/>
      <c r="N168" s="13"/>
      <c r="O168" s="13"/>
      <c r="P168" s="13">
        <f t="shared" si="23"/>
        <v>0</v>
      </c>
      <c r="Q168" s="13"/>
      <c r="R168" s="13"/>
      <c r="S168" s="13"/>
      <c r="T168" s="13"/>
      <c r="U168" s="13"/>
      <c r="V168" s="13"/>
    </row>
    <row r="169" spans="1:22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21"/>
        <v>0</v>
      </c>
      <c r="L169" s="13">
        <f t="shared" si="22"/>
        <v>0</v>
      </c>
      <c r="M169" s="13"/>
      <c r="N169" s="13"/>
      <c r="O169" s="13"/>
      <c r="P169" s="13">
        <f t="shared" si="23"/>
        <v>0</v>
      </c>
      <c r="Q169" s="13"/>
      <c r="R169" s="13"/>
      <c r="S169" s="13"/>
      <c r="T169" s="13"/>
      <c r="U169" s="13"/>
      <c r="V169" s="13"/>
    </row>
    <row r="170" spans="1:22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21"/>
        <v>0</v>
      </c>
      <c r="L170" s="13">
        <f t="shared" si="22"/>
        <v>0</v>
      </c>
      <c r="M170" s="13"/>
      <c r="N170" s="13"/>
      <c r="O170" s="13"/>
      <c r="P170" s="13">
        <f t="shared" si="23"/>
        <v>0</v>
      </c>
      <c r="Q170" s="13"/>
      <c r="R170" s="13"/>
      <c r="S170" s="13"/>
      <c r="T170" s="13"/>
      <c r="U170" s="13"/>
      <c r="V170" s="13"/>
    </row>
    <row r="171" spans="1:22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21"/>
        <v>0</v>
      </c>
      <c r="L171" s="13">
        <f t="shared" si="22"/>
        <v>0</v>
      </c>
      <c r="M171" s="13"/>
      <c r="N171" s="13"/>
      <c r="O171" s="13"/>
      <c r="P171" s="13">
        <f t="shared" si="23"/>
        <v>0</v>
      </c>
      <c r="Q171" s="13"/>
      <c r="R171" s="13"/>
      <c r="S171" s="13"/>
      <c r="T171" s="13"/>
      <c r="U171" s="13"/>
      <c r="V171" s="13"/>
    </row>
    <row r="172" spans="1:22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21"/>
        <v>0</v>
      </c>
      <c r="L172" s="13">
        <f t="shared" si="22"/>
        <v>0</v>
      </c>
      <c r="M172" s="13"/>
      <c r="N172" s="13"/>
      <c r="O172" s="13"/>
      <c r="P172" s="13">
        <f t="shared" si="23"/>
        <v>0</v>
      </c>
      <c r="Q172" s="13"/>
      <c r="R172" s="13"/>
      <c r="S172" s="13"/>
      <c r="T172" s="13"/>
      <c r="U172" s="13"/>
      <c r="V172" s="13"/>
    </row>
    <row r="173" spans="1:22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21"/>
        <v>0</v>
      </c>
      <c r="L173" s="13">
        <f t="shared" si="22"/>
        <v>0</v>
      </c>
      <c r="M173" s="13"/>
      <c r="N173" s="13"/>
      <c r="O173" s="13"/>
      <c r="P173" s="13">
        <f t="shared" si="23"/>
        <v>0</v>
      </c>
      <c r="Q173" s="13"/>
      <c r="R173" s="13"/>
      <c r="S173" s="13"/>
      <c r="T173" s="13"/>
      <c r="U173" s="13"/>
      <c r="V173" s="13"/>
    </row>
    <row r="174" spans="1:22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21"/>
        <v>0</v>
      </c>
      <c r="L174" s="13">
        <f t="shared" si="22"/>
        <v>0</v>
      </c>
      <c r="M174" s="13"/>
      <c r="N174" s="13"/>
      <c r="O174" s="13"/>
      <c r="P174" s="13">
        <f t="shared" si="23"/>
        <v>0</v>
      </c>
      <c r="Q174" s="13"/>
      <c r="R174" s="13"/>
      <c r="S174" s="13"/>
      <c r="T174" s="13"/>
      <c r="U174" s="13"/>
      <c r="V174" s="13"/>
    </row>
    <row r="175" spans="1:22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21"/>
        <v>0</v>
      </c>
      <c r="L175" s="13">
        <f t="shared" si="22"/>
        <v>0</v>
      </c>
      <c r="M175" s="13"/>
      <c r="N175" s="13"/>
      <c r="O175" s="13"/>
      <c r="P175" s="13">
        <f t="shared" si="23"/>
        <v>0</v>
      </c>
      <c r="Q175" s="13"/>
      <c r="R175" s="13"/>
      <c r="S175" s="13"/>
      <c r="T175" s="13"/>
      <c r="U175" s="13"/>
      <c r="V175" s="13"/>
    </row>
    <row r="176" spans="1:22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21"/>
        <v>0</v>
      </c>
      <c r="L176" s="13">
        <f t="shared" si="22"/>
        <v>0</v>
      </c>
      <c r="M176" s="13"/>
      <c r="N176" s="13"/>
      <c r="O176" s="13"/>
      <c r="P176" s="13">
        <f t="shared" si="23"/>
        <v>0</v>
      </c>
      <c r="Q176" s="13"/>
      <c r="R176" s="13"/>
      <c r="S176" s="13"/>
      <c r="T176" s="13"/>
      <c r="U176" s="13"/>
      <c r="V176" s="13"/>
    </row>
    <row r="177" spans="1:22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21"/>
        <v>0</v>
      </c>
      <c r="L177" s="13">
        <f t="shared" si="22"/>
        <v>0</v>
      </c>
      <c r="M177" s="13"/>
      <c r="N177" s="13"/>
      <c r="O177" s="13"/>
      <c r="P177" s="13">
        <f t="shared" si="23"/>
        <v>0</v>
      </c>
      <c r="Q177" s="13"/>
      <c r="R177" s="13"/>
      <c r="S177" s="13"/>
      <c r="T177" s="13"/>
      <c r="U177" s="13"/>
      <c r="V177" s="13"/>
    </row>
    <row r="178" spans="1:22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21"/>
        <v>0</v>
      </c>
      <c r="L178" s="13">
        <f t="shared" si="22"/>
        <v>0</v>
      </c>
      <c r="M178" s="13"/>
      <c r="N178" s="13"/>
      <c r="O178" s="13"/>
      <c r="P178" s="13">
        <f t="shared" si="23"/>
        <v>0</v>
      </c>
      <c r="Q178" s="13"/>
      <c r="R178" s="13"/>
      <c r="S178" s="13"/>
      <c r="T178" s="13"/>
      <c r="U178" s="13"/>
      <c r="V178" s="13"/>
    </row>
    <row r="179" spans="1:22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21"/>
        <v>0</v>
      </c>
      <c r="L179" s="13">
        <f t="shared" si="22"/>
        <v>0</v>
      </c>
      <c r="M179" s="13"/>
      <c r="N179" s="13"/>
      <c r="O179" s="13"/>
      <c r="P179" s="13">
        <f t="shared" si="23"/>
        <v>0</v>
      </c>
      <c r="Q179" s="13"/>
      <c r="R179" s="13"/>
      <c r="S179" s="13"/>
      <c r="T179" s="13"/>
      <c r="U179" s="13"/>
      <c r="V179" s="13"/>
    </row>
    <row r="180" spans="1:22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21"/>
        <v>0</v>
      </c>
      <c r="L180" s="13">
        <f t="shared" si="22"/>
        <v>0</v>
      </c>
      <c r="M180" s="13"/>
      <c r="N180" s="13"/>
      <c r="O180" s="13"/>
      <c r="P180" s="13">
        <f t="shared" si="23"/>
        <v>0</v>
      </c>
      <c r="Q180" s="13"/>
      <c r="R180" s="13"/>
      <c r="S180" s="13"/>
      <c r="T180" s="13"/>
      <c r="U180" s="13"/>
      <c r="V180" s="13"/>
    </row>
    <row r="181" spans="1:22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21"/>
        <v>0</v>
      </c>
      <c r="L181" s="13">
        <f t="shared" si="22"/>
        <v>0</v>
      </c>
      <c r="M181" s="13"/>
      <c r="N181" s="13"/>
      <c r="O181" s="13"/>
      <c r="P181" s="13">
        <f t="shared" si="23"/>
        <v>0</v>
      </c>
      <c r="Q181" s="13"/>
      <c r="R181" s="13"/>
      <c r="S181" s="13"/>
      <c r="T181" s="13"/>
      <c r="U181" s="13"/>
      <c r="V181" s="13"/>
    </row>
    <row r="182" spans="1:22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21"/>
        <v>0</v>
      </c>
      <c r="L182" s="13">
        <f t="shared" si="22"/>
        <v>0</v>
      </c>
      <c r="M182" s="13"/>
      <c r="N182" s="13"/>
      <c r="O182" s="13"/>
      <c r="P182" s="13">
        <f t="shared" si="23"/>
        <v>0</v>
      </c>
      <c r="Q182" s="13"/>
      <c r="R182" s="13"/>
      <c r="S182" s="13"/>
      <c r="T182" s="13"/>
      <c r="U182" s="13"/>
      <c r="V182" s="13"/>
    </row>
    <row r="183" spans="1:22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21"/>
        <v>0</v>
      </c>
      <c r="L183" s="13">
        <f t="shared" si="22"/>
        <v>0</v>
      </c>
      <c r="M183" s="13"/>
      <c r="N183" s="13"/>
      <c r="O183" s="13"/>
      <c r="P183" s="13">
        <f t="shared" si="23"/>
        <v>0</v>
      </c>
      <c r="Q183" s="13"/>
      <c r="R183" s="13"/>
      <c r="S183" s="13"/>
      <c r="T183" s="13"/>
      <c r="U183" s="13"/>
      <c r="V183" s="13"/>
    </row>
    <row r="184" spans="1:22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21"/>
        <v>0</v>
      </c>
      <c r="L184" s="13">
        <f t="shared" si="22"/>
        <v>0</v>
      </c>
      <c r="M184" s="13"/>
      <c r="N184" s="13"/>
      <c r="O184" s="13"/>
      <c r="P184" s="13">
        <f t="shared" si="23"/>
        <v>0</v>
      </c>
      <c r="Q184" s="13"/>
      <c r="R184" s="13"/>
      <c r="S184" s="13"/>
      <c r="T184" s="13"/>
      <c r="U184" s="13"/>
      <c r="V184" s="13"/>
    </row>
    <row r="185" spans="1:22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21"/>
        <v>0</v>
      </c>
      <c r="L185" s="13">
        <f t="shared" si="22"/>
        <v>0</v>
      </c>
      <c r="M185" s="13"/>
      <c r="N185" s="13"/>
      <c r="O185" s="13"/>
      <c r="P185" s="13">
        <f t="shared" si="23"/>
        <v>0</v>
      </c>
      <c r="Q185" s="13"/>
      <c r="R185" s="13"/>
      <c r="S185" s="13"/>
      <c r="T185" s="13"/>
      <c r="U185" s="13"/>
      <c r="V185" s="13"/>
    </row>
    <row r="186" spans="1:22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21"/>
        <v>0</v>
      </c>
      <c r="L186" s="13">
        <f t="shared" si="22"/>
        <v>0</v>
      </c>
      <c r="M186" s="13"/>
      <c r="N186" s="13"/>
      <c r="O186" s="13"/>
      <c r="P186" s="13">
        <f t="shared" si="23"/>
        <v>0</v>
      </c>
      <c r="Q186" s="13"/>
      <c r="R186" s="13"/>
      <c r="S186" s="13"/>
      <c r="T186" s="13"/>
      <c r="U186" s="13"/>
      <c r="V186" s="13"/>
    </row>
    <row r="187" spans="1:22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21"/>
        <v>0</v>
      </c>
      <c r="L187" s="13">
        <f t="shared" si="22"/>
        <v>0</v>
      </c>
      <c r="M187" s="13"/>
      <c r="N187" s="13"/>
      <c r="O187" s="13"/>
      <c r="P187" s="13">
        <f t="shared" si="23"/>
        <v>0</v>
      </c>
      <c r="Q187" s="13"/>
      <c r="R187" s="13"/>
      <c r="S187" s="13"/>
      <c r="T187" s="13"/>
      <c r="U187" s="13"/>
      <c r="V187" s="13"/>
    </row>
    <row r="188" spans="1:22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21"/>
        <v>0</v>
      </c>
      <c r="L188" s="13">
        <f t="shared" si="22"/>
        <v>0</v>
      </c>
      <c r="M188" s="13"/>
      <c r="N188" s="13"/>
      <c r="O188" s="13"/>
      <c r="P188" s="13">
        <f t="shared" si="23"/>
        <v>0</v>
      </c>
      <c r="Q188" s="13"/>
      <c r="R188" s="13"/>
      <c r="S188" s="13"/>
      <c r="T188" s="13"/>
      <c r="U188" s="13"/>
      <c r="V188" s="13"/>
    </row>
    <row r="189" spans="1:22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21"/>
        <v>0</v>
      </c>
      <c r="L189" s="13">
        <f t="shared" si="22"/>
        <v>0</v>
      </c>
      <c r="M189" s="13"/>
      <c r="N189" s="13"/>
      <c r="O189" s="13"/>
      <c r="P189" s="13">
        <f t="shared" si="23"/>
        <v>0</v>
      </c>
      <c r="Q189" s="13"/>
      <c r="R189" s="13"/>
      <c r="S189" s="13"/>
      <c r="T189" s="13"/>
      <c r="U189" s="13"/>
      <c r="V189" s="13"/>
    </row>
    <row r="190" spans="1:22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21"/>
        <v>0</v>
      </c>
      <c r="L190" s="13">
        <f t="shared" si="22"/>
        <v>0</v>
      </c>
      <c r="M190" s="13"/>
      <c r="N190" s="13"/>
      <c r="O190" s="13"/>
      <c r="P190" s="13">
        <f t="shared" si="23"/>
        <v>0</v>
      </c>
      <c r="Q190" s="13"/>
      <c r="R190" s="13"/>
      <c r="S190" s="13"/>
      <c r="T190" s="13"/>
      <c r="U190" s="13"/>
      <c r="V190" s="13"/>
    </row>
    <row r="191" spans="1:22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21"/>
        <v>0</v>
      </c>
      <c r="L191" s="13">
        <f t="shared" si="22"/>
        <v>0</v>
      </c>
      <c r="M191" s="13"/>
      <c r="N191" s="13"/>
      <c r="O191" s="13"/>
      <c r="P191" s="13">
        <f t="shared" si="23"/>
        <v>0</v>
      </c>
      <c r="Q191" s="13"/>
      <c r="R191" s="13"/>
      <c r="S191" s="13"/>
      <c r="T191" s="13"/>
      <c r="U191" s="13"/>
      <c r="V191" s="13"/>
    </row>
    <row r="192" spans="1:22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21"/>
        <v>0</v>
      </c>
      <c r="L192" s="13">
        <f t="shared" si="22"/>
        <v>0</v>
      </c>
      <c r="M192" s="13"/>
      <c r="N192" s="13"/>
      <c r="O192" s="13"/>
      <c r="P192" s="13">
        <f t="shared" si="23"/>
        <v>0</v>
      </c>
      <c r="Q192" s="13"/>
      <c r="R192" s="13"/>
      <c r="S192" s="13"/>
      <c r="T192" s="13"/>
      <c r="U192" s="13"/>
      <c r="V192" s="13"/>
    </row>
    <row r="193" spans="1:22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21"/>
        <v>0</v>
      </c>
      <c r="L193" s="13">
        <f t="shared" si="22"/>
        <v>0</v>
      </c>
      <c r="M193" s="13"/>
      <c r="N193" s="13"/>
      <c r="O193" s="13"/>
      <c r="P193" s="13">
        <f t="shared" si="23"/>
        <v>0</v>
      </c>
      <c r="Q193" s="13"/>
      <c r="R193" s="13"/>
      <c r="S193" s="13"/>
      <c r="T193" s="13"/>
      <c r="U193" s="13"/>
      <c r="V193" s="13"/>
    </row>
    <row r="194" spans="1:22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21"/>
        <v>0</v>
      </c>
      <c r="L194" s="13">
        <f t="shared" si="22"/>
        <v>0</v>
      </c>
      <c r="M194" s="13"/>
      <c r="N194" s="13"/>
      <c r="O194" s="13"/>
      <c r="P194" s="13">
        <f t="shared" si="23"/>
        <v>0</v>
      </c>
      <c r="Q194" s="13"/>
      <c r="R194" s="13"/>
      <c r="S194" s="13"/>
      <c r="T194" s="13"/>
      <c r="U194" s="13"/>
      <c r="V194" s="13"/>
    </row>
    <row r="195" spans="1:22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21"/>
        <v>0</v>
      </c>
      <c r="L195" s="13">
        <f t="shared" si="22"/>
        <v>0</v>
      </c>
      <c r="M195" s="13"/>
      <c r="N195" s="13"/>
      <c r="O195" s="13"/>
      <c r="P195" s="13">
        <f t="shared" si="23"/>
        <v>0</v>
      </c>
      <c r="Q195" s="13"/>
      <c r="R195" s="13"/>
      <c r="S195" s="13"/>
      <c r="T195" s="13"/>
      <c r="U195" s="13"/>
      <c r="V195" s="13"/>
    </row>
    <row r="196" spans="1:22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21"/>
        <v>0</v>
      </c>
      <c r="L196" s="13">
        <f t="shared" si="22"/>
        <v>0</v>
      </c>
      <c r="M196" s="13"/>
      <c r="N196" s="13"/>
      <c r="O196" s="13"/>
      <c r="P196" s="13">
        <f t="shared" si="23"/>
        <v>0</v>
      </c>
      <c r="Q196" s="13"/>
      <c r="R196" s="13"/>
      <c r="S196" s="13"/>
      <c r="T196" s="13"/>
      <c r="U196" s="13"/>
      <c r="V196" s="13"/>
    </row>
    <row r="197" spans="1:22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21"/>
        <v>0</v>
      </c>
      <c r="L197" s="13">
        <f t="shared" si="22"/>
        <v>0</v>
      </c>
      <c r="M197" s="13"/>
      <c r="N197" s="13"/>
      <c r="O197" s="13"/>
      <c r="P197" s="13">
        <f t="shared" si="23"/>
        <v>0</v>
      </c>
      <c r="Q197" s="13"/>
      <c r="R197" s="13"/>
      <c r="S197" s="13"/>
      <c r="T197" s="13"/>
      <c r="U197" s="13"/>
      <c r="V197" s="13"/>
    </row>
    <row r="198" spans="1:22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21"/>
        <v>0</v>
      </c>
      <c r="L198" s="13">
        <f t="shared" si="22"/>
        <v>0</v>
      </c>
      <c r="M198" s="13"/>
      <c r="N198" s="13"/>
      <c r="O198" s="13"/>
      <c r="P198" s="13">
        <f t="shared" si="23"/>
        <v>0</v>
      </c>
      <c r="Q198" s="13"/>
      <c r="R198" s="13"/>
      <c r="S198" s="13"/>
      <c r="T198" s="13"/>
      <c r="U198" s="13"/>
      <c r="V198" s="13"/>
    </row>
    <row r="199" spans="1:22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21"/>
        <v>0</v>
      </c>
      <c r="L199" s="13">
        <f t="shared" si="22"/>
        <v>0</v>
      </c>
      <c r="M199" s="13"/>
      <c r="N199" s="13"/>
      <c r="O199" s="13"/>
      <c r="P199" s="13">
        <f t="shared" si="23"/>
        <v>0</v>
      </c>
      <c r="Q199" s="13"/>
      <c r="R199" s="13"/>
      <c r="S199" s="13"/>
      <c r="T199" s="13"/>
      <c r="U199" s="13"/>
      <c r="V199" s="13"/>
    </row>
    <row r="200" spans="1:22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24">G200+I200</f>
        <v>0</v>
      </c>
      <c r="L200" s="13">
        <f t="shared" ref="L200:L263" si="25">C200-Q200-S200</f>
        <v>0</v>
      </c>
      <c r="M200" s="13"/>
      <c r="N200" s="13"/>
      <c r="O200" s="13"/>
      <c r="P200" s="13">
        <f t="shared" ref="P200:P263" si="26">L200-G200-I200</f>
        <v>0</v>
      </c>
      <c r="Q200" s="13"/>
      <c r="R200" s="13"/>
      <c r="S200" s="13"/>
      <c r="T200" s="13"/>
      <c r="U200" s="13"/>
      <c r="V200" s="13"/>
    </row>
    <row r="201" spans="1:22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24"/>
        <v>0</v>
      </c>
      <c r="L201" s="13">
        <f t="shared" si="25"/>
        <v>0</v>
      </c>
      <c r="M201" s="13"/>
      <c r="N201" s="13"/>
      <c r="O201" s="13"/>
      <c r="P201" s="13">
        <f t="shared" si="26"/>
        <v>0</v>
      </c>
      <c r="Q201" s="13"/>
      <c r="R201" s="13"/>
      <c r="S201" s="13"/>
      <c r="T201" s="13"/>
      <c r="U201" s="13"/>
      <c r="V201" s="13"/>
    </row>
    <row r="202" spans="1:22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24"/>
        <v>0</v>
      </c>
      <c r="L202" s="13">
        <f t="shared" si="25"/>
        <v>0</v>
      </c>
      <c r="M202" s="13"/>
      <c r="N202" s="13"/>
      <c r="O202" s="13"/>
      <c r="P202" s="13">
        <f t="shared" si="26"/>
        <v>0</v>
      </c>
      <c r="Q202" s="13"/>
      <c r="R202" s="13"/>
      <c r="S202" s="13"/>
      <c r="T202" s="13"/>
      <c r="U202" s="13"/>
      <c r="V202" s="13"/>
    </row>
    <row r="203" spans="1:22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24"/>
        <v>0</v>
      </c>
      <c r="L203" s="13">
        <f t="shared" si="25"/>
        <v>0</v>
      </c>
      <c r="M203" s="13"/>
      <c r="N203" s="13"/>
      <c r="O203" s="13"/>
      <c r="P203" s="13">
        <f t="shared" si="26"/>
        <v>0</v>
      </c>
      <c r="Q203" s="13"/>
      <c r="R203" s="13"/>
      <c r="S203" s="13"/>
      <c r="T203" s="13"/>
      <c r="U203" s="13"/>
      <c r="V203" s="13"/>
    </row>
    <row r="204" spans="1:22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24"/>
        <v>0</v>
      </c>
      <c r="L204" s="13">
        <f t="shared" si="25"/>
        <v>0</v>
      </c>
      <c r="M204" s="13"/>
      <c r="N204" s="13"/>
      <c r="O204" s="13"/>
      <c r="P204" s="13">
        <f t="shared" si="26"/>
        <v>0</v>
      </c>
      <c r="Q204" s="13"/>
      <c r="R204" s="13"/>
      <c r="S204" s="13"/>
      <c r="T204" s="13"/>
      <c r="U204" s="13"/>
      <c r="V204" s="13"/>
    </row>
    <row r="205" spans="1:22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24"/>
        <v>0</v>
      </c>
      <c r="L205" s="13">
        <f t="shared" si="25"/>
        <v>0</v>
      </c>
      <c r="M205" s="13"/>
      <c r="N205" s="13"/>
      <c r="O205" s="13"/>
      <c r="P205" s="13">
        <f t="shared" si="26"/>
        <v>0</v>
      </c>
      <c r="Q205" s="13"/>
      <c r="R205" s="13"/>
      <c r="S205" s="13"/>
      <c r="T205" s="13"/>
      <c r="U205" s="13"/>
      <c r="V205" s="13"/>
    </row>
    <row r="206" spans="1:22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24"/>
        <v>0</v>
      </c>
      <c r="L206" s="13">
        <f t="shared" si="25"/>
        <v>0</v>
      </c>
      <c r="M206" s="13"/>
      <c r="N206" s="13"/>
      <c r="O206" s="13"/>
      <c r="P206" s="13">
        <f t="shared" si="26"/>
        <v>0</v>
      </c>
      <c r="Q206" s="13"/>
      <c r="R206" s="13"/>
      <c r="S206" s="13"/>
      <c r="T206" s="13"/>
      <c r="U206" s="13"/>
      <c r="V206" s="13"/>
    </row>
    <row r="207" spans="1:22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24"/>
        <v>0</v>
      </c>
      <c r="L207" s="13">
        <f t="shared" si="25"/>
        <v>0</v>
      </c>
      <c r="M207" s="13"/>
      <c r="N207" s="13"/>
      <c r="O207" s="13"/>
      <c r="P207" s="13">
        <f t="shared" si="26"/>
        <v>0</v>
      </c>
      <c r="Q207" s="13"/>
      <c r="R207" s="13"/>
      <c r="S207" s="13"/>
      <c r="T207" s="13"/>
      <c r="U207" s="13"/>
      <c r="V207" s="13"/>
    </row>
    <row r="208" spans="1:22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24"/>
        <v>0</v>
      </c>
      <c r="L208" s="13">
        <f t="shared" si="25"/>
        <v>0</v>
      </c>
      <c r="M208" s="13"/>
      <c r="N208" s="13"/>
      <c r="O208" s="13"/>
      <c r="P208" s="13">
        <f t="shared" si="26"/>
        <v>0</v>
      </c>
      <c r="Q208" s="13"/>
      <c r="R208" s="13"/>
      <c r="S208" s="13"/>
      <c r="T208" s="13"/>
      <c r="U208" s="13"/>
      <c r="V208" s="13"/>
    </row>
    <row r="209" spans="1:22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24"/>
        <v>0</v>
      </c>
      <c r="L209" s="13">
        <f t="shared" si="25"/>
        <v>0</v>
      </c>
      <c r="M209" s="13"/>
      <c r="N209" s="13"/>
      <c r="O209" s="13"/>
      <c r="P209" s="13">
        <f t="shared" si="26"/>
        <v>0</v>
      </c>
      <c r="Q209" s="13"/>
      <c r="R209" s="13"/>
      <c r="S209" s="13"/>
      <c r="T209" s="13"/>
      <c r="U209" s="13"/>
      <c r="V209" s="13"/>
    </row>
    <row r="210" spans="1:22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24"/>
        <v>0</v>
      </c>
      <c r="L210" s="13">
        <f t="shared" si="25"/>
        <v>0</v>
      </c>
      <c r="M210" s="13"/>
      <c r="N210" s="13"/>
      <c r="O210" s="13"/>
      <c r="P210" s="13">
        <f t="shared" si="26"/>
        <v>0</v>
      </c>
      <c r="Q210" s="13"/>
      <c r="R210" s="13"/>
      <c r="S210" s="13"/>
      <c r="T210" s="13"/>
      <c r="U210" s="13"/>
      <c r="V210" s="13"/>
    </row>
    <row r="211" spans="1:22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24"/>
        <v>0</v>
      </c>
      <c r="L211" s="13">
        <f t="shared" si="25"/>
        <v>0</v>
      </c>
      <c r="M211" s="13"/>
      <c r="N211" s="13"/>
      <c r="O211" s="13"/>
      <c r="P211" s="13">
        <f t="shared" si="26"/>
        <v>0</v>
      </c>
      <c r="Q211" s="13"/>
      <c r="R211" s="13"/>
      <c r="S211" s="13"/>
      <c r="T211" s="13"/>
      <c r="U211" s="13"/>
      <c r="V211" s="13"/>
    </row>
    <row r="212" spans="1:22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24"/>
        <v>0</v>
      </c>
      <c r="L212" s="13">
        <f t="shared" si="25"/>
        <v>0</v>
      </c>
      <c r="M212" s="13"/>
      <c r="N212" s="13"/>
      <c r="O212" s="13"/>
      <c r="P212" s="13">
        <f t="shared" si="26"/>
        <v>0</v>
      </c>
      <c r="Q212" s="13"/>
      <c r="R212" s="13"/>
      <c r="S212" s="13"/>
      <c r="T212" s="13"/>
      <c r="U212" s="13"/>
      <c r="V212" s="13"/>
    </row>
    <row r="213" spans="1:22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24"/>
        <v>0</v>
      </c>
      <c r="L213" s="13">
        <f t="shared" si="25"/>
        <v>0</v>
      </c>
      <c r="M213" s="13"/>
      <c r="N213" s="13"/>
      <c r="O213" s="13"/>
      <c r="P213" s="13">
        <f t="shared" si="26"/>
        <v>0</v>
      </c>
      <c r="Q213" s="13"/>
      <c r="R213" s="13"/>
      <c r="S213" s="13"/>
      <c r="T213" s="13"/>
      <c r="U213" s="13"/>
      <c r="V213" s="13"/>
    </row>
    <row r="214" spans="1:22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24"/>
        <v>0</v>
      </c>
      <c r="L214" s="13">
        <f t="shared" si="25"/>
        <v>0</v>
      </c>
      <c r="M214" s="13"/>
      <c r="N214" s="13"/>
      <c r="O214" s="13"/>
      <c r="P214" s="13">
        <f t="shared" si="26"/>
        <v>0</v>
      </c>
      <c r="Q214" s="13"/>
      <c r="R214" s="13"/>
      <c r="S214" s="13"/>
      <c r="T214" s="13"/>
      <c r="U214" s="13"/>
      <c r="V214" s="13"/>
    </row>
    <row r="215" spans="1:22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24"/>
        <v>0</v>
      </c>
      <c r="L215" s="13">
        <f t="shared" si="25"/>
        <v>0</v>
      </c>
      <c r="M215" s="13"/>
      <c r="N215" s="13"/>
      <c r="O215" s="13"/>
      <c r="P215" s="13">
        <f t="shared" si="26"/>
        <v>0</v>
      </c>
      <c r="Q215" s="13"/>
      <c r="R215" s="13"/>
      <c r="S215" s="13"/>
      <c r="T215" s="13"/>
      <c r="U215" s="13"/>
      <c r="V215" s="13"/>
    </row>
    <row r="216" spans="1:22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24"/>
        <v>0</v>
      </c>
      <c r="L216" s="13">
        <f t="shared" si="25"/>
        <v>0</v>
      </c>
      <c r="M216" s="13"/>
      <c r="N216" s="13"/>
      <c r="O216" s="13"/>
      <c r="P216" s="13">
        <f t="shared" si="26"/>
        <v>0</v>
      </c>
      <c r="Q216" s="13"/>
      <c r="R216" s="13"/>
      <c r="S216" s="13"/>
      <c r="T216" s="13"/>
      <c r="U216" s="13"/>
      <c r="V216" s="13"/>
    </row>
    <row r="217" spans="1:22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24"/>
        <v>0</v>
      </c>
      <c r="L217" s="13">
        <f t="shared" si="25"/>
        <v>0</v>
      </c>
      <c r="M217" s="13"/>
      <c r="N217" s="13"/>
      <c r="O217" s="13"/>
      <c r="P217" s="13">
        <f t="shared" si="26"/>
        <v>0</v>
      </c>
      <c r="Q217" s="13"/>
      <c r="R217" s="13"/>
      <c r="S217" s="13"/>
      <c r="T217" s="13"/>
      <c r="U217" s="13"/>
      <c r="V217" s="13"/>
    </row>
    <row r="218" spans="1:22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24"/>
        <v>0</v>
      </c>
      <c r="L218" s="13">
        <f t="shared" si="25"/>
        <v>0</v>
      </c>
      <c r="M218" s="13"/>
      <c r="N218" s="13"/>
      <c r="O218" s="13"/>
      <c r="P218" s="13">
        <f t="shared" si="26"/>
        <v>0</v>
      </c>
      <c r="Q218" s="13"/>
      <c r="R218" s="13"/>
      <c r="S218" s="13"/>
      <c r="T218" s="13"/>
      <c r="U218" s="13"/>
      <c r="V218" s="13"/>
    </row>
    <row r="219" spans="1:22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24"/>
        <v>0</v>
      </c>
      <c r="L219" s="13">
        <f t="shared" si="25"/>
        <v>0</v>
      </c>
      <c r="M219" s="13"/>
      <c r="N219" s="13"/>
      <c r="O219" s="13"/>
      <c r="P219" s="13">
        <f t="shared" si="26"/>
        <v>0</v>
      </c>
      <c r="Q219" s="13"/>
      <c r="R219" s="13"/>
      <c r="S219" s="13"/>
      <c r="T219" s="13"/>
      <c r="U219" s="13"/>
      <c r="V219" s="13"/>
    </row>
    <row r="220" spans="1:22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24"/>
        <v>0</v>
      </c>
      <c r="L220" s="13">
        <f t="shared" si="25"/>
        <v>0</v>
      </c>
      <c r="M220" s="13"/>
      <c r="N220" s="13"/>
      <c r="O220" s="13"/>
      <c r="P220" s="13">
        <f t="shared" si="26"/>
        <v>0</v>
      </c>
      <c r="Q220" s="13"/>
      <c r="R220" s="13"/>
      <c r="S220" s="13"/>
      <c r="T220" s="13"/>
      <c r="U220" s="13"/>
      <c r="V220" s="13"/>
    </row>
    <row r="221" spans="1:22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24"/>
        <v>0</v>
      </c>
      <c r="L221" s="13">
        <f t="shared" si="25"/>
        <v>0</v>
      </c>
      <c r="M221" s="13"/>
      <c r="N221" s="13"/>
      <c r="O221" s="13"/>
      <c r="P221" s="13">
        <f t="shared" si="26"/>
        <v>0</v>
      </c>
      <c r="Q221" s="13"/>
      <c r="R221" s="13"/>
      <c r="S221" s="13"/>
      <c r="T221" s="13"/>
      <c r="U221" s="13"/>
      <c r="V221" s="13"/>
    </row>
    <row r="222" spans="1:22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24"/>
        <v>0</v>
      </c>
      <c r="L222" s="13">
        <f t="shared" si="25"/>
        <v>0</v>
      </c>
      <c r="M222" s="13"/>
      <c r="N222" s="13"/>
      <c r="O222" s="13"/>
      <c r="P222" s="13">
        <f t="shared" si="26"/>
        <v>0</v>
      </c>
      <c r="Q222" s="13"/>
      <c r="R222" s="13"/>
      <c r="S222" s="13"/>
      <c r="T222" s="13"/>
      <c r="U222" s="13"/>
      <c r="V222" s="13"/>
    </row>
    <row r="223" spans="1:22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24"/>
        <v>0</v>
      </c>
      <c r="L223" s="13">
        <f t="shared" si="25"/>
        <v>0</v>
      </c>
      <c r="M223" s="13"/>
      <c r="N223" s="13"/>
      <c r="O223" s="13"/>
      <c r="P223" s="13">
        <f t="shared" si="26"/>
        <v>0</v>
      </c>
      <c r="Q223" s="13"/>
      <c r="R223" s="13"/>
      <c r="S223" s="13"/>
      <c r="T223" s="13"/>
      <c r="U223" s="13"/>
      <c r="V223" s="13"/>
    </row>
    <row r="224" spans="1:22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24"/>
        <v>0</v>
      </c>
      <c r="L224" s="13">
        <f t="shared" si="25"/>
        <v>0</v>
      </c>
      <c r="M224" s="13"/>
      <c r="N224" s="13"/>
      <c r="O224" s="13"/>
      <c r="P224" s="13">
        <f t="shared" si="26"/>
        <v>0</v>
      </c>
      <c r="Q224" s="13"/>
      <c r="R224" s="13"/>
      <c r="S224" s="13"/>
      <c r="T224" s="13"/>
      <c r="U224" s="13"/>
      <c r="V224" s="13"/>
    </row>
    <row r="225" spans="1:22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24"/>
        <v>0</v>
      </c>
      <c r="L225" s="13">
        <f t="shared" si="25"/>
        <v>0</v>
      </c>
      <c r="M225" s="13"/>
      <c r="N225" s="13"/>
      <c r="O225" s="13"/>
      <c r="P225" s="13">
        <f t="shared" si="26"/>
        <v>0</v>
      </c>
      <c r="Q225" s="13"/>
      <c r="R225" s="13"/>
      <c r="S225" s="13"/>
      <c r="T225" s="13"/>
      <c r="U225" s="13"/>
      <c r="V225" s="13"/>
    </row>
    <row r="226" spans="1:22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24"/>
        <v>0</v>
      </c>
      <c r="L226" s="13">
        <f t="shared" si="25"/>
        <v>0</v>
      </c>
      <c r="M226" s="13"/>
      <c r="N226" s="13"/>
      <c r="O226" s="13"/>
      <c r="P226" s="13">
        <f t="shared" si="26"/>
        <v>0</v>
      </c>
      <c r="Q226" s="13"/>
      <c r="R226" s="13"/>
      <c r="S226" s="13"/>
      <c r="T226" s="13"/>
      <c r="U226" s="13"/>
      <c r="V226" s="13"/>
    </row>
    <row r="227" spans="1:22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24"/>
        <v>0</v>
      </c>
      <c r="L227" s="13">
        <f t="shared" si="25"/>
        <v>0</v>
      </c>
      <c r="M227" s="13"/>
      <c r="N227" s="13"/>
      <c r="O227" s="13"/>
      <c r="P227" s="13">
        <f t="shared" si="26"/>
        <v>0</v>
      </c>
      <c r="Q227" s="13"/>
      <c r="R227" s="13"/>
      <c r="S227" s="13"/>
      <c r="T227" s="13"/>
      <c r="U227" s="13"/>
      <c r="V227" s="13"/>
    </row>
    <row r="228" spans="1:22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24"/>
        <v>0</v>
      </c>
      <c r="L228" s="13">
        <f t="shared" si="25"/>
        <v>0</v>
      </c>
      <c r="M228" s="13"/>
      <c r="N228" s="13"/>
      <c r="O228" s="13"/>
      <c r="P228" s="13">
        <f t="shared" si="26"/>
        <v>0</v>
      </c>
      <c r="Q228" s="13"/>
      <c r="R228" s="13"/>
      <c r="S228" s="13"/>
      <c r="T228" s="13"/>
      <c r="U228" s="13"/>
      <c r="V228" s="13"/>
    </row>
    <row r="229" spans="1:22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24"/>
        <v>0</v>
      </c>
      <c r="L229" s="13">
        <f t="shared" si="25"/>
        <v>0</v>
      </c>
      <c r="M229" s="13"/>
      <c r="N229" s="13"/>
      <c r="O229" s="13"/>
      <c r="P229" s="13">
        <f t="shared" si="26"/>
        <v>0</v>
      </c>
      <c r="Q229" s="13"/>
      <c r="R229" s="13"/>
      <c r="S229" s="13"/>
      <c r="T229" s="13"/>
      <c r="U229" s="13"/>
      <c r="V229" s="13"/>
    </row>
    <row r="230" spans="1:22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24"/>
        <v>0</v>
      </c>
      <c r="L230" s="13">
        <f t="shared" si="25"/>
        <v>0</v>
      </c>
      <c r="M230" s="13"/>
      <c r="N230" s="13"/>
      <c r="O230" s="13"/>
      <c r="P230" s="13">
        <f t="shared" si="26"/>
        <v>0</v>
      </c>
      <c r="Q230" s="13"/>
      <c r="R230" s="13"/>
      <c r="S230" s="13"/>
      <c r="T230" s="13"/>
      <c r="U230" s="13"/>
      <c r="V230" s="13"/>
    </row>
    <row r="231" spans="1:22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24"/>
        <v>0</v>
      </c>
      <c r="L231" s="13">
        <f t="shared" si="25"/>
        <v>0</v>
      </c>
      <c r="M231" s="13"/>
      <c r="N231" s="13"/>
      <c r="O231" s="13"/>
      <c r="P231" s="13">
        <f t="shared" si="26"/>
        <v>0</v>
      </c>
      <c r="Q231" s="13"/>
      <c r="R231" s="13"/>
      <c r="S231" s="13"/>
      <c r="T231" s="13"/>
      <c r="U231" s="13"/>
      <c r="V231" s="13"/>
    </row>
    <row r="232" spans="1:22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24"/>
        <v>0</v>
      </c>
      <c r="L232" s="13">
        <f t="shared" si="25"/>
        <v>0</v>
      </c>
      <c r="M232" s="13"/>
      <c r="N232" s="13"/>
      <c r="O232" s="13"/>
      <c r="P232" s="13">
        <f t="shared" si="26"/>
        <v>0</v>
      </c>
      <c r="Q232" s="13"/>
      <c r="R232" s="13"/>
      <c r="S232" s="13"/>
      <c r="T232" s="13"/>
      <c r="U232" s="13"/>
      <c r="V232" s="13"/>
    </row>
    <row r="233" spans="1:22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24"/>
        <v>0</v>
      </c>
      <c r="L233" s="13">
        <f t="shared" si="25"/>
        <v>0</v>
      </c>
      <c r="M233" s="13"/>
      <c r="N233" s="13"/>
      <c r="O233" s="13"/>
      <c r="P233" s="13">
        <f t="shared" si="26"/>
        <v>0</v>
      </c>
      <c r="Q233" s="13"/>
      <c r="R233" s="13"/>
      <c r="S233" s="13"/>
      <c r="T233" s="13"/>
      <c r="U233" s="13"/>
      <c r="V233" s="13"/>
    </row>
    <row r="234" spans="1:22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24"/>
        <v>0</v>
      </c>
      <c r="L234" s="13">
        <f t="shared" si="25"/>
        <v>0</v>
      </c>
      <c r="M234" s="13"/>
      <c r="N234" s="13"/>
      <c r="O234" s="13"/>
      <c r="P234" s="13">
        <f t="shared" si="26"/>
        <v>0</v>
      </c>
      <c r="Q234" s="13"/>
      <c r="R234" s="13"/>
      <c r="S234" s="13"/>
      <c r="T234" s="13"/>
      <c r="U234" s="13"/>
      <c r="V234" s="13"/>
    </row>
    <row r="235" spans="1:22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24"/>
        <v>0</v>
      </c>
      <c r="L235" s="13">
        <f t="shared" si="25"/>
        <v>0</v>
      </c>
      <c r="M235" s="13"/>
      <c r="N235" s="13"/>
      <c r="O235" s="13"/>
      <c r="P235" s="13">
        <f t="shared" si="26"/>
        <v>0</v>
      </c>
      <c r="Q235" s="13"/>
      <c r="R235" s="13"/>
      <c r="S235" s="13"/>
      <c r="T235" s="13"/>
      <c r="U235" s="13"/>
      <c r="V235" s="13"/>
    </row>
    <row r="236" spans="1:22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24"/>
        <v>0</v>
      </c>
      <c r="L236" s="13">
        <f t="shared" si="25"/>
        <v>0</v>
      </c>
      <c r="M236" s="13"/>
      <c r="N236" s="13"/>
      <c r="O236" s="13"/>
      <c r="P236" s="13">
        <f t="shared" si="26"/>
        <v>0</v>
      </c>
      <c r="Q236" s="13"/>
      <c r="R236" s="13"/>
      <c r="S236" s="13"/>
      <c r="T236" s="13"/>
      <c r="U236" s="13"/>
      <c r="V236" s="13"/>
    </row>
    <row r="237" spans="1:22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24"/>
        <v>0</v>
      </c>
      <c r="L237" s="13">
        <f t="shared" si="25"/>
        <v>0</v>
      </c>
      <c r="M237" s="13"/>
      <c r="N237" s="13"/>
      <c r="O237" s="13"/>
      <c r="P237" s="13">
        <f t="shared" si="26"/>
        <v>0</v>
      </c>
      <c r="Q237" s="13"/>
      <c r="R237" s="13"/>
      <c r="S237" s="13"/>
      <c r="T237" s="13"/>
      <c r="U237" s="13"/>
      <c r="V237" s="13"/>
    </row>
    <row r="238" spans="1:22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24"/>
        <v>0</v>
      </c>
      <c r="L238" s="13">
        <f t="shared" si="25"/>
        <v>0</v>
      </c>
      <c r="M238" s="13"/>
      <c r="N238" s="13"/>
      <c r="O238" s="13"/>
      <c r="P238" s="13">
        <f t="shared" si="26"/>
        <v>0</v>
      </c>
      <c r="Q238" s="13"/>
      <c r="R238" s="13"/>
      <c r="S238" s="13"/>
      <c r="T238" s="13"/>
      <c r="U238" s="13"/>
      <c r="V238" s="13"/>
    </row>
    <row r="239" spans="1:22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24"/>
        <v>0</v>
      </c>
      <c r="L239" s="13">
        <f t="shared" si="25"/>
        <v>0</v>
      </c>
      <c r="M239" s="13"/>
      <c r="N239" s="13"/>
      <c r="O239" s="13"/>
      <c r="P239" s="13">
        <f t="shared" si="26"/>
        <v>0</v>
      </c>
      <c r="Q239" s="13"/>
      <c r="R239" s="13"/>
      <c r="S239" s="13"/>
      <c r="T239" s="13"/>
      <c r="U239" s="13"/>
      <c r="V239" s="13"/>
    </row>
    <row r="240" spans="1:22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24"/>
        <v>0</v>
      </c>
      <c r="L240" s="13">
        <f t="shared" si="25"/>
        <v>0</v>
      </c>
      <c r="M240" s="13"/>
      <c r="N240" s="13"/>
      <c r="O240" s="13"/>
      <c r="P240" s="13">
        <f t="shared" si="26"/>
        <v>0</v>
      </c>
      <c r="Q240" s="13"/>
      <c r="R240" s="13"/>
      <c r="S240" s="13"/>
      <c r="T240" s="13"/>
      <c r="U240" s="13"/>
      <c r="V240" s="13"/>
    </row>
    <row r="241" spans="1:22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24"/>
        <v>0</v>
      </c>
      <c r="L241" s="13">
        <f t="shared" si="25"/>
        <v>0</v>
      </c>
      <c r="M241" s="13"/>
      <c r="N241" s="13"/>
      <c r="O241" s="13"/>
      <c r="P241" s="13">
        <f t="shared" si="26"/>
        <v>0</v>
      </c>
      <c r="Q241" s="13"/>
      <c r="R241" s="13"/>
      <c r="S241" s="13"/>
      <c r="T241" s="13"/>
      <c r="U241" s="13"/>
      <c r="V241" s="13"/>
    </row>
    <row r="242" spans="1:22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24"/>
        <v>0</v>
      </c>
      <c r="L242" s="13">
        <f t="shared" si="25"/>
        <v>0</v>
      </c>
      <c r="M242" s="13"/>
      <c r="N242" s="13"/>
      <c r="O242" s="13"/>
      <c r="P242" s="13">
        <f t="shared" si="26"/>
        <v>0</v>
      </c>
      <c r="Q242" s="13"/>
      <c r="R242" s="13"/>
      <c r="S242" s="13"/>
      <c r="T242" s="13"/>
      <c r="U242" s="13"/>
      <c r="V242" s="13"/>
    </row>
    <row r="243" spans="1:22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24"/>
        <v>0</v>
      </c>
      <c r="L243" s="13">
        <f t="shared" si="25"/>
        <v>0</v>
      </c>
      <c r="M243" s="13"/>
      <c r="N243" s="13"/>
      <c r="O243" s="13"/>
      <c r="P243" s="13">
        <f t="shared" si="26"/>
        <v>0</v>
      </c>
      <c r="Q243" s="13"/>
      <c r="R243" s="13"/>
      <c r="S243" s="13"/>
      <c r="T243" s="13"/>
      <c r="U243" s="13"/>
      <c r="V243" s="13"/>
    </row>
    <row r="244" spans="1:22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24"/>
        <v>0</v>
      </c>
      <c r="L244" s="13">
        <f t="shared" si="25"/>
        <v>0</v>
      </c>
      <c r="M244" s="13"/>
      <c r="N244" s="13"/>
      <c r="O244" s="13"/>
      <c r="P244" s="13">
        <f t="shared" si="26"/>
        <v>0</v>
      </c>
      <c r="Q244" s="13"/>
      <c r="R244" s="13"/>
      <c r="S244" s="13"/>
      <c r="T244" s="13"/>
      <c r="U244" s="13"/>
      <c r="V244" s="13"/>
    </row>
    <row r="245" spans="1:22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24"/>
        <v>0</v>
      </c>
      <c r="L245" s="13">
        <f t="shared" si="25"/>
        <v>0</v>
      </c>
      <c r="M245" s="13"/>
      <c r="N245" s="13"/>
      <c r="O245" s="13"/>
      <c r="P245" s="13">
        <f t="shared" si="26"/>
        <v>0</v>
      </c>
      <c r="Q245" s="13"/>
      <c r="R245" s="13"/>
      <c r="S245" s="13"/>
      <c r="T245" s="13"/>
      <c r="U245" s="13"/>
      <c r="V245" s="13"/>
    </row>
    <row r="246" spans="1:22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24"/>
        <v>0</v>
      </c>
      <c r="L246" s="13">
        <f t="shared" si="25"/>
        <v>0</v>
      </c>
      <c r="M246" s="13"/>
      <c r="N246" s="13"/>
      <c r="O246" s="13"/>
      <c r="P246" s="13">
        <f t="shared" si="26"/>
        <v>0</v>
      </c>
      <c r="Q246" s="13"/>
      <c r="R246" s="13"/>
      <c r="S246" s="13"/>
      <c r="T246" s="13"/>
      <c r="U246" s="13"/>
      <c r="V246" s="13"/>
    </row>
    <row r="247" spans="1:22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24"/>
        <v>0</v>
      </c>
      <c r="L247" s="13">
        <f t="shared" si="25"/>
        <v>0</v>
      </c>
      <c r="M247" s="13"/>
      <c r="N247" s="13"/>
      <c r="O247" s="13"/>
      <c r="P247" s="13">
        <f t="shared" si="26"/>
        <v>0</v>
      </c>
      <c r="Q247" s="13"/>
      <c r="R247" s="13"/>
      <c r="S247" s="13"/>
      <c r="T247" s="13"/>
      <c r="U247" s="13"/>
      <c r="V247" s="13"/>
    </row>
    <row r="248" spans="1:22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24"/>
        <v>0</v>
      </c>
      <c r="L248" s="13">
        <f t="shared" si="25"/>
        <v>0</v>
      </c>
      <c r="M248" s="13"/>
      <c r="N248" s="13"/>
      <c r="O248" s="13"/>
      <c r="P248" s="13">
        <f t="shared" si="26"/>
        <v>0</v>
      </c>
      <c r="Q248" s="13"/>
      <c r="R248" s="13"/>
      <c r="S248" s="13"/>
      <c r="T248" s="13"/>
      <c r="U248" s="13"/>
      <c r="V248" s="13"/>
    </row>
    <row r="249" spans="1:22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24"/>
        <v>0</v>
      </c>
      <c r="L249" s="13">
        <f t="shared" si="25"/>
        <v>0</v>
      </c>
      <c r="M249" s="13"/>
      <c r="N249" s="13"/>
      <c r="O249" s="13"/>
      <c r="P249" s="13">
        <f t="shared" si="26"/>
        <v>0</v>
      </c>
      <c r="Q249" s="13"/>
      <c r="R249" s="13"/>
      <c r="S249" s="13"/>
      <c r="T249" s="13"/>
      <c r="U249" s="13"/>
      <c r="V249" s="13"/>
    </row>
    <row r="250" spans="1:22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24"/>
        <v>0</v>
      </c>
      <c r="L250" s="13">
        <f t="shared" si="25"/>
        <v>0</v>
      </c>
      <c r="M250" s="13"/>
      <c r="N250" s="13"/>
      <c r="O250" s="13"/>
      <c r="P250" s="13">
        <f t="shared" si="26"/>
        <v>0</v>
      </c>
      <c r="Q250" s="13"/>
      <c r="R250" s="13"/>
      <c r="S250" s="13"/>
      <c r="T250" s="13"/>
      <c r="U250" s="13"/>
      <c r="V250" s="13"/>
    </row>
    <row r="251" spans="1:22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24"/>
        <v>0</v>
      </c>
      <c r="L251" s="13">
        <f t="shared" si="25"/>
        <v>0</v>
      </c>
      <c r="M251" s="13"/>
      <c r="N251" s="13"/>
      <c r="O251" s="13"/>
      <c r="P251" s="13">
        <f t="shared" si="26"/>
        <v>0</v>
      </c>
      <c r="Q251" s="13"/>
      <c r="R251" s="13"/>
      <c r="S251" s="13"/>
      <c r="T251" s="13"/>
      <c r="U251" s="13"/>
      <c r="V251" s="13"/>
    </row>
    <row r="252" spans="1:22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24"/>
        <v>0</v>
      </c>
      <c r="L252" s="13">
        <f t="shared" si="25"/>
        <v>0</v>
      </c>
      <c r="M252" s="13"/>
      <c r="N252" s="13"/>
      <c r="O252" s="13"/>
      <c r="P252" s="13">
        <f t="shared" si="26"/>
        <v>0</v>
      </c>
      <c r="Q252" s="13"/>
      <c r="R252" s="13"/>
      <c r="S252" s="13"/>
      <c r="T252" s="13"/>
      <c r="U252" s="13"/>
      <c r="V252" s="13"/>
    </row>
    <row r="253" spans="1:22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24"/>
        <v>0</v>
      </c>
      <c r="L253" s="13">
        <f t="shared" si="25"/>
        <v>0</v>
      </c>
      <c r="M253" s="13"/>
      <c r="N253" s="13"/>
      <c r="O253" s="13"/>
      <c r="P253" s="13">
        <f t="shared" si="26"/>
        <v>0</v>
      </c>
      <c r="Q253" s="13"/>
      <c r="R253" s="13"/>
      <c r="S253" s="13"/>
      <c r="T253" s="13"/>
      <c r="U253" s="13"/>
      <c r="V253" s="13"/>
    </row>
    <row r="254" spans="1:22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24"/>
        <v>0</v>
      </c>
      <c r="L254" s="13">
        <f t="shared" si="25"/>
        <v>0</v>
      </c>
      <c r="M254" s="13"/>
      <c r="N254" s="13"/>
      <c r="O254" s="13"/>
      <c r="P254" s="13">
        <f t="shared" si="26"/>
        <v>0</v>
      </c>
      <c r="Q254" s="13"/>
      <c r="R254" s="13"/>
      <c r="S254" s="13"/>
      <c r="T254" s="13"/>
      <c r="U254" s="13"/>
      <c r="V254" s="13"/>
    </row>
    <row r="255" spans="1:22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24"/>
        <v>0</v>
      </c>
      <c r="L255" s="13">
        <f t="shared" si="25"/>
        <v>0</v>
      </c>
      <c r="M255" s="13"/>
      <c r="N255" s="13"/>
      <c r="O255" s="13"/>
      <c r="P255" s="13">
        <f t="shared" si="26"/>
        <v>0</v>
      </c>
      <c r="Q255" s="13"/>
      <c r="R255" s="13"/>
      <c r="S255" s="13"/>
      <c r="T255" s="13"/>
      <c r="U255" s="13"/>
      <c r="V255" s="13"/>
    </row>
    <row r="256" spans="1:22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24"/>
        <v>0</v>
      </c>
      <c r="L256" s="13">
        <f t="shared" si="25"/>
        <v>0</v>
      </c>
      <c r="M256" s="13"/>
      <c r="N256" s="13"/>
      <c r="O256" s="13"/>
      <c r="P256" s="13">
        <f t="shared" si="26"/>
        <v>0</v>
      </c>
      <c r="Q256" s="13"/>
      <c r="R256" s="13"/>
      <c r="S256" s="13"/>
      <c r="T256" s="13"/>
      <c r="U256" s="13"/>
      <c r="V256" s="13"/>
    </row>
    <row r="257" spans="1:22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24"/>
        <v>0</v>
      </c>
      <c r="L257" s="13">
        <f t="shared" si="25"/>
        <v>0</v>
      </c>
      <c r="M257" s="13"/>
      <c r="N257" s="13"/>
      <c r="O257" s="13"/>
      <c r="P257" s="13">
        <f t="shared" si="26"/>
        <v>0</v>
      </c>
      <c r="Q257" s="13"/>
      <c r="R257" s="13"/>
      <c r="S257" s="13"/>
      <c r="T257" s="13"/>
      <c r="U257" s="13"/>
      <c r="V257" s="13"/>
    </row>
    <row r="258" spans="1:22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24"/>
        <v>0</v>
      </c>
      <c r="L258" s="13">
        <f t="shared" si="25"/>
        <v>0</v>
      </c>
      <c r="M258" s="13"/>
      <c r="N258" s="13"/>
      <c r="O258" s="13"/>
      <c r="P258" s="13">
        <f t="shared" si="26"/>
        <v>0</v>
      </c>
      <c r="Q258" s="13"/>
      <c r="R258" s="13"/>
      <c r="S258" s="13"/>
      <c r="T258" s="13"/>
      <c r="U258" s="13"/>
      <c r="V258" s="13"/>
    </row>
    <row r="259" spans="1:22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24"/>
        <v>0</v>
      </c>
      <c r="L259" s="13">
        <f t="shared" si="25"/>
        <v>0</v>
      </c>
      <c r="M259" s="13"/>
      <c r="N259" s="13"/>
      <c r="O259" s="13"/>
      <c r="P259" s="13">
        <f t="shared" si="26"/>
        <v>0</v>
      </c>
      <c r="Q259" s="13"/>
      <c r="R259" s="13"/>
      <c r="S259" s="13"/>
      <c r="T259" s="13"/>
      <c r="U259" s="13"/>
      <c r="V259" s="13"/>
    </row>
    <row r="260" spans="1:22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24"/>
        <v>0</v>
      </c>
      <c r="L260" s="13">
        <f t="shared" si="25"/>
        <v>0</v>
      </c>
      <c r="M260" s="13"/>
      <c r="N260" s="13"/>
      <c r="O260" s="13"/>
      <c r="P260" s="13">
        <f t="shared" si="26"/>
        <v>0</v>
      </c>
      <c r="Q260" s="13"/>
      <c r="R260" s="13"/>
      <c r="S260" s="13"/>
      <c r="T260" s="13"/>
      <c r="U260" s="13"/>
      <c r="V260" s="13"/>
    </row>
    <row r="261" spans="1:22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24"/>
        <v>0</v>
      </c>
      <c r="L261" s="13">
        <f t="shared" si="25"/>
        <v>0</v>
      </c>
      <c r="M261" s="13"/>
      <c r="N261" s="13"/>
      <c r="O261" s="13"/>
      <c r="P261" s="13">
        <f t="shared" si="26"/>
        <v>0</v>
      </c>
      <c r="Q261" s="13"/>
      <c r="R261" s="13"/>
      <c r="S261" s="13"/>
      <c r="T261" s="13"/>
      <c r="U261" s="13"/>
      <c r="V261" s="13"/>
    </row>
    <row r="262" spans="1:22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24"/>
        <v>0</v>
      </c>
      <c r="L262" s="13">
        <f t="shared" si="25"/>
        <v>0</v>
      </c>
      <c r="M262" s="13"/>
      <c r="N262" s="13"/>
      <c r="O262" s="13"/>
      <c r="P262" s="13">
        <f t="shared" si="26"/>
        <v>0</v>
      </c>
      <c r="Q262" s="13"/>
      <c r="R262" s="13"/>
      <c r="S262" s="13"/>
      <c r="T262" s="13"/>
      <c r="U262" s="13"/>
      <c r="V262" s="13"/>
    </row>
    <row r="263" spans="1:22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24"/>
        <v>0</v>
      </c>
      <c r="L263" s="13">
        <f t="shared" si="25"/>
        <v>0</v>
      </c>
      <c r="M263" s="13"/>
      <c r="N263" s="13"/>
      <c r="O263" s="13"/>
      <c r="P263" s="13">
        <f t="shared" si="26"/>
        <v>0</v>
      </c>
      <c r="Q263" s="13"/>
      <c r="R263" s="13"/>
      <c r="S263" s="13"/>
      <c r="T263" s="13"/>
      <c r="U263" s="13"/>
      <c r="V263" s="13"/>
    </row>
    <row r="264" spans="1:22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7">G264+I264</f>
        <v>0</v>
      </c>
      <c r="L264" s="13">
        <f t="shared" ref="L264:L313" si="28">C264-Q264-S264</f>
        <v>0</v>
      </c>
      <c r="M264" s="13"/>
      <c r="N264" s="13"/>
      <c r="O264" s="13"/>
      <c r="P264" s="13">
        <f t="shared" ref="P264:P313" si="29">L264-G264-I264</f>
        <v>0</v>
      </c>
      <c r="Q264" s="13"/>
      <c r="R264" s="13"/>
      <c r="S264" s="13"/>
      <c r="T264" s="13"/>
      <c r="U264" s="13"/>
      <c r="V264" s="13"/>
    </row>
    <row r="265" spans="1:22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7"/>
        <v>0</v>
      </c>
      <c r="L265" s="13">
        <f t="shared" si="28"/>
        <v>0</v>
      </c>
      <c r="M265" s="13"/>
      <c r="N265" s="13"/>
      <c r="O265" s="13"/>
      <c r="P265" s="13">
        <f t="shared" si="29"/>
        <v>0</v>
      </c>
      <c r="Q265" s="13"/>
      <c r="R265" s="13"/>
      <c r="S265" s="13"/>
      <c r="T265" s="13"/>
      <c r="U265" s="13"/>
      <c r="V265" s="13"/>
    </row>
    <row r="266" spans="1:22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7"/>
        <v>0</v>
      </c>
      <c r="L266" s="13">
        <f t="shared" si="28"/>
        <v>0</v>
      </c>
      <c r="M266" s="13"/>
      <c r="N266" s="13"/>
      <c r="O266" s="13"/>
      <c r="P266" s="13">
        <f t="shared" si="29"/>
        <v>0</v>
      </c>
      <c r="Q266" s="13"/>
      <c r="R266" s="13"/>
      <c r="S266" s="13"/>
      <c r="T266" s="13"/>
      <c r="U266" s="13"/>
      <c r="V266" s="13"/>
    </row>
    <row r="267" spans="1:22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7"/>
        <v>0</v>
      </c>
      <c r="L267" s="13">
        <f t="shared" si="28"/>
        <v>0</v>
      </c>
      <c r="M267" s="13"/>
      <c r="N267" s="13"/>
      <c r="O267" s="13"/>
      <c r="P267" s="13">
        <f t="shared" si="29"/>
        <v>0</v>
      </c>
      <c r="Q267" s="13"/>
      <c r="R267" s="13"/>
      <c r="S267" s="13"/>
      <c r="T267" s="13"/>
      <c r="U267" s="13"/>
      <c r="V267" s="13"/>
    </row>
    <row r="268" spans="1:22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7"/>
        <v>0</v>
      </c>
      <c r="L268" s="13">
        <f t="shared" si="28"/>
        <v>0</v>
      </c>
      <c r="M268" s="13"/>
      <c r="N268" s="13"/>
      <c r="O268" s="13"/>
      <c r="P268" s="13">
        <f t="shared" si="29"/>
        <v>0</v>
      </c>
      <c r="Q268" s="13"/>
      <c r="R268" s="13"/>
      <c r="S268" s="13"/>
      <c r="T268" s="13"/>
      <c r="U268" s="13"/>
      <c r="V268" s="13"/>
    </row>
    <row r="269" spans="1:22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7"/>
        <v>0</v>
      </c>
      <c r="L269" s="13">
        <f t="shared" si="28"/>
        <v>0</v>
      </c>
      <c r="M269" s="13"/>
      <c r="N269" s="13"/>
      <c r="O269" s="13"/>
      <c r="P269" s="13">
        <f t="shared" si="29"/>
        <v>0</v>
      </c>
      <c r="Q269" s="13"/>
      <c r="R269" s="13"/>
      <c r="S269" s="13"/>
      <c r="T269" s="13"/>
      <c r="U269" s="13"/>
      <c r="V269" s="13"/>
    </row>
    <row r="270" spans="1:22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7"/>
        <v>0</v>
      </c>
      <c r="L270" s="13">
        <f t="shared" si="28"/>
        <v>0</v>
      </c>
      <c r="M270" s="13"/>
      <c r="N270" s="13"/>
      <c r="O270" s="13"/>
      <c r="P270" s="13">
        <f t="shared" si="29"/>
        <v>0</v>
      </c>
      <c r="Q270" s="13"/>
      <c r="R270" s="13"/>
      <c r="S270" s="13"/>
      <c r="T270" s="13"/>
      <c r="U270" s="13"/>
      <c r="V270" s="13"/>
    </row>
    <row r="271" spans="1:22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7"/>
        <v>0</v>
      </c>
      <c r="L271" s="13">
        <f t="shared" si="28"/>
        <v>0</v>
      </c>
      <c r="M271" s="13"/>
      <c r="N271" s="13"/>
      <c r="O271" s="13"/>
      <c r="P271" s="13">
        <f t="shared" si="29"/>
        <v>0</v>
      </c>
      <c r="Q271" s="13"/>
      <c r="R271" s="13"/>
      <c r="S271" s="13"/>
      <c r="T271" s="13"/>
      <c r="U271" s="13"/>
      <c r="V271" s="13"/>
    </row>
    <row r="272" spans="1:22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7"/>
        <v>0</v>
      </c>
      <c r="L272" s="13">
        <f t="shared" si="28"/>
        <v>0</v>
      </c>
      <c r="M272" s="13"/>
      <c r="N272" s="13"/>
      <c r="O272" s="13"/>
      <c r="P272" s="13">
        <f t="shared" si="29"/>
        <v>0</v>
      </c>
      <c r="Q272" s="13"/>
      <c r="R272" s="13"/>
      <c r="S272" s="13"/>
      <c r="T272" s="13"/>
      <c r="U272" s="13"/>
      <c r="V272" s="13"/>
    </row>
    <row r="273" spans="1:22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7"/>
        <v>0</v>
      </c>
      <c r="L273" s="13">
        <f t="shared" si="28"/>
        <v>0</v>
      </c>
      <c r="M273" s="13"/>
      <c r="N273" s="13"/>
      <c r="O273" s="13"/>
      <c r="P273" s="13">
        <f t="shared" si="29"/>
        <v>0</v>
      </c>
      <c r="Q273" s="13"/>
      <c r="R273" s="13"/>
      <c r="S273" s="13"/>
      <c r="T273" s="13"/>
      <c r="U273" s="13"/>
      <c r="V273" s="13"/>
    </row>
    <row r="274" spans="1:22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7"/>
        <v>0</v>
      </c>
      <c r="L274" s="13">
        <f t="shared" si="28"/>
        <v>0</v>
      </c>
      <c r="M274" s="13"/>
      <c r="N274" s="13"/>
      <c r="O274" s="13"/>
      <c r="P274" s="13">
        <f t="shared" si="29"/>
        <v>0</v>
      </c>
      <c r="Q274" s="13"/>
      <c r="R274" s="13"/>
      <c r="S274" s="13"/>
      <c r="T274" s="13"/>
      <c r="U274" s="13"/>
      <c r="V274" s="13"/>
    </row>
    <row r="275" spans="1:22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7"/>
        <v>0</v>
      </c>
      <c r="L275" s="13">
        <f t="shared" si="28"/>
        <v>0</v>
      </c>
      <c r="M275" s="13"/>
      <c r="N275" s="13"/>
      <c r="O275" s="13"/>
      <c r="P275" s="13">
        <f t="shared" si="29"/>
        <v>0</v>
      </c>
      <c r="Q275" s="13"/>
      <c r="R275" s="13"/>
      <c r="S275" s="13"/>
      <c r="T275" s="13"/>
      <c r="U275" s="13"/>
      <c r="V275" s="13"/>
    </row>
    <row r="276" spans="1:22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7"/>
        <v>0</v>
      </c>
      <c r="L276" s="13">
        <f t="shared" si="28"/>
        <v>0</v>
      </c>
      <c r="M276" s="13"/>
      <c r="N276" s="13"/>
      <c r="O276" s="13"/>
      <c r="P276" s="13">
        <f t="shared" si="29"/>
        <v>0</v>
      </c>
      <c r="Q276" s="13"/>
      <c r="R276" s="13"/>
      <c r="S276" s="13"/>
      <c r="T276" s="13"/>
      <c r="U276" s="13"/>
      <c r="V276" s="13"/>
    </row>
    <row r="277" spans="1:22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7"/>
        <v>0</v>
      </c>
      <c r="L277" s="13">
        <f t="shared" si="28"/>
        <v>0</v>
      </c>
      <c r="M277" s="13"/>
      <c r="N277" s="13"/>
      <c r="O277" s="13"/>
      <c r="P277" s="13">
        <f t="shared" si="29"/>
        <v>0</v>
      </c>
      <c r="Q277" s="13"/>
      <c r="R277" s="13"/>
      <c r="S277" s="13"/>
      <c r="T277" s="13"/>
      <c r="U277" s="13"/>
      <c r="V277" s="13"/>
    </row>
    <row r="278" spans="1:22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7"/>
        <v>0</v>
      </c>
      <c r="L278" s="13">
        <f t="shared" si="28"/>
        <v>0</v>
      </c>
      <c r="M278" s="13"/>
      <c r="N278" s="13"/>
      <c r="O278" s="13"/>
      <c r="P278" s="13">
        <f t="shared" si="29"/>
        <v>0</v>
      </c>
      <c r="Q278" s="13"/>
      <c r="R278" s="13"/>
      <c r="S278" s="13"/>
      <c r="T278" s="13"/>
      <c r="U278" s="13"/>
      <c r="V278" s="13"/>
    </row>
    <row r="279" spans="1:22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7"/>
        <v>0</v>
      </c>
      <c r="L279" s="13">
        <f t="shared" si="28"/>
        <v>0</v>
      </c>
      <c r="M279" s="13"/>
      <c r="N279" s="13"/>
      <c r="O279" s="13"/>
      <c r="P279" s="13">
        <f t="shared" si="29"/>
        <v>0</v>
      </c>
      <c r="Q279" s="13"/>
      <c r="R279" s="13"/>
      <c r="S279" s="13"/>
      <c r="T279" s="13"/>
      <c r="U279" s="13"/>
      <c r="V279" s="13"/>
    </row>
    <row r="280" spans="1:22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7"/>
        <v>0</v>
      </c>
      <c r="L280" s="13">
        <f t="shared" si="28"/>
        <v>0</v>
      </c>
      <c r="M280" s="13"/>
      <c r="N280" s="13"/>
      <c r="O280" s="13"/>
      <c r="P280" s="13">
        <f t="shared" si="29"/>
        <v>0</v>
      </c>
      <c r="Q280" s="13"/>
      <c r="R280" s="13"/>
      <c r="S280" s="13"/>
      <c r="T280" s="13"/>
      <c r="U280" s="13"/>
      <c r="V280" s="13"/>
    </row>
    <row r="281" spans="1:22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7"/>
        <v>0</v>
      </c>
      <c r="L281" s="13">
        <f t="shared" si="28"/>
        <v>0</v>
      </c>
      <c r="M281" s="13"/>
      <c r="N281" s="13"/>
      <c r="O281" s="13"/>
      <c r="P281" s="13">
        <f t="shared" si="29"/>
        <v>0</v>
      </c>
      <c r="Q281" s="13"/>
      <c r="R281" s="13"/>
      <c r="S281" s="13"/>
      <c r="T281" s="13"/>
      <c r="U281" s="13"/>
      <c r="V281" s="13"/>
    </row>
    <row r="282" spans="1:22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7"/>
        <v>0</v>
      </c>
      <c r="L282" s="13">
        <f t="shared" si="28"/>
        <v>0</v>
      </c>
      <c r="M282" s="13"/>
      <c r="N282" s="13"/>
      <c r="O282" s="13"/>
      <c r="P282" s="13">
        <f t="shared" si="29"/>
        <v>0</v>
      </c>
      <c r="Q282" s="13"/>
      <c r="R282" s="13"/>
      <c r="S282" s="13"/>
      <c r="T282" s="13"/>
      <c r="U282" s="13"/>
      <c r="V282" s="13"/>
    </row>
    <row r="283" spans="1:22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7"/>
        <v>0</v>
      </c>
      <c r="L283" s="13">
        <f t="shared" si="28"/>
        <v>0</v>
      </c>
      <c r="M283" s="13"/>
      <c r="N283" s="13"/>
      <c r="O283" s="13"/>
      <c r="P283" s="13">
        <f t="shared" si="29"/>
        <v>0</v>
      </c>
      <c r="Q283" s="13"/>
      <c r="R283" s="13"/>
      <c r="S283" s="13"/>
      <c r="T283" s="13"/>
      <c r="U283" s="13"/>
      <c r="V283" s="13"/>
    </row>
    <row r="284" spans="1:22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7"/>
        <v>0</v>
      </c>
      <c r="L284" s="13">
        <f t="shared" si="28"/>
        <v>0</v>
      </c>
      <c r="M284" s="13"/>
      <c r="N284" s="13"/>
      <c r="O284" s="13"/>
      <c r="P284" s="13">
        <f t="shared" si="29"/>
        <v>0</v>
      </c>
      <c r="Q284" s="13"/>
      <c r="R284" s="13"/>
      <c r="S284" s="13"/>
      <c r="T284" s="13"/>
      <c r="U284" s="13"/>
      <c r="V284" s="13"/>
    </row>
    <row r="285" spans="1:22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7"/>
        <v>0</v>
      </c>
      <c r="L285" s="13">
        <f t="shared" si="28"/>
        <v>0</v>
      </c>
      <c r="M285" s="13"/>
      <c r="N285" s="13"/>
      <c r="O285" s="13"/>
      <c r="P285" s="13">
        <f t="shared" si="29"/>
        <v>0</v>
      </c>
      <c r="Q285" s="13"/>
      <c r="R285" s="13"/>
      <c r="S285" s="13"/>
      <c r="T285" s="13"/>
      <c r="U285" s="13"/>
      <c r="V285" s="13"/>
    </row>
    <row r="286" spans="1:22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7"/>
        <v>0</v>
      </c>
      <c r="L286" s="13">
        <f t="shared" si="28"/>
        <v>0</v>
      </c>
      <c r="M286" s="13"/>
      <c r="N286" s="13"/>
      <c r="O286" s="13"/>
      <c r="P286" s="13">
        <f t="shared" si="29"/>
        <v>0</v>
      </c>
      <c r="Q286" s="13"/>
      <c r="R286" s="13"/>
      <c r="S286" s="13"/>
      <c r="T286" s="13"/>
      <c r="U286" s="13"/>
      <c r="V286" s="13"/>
    </row>
    <row r="287" spans="1:22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7"/>
        <v>0</v>
      </c>
      <c r="L287" s="13">
        <f t="shared" si="28"/>
        <v>0</v>
      </c>
      <c r="M287" s="13"/>
      <c r="N287" s="13"/>
      <c r="O287" s="13"/>
      <c r="P287" s="13">
        <f t="shared" si="29"/>
        <v>0</v>
      </c>
      <c r="Q287" s="13"/>
      <c r="R287" s="13"/>
      <c r="S287" s="13"/>
      <c r="T287" s="13"/>
      <c r="U287" s="13"/>
      <c r="V287" s="13"/>
    </row>
    <row r="288" spans="1:22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7"/>
        <v>0</v>
      </c>
      <c r="L288" s="13">
        <f t="shared" si="28"/>
        <v>0</v>
      </c>
      <c r="M288" s="13"/>
      <c r="N288" s="13"/>
      <c r="O288" s="13"/>
      <c r="P288" s="13">
        <f t="shared" si="29"/>
        <v>0</v>
      </c>
      <c r="Q288" s="13"/>
      <c r="R288" s="13"/>
      <c r="S288" s="13"/>
      <c r="T288" s="13"/>
      <c r="U288" s="13"/>
      <c r="V288" s="13"/>
    </row>
    <row r="289" spans="1:22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7"/>
        <v>0</v>
      </c>
      <c r="L289" s="13">
        <f t="shared" si="28"/>
        <v>0</v>
      </c>
      <c r="M289" s="13"/>
      <c r="N289" s="13"/>
      <c r="O289" s="13"/>
      <c r="P289" s="13">
        <f t="shared" si="29"/>
        <v>0</v>
      </c>
      <c r="Q289" s="13"/>
      <c r="R289" s="13"/>
      <c r="S289" s="13"/>
      <c r="T289" s="13"/>
      <c r="U289" s="13"/>
      <c r="V289" s="13"/>
    </row>
    <row r="290" spans="1:22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7"/>
        <v>0</v>
      </c>
      <c r="L290" s="13">
        <f t="shared" si="28"/>
        <v>0</v>
      </c>
      <c r="M290" s="13"/>
      <c r="N290" s="13"/>
      <c r="O290" s="13"/>
      <c r="P290" s="13">
        <f t="shared" si="29"/>
        <v>0</v>
      </c>
      <c r="Q290" s="13"/>
      <c r="R290" s="13"/>
      <c r="S290" s="13"/>
      <c r="T290" s="13"/>
      <c r="U290" s="13"/>
      <c r="V290" s="13"/>
    </row>
    <row r="291" spans="1:22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7"/>
        <v>0</v>
      </c>
      <c r="L291" s="13">
        <f t="shared" si="28"/>
        <v>0</v>
      </c>
      <c r="M291" s="13"/>
      <c r="N291" s="13"/>
      <c r="O291" s="13"/>
      <c r="P291" s="13">
        <f t="shared" si="29"/>
        <v>0</v>
      </c>
      <c r="Q291" s="13"/>
      <c r="R291" s="13"/>
      <c r="S291" s="13"/>
      <c r="T291" s="13"/>
      <c r="U291" s="13"/>
      <c r="V291" s="13"/>
    </row>
    <row r="292" spans="1:22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7"/>
        <v>0</v>
      </c>
      <c r="L292" s="13">
        <f t="shared" si="28"/>
        <v>0</v>
      </c>
      <c r="M292" s="13"/>
      <c r="N292" s="13"/>
      <c r="O292" s="13"/>
      <c r="P292" s="13">
        <f t="shared" si="29"/>
        <v>0</v>
      </c>
      <c r="Q292" s="13"/>
      <c r="R292" s="13"/>
      <c r="S292" s="13"/>
      <c r="T292" s="13"/>
      <c r="U292" s="13"/>
      <c r="V292" s="13"/>
    </row>
    <row r="293" spans="1:22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7"/>
        <v>0</v>
      </c>
      <c r="L293" s="13">
        <f t="shared" si="28"/>
        <v>0</v>
      </c>
      <c r="M293" s="13"/>
      <c r="N293" s="13"/>
      <c r="O293" s="13"/>
      <c r="P293" s="13">
        <f t="shared" si="29"/>
        <v>0</v>
      </c>
      <c r="Q293" s="13"/>
      <c r="R293" s="13"/>
      <c r="S293" s="13"/>
      <c r="T293" s="13"/>
      <c r="U293" s="13"/>
      <c r="V293" s="13"/>
    </row>
    <row r="294" spans="1:22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7"/>
        <v>0</v>
      </c>
      <c r="L294" s="13">
        <f t="shared" si="28"/>
        <v>0</v>
      </c>
      <c r="M294" s="13"/>
      <c r="N294" s="13"/>
      <c r="O294" s="13"/>
      <c r="P294" s="13">
        <f t="shared" si="29"/>
        <v>0</v>
      </c>
      <c r="Q294" s="13"/>
      <c r="R294" s="13"/>
      <c r="S294" s="13"/>
      <c r="T294" s="13"/>
      <c r="U294" s="13"/>
      <c r="V294" s="13"/>
    </row>
    <row r="295" spans="1:22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7"/>
        <v>0</v>
      </c>
      <c r="L295" s="13">
        <f t="shared" si="28"/>
        <v>0</v>
      </c>
      <c r="M295" s="13"/>
      <c r="N295" s="13"/>
      <c r="O295" s="13"/>
      <c r="P295" s="13">
        <f t="shared" si="29"/>
        <v>0</v>
      </c>
      <c r="Q295" s="13"/>
      <c r="R295" s="13"/>
      <c r="S295" s="13"/>
      <c r="T295" s="13"/>
      <c r="U295" s="13"/>
      <c r="V295" s="13"/>
    </row>
    <row r="296" spans="1:22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7"/>
        <v>0</v>
      </c>
      <c r="L296" s="13">
        <f t="shared" si="28"/>
        <v>0</v>
      </c>
      <c r="M296" s="13"/>
      <c r="N296" s="13"/>
      <c r="O296" s="13"/>
      <c r="P296" s="13">
        <f t="shared" si="29"/>
        <v>0</v>
      </c>
      <c r="Q296" s="13"/>
      <c r="R296" s="13"/>
      <c r="S296" s="13"/>
      <c r="T296" s="13"/>
      <c r="U296" s="13"/>
      <c r="V296" s="13"/>
    </row>
    <row r="297" spans="1:22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7"/>
        <v>0</v>
      </c>
      <c r="L297" s="13">
        <f t="shared" si="28"/>
        <v>0</v>
      </c>
      <c r="M297" s="13"/>
      <c r="N297" s="13"/>
      <c r="O297" s="13"/>
      <c r="P297" s="13">
        <f t="shared" si="29"/>
        <v>0</v>
      </c>
      <c r="Q297" s="13"/>
      <c r="R297" s="13"/>
      <c r="S297" s="13"/>
      <c r="T297" s="13"/>
      <c r="U297" s="13"/>
      <c r="V297" s="13"/>
    </row>
    <row r="298" spans="1:22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7"/>
        <v>0</v>
      </c>
      <c r="L298" s="13">
        <f t="shared" si="28"/>
        <v>0</v>
      </c>
      <c r="M298" s="13"/>
      <c r="N298" s="13"/>
      <c r="O298" s="13"/>
      <c r="P298" s="13">
        <f t="shared" si="29"/>
        <v>0</v>
      </c>
      <c r="Q298" s="13"/>
      <c r="R298" s="13"/>
      <c r="S298" s="13"/>
      <c r="T298" s="13"/>
      <c r="U298" s="13"/>
      <c r="V298" s="13"/>
    </row>
    <row r="299" spans="1:22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7"/>
        <v>0</v>
      </c>
      <c r="L299" s="13">
        <f t="shared" si="28"/>
        <v>0</v>
      </c>
      <c r="M299" s="13"/>
      <c r="N299" s="13"/>
      <c r="O299" s="13"/>
      <c r="P299" s="13">
        <f t="shared" si="29"/>
        <v>0</v>
      </c>
      <c r="Q299" s="13"/>
      <c r="R299" s="13"/>
      <c r="S299" s="13"/>
      <c r="T299" s="13"/>
      <c r="U299" s="13"/>
      <c r="V299" s="13"/>
    </row>
    <row r="300" spans="1:22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7"/>
        <v>0</v>
      </c>
      <c r="L300" s="13">
        <f t="shared" si="28"/>
        <v>0</v>
      </c>
      <c r="M300" s="13"/>
      <c r="N300" s="13"/>
      <c r="O300" s="13"/>
      <c r="P300" s="13">
        <f t="shared" si="29"/>
        <v>0</v>
      </c>
      <c r="Q300" s="13"/>
      <c r="R300" s="13"/>
      <c r="S300" s="13"/>
      <c r="T300" s="13"/>
      <c r="U300" s="13"/>
      <c r="V300" s="13"/>
    </row>
    <row r="301" spans="1:22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7"/>
        <v>0</v>
      </c>
      <c r="L301" s="13">
        <f t="shared" si="28"/>
        <v>0</v>
      </c>
      <c r="M301" s="13"/>
      <c r="N301" s="13"/>
      <c r="O301" s="13"/>
      <c r="P301" s="13">
        <f t="shared" si="29"/>
        <v>0</v>
      </c>
      <c r="Q301" s="13"/>
      <c r="R301" s="13"/>
      <c r="S301" s="13"/>
      <c r="T301" s="13"/>
      <c r="U301" s="13"/>
      <c r="V301" s="13"/>
    </row>
    <row r="302" spans="1:22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7"/>
        <v>0</v>
      </c>
      <c r="L302" s="13">
        <f t="shared" si="28"/>
        <v>0</v>
      </c>
      <c r="M302" s="13"/>
      <c r="N302" s="13"/>
      <c r="O302" s="13"/>
      <c r="P302" s="13">
        <f t="shared" si="29"/>
        <v>0</v>
      </c>
      <c r="Q302" s="13"/>
      <c r="R302" s="13"/>
      <c r="S302" s="13"/>
      <c r="T302" s="13"/>
      <c r="U302" s="13"/>
      <c r="V302" s="13"/>
    </row>
    <row r="303" spans="1:22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7"/>
        <v>0</v>
      </c>
      <c r="L303" s="13">
        <f t="shared" si="28"/>
        <v>0</v>
      </c>
      <c r="M303" s="13"/>
      <c r="N303" s="13"/>
      <c r="O303" s="13"/>
      <c r="P303" s="13">
        <f t="shared" si="29"/>
        <v>0</v>
      </c>
      <c r="Q303" s="13"/>
      <c r="R303" s="13"/>
      <c r="S303" s="13"/>
      <c r="T303" s="13"/>
      <c r="U303" s="13"/>
      <c r="V303" s="13"/>
    </row>
    <row r="304" spans="1:22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7"/>
        <v>0</v>
      </c>
      <c r="L304" s="13">
        <f t="shared" si="28"/>
        <v>0</v>
      </c>
      <c r="M304" s="13"/>
      <c r="N304" s="13"/>
      <c r="O304" s="13"/>
      <c r="P304" s="13">
        <f t="shared" si="29"/>
        <v>0</v>
      </c>
      <c r="Q304" s="13"/>
      <c r="R304" s="13"/>
      <c r="S304" s="13"/>
      <c r="T304" s="13"/>
      <c r="U304" s="13"/>
      <c r="V304" s="13"/>
    </row>
    <row r="305" spans="1:22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7"/>
        <v>0</v>
      </c>
      <c r="L305" s="13">
        <f t="shared" si="28"/>
        <v>0</v>
      </c>
      <c r="M305" s="13"/>
      <c r="N305" s="13"/>
      <c r="O305" s="13"/>
      <c r="P305" s="13">
        <f t="shared" si="29"/>
        <v>0</v>
      </c>
      <c r="Q305" s="13"/>
      <c r="R305" s="13"/>
      <c r="S305" s="13"/>
      <c r="T305" s="13"/>
      <c r="U305" s="13"/>
      <c r="V305" s="13"/>
    </row>
    <row r="306" spans="1:22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7"/>
        <v>0</v>
      </c>
      <c r="L306" s="13">
        <f t="shared" si="28"/>
        <v>0</v>
      </c>
      <c r="M306" s="13"/>
      <c r="N306" s="13"/>
      <c r="O306" s="13"/>
      <c r="P306" s="13">
        <f t="shared" si="29"/>
        <v>0</v>
      </c>
      <c r="Q306" s="13"/>
      <c r="R306" s="13"/>
      <c r="S306" s="13"/>
      <c r="T306" s="13"/>
      <c r="U306" s="13"/>
      <c r="V306" s="13"/>
    </row>
    <row r="307" spans="1:22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7"/>
        <v>0</v>
      </c>
      <c r="L307" s="13">
        <f t="shared" si="28"/>
        <v>0</v>
      </c>
      <c r="M307" s="13"/>
      <c r="N307" s="13"/>
      <c r="O307" s="13"/>
      <c r="P307" s="13">
        <f t="shared" si="29"/>
        <v>0</v>
      </c>
      <c r="Q307" s="13"/>
      <c r="R307" s="13"/>
      <c r="S307" s="13"/>
      <c r="T307" s="13"/>
      <c r="U307" s="13"/>
      <c r="V307" s="13"/>
    </row>
    <row r="308" spans="1:22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7"/>
        <v>0</v>
      </c>
      <c r="L308" s="13">
        <f t="shared" si="28"/>
        <v>0</v>
      </c>
      <c r="M308" s="13"/>
      <c r="N308" s="13"/>
      <c r="O308" s="13"/>
      <c r="P308" s="13">
        <f t="shared" si="29"/>
        <v>0</v>
      </c>
      <c r="Q308" s="13"/>
      <c r="R308" s="13"/>
      <c r="S308" s="13"/>
      <c r="T308" s="13"/>
      <c r="U308" s="13"/>
      <c r="V308" s="13"/>
    </row>
    <row r="309" spans="1:22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7"/>
        <v>0</v>
      </c>
      <c r="L309" s="13">
        <f t="shared" si="28"/>
        <v>0</v>
      </c>
      <c r="M309" s="13"/>
      <c r="N309" s="13"/>
      <c r="O309" s="13"/>
      <c r="P309" s="13">
        <f t="shared" si="29"/>
        <v>0</v>
      </c>
      <c r="Q309" s="13"/>
      <c r="R309" s="13"/>
      <c r="S309" s="13"/>
      <c r="T309" s="13"/>
      <c r="U309" s="13"/>
      <c r="V309" s="13"/>
    </row>
    <row r="310" spans="1:22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7"/>
        <v>0</v>
      </c>
      <c r="L310" s="13">
        <f t="shared" si="28"/>
        <v>0</v>
      </c>
      <c r="M310" s="13"/>
      <c r="N310" s="13"/>
      <c r="O310" s="13"/>
      <c r="P310" s="13">
        <f t="shared" si="29"/>
        <v>0</v>
      </c>
      <c r="Q310" s="13"/>
      <c r="R310" s="13"/>
      <c r="S310" s="13"/>
      <c r="T310" s="13"/>
      <c r="U310" s="13"/>
      <c r="V310" s="13"/>
    </row>
    <row r="311" spans="1:22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7"/>
        <v>0</v>
      </c>
      <c r="L311" s="13">
        <f t="shared" si="28"/>
        <v>0</v>
      </c>
      <c r="M311" s="13"/>
      <c r="N311" s="13"/>
      <c r="O311" s="13"/>
      <c r="P311" s="13">
        <f t="shared" si="29"/>
        <v>0</v>
      </c>
      <c r="Q311" s="13"/>
      <c r="R311" s="13"/>
      <c r="S311" s="13"/>
      <c r="T311" s="13"/>
      <c r="U311" s="13"/>
      <c r="V311" s="13"/>
    </row>
    <row r="312" spans="1:22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7"/>
        <v>0</v>
      </c>
      <c r="L312" s="13">
        <f t="shared" si="28"/>
        <v>0</v>
      </c>
      <c r="M312" s="13"/>
      <c r="N312" s="13"/>
      <c r="O312" s="13"/>
      <c r="P312" s="13">
        <f t="shared" si="29"/>
        <v>0</v>
      </c>
      <c r="Q312" s="13"/>
      <c r="R312" s="13"/>
      <c r="S312" s="13"/>
      <c r="T312" s="13"/>
      <c r="U312" s="13"/>
      <c r="V312" s="13"/>
    </row>
    <row r="313" spans="1:22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7"/>
        <v>0</v>
      </c>
      <c r="L313" s="13">
        <f t="shared" si="28"/>
        <v>0</v>
      </c>
      <c r="M313" s="13"/>
      <c r="N313" s="13"/>
      <c r="O313" s="13"/>
      <c r="P313" s="13">
        <f t="shared" si="29"/>
        <v>0</v>
      </c>
      <c r="Q313" s="13"/>
      <c r="R313" s="13"/>
      <c r="S313" s="13"/>
      <c r="T313" s="13"/>
      <c r="U313" s="13"/>
      <c r="V313" s="13"/>
    </row>
  </sheetData>
  <mergeCells count="3">
    <mergeCell ref="A1:B1"/>
    <mergeCell ref="A3:B3"/>
    <mergeCell ref="C1:V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A7645-2915-0446-AF22-53B3FE3549AC}">
  <dimension ref="A1:AG111"/>
  <sheetViews>
    <sheetView topLeftCell="A36" workbookViewId="0">
      <selection activeCell="Z66" sqref="Z66"/>
    </sheetView>
  </sheetViews>
  <sheetFormatPr baseColWidth="10" defaultColWidth="9.1640625" defaultRowHeight="15"/>
  <cols>
    <col min="1" max="20" width="19.5" style="93" customWidth="1"/>
    <col min="21" max="30" width="9.1640625" style="93"/>
    <col min="31" max="31" width="10.33203125" style="93" bestFit="1" customWidth="1"/>
    <col min="32" max="16384" width="9.1640625" style="93"/>
  </cols>
  <sheetData>
    <row r="1" spans="1:33" ht="80">
      <c r="A1" s="92" t="s">
        <v>97</v>
      </c>
      <c r="B1" s="92" t="s">
        <v>182</v>
      </c>
      <c r="C1" s="92" t="s">
        <v>177</v>
      </c>
      <c r="D1" s="92" t="s">
        <v>178</v>
      </c>
      <c r="E1" s="92"/>
      <c r="F1" s="92" t="s">
        <v>183</v>
      </c>
      <c r="G1" s="92" t="s">
        <v>100</v>
      </c>
      <c r="H1" s="92" t="s">
        <v>101</v>
      </c>
      <c r="I1" s="96"/>
      <c r="J1" s="96"/>
      <c r="K1" s="96"/>
      <c r="L1" s="96"/>
      <c r="M1" s="92" t="s">
        <v>102</v>
      </c>
      <c r="N1" s="92" t="s">
        <v>103</v>
      </c>
      <c r="O1" s="92" t="s">
        <v>104</v>
      </c>
      <c r="P1" s="92"/>
      <c r="Q1" s="99" t="s">
        <v>184</v>
      </c>
      <c r="R1" s="92"/>
      <c r="S1" s="92"/>
      <c r="T1" s="100" t="s">
        <v>185</v>
      </c>
      <c r="AF1" s="93">
        <v>0</v>
      </c>
    </row>
    <row r="2" spans="1:33">
      <c r="A2" s="94">
        <v>43892</v>
      </c>
      <c r="B2" s="97">
        <v>306</v>
      </c>
      <c r="C2" s="93">
        <v>290</v>
      </c>
      <c r="D2" s="93">
        <v>324</v>
      </c>
      <c r="F2" s="97">
        <v>225</v>
      </c>
      <c r="G2" s="93">
        <v>218</v>
      </c>
      <c r="H2" s="93">
        <v>233</v>
      </c>
      <c r="I2" s="93">
        <v>159</v>
      </c>
      <c r="J2" s="93">
        <v>29</v>
      </c>
      <c r="AF2" s="93">
        <v>0</v>
      </c>
    </row>
    <row r="3" spans="1:33">
      <c r="A3" s="94">
        <v>43893</v>
      </c>
      <c r="B3" s="93">
        <v>326</v>
      </c>
      <c r="C3" s="93">
        <v>306</v>
      </c>
      <c r="D3" s="93">
        <v>347</v>
      </c>
      <c r="F3" s="93">
        <v>262</v>
      </c>
      <c r="G3" s="93">
        <v>255</v>
      </c>
      <c r="H3" s="93">
        <v>269</v>
      </c>
      <c r="I3" s="93">
        <v>196</v>
      </c>
      <c r="J3" s="93">
        <v>37</v>
      </c>
      <c r="AF3" s="93">
        <v>0</v>
      </c>
    </row>
    <row r="4" spans="1:33">
      <c r="A4" s="94">
        <v>43894</v>
      </c>
      <c r="B4" s="93">
        <v>454</v>
      </c>
      <c r="C4" s="93">
        <v>435</v>
      </c>
      <c r="D4" s="93">
        <v>474</v>
      </c>
      <c r="F4" s="93">
        <v>328</v>
      </c>
      <c r="G4" s="93">
        <v>320</v>
      </c>
      <c r="H4" s="93">
        <v>336</v>
      </c>
      <c r="I4" s="93">
        <v>262</v>
      </c>
      <c r="J4" s="93">
        <v>66</v>
      </c>
      <c r="AF4" s="93">
        <v>0</v>
      </c>
    </row>
    <row r="5" spans="1:33">
      <c r="A5" s="94">
        <v>43895</v>
      </c>
      <c r="B5" s="93">
        <v>501</v>
      </c>
      <c r="C5" s="93">
        <v>476</v>
      </c>
      <c r="D5" s="93">
        <v>525</v>
      </c>
      <c r="F5" s="93">
        <v>397</v>
      </c>
      <c r="G5" s="93">
        <v>387</v>
      </c>
      <c r="H5" s="93">
        <v>406</v>
      </c>
      <c r="I5" s="93">
        <v>482</v>
      </c>
      <c r="J5" s="93">
        <v>220</v>
      </c>
      <c r="AF5" s="93">
        <v>0</v>
      </c>
    </row>
    <row r="6" spans="1:33">
      <c r="A6" s="94">
        <v>43896</v>
      </c>
      <c r="B6" s="93">
        <v>764</v>
      </c>
      <c r="C6" s="93">
        <v>733</v>
      </c>
      <c r="D6" s="93">
        <v>791</v>
      </c>
      <c r="F6" s="93">
        <v>511</v>
      </c>
      <c r="G6" s="93">
        <v>500</v>
      </c>
      <c r="H6" s="93">
        <v>521</v>
      </c>
      <c r="I6" s="93">
        <v>670</v>
      </c>
      <c r="J6" s="93">
        <v>188</v>
      </c>
      <c r="M6" s="98">
        <f>Q6</f>
        <v>2.2711111111111113</v>
      </c>
      <c r="N6" s="93">
        <v>2.17</v>
      </c>
      <c r="O6" s="93">
        <v>2.34</v>
      </c>
      <c r="Q6" s="98">
        <f t="shared" ref="Q6:Q37" si="0">F6/F2</f>
        <v>2.2711111111111113</v>
      </c>
      <c r="R6" s="98"/>
      <c r="S6" s="98"/>
      <c r="AE6" s="94">
        <v>43857</v>
      </c>
      <c r="AF6" s="93">
        <v>1</v>
      </c>
      <c r="AG6" s="93">
        <v>1</v>
      </c>
    </row>
    <row r="7" spans="1:33">
      <c r="A7" s="94">
        <v>43897</v>
      </c>
      <c r="B7" s="93">
        <v>1000</v>
      </c>
      <c r="C7" s="93">
        <v>971</v>
      </c>
      <c r="D7" s="93">
        <v>1033</v>
      </c>
      <c r="F7" s="93">
        <v>680</v>
      </c>
      <c r="G7" s="93">
        <v>669</v>
      </c>
      <c r="H7" s="93">
        <v>692</v>
      </c>
      <c r="I7" s="93">
        <v>799</v>
      </c>
      <c r="J7" s="93">
        <v>129</v>
      </c>
      <c r="M7" s="98">
        <f t="shared" ref="M7:M61" si="1">Q7</f>
        <v>2.5954198473282442</v>
      </c>
      <c r="N7" s="93">
        <v>2.5099999999999998</v>
      </c>
      <c r="O7" s="93">
        <v>2.69</v>
      </c>
      <c r="Q7" s="98">
        <f t="shared" si="0"/>
        <v>2.5954198473282442</v>
      </c>
      <c r="R7" s="98"/>
      <c r="S7" s="98"/>
      <c r="AE7" s="94">
        <v>43858</v>
      </c>
      <c r="AF7" s="93">
        <v>4</v>
      </c>
      <c r="AG7" s="93">
        <f>AF7-AF6</f>
        <v>3</v>
      </c>
    </row>
    <row r="8" spans="1:33">
      <c r="A8" s="94">
        <v>43898</v>
      </c>
      <c r="B8" s="93">
        <v>1334</v>
      </c>
      <c r="C8" s="93">
        <v>1302</v>
      </c>
      <c r="D8" s="93">
        <v>1369</v>
      </c>
      <c r="F8" s="93">
        <v>900</v>
      </c>
      <c r="G8" s="93">
        <v>887</v>
      </c>
      <c r="H8" s="93">
        <v>915</v>
      </c>
      <c r="I8" s="93">
        <v>1040</v>
      </c>
      <c r="J8" s="93">
        <v>241</v>
      </c>
      <c r="K8" s="98">
        <f>SUM(J6:J9)/SUM(J2:J5)</f>
        <v>1.9715909090909092</v>
      </c>
      <c r="L8" s="98"/>
      <c r="M8" s="98">
        <f t="shared" si="1"/>
        <v>2.7439024390243905</v>
      </c>
      <c r="N8" s="93">
        <v>2.66</v>
      </c>
      <c r="O8" s="93">
        <v>2.82</v>
      </c>
      <c r="Q8" s="98">
        <f t="shared" si="0"/>
        <v>2.7439024390243905</v>
      </c>
      <c r="R8" s="98"/>
      <c r="S8" s="98"/>
      <c r="AE8" s="94">
        <v>43859</v>
      </c>
      <c r="AF8" s="93">
        <v>4</v>
      </c>
      <c r="AG8" s="93">
        <f>AF8-AF7</f>
        <v>0</v>
      </c>
    </row>
    <row r="9" spans="1:33">
      <c r="A9" s="94">
        <v>43899</v>
      </c>
      <c r="B9" s="93">
        <v>1979</v>
      </c>
      <c r="C9" s="93">
        <v>1944</v>
      </c>
      <c r="D9" s="93">
        <v>2019</v>
      </c>
      <c r="F9" s="93">
        <v>1269</v>
      </c>
      <c r="G9" s="93">
        <v>1254</v>
      </c>
      <c r="H9" s="93">
        <v>1283</v>
      </c>
      <c r="I9" s="93">
        <v>1176</v>
      </c>
      <c r="J9" s="93">
        <v>136</v>
      </c>
      <c r="K9" s="98">
        <f t="shared" ref="K9:K61" si="2">SUM(J7:J10)/SUM(J3:J6)</f>
        <v>1.5401174168297456</v>
      </c>
      <c r="L9" s="98"/>
      <c r="M9" s="98">
        <f t="shared" si="1"/>
        <v>3.1964735516372795</v>
      </c>
      <c r="N9" s="93">
        <v>3.11</v>
      </c>
      <c r="O9" s="93">
        <v>3.3</v>
      </c>
      <c r="Q9" s="98">
        <f t="shared" si="0"/>
        <v>3.1964735516372795</v>
      </c>
      <c r="R9" s="98"/>
      <c r="S9" s="98"/>
      <c r="T9" s="98">
        <f t="shared" ref="T9:T40" si="3">SUM(B6:B9)/SUM(B2:B5)</f>
        <v>3.1991178323881537</v>
      </c>
      <c r="X9" s="98">
        <f t="shared" ref="X9:X34" si="4">SUM(F6:F9)/SUM(F2:F5)</f>
        <v>2.7722772277227721</v>
      </c>
      <c r="Y9" s="98">
        <f t="shared" ref="Y9:Y34" si="5">SUM(G6:G9)/SUM(G2:G5)</f>
        <v>2.8050847457627119</v>
      </c>
      <c r="Z9" s="98">
        <f t="shared" ref="Z9:Z34" si="6">SUM(H6:H9)/SUM(H2:H5)</f>
        <v>2.741961414790997</v>
      </c>
      <c r="AE9" s="94">
        <v>43860</v>
      </c>
      <c r="AF9" s="93">
        <v>4</v>
      </c>
      <c r="AG9" s="93">
        <f t="shared" ref="AG9:AG72" si="7">AF9-AF8</f>
        <v>0</v>
      </c>
    </row>
    <row r="10" spans="1:33">
      <c r="A10" s="94">
        <v>43900</v>
      </c>
      <c r="B10" s="93">
        <v>2550</v>
      </c>
      <c r="C10" s="93">
        <v>2500</v>
      </c>
      <c r="D10" s="93">
        <v>2596</v>
      </c>
      <c r="F10" s="93">
        <v>1716</v>
      </c>
      <c r="G10" s="93">
        <v>1696</v>
      </c>
      <c r="H10" s="93">
        <v>1734</v>
      </c>
      <c r="I10" s="93">
        <v>1457</v>
      </c>
      <c r="J10" s="93">
        <v>281</v>
      </c>
      <c r="K10" s="98">
        <f t="shared" si="2"/>
        <v>1.8391376451077943</v>
      </c>
      <c r="L10" s="98"/>
      <c r="M10" s="98">
        <f t="shared" si="1"/>
        <v>3.3581213307240705</v>
      </c>
      <c r="N10" s="93">
        <v>3.28</v>
      </c>
      <c r="O10" s="93">
        <v>3.45</v>
      </c>
      <c r="Q10" s="98">
        <f t="shared" si="0"/>
        <v>3.3581213307240705</v>
      </c>
      <c r="R10" s="98"/>
      <c r="S10" s="98"/>
      <c r="T10" s="98">
        <f t="shared" si="3"/>
        <v>3.3559902200488998</v>
      </c>
      <c r="X10" s="98">
        <f t="shared" si="4"/>
        <v>3.0473965287049398</v>
      </c>
      <c r="Y10" s="98">
        <f t="shared" si="5"/>
        <v>3.0820793433652529</v>
      </c>
      <c r="Z10" s="98">
        <f t="shared" si="6"/>
        <v>3.0182767624020888</v>
      </c>
      <c r="AE10" s="94">
        <v>43861</v>
      </c>
      <c r="AF10" s="93">
        <v>5</v>
      </c>
      <c r="AG10" s="93">
        <f t="shared" si="7"/>
        <v>1</v>
      </c>
    </row>
    <row r="11" spans="1:33">
      <c r="A11" s="94">
        <v>43901</v>
      </c>
      <c r="B11" s="93">
        <v>3209</v>
      </c>
      <c r="C11" s="93">
        <v>3149</v>
      </c>
      <c r="D11" s="93">
        <v>3261</v>
      </c>
      <c r="F11" s="93">
        <v>2268</v>
      </c>
      <c r="G11" s="93">
        <v>2247</v>
      </c>
      <c r="H11" s="93">
        <v>2288</v>
      </c>
      <c r="I11" s="93">
        <v>1908</v>
      </c>
      <c r="J11" s="93">
        <v>451</v>
      </c>
      <c r="K11" s="98">
        <f t="shared" si="2"/>
        <v>1.3341902313624678</v>
      </c>
      <c r="L11" s="98"/>
      <c r="M11" s="98">
        <f t="shared" si="1"/>
        <v>3.335294117647059</v>
      </c>
      <c r="N11" s="93">
        <v>3.27</v>
      </c>
      <c r="O11" s="93">
        <v>3.41</v>
      </c>
      <c r="Q11" s="98">
        <f t="shared" si="0"/>
        <v>3.335294117647059</v>
      </c>
      <c r="R11" s="98"/>
      <c r="S11" s="98"/>
      <c r="T11" s="98">
        <f t="shared" si="3"/>
        <v>3.3365207796984184</v>
      </c>
      <c r="X11" s="98">
        <f t="shared" si="4"/>
        <v>3.2113778705636742</v>
      </c>
      <c r="Y11" s="98">
        <f t="shared" si="5"/>
        <v>3.2430703624733477</v>
      </c>
      <c r="Z11" s="98">
        <f t="shared" si="6"/>
        <v>3.1815856777493607</v>
      </c>
      <c r="AE11" s="94">
        <v>43862</v>
      </c>
      <c r="AF11" s="93">
        <v>8</v>
      </c>
      <c r="AG11" s="93">
        <f t="shared" si="7"/>
        <v>3</v>
      </c>
    </row>
    <row r="12" spans="1:33">
      <c r="A12" s="94">
        <v>43902</v>
      </c>
      <c r="B12" s="93">
        <v>3598</v>
      </c>
      <c r="C12" s="93">
        <v>3537</v>
      </c>
      <c r="D12" s="93">
        <v>3670</v>
      </c>
      <c r="F12" s="93">
        <v>2834</v>
      </c>
      <c r="G12" s="93">
        <v>2808</v>
      </c>
      <c r="H12" s="93">
        <v>2858</v>
      </c>
      <c r="I12" s="93">
        <v>2078</v>
      </c>
      <c r="J12" s="93">
        <v>170</v>
      </c>
      <c r="K12" s="98">
        <f t="shared" si="2"/>
        <v>3.6008645533141213</v>
      </c>
      <c r="L12" s="98"/>
      <c r="M12" s="98">
        <f t="shared" si="1"/>
        <v>3.1488888888888891</v>
      </c>
      <c r="N12" s="93">
        <v>3.09</v>
      </c>
      <c r="O12" s="93">
        <v>3.2</v>
      </c>
      <c r="Q12" s="98">
        <f t="shared" si="0"/>
        <v>3.1488888888888891</v>
      </c>
      <c r="R12" s="98"/>
      <c r="S12" s="98"/>
      <c r="T12" s="98">
        <f t="shared" si="3"/>
        <v>3.1497638232842458</v>
      </c>
      <c r="X12" s="98">
        <f t="shared" si="4"/>
        <v>3.25040192926045</v>
      </c>
      <c r="Y12" s="98">
        <f t="shared" si="5"/>
        <v>3.2767089643880474</v>
      </c>
      <c r="Z12" s="98">
        <f t="shared" si="6"/>
        <v>3.2213891081294395</v>
      </c>
      <c r="AE12" s="94">
        <v>43863</v>
      </c>
      <c r="AF12" s="93">
        <v>10</v>
      </c>
      <c r="AG12" s="93">
        <f t="shared" si="7"/>
        <v>2</v>
      </c>
    </row>
    <row r="13" spans="1:33">
      <c r="A13" s="94">
        <v>43903</v>
      </c>
      <c r="B13" s="93">
        <v>4368</v>
      </c>
      <c r="C13" s="93">
        <v>4306</v>
      </c>
      <c r="D13" s="93">
        <v>4430</v>
      </c>
      <c r="F13" s="93">
        <v>3431</v>
      </c>
      <c r="G13" s="93">
        <v>3405</v>
      </c>
      <c r="H13" s="93">
        <v>3457</v>
      </c>
      <c r="I13" s="93">
        <v>3675</v>
      </c>
      <c r="J13" s="93">
        <v>1597</v>
      </c>
      <c r="K13" s="98">
        <f t="shared" si="2"/>
        <v>3.9745870393900891</v>
      </c>
      <c r="L13" s="98"/>
      <c r="M13" s="98">
        <f t="shared" si="1"/>
        <v>2.7037037037037037</v>
      </c>
      <c r="N13" s="93">
        <v>2.66</v>
      </c>
      <c r="O13" s="93">
        <v>2.74</v>
      </c>
      <c r="Q13" s="98">
        <f t="shared" si="0"/>
        <v>2.7037037037037037</v>
      </c>
      <c r="R13" s="98"/>
      <c r="S13" s="98"/>
      <c r="T13" s="98">
        <f t="shared" si="3"/>
        <v>2.703368130785897</v>
      </c>
      <c r="X13" s="98">
        <f t="shared" si="4"/>
        <v>3.050297619047619</v>
      </c>
      <c r="Y13" s="98">
        <f t="shared" si="5"/>
        <v>3.0682779456193354</v>
      </c>
      <c r="Z13" s="98">
        <f t="shared" si="6"/>
        <v>3.0304895924948694</v>
      </c>
      <c r="AE13" s="94">
        <v>43864</v>
      </c>
      <c r="AF13" s="93">
        <v>12</v>
      </c>
      <c r="AG13" s="93">
        <f t="shared" si="7"/>
        <v>2</v>
      </c>
    </row>
    <row r="14" spans="1:33">
      <c r="A14" s="94">
        <v>43904</v>
      </c>
      <c r="B14" s="93">
        <v>4450</v>
      </c>
      <c r="C14" s="93">
        <v>4382</v>
      </c>
      <c r="D14" s="93">
        <v>4519</v>
      </c>
      <c r="F14" s="93">
        <v>3906</v>
      </c>
      <c r="G14" s="93">
        <v>3876</v>
      </c>
      <c r="H14" s="93">
        <v>3936</v>
      </c>
      <c r="I14" s="93">
        <v>4585</v>
      </c>
      <c r="J14" s="93">
        <v>910</v>
      </c>
      <c r="K14" s="98">
        <f t="shared" si="2"/>
        <v>3.5049594229035166</v>
      </c>
      <c r="L14" s="98"/>
      <c r="M14" s="98">
        <f t="shared" si="1"/>
        <v>2.2762237762237763</v>
      </c>
      <c r="N14" s="93">
        <v>2.25</v>
      </c>
      <c r="O14" s="93">
        <v>2.31</v>
      </c>
      <c r="Q14" s="98">
        <f t="shared" si="0"/>
        <v>2.2762237762237763</v>
      </c>
      <c r="R14" s="98"/>
      <c r="S14" s="98"/>
      <c r="T14" s="98">
        <f t="shared" si="3"/>
        <v>2.2767011511001018</v>
      </c>
      <c r="X14" s="98">
        <f t="shared" si="4"/>
        <v>2.7248630887185104</v>
      </c>
      <c r="Y14" s="98">
        <f t="shared" si="5"/>
        <v>2.7376830892143809</v>
      </c>
      <c r="Z14" s="98">
        <f t="shared" si="6"/>
        <v>2.7117214532871974</v>
      </c>
      <c r="AE14" s="94">
        <v>43865</v>
      </c>
      <c r="AF14" s="93">
        <v>12</v>
      </c>
      <c r="AG14" s="93">
        <f t="shared" si="7"/>
        <v>0</v>
      </c>
    </row>
    <row r="15" spans="1:33">
      <c r="A15" s="94">
        <v>43905</v>
      </c>
      <c r="B15" s="93">
        <v>4697</v>
      </c>
      <c r="C15" s="93">
        <v>4624</v>
      </c>
      <c r="D15" s="93">
        <v>4775</v>
      </c>
      <c r="F15" s="93">
        <v>4278</v>
      </c>
      <c r="G15" s="93">
        <v>4245</v>
      </c>
      <c r="H15" s="93">
        <v>4309</v>
      </c>
      <c r="I15" s="93">
        <v>5795</v>
      </c>
      <c r="J15" s="93">
        <v>1210</v>
      </c>
      <c r="K15" s="98">
        <f t="shared" si="2"/>
        <v>5.0038535645472058</v>
      </c>
      <c r="L15" s="98"/>
      <c r="M15" s="98">
        <f t="shared" si="1"/>
        <v>1.8862433862433863</v>
      </c>
      <c r="N15" s="93">
        <v>1.86</v>
      </c>
      <c r="O15" s="93">
        <v>1.91</v>
      </c>
      <c r="Q15" s="98">
        <f t="shared" si="0"/>
        <v>1.8862433862433863</v>
      </c>
      <c r="R15" s="98"/>
      <c r="S15" s="98"/>
      <c r="T15" s="98">
        <f t="shared" si="3"/>
        <v>1.8863536155202822</v>
      </c>
      <c r="X15" s="98">
        <f t="shared" si="4"/>
        <v>2.3482853892410205</v>
      </c>
      <c r="Y15" s="98">
        <f t="shared" si="5"/>
        <v>2.3560157790927021</v>
      </c>
      <c r="Z15" s="98">
        <f t="shared" si="6"/>
        <v>2.3408360128617365</v>
      </c>
      <c r="AE15" s="94">
        <v>43866</v>
      </c>
      <c r="AF15" s="93">
        <v>12</v>
      </c>
      <c r="AG15" s="93">
        <f t="shared" si="7"/>
        <v>0</v>
      </c>
    </row>
    <row r="16" spans="1:33">
      <c r="A16" s="94">
        <v>43906</v>
      </c>
      <c r="B16" s="93">
        <v>6006</v>
      </c>
      <c r="C16" s="93">
        <v>5932</v>
      </c>
      <c r="D16" s="93">
        <v>6084</v>
      </c>
      <c r="F16" s="93">
        <v>4880</v>
      </c>
      <c r="G16" s="93">
        <v>4849</v>
      </c>
      <c r="H16" s="93">
        <v>4912</v>
      </c>
      <c r="I16" s="93">
        <v>7272</v>
      </c>
      <c r="J16" s="93">
        <v>1477</v>
      </c>
      <c r="K16" s="98">
        <f t="shared" si="2"/>
        <v>2.2336934773909563</v>
      </c>
      <c r="L16" s="98"/>
      <c r="M16" s="98">
        <f t="shared" si="1"/>
        <v>1.7219477769936486</v>
      </c>
      <c r="N16" s="93">
        <v>1.7</v>
      </c>
      <c r="O16" s="93">
        <v>1.75</v>
      </c>
      <c r="Q16" s="98">
        <f t="shared" si="0"/>
        <v>1.7219477769936486</v>
      </c>
      <c r="R16" s="98"/>
      <c r="S16" s="98"/>
      <c r="T16" s="98">
        <f t="shared" si="3"/>
        <v>1.7220359915314043</v>
      </c>
      <c r="X16" s="98">
        <f t="shared" si="4"/>
        <v>2.0396933349820698</v>
      </c>
      <c r="Y16" s="98">
        <f t="shared" si="5"/>
        <v>2.0455965021861338</v>
      </c>
      <c r="Z16" s="98">
        <f t="shared" si="6"/>
        <v>2.0352811466372658</v>
      </c>
      <c r="AE16" s="94">
        <v>43867</v>
      </c>
      <c r="AF16" s="93">
        <v>12</v>
      </c>
      <c r="AG16" s="93">
        <f t="shared" si="7"/>
        <v>0</v>
      </c>
    </row>
    <row r="17" spans="1:33">
      <c r="A17" s="94">
        <v>43907</v>
      </c>
      <c r="B17" s="93">
        <v>5259</v>
      </c>
      <c r="C17" s="93">
        <v>5194</v>
      </c>
      <c r="D17" s="93">
        <v>5322</v>
      </c>
      <c r="F17" s="93">
        <v>5103</v>
      </c>
      <c r="G17" s="93">
        <v>5074</v>
      </c>
      <c r="H17" s="93">
        <v>5136</v>
      </c>
      <c r="I17" s="93">
        <v>9257</v>
      </c>
      <c r="J17" s="93">
        <v>1985</v>
      </c>
      <c r="K17" s="98">
        <f t="shared" si="2"/>
        <v>2.4750639386189257</v>
      </c>
      <c r="L17" s="98"/>
      <c r="M17" s="98">
        <f t="shared" si="1"/>
        <v>1.4873214806178956</v>
      </c>
      <c r="N17" s="93">
        <v>1.47</v>
      </c>
      <c r="O17" s="93">
        <v>1.5</v>
      </c>
      <c r="Q17" s="98">
        <f t="shared" si="0"/>
        <v>1.4873214806178956</v>
      </c>
      <c r="R17" s="98"/>
      <c r="S17" s="98"/>
      <c r="T17" s="98">
        <f t="shared" si="3"/>
        <v>1.4872131147540983</v>
      </c>
      <c r="X17" s="98">
        <f t="shared" si="4"/>
        <v>1.772563176895307</v>
      </c>
      <c r="Y17" s="98">
        <f t="shared" si="5"/>
        <v>1.7766837337534462</v>
      </c>
      <c r="Z17" s="98">
        <f t="shared" si="6"/>
        <v>1.7696623778659186</v>
      </c>
      <c r="AE17" s="94">
        <v>43868</v>
      </c>
      <c r="AF17" s="93">
        <v>13</v>
      </c>
      <c r="AG17" s="93">
        <f t="shared" si="7"/>
        <v>1</v>
      </c>
    </row>
    <row r="18" spans="1:33">
      <c r="A18" s="94">
        <v>43908</v>
      </c>
      <c r="B18" s="93">
        <v>5323</v>
      </c>
      <c r="C18" s="93">
        <v>5251</v>
      </c>
      <c r="D18" s="93">
        <v>5390</v>
      </c>
      <c r="F18" s="93">
        <v>5321</v>
      </c>
      <c r="G18" s="93">
        <v>5290</v>
      </c>
      <c r="H18" s="93">
        <v>5359</v>
      </c>
      <c r="I18" s="93">
        <v>12327</v>
      </c>
      <c r="J18" s="93">
        <v>3070</v>
      </c>
      <c r="K18" s="98">
        <f t="shared" si="2"/>
        <v>2.4504759454592229</v>
      </c>
      <c r="L18" s="98"/>
      <c r="M18" s="98">
        <f t="shared" si="1"/>
        <v>1.36226318484383</v>
      </c>
      <c r="N18" s="93">
        <v>1.35</v>
      </c>
      <c r="O18" s="93">
        <v>1.38</v>
      </c>
      <c r="Q18" s="98">
        <f t="shared" si="0"/>
        <v>1.36226318484383</v>
      </c>
      <c r="R18" s="98"/>
      <c r="S18" s="98"/>
      <c r="T18" s="98">
        <f t="shared" si="3"/>
        <v>1.3622399999999999</v>
      </c>
      <c r="X18" s="98">
        <f t="shared" si="4"/>
        <v>1.5742423024358871</v>
      </c>
      <c r="Y18" s="98">
        <f t="shared" si="5"/>
        <v>1.5773346303501945</v>
      </c>
      <c r="Z18" s="98">
        <f t="shared" si="6"/>
        <v>1.5723741925193397</v>
      </c>
      <c r="AE18" s="94">
        <v>43869</v>
      </c>
      <c r="AF18" s="93">
        <v>13</v>
      </c>
      <c r="AG18" s="93">
        <f t="shared" si="7"/>
        <v>0</v>
      </c>
    </row>
    <row r="19" spans="1:33">
      <c r="A19" s="94">
        <v>43909</v>
      </c>
      <c r="B19" s="93">
        <v>4758</v>
      </c>
      <c r="C19" s="93">
        <v>4693</v>
      </c>
      <c r="D19" s="93">
        <v>4833</v>
      </c>
      <c r="F19" s="93">
        <v>5337</v>
      </c>
      <c r="G19" s="93">
        <v>5309</v>
      </c>
      <c r="H19" s="93">
        <v>5370</v>
      </c>
      <c r="I19" s="93">
        <v>15320</v>
      </c>
      <c r="J19" s="93">
        <v>2993</v>
      </c>
      <c r="K19" s="98">
        <f t="shared" si="2"/>
        <v>2.4212552945706585</v>
      </c>
      <c r="L19" s="98"/>
      <c r="M19" s="98">
        <f t="shared" si="1"/>
        <v>1.2475455820476857</v>
      </c>
      <c r="N19" s="93">
        <v>1.23</v>
      </c>
      <c r="O19" s="93">
        <v>1.26</v>
      </c>
      <c r="Q19" s="98">
        <f t="shared" si="0"/>
        <v>1.2475455820476857</v>
      </c>
      <c r="R19" s="98"/>
      <c r="S19" s="98"/>
      <c r="T19" s="98">
        <f t="shared" si="3"/>
        <v>1.247355811371472</v>
      </c>
      <c r="X19" s="98">
        <f t="shared" si="4"/>
        <v>1.4285417675963734</v>
      </c>
      <c r="Y19" s="98">
        <f t="shared" si="5"/>
        <v>1.4317008511232037</v>
      </c>
      <c r="Z19" s="98">
        <f t="shared" si="6"/>
        <v>1.4269917582417582</v>
      </c>
      <c r="AE19" s="94">
        <v>43870</v>
      </c>
      <c r="AF19" s="93">
        <v>14</v>
      </c>
      <c r="AG19" s="93">
        <f t="shared" si="7"/>
        <v>1</v>
      </c>
    </row>
    <row r="20" spans="1:33">
      <c r="A20" s="94">
        <v>43910</v>
      </c>
      <c r="B20" s="93">
        <v>5319</v>
      </c>
      <c r="C20" s="93">
        <v>5250</v>
      </c>
      <c r="D20" s="93">
        <v>5390</v>
      </c>
      <c r="F20" s="93">
        <v>5165</v>
      </c>
      <c r="G20" s="93">
        <v>5136</v>
      </c>
      <c r="H20" s="93">
        <v>5195</v>
      </c>
      <c r="I20" s="93">
        <v>19848</v>
      </c>
      <c r="J20" s="93">
        <v>4528</v>
      </c>
      <c r="K20" s="98">
        <f t="shared" si="2"/>
        <v>2.3210318882121102</v>
      </c>
      <c r="L20" s="98"/>
      <c r="M20" s="98">
        <f t="shared" si="1"/>
        <v>1.0584016393442623</v>
      </c>
      <c r="N20" s="93">
        <v>1.05</v>
      </c>
      <c r="O20" s="93">
        <v>1.07</v>
      </c>
      <c r="Q20" s="98">
        <f t="shared" si="0"/>
        <v>1.0584016393442623</v>
      </c>
      <c r="R20" s="98"/>
      <c r="S20" s="98"/>
      <c r="T20" s="98">
        <f t="shared" si="3"/>
        <v>1.0582961938425286</v>
      </c>
      <c r="X20" s="98">
        <f t="shared" si="4"/>
        <v>1.2686268566232191</v>
      </c>
      <c r="Y20" s="98">
        <f t="shared" si="5"/>
        <v>1.2707786259541984</v>
      </c>
      <c r="Z20" s="98">
        <f t="shared" si="6"/>
        <v>1.267605633802817</v>
      </c>
      <c r="AE20" s="94">
        <v>43871</v>
      </c>
      <c r="AF20" s="93">
        <v>14</v>
      </c>
      <c r="AG20" s="93">
        <f t="shared" si="7"/>
        <v>0</v>
      </c>
    </row>
    <row r="21" spans="1:33">
      <c r="A21" s="94">
        <v>43911</v>
      </c>
      <c r="B21" s="93">
        <v>4499</v>
      </c>
      <c r="C21" s="93">
        <v>4416</v>
      </c>
      <c r="D21" s="93">
        <v>4569</v>
      </c>
      <c r="F21" s="93">
        <v>4975</v>
      </c>
      <c r="G21" s="93">
        <v>4941</v>
      </c>
      <c r="H21" s="93">
        <v>5005</v>
      </c>
      <c r="I21" s="93">
        <v>22213</v>
      </c>
      <c r="J21" s="93">
        <v>2365</v>
      </c>
      <c r="K21" s="98">
        <f t="shared" si="2"/>
        <v>1.6205114957375355</v>
      </c>
      <c r="L21" s="98"/>
      <c r="M21" s="98">
        <f t="shared" si="1"/>
        <v>0.97491671565745641</v>
      </c>
      <c r="N21" s="93">
        <v>0.96</v>
      </c>
      <c r="O21" s="93">
        <v>0.98</v>
      </c>
      <c r="Q21" s="98">
        <f t="shared" si="0"/>
        <v>0.97491671565745641</v>
      </c>
      <c r="R21" s="98"/>
      <c r="S21" s="98"/>
      <c r="T21" s="98">
        <f t="shared" si="3"/>
        <v>0.97486772486772488</v>
      </c>
      <c r="X21" s="98">
        <f t="shared" si="4"/>
        <v>1.1448230307700775</v>
      </c>
      <c r="Y21" s="98">
        <f t="shared" si="5"/>
        <v>1.1458656617158058</v>
      </c>
      <c r="Z21" s="98">
        <f t="shared" si="6"/>
        <v>1.1440988356201827</v>
      </c>
      <c r="AE21" s="94">
        <v>43872</v>
      </c>
      <c r="AF21" s="93">
        <v>16</v>
      </c>
      <c r="AG21" s="93">
        <f t="shared" si="7"/>
        <v>2</v>
      </c>
    </row>
    <row r="22" spans="1:33">
      <c r="A22" s="94">
        <v>43912</v>
      </c>
      <c r="B22" s="93">
        <v>3895</v>
      </c>
      <c r="C22" s="93">
        <v>3829</v>
      </c>
      <c r="D22" s="93">
        <v>3966</v>
      </c>
      <c r="F22" s="93">
        <v>4618</v>
      </c>
      <c r="G22" s="93">
        <v>4587</v>
      </c>
      <c r="H22" s="93">
        <v>4651</v>
      </c>
      <c r="I22" s="93">
        <v>24873</v>
      </c>
      <c r="J22" s="93">
        <v>2660</v>
      </c>
      <c r="K22" s="98">
        <f t="shared" si="2"/>
        <v>1.4420997375328084</v>
      </c>
      <c r="L22" s="98"/>
      <c r="M22" s="98">
        <f t="shared" si="1"/>
        <v>0.867881977071979</v>
      </c>
      <c r="N22" s="93">
        <v>0.86</v>
      </c>
      <c r="O22" s="93">
        <v>0.88</v>
      </c>
      <c r="Q22" s="98">
        <f t="shared" si="0"/>
        <v>0.867881977071979</v>
      </c>
      <c r="R22" s="98"/>
      <c r="S22" s="98"/>
      <c r="T22" s="98">
        <f t="shared" si="3"/>
        <v>0.86779422128259343</v>
      </c>
      <c r="X22" s="98">
        <f t="shared" si="4"/>
        <v>1.0261975283423552</v>
      </c>
      <c r="Y22" s="98">
        <f t="shared" si="5"/>
        <v>1.0264672628224896</v>
      </c>
      <c r="Z22" s="98">
        <f t="shared" si="6"/>
        <v>1.0256137147494422</v>
      </c>
      <c r="AE22" s="94">
        <v>43873</v>
      </c>
      <c r="AF22" s="93">
        <v>16</v>
      </c>
      <c r="AG22" s="93">
        <f t="shared" si="7"/>
        <v>0</v>
      </c>
    </row>
    <row r="23" spans="1:33">
      <c r="A23" s="94">
        <v>43913</v>
      </c>
      <c r="B23" s="93">
        <v>5155</v>
      </c>
      <c r="C23" s="93">
        <v>5076</v>
      </c>
      <c r="D23" s="93">
        <v>5228</v>
      </c>
      <c r="F23" s="93">
        <v>4717</v>
      </c>
      <c r="G23" s="93">
        <v>4683</v>
      </c>
      <c r="H23" s="93">
        <v>4751</v>
      </c>
      <c r="I23" s="93">
        <v>29056</v>
      </c>
      <c r="J23" s="93">
        <v>4183</v>
      </c>
      <c r="K23" s="98">
        <f t="shared" si="2"/>
        <v>1.0446882951653944</v>
      </c>
      <c r="L23" s="98"/>
      <c r="M23" s="98">
        <f t="shared" si="1"/>
        <v>0.8838298669664606</v>
      </c>
      <c r="N23" s="93">
        <v>0.87</v>
      </c>
      <c r="O23" s="93">
        <v>0.89</v>
      </c>
      <c r="Q23" s="98">
        <f t="shared" si="0"/>
        <v>0.8838298669664606</v>
      </c>
      <c r="R23" s="98">
        <f>G23/G19</f>
        <v>0.88208702203804856</v>
      </c>
      <c r="S23" s="98">
        <f>H23/H19</f>
        <v>0.88472998137802605</v>
      </c>
      <c r="T23" s="98">
        <f t="shared" si="3"/>
        <v>0.88391267684812147</v>
      </c>
      <c r="X23" s="98">
        <f t="shared" si="4"/>
        <v>0.94351048883290534</v>
      </c>
      <c r="Y23" s="98">
        <f t="shared" si="5"/>
        <v>0.94274437189357763</v>
      </c>
      <c r="Z23" s="98">
        <f t="shared" si="6"/>
        <v>0.94344708090677187</v>
      </c>
      <c r="AE23" s="94">
        <v>43874</v>
      </c>
      <c r="AF23" s="93">
        <v>16</v>
      </c>
      <c r="AG23" s="93">
        <f t="shared" si="7"/>
        <v>0</v>
      </c>
    </row>
    <row r="24" spans="1:33">
      <c r="A24" s="94">
        <v>43914</v>
      </c>
      <c r="B24" s="93">
        <v>4167</v>
      </c>
      <c r="C24" s="93">
        <v>4094</v>
      </c>
      <c r="D24" s="93">
        <v>4239</v>
      </c>
      <c r="F24" s="93">
        <v>4429</v>
      </c>
      <c r="G24" s="93">
        <v>4397</v>
      </c>
      <c r="H24" s="93">
        <v>4461</v>
      </c>
      <c r="I24" s="93">
        <v>32986</v>
      </c>
      <c r="J24" s="93">
        <v>3930</v>
      </c>
      <c r="K24" s="98">
        <f t="shared" si="2"/>
        <v>1.1662550169805495</v>
      </c>
      <c r="L24" s="98"/>
      <c r="M24" s="98">
        <f t="shared" si="1"/>
        <v>0.85750242013552758</v>
      </c>
      <c r="N24" s="93">
        <v>0.85</v>
      </c>
      <c r="O24" s="93">
        <v>0.87</v>
      </c>
      <c r="Q24" s="98">
        <f t="shared" si="0"/>
        <v>0.85750242013552758</v>
      </c>
      <c r="R24" s="98">
        <f>G24/G20</f>
        <v>0.85611370716510904</v>
      </c>
      <c r="S24" s="98">
        <f>H24/H20</f>
        <v>0.85871029836381141</v>
      </c>
      <c r="T24" s="98">
        <f t="shared" si="3"/>
        <v>0.85754392758604003</v>
      </c>
      <c r="U24" s="98">
        <f t="shared" ref="U24:U35" si="8">SUM(C21:C24)/SUM(C17:C20)</f>
        <v>0.85417892878163626</v>
      </c>
      <c r="V24" s="98">
        <f t="shared" ref="V24:V35" si="9">SUM(D21:D24)/SUM(D17:D20)</f>
        <v>0.85989968951516604</v>
      </c>
      <c r="X24" s="98">
        <f t="shared" si="4"/>
        <v>0.89548886552613971</v>
      </c>
      <c r="Y24" s="98">
        <f t="shared" si="5"/>
        <v>0.89422845883992508</v>
      </c>
      <c r="Z24" s="98">
        <f t="shared" si="6"/>
        <v>0.89591642924976256</v>
      </c>
      <c r="AE24" s="94">
        <v>43875</v>
      </c>
      <c r="AF24" s="93">
        <v>16</v>
      </c>
      <c r="AG24" s="93">
        <f t="shared" si="7"/>
        <v>0</v>
      </c>
    </row>
    <row r="25" spans="1:33">
      <c r="A25" s="94">
        <v>43915</v>
      </c>
      <c r="B25" s="93">
        <v>4415</v>
      </c>
      <c r="C25" s="93">
        <v>4349</v>
      </c>
      <c r="D25" s="93">
        <v>4475</v>
      </c>
      <c r="F25" s="93">
        <v>4408</v>
      </c>
      <c r="G25" s="93">
        <v>4377</v>
      </c>
      <c r="H25" s="93">
        <v>4437</v>
      </c>
      <c r="I25" s="93">
        <v>37323</v>
      </c>
      <c r="J25" s="93">
        <v>4337</v>
      </c>
      <c r="K25" s="98">
        <f t="shared" si="2"/>
        <v>1.5196078431372548</v>
      </c>
      <c r="L25" s="98"/>
      <c r="M25" s="98">
        <f t="shared" si="1"/>
        <v>0.8860301507537689</v>
      </c>
      <c r="N25" s="93">
        <v>0.88</v>
      </c>
      <c r="O25" s="93">
        <v>0.9</v>
      </c>
      <c r="Q25" s="98">
        <f t="shared" si="0"/>
        <v>0.8860301507537689</v>
      </c>
      <c r="R25" s="98"/>
      <c r="S25" s="98"/>
      <c r="T25" s="98">
        <f t="shared" si="3"/>
        <v>0.8860746771194532</v>
      </c>
      <c r="U25" s="98">
        <f t="shared" si="8"/>
        <v>0.8846506884242733</v>
      </c>
      <c r="V25" s="98">
        <f t="shared" si="9"/>
        <v>0.88732533941135661</v>
      </c>
      <c r="X25" s="98">
        <f t="shared" si="4"/>
        <v>0.87373785940955861</v>
      </c>
      <c r="Y25" s="98">
        <f t="shared" si="5"/>
        <v>0.87270265041594119</v>
      </c>
      <c r="Z25" s="98">
        <f t="shared" si="6"/>
        <v>0.87438482488413205</v>
      </c>
      <c r="AE25" s="94">
        <v>43876</v>
      </c>
      <c r="AF25" s="93">
        <v>16</v>
      </c>
      <c r="AG25" s="93">
        <f t="shared" si="7"/>
        <v>0</v>
      </c>
    </row>
    <row r="26" spans="1:33">
      <c r="A26" s="94">
        <v>43916</v>
      </c>
      <c r="B26" s="93">
        <v>4028</v>
      </c>
      <c r="C26" s="93">
        <v>3957</v>
      </c>
      <c r="D26" s="93">
        <v>4100</v>
      </c>
      <c r="F26" s="93">
        <v>4441</v>
      </c>
      <c r="G26" s="93">
        <v>4408</v>
      </c>
      <c r="H26" s="93">
        <v>4474</v>
      </c>
      <c r="I26" s="93">
        <v>43938</v>
      </c>
      <c r="J26" s="93">
        <v>6615</v>
      </c>
      <c r="K26" s="98">
        <f t="shared" si="2"/>
        <v>1.5881624927198603</v>
      </c>
      <c r="L26" s="98"/>
      <c r="M26" s="98">
        <f t="shared" si="1"/>
        <v>0.96167171935902984</v>
      </c>
      <c r="N26" s="93">
        <v>0.95</v>
      </c>
      <c r="O26" s="93">
        <v>0.97</v>
      </c>
      <c r="Q26" s="98">
        <f t="shared" si="0"/>
        <v>0.96167171935902984</v>
      </c>
      <c r="R26" s="98"/>
      <c r="S26" s="98"/>
      <c r="T26" s="98">
        <f t="shared" si="3"/>
        <v>0.96177792214823232</v>
      </c>
      <c r="U26" s="98">
        <f t="shared" si="8"/>
        <v>0.96085330987464257</v>
      </c>
      <c r="V26" s="98">
        <f t="shared" si="9"/>
        <v>0.96182961936240541</v>
      </c>
      <c r="X26" s="98">
        <f t="shared" si="4"/>
        <v>0.89549639213734755</v>
      </c>
      <c r="Y26" s="98">
        <f t="shared" si="5"/>
        <v>0.89445751764882586</v>
      </c>
      <c r="Z26" s="98">
        <f t="shared" si="6"/>
        <v>0.89624647643538891</v>
      </c>
      <c r="AE26" s="94">
        <v>43877</v>
      </c>
      <c r="AF26" s="93">
        <v>16</v>
      </c>
      <c r="AG26" s="93">
        <f t="shared" si="7"/>
        <v>0</v>
      </c>
    </row>
    <row r="27" spans="1:33">
      <c r="A27" s="94">
        <v>43917</v>
      </c>
      <c r="B27" s="93">
        <v>4107</v>
      </c>
      <c r="C27" s="93">
        <v>4032</v>
      </c>
      <c r="D27" s="93">
        <v>4177</v>
      </c>
      <c r="F27" s="93">
        <v>4179</v>
      </c>
      <c r="G27" s="93">
        <v>4148</v>
      </c>
      <c r="H27" s="93">
        <v>4215</v>
      </c>
      <c r="I27" s="93">
        <v>50871</v>
      </c>
      <c r="J27" s="93">
        <v>6933</v>
      </c>
      <c r="K27" s="98">
        <f t="shared" si="2"/>
        <v>1.880727660222256</v>
      </c>
      <c r="L27" s="98"/>
      <c r="M27" s="98">
        <f t="shared" si="1"/>
        <v>0.8859444562221751</v>
      </c>
      <c r="N27" s="93">
        <v>0.88</v>
      </c>
      <c r="O27" s="93">
        <v>0.9</v>
      </c>
      <c r="Q27" s="98">
        <f t="shared" si="0"/>
        <v>0.8859444562221751</v>
      </c>
      <c r="R27" s="98"/>
      <c r="S27" s="98"/>
      <c r="T27" s="98">
        <f t="shared" si="3"/>
        <v>0.88599745601017599</v>
      </c>
      <c r="U27" s="98">
        <f t="shared" si="8"/>
        <v>0.88482041893274466</v>
      </c>
      <c r="V27" s="98">
        <f t="shared" si="9"/>
        <v>0.88711951130371225</v>
      </c>
      <c r="X27" s="98">
        <f t="shared" si="4"/>
        <v>0.89637997432605909</v>
      </c>
      <c r="Y27" s="98">
        <f t="shared" si="5"/>
        <v>0.89574611050808906</v>
      </c>
      <c r="Z27" s="98">
        <f t="shared" si="6"/>
        <v>0.89720436690133665</v>
      </c>
      <c r="AE27" s="94">
        <v>43878</v>
      </c>
      <c r="AF27" s="93">
        <v>16</v>
      </c>
      <c r="AG27" s="93">
        <f t="shared" si="7"/>
        <v>0</v>
      </c>
    </row>
    <row r="28" spans="1:33">
      <c r="A28" s="94">
        <v>43918</v>
      </c>
      <c r="B28" s="93">
        <v>3925</v>
      </c>
      <c r="C28" s="93">
        <v>3857</v>
      </c>
      <c r="D28" s="93">
        <v>4000</v>
      </c>
      <c r="F28" s="93">
        <v>4119</v>
      </c>
      <c r="G28" s="93">
        <v>4087</v>
      </c>
      <c r="H28" s="93">
        <v>4151</v>
      </c>
      <c r="I28" s="93">
        <v>57695</v>
      </c>
      <c r="J28" s="93">
        <v>6824</v>
      </c>
      <c r="K28" s="98">
        <f t="shared" si="2"/>
        <v>1.6394440767703509</v>
      </c>
      <c r="L28" s="98"/>
      <c r="M28" s="98">
        <f t="shared" si="1"/>
        <v>0.93000677353804473</v>
      </c>
      <c r="N28" s="93">
        <v>0.92</v>
      </c>
      <c r="O28" s="93">
        <v>0.94</v>
      </c>
      <c r="Q28" s="98">
        <f t="shared" si="0"/>
        <v>0.93000677353804473</v>
      </c>
      <c r="R28" s="98"/>
      <c r="S28" s="98"/>
      <c r="T28" s="98">
        <f t="shared" si="3"/>
        <v>0.92995032738767214</v>
      </c>
      <c r="U28" s="98">
        <f t="shared" si="8"/>
        <v>0.92994544932529433</v>
      </c>
      <c r="V28" s="98">
        <f t="shared" si="9"/>
        <v>0.93056327074769474</v>
      </c>
      <c r="X28" s="98">
        <f t="shared" si="4"/>
        <v>0.91504349218208014</v>
      </c>
      <c r="Y28" s="98">
        <f t="shared" si="5"/>
        <v>0.91466036113499571</v>
      </c>
      <c r="Z28" s="98">
        <f t="shared" si="6"/>
        <v>0.91567733729065082</v>
      </c>
      <c r="AE28" s="94">
        <v>43879</v>
      </c>
      <c r="AF28" s="93">
        <v>16</v>
      </c>
      <c r="AG28" s="93">
        <f t="shared" si="7"/>
        <v>0</v>
      </c>
    </row>
    <row r="29" spans="1:33">
      <c r="A29" s="94">
        <v>43919</v>
      </c>
      <c r="B29" s="93">
        <v>3374</v>
      </c>
      <c r="C29" s="93">
        <v>3311</v>
      </c>
      <c r="D29" s="93">
        <v>3442</v>
      </c>
      <c r="F29" s="93">
        <v>3858</v>
      </c>
      <c r="G29" s="93">
        <v>3829</v>
      </c>
      <c r="H29" s="93">
        <v>3890</v>
      </c>
      <c r="I29" s="93">
        <v>62095</v>
      </c>
      <c r="J29" s="93">
        <v>4400</v>
      </c>
      <c r="K29" s="98">
        <f t="shared" si="2"/>
        <v>1.2036191974822974</v>
      </c>
      <c r="L29" s="98"/>
      <c r="M29" s="98">
        <f t="shared" si="1"/>
        <v>0.87522686025408347</v>
      </c>
      <c r="N29" s="93">
        <v>0.86</v>
      </c>
      <c r="O29" s="93">
        <v>0.89</v>
      </c>
      <c r="Q29" s="98">
        <f t="shared" si="0"/>
        <v>0.87522686025408347</v>
      </c>
      <c r="R29" s="98"/>
      <c r="S29" s="98"/>
      <c r="T29" s="98">
        <f t="shared" si="3"/>
        <v>0.87534029038112526</v>
      </c>
      <c r="U29" s="98">
        <f t="shared" si="8"/>
        <v>0.8737030205210975</v>
      </c>
      <c r="V29" s="98">
        <f t="shared" si="9"/>
        <v>0.87776412776412771</v>
      </c>
      <c r="X29" s="98">
        <f t="shared" si="4"/>
        <v>0.91332819722650227</v>
      </c>
      <c r="Y29" s="98">
        <f t="shared" si="5"/>
        <v>0.91287962757703389</v>
      </c>
      <c r="Z29" s="98">
        <f t="shared" si="6"/>
        <v>0.91420765027322404</v>
      </c>
      <c r="AE29" s="94">
        <v>43880</v>
      </c>
      <c r="AF29" s="93">
        <v>16</v>
      </c>
      <c r="AG29" s="93">
        <f t="shared" si="7"/>
        <v>0</v>
      </c>
    </row>
    <row r="30" spans="1:33">
      <c r="A30" s="94">
        <v>43920</v>
      </c>
      <c r="B30" s="93">
        <v>4343</v>
      </c>
      <c r="C30" s="93">
        <v>4281</v>
      </c>
      <c r="D30" s="93">
        <v>4417</v>
      </c>
      <c r="F30" s="93">
        <v>3937</v>
      </c>
      <c r="G30" s="93">
        <v>3911</v>
      </c>
      <c r="H30" s="93">
        <v>3966</v>
      </c>
      <c r="I30" s="93">
        <v>66885</v>
      </c>
      <c r="J30" s="93">
        <v>4790</v>
      </c>
      <c r="K30" s="98">
        <f t="shared" si="2"/>
        <v>0.95975246390098556</v>
      </c>
      <c r="L30" s="98"/>
      <c r="M30" s="98">
        <f t="shared" si="1"/>
        <v>0.88651204683629814</v>
      </c>
      <c r="N30" s="93">
        <v>0.88</v>
      </c>
      <c r="O30" s="93">
        <v>0.9</v>
      </c>
      <c r="Q30" s="98">
        <f t="shared" si="0"/>
        <v>0.88651204683629814</v>
      </c>
      <c r="R30" s="98"/>
      <c r="S30" s="98"/>
      <c r="T30" s="98">
        <f t="shared" si="3"/>
        <v>0.88651843512524631</v>
      </c>
      <c r="U30" s="98">
        <f t="shared" si="8"/>
        <v>0.88584344243533986</v>
      </c>
      <c r="V30" s="98">
        <f t="shared" si="9"/>
        <v>0.88881498725196761</v>
      </c>
      <c r="X30" s="98">
        <f t="shared" si="4"/>
        <v>0.89430397332592382</v>
      </c>
      <c r="Y30" s="98">
        <f t="shared" si="5"/>
        <v>0.89420654911838793</v>
      </c>
      <c r="Z30" s="98">
        <f t="shared" si="6"/>
        <v>0.89510566683220216</v>
      </c>
      <c r="AE30" s="94">
        <v>43881</v>
      </c>
      <c r="AF30" s="93">
        <v>16</v>
      </c>
      <c r="AG30" s="93">
        <f t="shared" si="7"/>
        <v>0</v>
      </c>
    </row>
    <row r="31" spans="1:33">
      <c r="A31" s="94">
        <v>43921</v>
      </c>
      <c r="B31" s="93">
        <v>3621</v>
      </c>
      <c r="C31" s="93">
        <v>3551</v>
      </c>
      <c r="D31" s="93">
        <v>3694</v>
      </c>
      <c r="F31" s="93">
        <v>3816</v>
      </c>
      <c r="G31" s="93">
        <v>3785</v>
      </c>
      <c r="H31" s="93">
        <v>3847</v>
      </c>
      <c r="I31" s="93">
        <v>71808</v>
      </c>
      <c r="J31" s="93">
        <v>4923</v>
      </c>
      <c r="K31" s="98">
        <f t="shared" si="2"/>
        <v>0.81658504998178805</v>
      </c>
      <c r="L31" s="98"/>
      <c r="M31" s="98">
        <f t="shared" si="1"/>
        <v>0.91313711414213927</v>
      </c>
      <c r="N31" s="93">
        <v>0.9</v>
      </c>
      <c r="O31" s="93">
        <v>0.92</v>
      </c>
      <c r="Q31" s="98">
        <f t="shared" si="0"/>
        <v>0.91313711414213927</v>
      </c>
      <c r="R31" s="98"/>
      <c r="S31" s="98"/>
      <c r="T31" s="98">
        <f t="shared" si="3"/>
        <v>0.91302267153197347</v>
      </c>
      <c r="U31" s="98">
        <f t="shared" si="8"/>
        <v>0.91285296981499509</v>
      </c>
      <c r="V31" s="98">
        <f t="shared" si="9"/>
        <v>0.91536695897828257</v>
      </c>
      <c r="X31" s="98">
        <f t="shared" si="4"/>
        <v>0.90107120352867043</v>
      </c>
      <c r="Y31" s="98">
        <f t="shared" si="5"/>
        <v>0.90086555106751298</v>
      </c>
      <c r="Z31" s="98">
        <f t="shared" si="6"/>
        <v>0.90146130664695512</v>
      </c>
      <c r="AE31" s="94">
        <v>43882</v>
      </c>
      <c r="AF31" s="93">
        <v>16</v>
      </c>
      <c r="AG31" s="93">
        <f t="shared" si="7"/>
        <v>0</v>
      </c>
    </row>
    <row r="32" spans="1:33">
      <c r="A32" s="94">
        <v>43922</v>
      </c>
      <c r="B32" s="93">
        <v>4029</v>
      </c>
      <c r="C32" s="93">
        <v>3957</v>
      </c>
      <c r="D32" s="93">
        <v>4109</v>
      </c>
      <c r="F32" s="93">
        <v>3842</v>
      </c>
      <c r="G32" s="93">
        <v>3810</v>
      </c>
      <c r="H32" s="93">
        <v>3872</v>
      </c>
      <c r="I32" s="93">
        <v>77872</v>
      </c>
      <c r="J32" s="93">
        <v>6064</v>
      </c>
      <c r="K32" s="98">
        <f t="shared" si="2"/>
        <v>0.91631680930082349</v>
      </c>
      <c r="L32" s="98"/>
      <c r="M32" s="98">
        <f t="shared" si="1"/>
        <v>0.93275066763777614</v>
      </c>
      <c r="N32" s="93">
        <v>0.92</v>
      </c>
      <c r="O32" s="93">
        <v>0.94</v>
      </c>
      <c r="Q32" s="98">
        <f t="shared" si="0"/>
        <v>0.93275066763777614</v>
      </c>
      <c r="R32" s="98"/>
      <c r="S32" s="98"/>
      <c r="T32" s="98">
        <f t="shared" si="3"/>
        <v>0.93274658573596358</v>
      </c>
      <c r="U32" s="98">
        <f t="shared" si="8"/>
        <v>0.93238653905526392</v>
      </c>
      <c r="V32" s="98">
        <f t="shared" si="9"/>
        <v>0.93493314231136582</v>
      </c>
      <c r="X32" s="98">
        <f t="shared" si="4"/>
        <v>0.90120720825800427</v>
      </c>
      <c r="Y32" s="98">
        <f t="shared" si="5"/>
        <v>0.90099882491186845</v>
      </c>
      <c r="Z32" s="98">
        <f t="shared" si="6"/>
        <v>0.90148752676969379</v>
      </c>
      <c r="AE32" s="94">
        <v>43883</v>
      </c>
      <c r="AF32" s="93">
        <v>16</v>
      </c>
      <c r="AG32" s="93">
        <f t="shared" si="7"/>
        <v>0</v>
      </c>
    </row>
    <row r="33" spans="1:33">
      <c r="A33" s="94">
        <v>43923</v>
      </c>
      <c r="B33" s="93">
        <v>3754</v>
      </c>
      <c r="C33" s="93">
        <v>3669</v>
      </c>
      <c r="D33" s="93">
        <v>3825</v>
      </c>
      <c r="F33" s="93">
        <v>3937</v>
      </c>
      <c r="G33" s="93">
        <v>3903</v>
      </c>
      <c r="H33" s="93">
        <v>3970</v>
      </c>
      <c r="I33" s="93">
        <v>84794</v>
      </c>
      <c r="J33" s="93">
        <v>6922</v>
      </c>
      <c r="K33" s="98">
        <f t="shared" si="2"/>
        <v>1.0578289100971805</v>
      </c>
      <c r="L33" s="98"/>
      <c r="M33" s="98">
        <f t="shared" si="1"/>
        <v>1.0204769310523587</v>
      </c>
      <c r="N33" s="93">
        <v>1.01</v>
      </c>
      <c r="O33" s="93">
        <v>1.03</v>
      </c>
      <c r="Q33" s="98">
        <f t="shared" si="0"/>
        <v>1.0204769310523587</v>
      </c>
      <c r="R33" s="98"/>
      <c r="S33" s="98"/>
      <c r="T33" s="98">
        <f t="shared" si="3"/>
        <v>1.0202799015161332</v>
      </c>
      <c r="U33" s="98">
        <f t="shared" si="8"/>
        <v>1.0198588111103781</v>
      </c>
      <c r="V33" s="98">
        <f t="shared" si="9"/>
        <v>1.020739232775622</v>
      </c>
      <c r="X33" s="98">
        <f t="shared" si="4"/>
        <v>0.93583177682713747</v>
      </c>
      <c r="Y33" s="98">
        <f t="shared" si="5"/>
        <v>0.9354662457503643</v>
      </c>
      <c r="Z33" s="98">
        <f t="shared" si="6"/>
        <v>0.93574417214584582</v>
      </c>
      <c r="AE33" s="94">
        <v>43884</v>
      </c>
      <c r="AF33" s="93">
        <v>16</v>
      </c>
      <c r="AG33" s="93">
        <f t="shared" si="7"/>
        <v>0</v>
      </c>
    </row>
    <row r="34" spans="1:33">
      <c r="A34" s="94">
        <v>43924</v>
      </c>
      <c r="B34" s="93">
        <v>3747</v>
      </c>
      <c r="C34" s="93">
        <v>3679</v>
      </c>
      <c r="D34" s="93">
        <v>3816</v>
      </c>
      <c r="F34" s="93">
        <v>3788</v>
      </c>
      <c r="G34" s="93">
        <v>3755</v>
      </c>
      <c r="H34" s="93">
        <v>3816</v>
      </c>
      <c r="I34" s="93">
        <v>91159</v>
      </c>
      <c r="J34" s="93">
        <v>6365</v>
      </c>
      <c r="K34" s="98">
        <f t="shared" si="2"/>
        <v>1.1598605339829011</v>
      </c>
      <c r="L34" s="98"/>
      <c r="M34" s="98">
        <f t="shared" si="1"/>
        <v>0.96215392430784863</v>
      </c>
      <c r="N34" s="93">
        <v>0.95</v>
      </c>
      <c r="O34" s="93">
        <v>0.97</v>
      </c>
      <c r="Q34" s="98">
        <f t="shared" si="0"/>
        <v>0.96215392430784863</v>
      </c>
      <c r="R34" s="98"/>
      <c r="S34" s="98"/>
      <c r="T34" s="98">
        <f t="shared" si="3"/>
        <v>0.9620293351958854</v>
      </c>
      <c r="U34" s="98">
        <f t="shared" si="8"/>
        <v>0.95962793101220856</v>
      </c>
      <c r="V34" s="98">
        <f t="shared" si="9"/>
        <v>0.96308306310800695</v>
      </c>
      <c r="X34" s="98">
        <f t="shared" si="4"/>
        <v>0.95588143913502766</v>
      </c>
      <c r="Y34" s="98">
        <f t="shared" si="5"/>
        <v>0.95480438184663541</v>
      </c>
      <c r="Z34" s="98">
        <f t="shared" si="6"/>
        <v>0.95580076439403283</v>
      </c>
      <c r="AE34" s="94">
        <v>43885</v>
      </c>
      <c r="AF34" s="93">
        <v>16</v>
      </c>
      <c r="AG34" s="93">
        <f t="shared" si="7"/>
        <v>0</v>
      </c>
    </row>
    <row r="35" spans="1:33">
      <c r="A35" s="94">
        <v>43925</v>
      </c>
      <c r="B35" s="93">
        <v>3066</v>
      </c>
      <c r="C35" s="93">
        <v>2986</v>
      </c>
      <c r="D35" s="93">
        <v>3162</v>
      </c>
      <c r="F35" s="93">
        <v>3649</v>
      </c>
      <c r="G35" s="93">
        <v>3621</v>
      </c>
      <c r="H35" s="93">
        <v>3679</v>
      </c>
      <c r="I35" s="93">
        <v>96092</v>
      </c>
      <c r="J35" s="93">
        <v>4933</v>
      </c>
      <c r="K35" s="98">
        <f t="shared" si="2"/>
        <v>1.1027903057937256</v>
      </c>
      <c r="L35" s="98"/>
      <c r="M35" s="98">
        <f t="shared" si="1"/>
        <v>0.95623689727463312</v>
      </c>
      <c r="N35" s="93">
        <v>0.94</v>
      </c>
      <c r="O35" s="93">
        <v>0.97</v>
      </c>
      <c r="Q35" s="98">
        <f t="shared" si="0"/>
        <v>0.95623689727463312</v>
      </c>
      <c r="R35" s="98"/>
      <c r="S35" s="98"/>
      <c r="T35" s="98">
        <f t="shared" si="3"/>
        <v>0.95629954792635785</v>
      </c>
      <c r="U35" s="98">
        <f t="shared" si="8"/>
        <v>0.95273333333333332</v>
      </c>
      <c r="V35" s="98">
        <f t="shared" si="9"/>
        <v>0.95878608628560402</v>
      </c>
      <c r="AE35" s="94">
        <v>43886</v>
      </c>
      <c r="AF35" s="93">
        <v>17</v>
      </c>
      <c r="AG35" s="93">
        <f t="shared" si="7"/>
        <v>1</v>
      </c>
    </row>
    <row r="36" spans="1:33">
      <c r="A36" s="94">
        <v>43926</v>
      </c>
      <c r="B36" s="93">
        <v>2753</v>
      </c>
      <c r="C36" s="93">
        <v>2682</v>
      </c>
      <c r="D36" s="93">
        <v>2840</v>
      </c>
      <c r="F36" s="93">
        <v>3330</v>
      </c>
      <c r="G36" s="93">
        <v>3294</v>
      </c>
      <c r="H36" s="93">
        <v>3367</v>
      </c>
      <c r="I36" s="93">
        <v>100123</v>
      </c>
      <c r="J36" s="93">
        <v>4031</v>
      </c>
      <c r="K36" s="98">
        <f t="shared" si="2"/>
        <v>0.81853826159742715</v>
      </c>
      <c r="L36" s="98"/>
      <c r="M36" s="98">
        <f t="shared" si="1"/>
        <v>0.86673607496095784</v>
      </c>
      <c r="N36" s="93">
        <v>0.85</v>
      </c>
      <c r="O36" s="93">
        <v>0.88</v>
      </c>
      <c r="Q36" s="98">
        <f t="shared" si="0"/>
        <v>0.86673607496095784</v>
      </c>
      <c r="R36" s="98"/>
      <c r="S36" s="98"/>
      <c r="T36" s="98">
        <f t="shared" si="3"/>
        <v>0.8667924773866077</v>
      </c>
      <c r="AE36" s="94">
        <v>43887</v>
      </c>
      <c r="AF36" s="93">
        <v>27</v>
      </c>
      <c r="AG36" s="93">
        <f t="shared" si="7"/>
        <v>10</v>
      </c>
    </row>
    <row r="37" spans="1:33">
      <c r="A37" s="94">
        <v>43927</v>
      </c>
      <c r="B37" s="93">
        <v>3343</v>
      </c>
      <c r="C37" s="93">
        <v>3265</v>
      </c>
      <c r="D37" s="93">
        <v>3434</v>
      </c>
      <c r="F37" s="93">
        <v>3227</v>
      </c>
      <c r="G37" s="93">
        <v>3187</v>
      </c>
      <c r="H37" s="93">
        <v>3269</v>
      </c>
      <c r="I37" s="93">
        <v>103374</v>
      </c>
      <c r="J37" s="93">
        <v>3251</v>
      </c>
      <c r="K37" s="98">
        <f t="shared" si="2"/>
        <v>0.67990442448710553</v>
      </c>
      <c r="L37" s="98"/>
      <c r="M37" s="98">
        <f t="shared" si="1"/>
        <v>0.81965963931927865</v>
      </c>
      <c r="N37" s="93">
        <v>0.81</v>
      </c>
      <c r="O37" s="93">
        <v>0.83</v>
      </c>
      <c r="Q37" s="98">
        <f t="shared" si="0"/>
        <v>0.81965963931927865</v>
      </c>
      <c r="R37" s="98"/>
      <c r="S37" s="98"/>
      <c r="T37" s="98">
        <f t="shared" si="3"/>
        <v>0.81977519527529052</v>
      </c>
      <c r="AE37" s="94">
        <v>43888</v>
      </c>
      <c r="AF37" s="93">
        <v>46</v>
      </c>
      <c r="AG37" s="93">
        <f t="shared" si="7"/>
        <v>19</v>
      </c>
    </row>
    <row r="38" spans="1:33">
      <c r="A38" s="94">
        <v>43928</v>
      </c>
      <c r="B38" s="93">
        <v>3126</v>
      </c>
      <c r="C38" s="93">
        <v>3027</v>
      </c>
      <c r="D38" s="93">
        <v>3230</v>
      </c>
      <c r="F38" s="93">
        <v>3072</v>
      </c>
      <c r="G38" s="93">
        <v>3029</v>
      </c>
      <c r="H38" s="93">
        <v>3113</v>
      </c>
      <c r="I38" s="93">
        <v>107663</v>
      </c>
      <c r="J38" s="93">
        <v>4289</v>
      </c>
      <c r="K38" s="98">
        <f t="shared" si="2"/>
        <v>0.70845000823587545</v>
      </c>
      <c r="L38" s="98"/>
      <c r="M38" s="98">
        <f t="shared" si="1"/>
        <v>0.81098204857444567</v>
      </c>
      <c r="N38" s="93">
        <v>0.8</v>
      </c>
      <c r="O38" s="93">
        <v>0.83</v>
      </c>
      <c r="Q38" s="98">
        <f t="shared" ref="Q38:Q69" si="10">F38/F34</f>
        <v>0.81098204857444567</v>
      </c>
      <c r="R38" s="98"/>
      <c r="S38" s="98"/>
      <c r="T38" s="98">
        <f t="shared" si="3"/>
        <v>0.81103557520955716</v>
      </c>
      <c r="AE38" s="94">
        <v>43889</v>
      </c>
      <c r="AF38" s="93">
        <v>48</v>
      </c>
      <c r="AG38" s="93">
        <f t="shared" si="7"/>
        <v>2</v>
      </c>
    </row>
    <row r="39" spans="1:33">
      <c r="A39" s="94">
        <v>43929</v>
      </c>
      <c r="B39" s="93">
        <v>2890</v>
      </c>
      <c r="C39" s="93">
        <v>2807</v>
      </c>
      <c r="D39" s="93">
        <v>2965</v>
      </c>
      <c r="F39" s="93">
        <v>3028</v>
      </c>
      <c r="G39" s="93">
        <v>2990</v>
      </c>
      <c r="H39" s="93">
        <v>3070</v>
      </c>
      <c r="I39" s="93">
        <v>113296</v>
      </c>
      <c r="J39" s="93">
        <v>5633</v>
      </c>
      <c r="K39" s="98">
        <f t="shared" si="2"/>
        <v>0.81155903105478411</v>
      </c>
      <c r="L39" s="98"/>
      <c r="M39" s="98">
        <f t="shared" si="1"/>
        <v>0.82981638805152091</v>
      </c>
      <c r="N39" s="93">
        <v>0.82</v>
      </c>
      <c r="O39" s="93">
        <v>0.85</v>
      </c>
      <c r="Q39" s="98">
        <f t="shared" si="10"/>
        <v>0.82981638805152091</v>
      </c>
      <c r="R39" s="98"/>
      <c r="S39" s="98"/>
      <c r="T39" s="98">
        <f t="shared" si="3"/>
        <v>0.82981638805152091</v>
      </c>
      <c r="AE39" s="94">
        <v>43890</v>
      </c>
      <c r="AF39" s="93">
        <v>79</v>
      </c>
      <c r="AG39" s="93">
        <f t="shared" si="7"/>
        <v>31</v>
      </c>
    </row>
    <row r="40" spans="1:33">
      <c r="A40" s="94">
        <v>43930</v>
      </c>
      <c r="B40" s="93">
        <v>2724</v>
      </c>
      <c r="C40" s="93">
        <v>2654</v>
      </c>
      <c r="D40" s="93">
        <v>2809</v>
      </c>
      <c r="F40" s="93">
        <v>3021</v>
      </c>
      <c r="G40" s="93">
        <v>2979</v>
      </c>
      <c r="H40" s="93">
        <v>3066</v>
      </c>
      <c r="I40" s="93">
        <v>118181</v>
      </c>
      <c r="J40" s="93">
        <v>4885</v>
      </c>
      <c r="K40" s="98">
        <f t="shared" si="2"/>
        <v>1.0116792249730893</v>
      </c>
      <c r="L40" s="98"/>
      <c r="M40" s="98">
        <f t="shared" si="1"/>
        <v>0.90720720720720716</v>
      </c>
      <c r="N40" s="93">
        <v>0.89</v>
      </c>
      <c r="O40" s="93">
        <v>0.92</v>
      </c>
      <c r="Q40" s="98">
        <f t="shared" si="10"/>
        <v>0.90720720720720716</v>
      </c>
      <c r="R40" s="98"/>
      <c r="S40" s="98"/>
      <c r="T40" s="98">
        <f t="shared" si="3"/>
        <v>0.90713213213213217</v>
      </c>
      <c r="AE40" s="94">
        <v>43891</v>
      </c>
      <c r="AF40" s="93">
        <v>130</v>
      </c>
      <c r="AG40" s="93">
        <f t="shared" si="7"/>
        <v>51</v>
      </c>
    </row>
    <row r="41" spans="1:33">
      <c r="A41" s="94">
        <v>43931</v>
      </c>
      <c r="B41" s="93">
        <v>2315</v>
      </c>
      <c r="C41" s="93">
        <v>2240</v>
      </c>
      <c r="D41" s="93">
        <v>2389</v>
      </c>
      <c r="F41" s="93">
        <v>2764</v>
      </c>
      <c r="G41" s="93">
        <v>2723</v>
      </c>
      <c r="H41" s="93">
        <v>2804</v>
      </c>
      <c r="I41" s="93">
        <v>122171</v>
      </c>
      <c r="J41" s="93">
        <v>3990</v>
      </c>
      <c r="K41" s="98">
        <f t="shared" si="2"/>
        <v>1.0448982064953951</v>
      </c>
      <c r="L41" s="98"/>
      <c r="M41" s="98">
        <f t="shared" si="1"/>
        <v>0.85652308645801056</v>
      </c>
      <c r="N41" s="93">
        <v>0.84</v>
      </c>
      <c r="O41" s="93">
        <v>0.87</v>
      </c>
      <c r="Q41" s="98">
        <f t="shared" si="10"/>
        <v>0.85652308645801056</v>
      </c>
      <c r="R41" s="98"/>
      <c r="S41" s="98"/>
      <c r="T41" s="98">
        <f t="shared" ref="T41:T72" si="11">SUM(B38:B41)/SUM(B34:B37)</f>
        <v>0.85637927027655125</v>
      </c>
      <c r="AE41" s="94">
        <v>43892</v>
      </c>
      <c r="AF41" s="93">
        <v>159</v>
      </c>
      <c r="AG41" s="93">
        <f t="shared" si="7"/>
        <v>29</v>
      </c>
    </row>
    <row r="42" spans="1:33">
      <c r="A42" s="94">
        <v>43932</v>
      </c>
      <c r="B42" s="93">
        <v>2024</v>
      </c>
      <c r="C42" s="93">
        <v>1958</v>
      </c>
      <c r="D42" s="93">
        <v>2079</v>
      </c>
      <c r="F42" s="93">
        <v>2488</v>
      </c>
      <c r="G42" s="93">
        <v>2459</v>
      </c>
      <c r="H42" s="93">
        <v>2525</v>
      </c>
      <c r="I42" s="93">
        <v>124908</v>
      </c>
      <c r="J42" s="93">
        <v>2737</v>
      </c>
      <c r="K42" s="98">
        <f t="shared" si="2"/>
        <v>0.84619855847477332</v>
      </c>
      <c r="L42" s="98"/>
      <c r="M42" s="98">
        <f t="shared" si="1"/>
        <v>0.80989583333333337</v>
      </c>
      <c r="N42" s="93">
        <v>0.79</v>
      </c>
      <c r="O42" s="93">
        <v>0.83</v>
      </c>
      <c r="Q42" s="98">
        <f t="shared" si="10"/>
        <v>0.80989583333333337</v>
      </c>
      <c r="R42" s="98"/>
      <c r="S42" s="98"/>
      <c r="T42" s="98">
        <f t="shared" si="11"/>
        <v>0.80997721354166663</v>
      </c>
      <c r="AE42" s="94">
        <v>43893</v>
      </c>
      <c r="AF42" s="93">
        <v>196</v>
      </c>
      <c r="AG42" s="93">
        <f t="shared" si="7"/>
        <v>37</v>
      </c>
    </row>
    <row r="43" spans="1:33">
      <c r="A43" s="94">
        <v>43933</v>
      </c>
      <c r="B43" s="93">
        <v>1971</v>
      </c>
      <c r="C43" s="93">
        <v>1905</v>
      </c>
      <c r="D43" s="93">
        <v>2041</v>
      </c>
      <c r="F43" s="93">
        <v>2258</v>
      </c>
      <c r="G43" s="93">
        <v>2226</v>
      </c>
      <c r="H43" s="93">
        <v>2291</v>
      </c>
      <c r="I43" s="93">
        <v>127854</v>
      </c>
      <c r="J43" s="93">
        <v>2946</v>
      </c>
      <c r="K43" s="98">
        <f t="shared" si="2"/>
        <v>0.65848931221619222</v>
      </c>
      <c r="L43" s="98"/>
      <c r="M43" s="98">
        <f t="shared" si="1"/>
        <v>0.7457067371202114</v>
      </c>
      <c r="N43" s="93">
        <v>0.73</v>
      </c>
      <c r="O43" s="93">
        <v>0.76</v>
      </c>
      <c r="Q43" s="98">
        <f t="shared" si="10"/>
        <v>0.7457067371202114</v>
      </c>
      <c r="R43" s="98"/>
      <c r="S43" s="98"/>
      <c r="T43" s="98">
        <f t="shared" si="11"/>
        <v>0.7458718626155878</v>
      </c>
      <c r="AE43" s="94">
        <v>43894</v>
      </c>
      <c r="AF43" s="93">
        <v>262</v>
      </c>
      <c r="AG43" s="93">
        <f t="shared" si="7"/>
        <v>66</v>
      </c>
    </row>
    <row r="44" spans="1:33">
      <c r="A44" s="94">
        <v>43934</v>
      </c>
      <c r="B44" s="93">
        <v>1927</v>
      </c>
      <c r="C44" s="93">
        <v>1842</v>
      </c>
      <c r="D44" s="93">
        <v>2013</v>
      </c>
      <c r="F44" s="93">
        <v>2059</v>
      </c>
      <c r="G44" s="93">
        <v>2024</v>
      </c>
      <c r="H44" s="93">
        <v>2098</v>
      </c>
      <c r="I44" s="93">
        <v>130072</v>
      </c>
      <c r="J44" s="93">
        <v>2218</v>
      </c>
      <c r="K44" s="98">
        <f t="shared" si="2"/>
        <v>0.48880140447943821</v>
      </c>
      <c r="L44" s="98"/>
      <c r="M44" s="98">
        <f t="shared" si="1"/>
        <v>0.68156239655743134</v>
      </c>
      <c r="N44" s="93">
        <v>0.66</v>
      </c>
      <c r="O44" s="93">
        <v>0.7</v>
      </c>
      <c r="Q44" s="98">
        <f t="shared" si="10"/>
        <v>0.68156239655743134</v>
      </c>
      <c r="R44" s="98"/>
      <c r="S44" s="98"/>
      <c r="T44" s="98">
        <f t="shared" si="11"/>
        <v>0.68170156418108085</v>
      </c>
      <c r="AE44" s="94">
        <v>43895</v>
      </c>
      <c r="AF44" s="93">
        <v>482</v>
      </c>
      <c r="AG44" s="93">
        <f t="shared" si="7"/>
        <v>220</v>
      </c>
    </row>
    <row r="45" spans="1:33">
      <c r="A45" s="94">
        <v>43935</v>
      </c>
      <c r="B45" s="93">
        <v>1994</v>
      </c>
      <c r="C45" s="93">
        <v>1906</v>
      </c>
      <c r="D45" s="93">
        <v>2072</v>
      </c>
      <c r="F45" s="93">
        <v>1979</v>
      </c>
      <c r="G45" s="93">
        <v>1943</v>
      </c>
      <c r="H45" s="93">
        <v>2014</v>
      </c>
      <c r="I45" s="93">
        <v>131359</v>
      </c>
      <c r="J45" s="93">
        <v>1287</v>
      </c>
      <c r="K45" s="98">
        <f t="shared" si="2"/>
        <v>0.57089011307625404</v>
      </c>
      <c r="L45" s="98"/>
      <c r="M45" s="98">
        <f t="shared" si="1"/>
        <v>0.71599131693198259</v>
      </c>
      <c r="N45" s="93">
        <v>0.69</v>
      </c>
      <c r="O45" s="93">
        <v>0.73</v>
      </c>
      <c r="Q45" s="98">
        <f t="shared" si="10"/>
        <v>0.71599131693198259</v>
      </c>
      <c r="R45" s="98"/>
      <c r="S45" s="98"/>
      <c r="T45" s="98">
        <f t="shared" si="11"/>
        <v>0.71605608322026237</v>
      </c>
      <c r="AE45" s="94">
        <v>43896</v>
      </c>
      <c r="AF45" s="93">
        <v>670</v>
      </c>
      <c r="AG45" s="93">
        <f t="shared" si="7"/>
        <v>188</v>
      </c>
    </row>
    <row r="46" spans="1:33">
      <c r="A46" s="94">
        <v>43936</v>
      </c>
      <c r="B46" s="93">
        <v>1930</v>
      </c>
      <c r="C46" s="93">
        <v>1832</v>
      </c>
      <c r="D46" s="93">
        <v>2022</v>
      </c>
      <c r="F46" s="93">
        <v>1955</v>
      </c>
      <c r="G46" s="93">
        <v>1916</v>
      </c>
      <c r="H46" s="93">
        <v>1992</v>
      </c>
      <c r="I46" s="93">
        <v>134753</v>
      </c>
      <c r="J46" s="93">
        <v>3394</v>
      </c>
      <c r="K46" s="98">
        <f t="shared" si="2"/>
        <v>0.67619178458579476</v>
      </c>
      <c r="L46" s="98"/>
      <c r="M46" s="98">
        <f t="shared" si="1"/>
        <v>0.78577170418006426</v>
      </c>
      <c r="N46" s="93">
        <v>0.77</v>
      </c>
      <c r="O46" s="93">
        <v>0.8</v>
      </c>
      <c r="Q46" s="98">
        <f t="shared" si="10"/>
        <v>0.78577170418006426</v>
      </c>
      <c r="R46" s="98"/>
      <c r="S46" s="98"/>
      <c r="T46" s="98">
        <f t="shared" si="11"/>
        <v>0.7858937003918417</v>
      </c>
      <c r="AE46" s="94">
        <v>43897</v>
      </c>
      <c r="AF46" s="93">
        <v>799</v>
      </c>
      <c r="AG46" s="93">
        <f t="shared" si="7"/>
        <v>129</v>
      </c>
    </row>
    <row r="47" spans="1:33">
      <c r="A47" s="94">
        <v>43937</v>
      </c>
      <c r="B47" s="93">
        <v>1780</v>
      </c>
      <c r="C47" s="93">
        <v>1692</v>
      </c>
      <c r="D47" s="93">
        <v>1860</v>
      </c>
      <c r="F47" s="93">
        <v>1908</v>
      </c>
      <c r="G47" s="93">
        <v>1870</v>
      </c>
      <c r="H47" s="93">
        <v>1943</v>
      </c>
      <c r="I47" s="93">
        <v>137698</v>
      </c>
      <c r="J47" s="93">
        <v>2945</v>
      </c>
      <c r="K47" s="98">
        <f t="shared" si="2"/>
        <v>0.95240097552771008</v>
      </c>
      <c r="L47" s="98"/>
      <c r="M47" s="98">
        <f t="shared" si="1"/>
        <v>0.84499557130203717</v>
      </c>
      <c r="N47" s="93">
        <v>0.82</v>
      </c>
      <c r="O47" s="93">
        <v>0.87</v>
      </c>
      <c r="Q47" s="98">
        <f t="shared" si="10"/>
        <v>0.84499557130203717</v>
      </c>
      <c r="R47" s="98"/>
      <c r="S47" s="98"/>
      <c r="T47" s="98">
        <f t="shared" si="11"/>
        <v>0.84469780827983176</v>
      </c>
      <c r="AE47" s="94">
        <v>43898</v>
      </c>
      <c r="AF47" s="93">
        <v>1040</v>
      </c>
      <c r="AG47" s="93">
        <f t="shared" si="7"/>
        <v>241</v>
      </c>
    </row>
    <row r="48" spans="1:33">
      <c r="A48" s="94">
        <v>43938</v>
      </c>
      <c r="B48" s="93">
        <v>1698</v>
      </c>
      <c r="C48" s="93">
        <v>1611</v>
      </c>
      <c r="D48" s="93">
        <v>1801</v>
      </c>
      <c r="F48" s="93">
        <v>1851</v>
      </c>
      <c r="G48" s="93">
        <v>1809</v>
      </c>
      <c r="H48" s="93">
        <v>1892</v>
      </c>
      <c r="I48" s="93">
        <v>141397</v>
      </c>
      <c r="J48" s="93">
        <v>3699</v>
      </c>
      <c r="K48" s="98">
        <f t="shared" si="2"/>
        <v>1.3042011319111886</v>
      </c>
      <c r="L48" s="98"/>
      <c r="M48" s="98">
        <f t="shared" si="1"/>
        <v>0.89898008742107816</v>
      </c>
      <c r="N48" s="93">
        <v>0.87</v>
      </c>
      <c r="O48" s="93">
        <v>0.92</v>
      </c>
      <c r="Q48" s="98">
        <f t="shared" si="10"/>
        <v>0.89898008742107816</v>
      </c>
      <c r="R48" s="98"/>
      <c r="S48" s="98"/>
      <c r="T48" s="98">
        <f t="shared" si="11"/>
        <v>0.89862814131358504</v>
      </c>
      <c r="AE48" s="94">
        <v>43899</v>
      </c>
      <c r="AF48" s="93">
        <v>1176</v>
      </c>
      <c r="AG48" s="93">
        <f t="shared" si="7"/>
        <v>136</v>
      </c>
    </row>
    <row r="49" spans="1:33">
      <c r="A49" s="94">
        <v>43939</v>
      </c>
      <c r="B49" s="93">
        <v>1484</v>
      </c>
      <c r="C49" s="93">
        <v>1395</v>
      </c>
      <c r="D49" s="93">
        <v>1577</v>
      </c>
      <c r="F49" s="93">
        <v>1723</v>
      </c>
      <c r="G49" s="93">
        <v>1682</v>
      </c>
      <c r="H49" s="93">
        <v>1762</v>
      </c>
      <c r="I49" s="93">
        <v>143342</v>
      </c>
      <c r="J49" s="93">
        <v>1945</v>
      </c>
      <c r="K49" s="98">
        <f t="shared" si="2"/>
        <v>1.0595226003047231</v>
      </c>
      <c r="L49" s="98"/>
      <c r="M49" s="98">
        <f t="shared" si="1"/>
        <v>0.87064173825164226</v>
      </c>
      <c r="N49" s="93">
        <v>0.84</v>
      </c>
      <c r="O49" s="93">
        <v>0.9</v>
      </c>
      <c r="Q49" s="98">
        <f t="shared" si="10"/>
        <v>0.87064173825164226</v>
      </c>
      <c r="R49" s="98"/>
      <c r="S49" s="98"/>
      <c r="T49" s="98">
        <f t="shared" si="11"/>
        <v>0.87064173825164226</v>
      </c>
      <c r="AE49" s="94">
        <v>43900</v>
      </c>
      <c r="AF49" s="93">
        <v>1457</v>
      </c>
      <c r="AG49" s="93">
        <f t="shared" si="7"/>
        <v>281</v>
      </c>
    </row>
    <row r="50" spans="1:33">
      <c r="A50" s="94">
        <v>43940</v>
      </c>
      <c r="B50" s="93">
        <v>1355</v>
      </c>
      <c r="C50" s="93">
        <v>1270</v>
      </c>
      <c r="D50" s="93">
        <v>1441</v>
      </c>
      <c r="F50" s="93">
        <v>1579</v>
      </c>
      <c r="G50" s="93">
        <v>1540</v>
      </c>
      <c r="H50" s="93">
        <v>1619</v>
      </c>
      <c r="I50" s="93">
        <v>145184</v>
      </c>
      <c r="J50" s="93">
        <v>1842</v>
      </c>
      <c r="K50" s="98">
        <f t="shared" si="2"/>
        <v>0.95154408776919952</v>
      </c>
      <c r="L50" s="98"/>
      <c r="M50" s="98">
        <f t="shared" si="1"/>
        <v>0.8076726342710997</v>
      </c>
      <c r="N50" s="93">
        <v>0.78</v>
      </c>
      <c r="O50" s="93">
        <v>0.83</v>
      </c>
      <c r="Q50" s="98">
        <f t="shared" si="10"/>
        <v>0.8076726342710997</v>
      </c>
      <c r="R50" s="98"/>
      <c r="S50" s="98"/>
      <c r="T50" s="98">
        <f t="shared" si="11"/>
        <v>0.80759396573766296</v>
      </c>
      <c r="AE50" s="94">
        <v>43901</v>
      </c>
      <c r="AF50" s="93">
        <v>1908</v>
      </c>
      <c r="AG50" s="93">
        <f t="shared" si="7"/>
        <v>451</v>
      </c>
    </row>
    <row r="51" spans="1:33">
      <c r="A51" s="94">
        <v>43941</v>
      </c>
      <c r="B51" s="93">
        <v>1571</v>
      </c>
      <c r="C51" s="93">
        <v>1461</v>
      </c>
      <c r="D51" s="93">
        <v>1693</v>
      </c>
      <c r="F51" s="93">
        <v>1527</v>
      </c>
      <c r="G51" s="93">
        <v>1486</v>
      </c>
      <c r="H51" s="93">
        <v>1575</v>
      </c>
      <c r="I51" s="93">
        <v>147065</v>
      </c>
      <c r="J51" s="93">
        <v>1881</v>
      </c>
      <c r="K51" s="98">
        <f t="shared" si="2"/>
        <v>0.60874172185430464</v>
      </c>
      <c r="L51" s="98"/>
      <c r="M51" s="98">
        <f t="shared" si="1"/>
        <v>0.80031446540880502</v>
      </c>
      <c r="N51" s="93">
        <v>0.77</v>
      </c>
      <c r="O51" s="93">
        <v>0.83</v>
      </c>
      <c r="Q51" s="98">
        <f t="shared" si="10"/>
        <v>0.80031446540880502</v>
      </c>
      <c r="R51" s="98"/>
      <c r="S51" s="98"/>
      <c r="T51" s="98">
        <f t="shared" si="11"/>
        <v>0.80041934215699118</v>
      </c>
      <c r="AE51" s="94">
        <v>43902</v>
      </c>
      <c r="AF51" s="93">
        <v>2078</v>
      </c>
      <c r="AG51" s="93">
        <f t="shared" si="7"/>
        <v>170</v>
      </c>
    </row>
    <row r="52" spans="1:33">
      <c r="A52" s="94">
        <v>43942</v>
      </c>
      <c r="B52" s="93">
        <v>1391</v>
      </c>
      <c r="C52" s="93">
        <v>1289</v>
      </c>
      <c r="D52" s="93">
        <v>1492</v>
      </c>
      <c r="F52" s="93">
        <v>1450</v>
      </c>
      <c r="G52" s="93">
        <v>1406</v>
      </c>
      <c r="H52" s="93">
        <v>1498</v>
      </c>
      <c r="I52" s="93">
        <v>148291</v>
      </c>
      <c r="J52" s="93">
        <v>1226</v>
      </c>
      <c r="K52" s="98">
        <f t="shared" si="2"/>
        <v>0.60969707085037139</v>
      </c>
      <c r="L52" s="98"/>
      <c r="M52" s="98">
        <f t="shared" si="1"/>
        <v>0.78336034575904911</v>
      </c>
      <c r="N52" s="93">
        <v>0.75</v>
      </c>
      <c r="O52" s="93">
        <v>0.81</v>
      </c>
      <c r="Q52" s="98">
        <f t="shared" si="10"/>
        <v>0.78336034575904911</v>
      </c>
      <c r="R52" s="98"/>
      <c r="S52" s="98"/>
      <c r="T52" s="98">
        <f t="shared" si="11"/>
        <v>0.78370710618751693</v>
      </c>
      <c r="AE52" s="94">
        <v>43903</v>
      </c>
      <c r="AF52" s="93">
        <v>3675</v>
      </c>
      <c r="AG52" s="93">
        <f t="shared" si="7"/>
        <v>1597</v>
      </c>
    </row>
    <row r="53" spans="1:33">
      <c r="A53" s="94">
        <v>43943</v>
      </c>
      <c r="B53" s="93">
        <v>1343</v>
      </c>
      <c r="C53" s="93">
        <v>1231</v>
      </c>
      <c r="D53" s="93">
        <v>1468</v>
      </c>
      <c r="F53" s="93">
        <v>1415</v>
      </c>
      <c r="G53" s="93">
        <v>1368</v>
      </c>
      <c r="H53" s="93">
        <v>1468</v>
      </c>
      <c r="I53" s="93">
        <v>150648</v>
      </c>
      <c r="J53" s="93">
        <v>2357</v>
      </c>
      <c r="K53" s="98">
        <f t="shared" si="2"/>
        <v>0.7616719394113699</v>
      </c>
      <c r="L53" s="98"/>
      <c r="M53" s="98">
        <f t="shared" si="1"/>
        <v>0.8212420197330238</v>
      </c>
      <c r="N53" s="93">
        <v>0.79</v>
      </c>
      <c r="O53" s="93">
        <v>0.86</v>
      </c>
      <c r="Q53" s="98">
        <f t="shared" si="10"/>
        <v>0.8212420197330238</v>
      </c>
      <c r="R53" s="98"/>
      <c r="S53" s="98"/>
      <c r="T53" s="98">
        <f t="shared" si="11"/>
        <v>0.8212420197330238</v>
      </c>
      <c r="AE53" s="94">
        <v>43904</v>
      </c>
      <c r="AF53" s="93">
        <v>4585</v>
      </c>
      <c r="AG53" s="93">
        <f t="shared" si="7"/>
        <v>910</v>
      </c>
    </row>
    <row r="54" spans="1:33">
      <c r="A54" s="94">
        <v>43944</v>
      </c>
      <c r="B54" s="93">
        <v>1285</v>
      </c>
      <c r="C54" s="93">
        <v>1159</v>
      </c>
      <c r="D54" s="93">
        <v>1405</v>
      </c>
      <c r="F54" s="93">
        <v>1397</v>
      </c>
      <c r="G54" s="93">
        <v>1342</v>
      </c>
      <c r="H54" s="93">
        <v>1452</v>
      </c>
      <c r="I54" s="93">
        <v>153129</v>
      </c>
      <c r="J54" s="93">
        <v>2481</v>
      </c>
      <c r="K54" s="98">
        <f t="shared" si="2"/>
        <v>0.84701612042276075</v>
      </c>
      <c r="L54" s="98"/>
      <c r="M54" s="98">
        <f t="shared" si="1"/>
        <v>0.88473717542748576</v>
      </c>
      <c r="N54" s="93">
        <v>0.85</v>
      </c>
      <c r="O54" s="93">
        <v>0.92</v>
      </c>
      <c r="Q54" s="98">
        <f t="shared" si="10"/>
        <v>0.88473717542748576</v>
      </c>
      <c r="R54" s="98"/>
      <c r="S54" s="98"/>
      <c r="T54" s="98">
        <f t="shared" si="11"/>
        <v>0.88491372486940001</v>
      </c>
      <c r="AE54" s="94">
        <v>43905</v>
      </c>
      <c r="AF54" s="93">
        <v>5795</v>
      </c>
      <c r="AG54" s="93">
        <f t="shared" si="7"/>
        <v>1210</v>
      </c>
    </row>
    <row r="55" spans="1:33">
      <c r="A55" s="94">
        <v>43945</v>
      </c>
      <c r="B55" s="93">
        <v>1172</v>
      </c>
      <c r="C55" s="93">
        <v>1013</v>
      </c>
      <c r="D55" s="93">
        <v>1340</v>
      </c>
      <c r="F55" s="93">
        <v>1298</v>
      </c>
      <c r="G55" s="93">
        <v>1238</v>
      </c>
      <c r="H55" s="93">
        <v>1366</v>
      </c>
      <c r="I55" s="93">
        <v>154999</v>
      </c>
      <c r="J55" s="93">
        <v>1870</v>
      </c>
      <c r="K55" s="98">
        <f t="shared" si="2"/>
        <v>1.1926312735712215</v>
      </c>
      <c r="L55" s="98"/>
      <c r="M55" s="98">
        <f t="shared" si="1"/>
        <v>0.85003274394237072</v>
      </c>
      <c r="N55" s="93">
        <v>0.8</v>
      </c>
      <c r="O55" s="93">
        <v>0.9</v>
      </c>
      <c r="Q55" s="98">
        <f t="shared" si="10"/>
        <v>0.85003274394237072</v>
      </c>
      <c r="R55" s="98"/>
      <c r="S55" s="98"/>
      <c r="T55" s="98">
        <f t="shared" si="11"/>
        <v>0.84986902423051736</v>
      </c>
      <c r="AE55" s="94">
        <v>43906</v>
      </c>
      <c r="AF55" s="93">
        <v>7272</v>
      </c>
      <c r="AG55" s="93">
        <f t="shared" si="7"/>
        <v>1477</v>
      </c>
    </row>
    <row r="56" spans="1:33">
      <c r="A56" s="94">
        <v>43946</v>
      </c>
      <c r="B56" s="93">
        <v>988</v>
      </c>
      <c r="C56" s="93">
        <v>857</v>
      </c>
      <c r="D56" s="93">
        <v>1113</v>
      </c>
      <c r="F56" s="93">
        <v>1197</v>
      </c>
      <c r="G56" s="93">
        <v>1144</v>
      </c>
      <c r="H56" s="93">
        <v>1264</v>
      </c>
      <c r="I56" s="93">
        <v>156513</v>
      </c>
      <c r="J56" s="93">
        <v>1514</v>
      </c>
      <c r="K56" s="98">
        <f t="shared" si="2"/>
        <v>0.97481522036682178</v>
      </c>
      <c r="L56" s="98"/>
      <c r="M56" s="98">
        <f t="shared" si="1"/>
        <v>0.82551724137931037</v>
      </c>
      <c r="N56" s="93">
        <v>0.78</v>
      </c>
      <c r="O56" s="93">
        <v>0.87</v>
      </c>
      <c r="Q56" s="98">
        <f t="shared" si="10"/>
        <v>0.82551724137931037</v>
      </c>
      <c r="R56" s="98"/>
      <c r="S56" s="98"/>
      <c r="T56" s="98">
        <f t="shared" si="11"/>
        <v>0.82537493535597306</v>
      </c>
      <c r="AE56" s="94">
        <v>43907</v>
      </c>
      <c r="AF56" s="93">
        <v>9257</v>
      </c>
      <c r="AG56" s="93">
        <f t="shared" si="7"/>
        <v>1985</v>
      </c>
    </row>
    <row r="57" spans="1:33">
      <c r="A57" s="94">
        <v>43947</v>
      </c>
      <c r="B57" s="93">
        <v>915</v>
      </c>
      <c r="C57" s="93">
        <v>762</v>
      </c>
      <c r="D57" s="93">
        <v>1041</v>
      </c>
      <c r="F57" s="93">
        <v>1090</v>
      </c>
      <c r="G57" s="93">
        <v>1027</v>
      </c>
      <c r="H57" s="93">
        <v>1154</v>
      </c>
      <c r="I57" s="93">
        <v>157770</v>
      </c>
      <c r="J57" s="93">
        <v>1257</v>
      </c>
      <c r="K57" s="98">
        <f t="shared" si="2"/>
        <v>0.7084959093769666</v>
      </c>
      <c r="L57" s="98"/>
      <c r="M57" s="98">
        <f t="shared" si="1"/>
        <v>0.77031802120141346</v>
      </c>
      <c r="N57" s="93">
        <v>0.71</v>
      </c>
      <c r="O57" s="93">
        <v>0.83</v>
      </c>
      <c r="Q57" s="98">
        <f t="shared" si="10"/>
        <v>0.77031802120141346</v>
      </c>
      <c r="R57" s="98"/>
      <c r="S57" s="98"/>
      <c r="T57" s="98">
        <f t="shared" si="11"/>
        <v>0.77031802120141346</v>
      </c>
      <c r="AE57" s="94">
        <v>43908</v>
      </c>
      <c r="AF57" s="93">
        <v>12327</v>
      </c>
      <c r="AG57" s="93">
        <f t="shared" si="7"/>
        <v>3070</v>
      </c>
    </row>
    <row r="58" spans="1:33">
      <c r="A58" s="94">
        <v>43948</v>
      </c>
      <c r="B58" s="93">
        <v>1034</v>
      </c>
      <c r="C58" s="93">
        <v>812</v>
      </c>
      <c r="D58" s="93">
        <v>1315</v>
      </c>
      <c r="F58" s="93">
        <v>1027</v>
      </c>
      <c r="G58" s="93">
        <v>941</v>
      </c>
      <c r="H58" s="93">
        <v>1129</v>
      </c>
      <c r="I58" s="93">
        <v>158758</v>
      </c>
      <c r="J58" s="93">
        <v>988</v>
      </c>
      <c r="K58" s="98">
        <f t="shared" si="2"/>
        <v>0.61923367784219818</v>
      </c>
      <c r="L58" s="98"/>
      <c r="M58" s="98">
        <f t="shared" si="1"/>
        <v>0.73514674302075877</v>
      </c>
      <c r="N58" s="93">
        <v>0.67</v>
      </c>
      <c r="O58" s="93">
        <v>0.81</v>
      </c>
      <c r="Q58" s="98">
        <f t="shared" si="10"/>
        <v>0.73514674302075877</v>
      </c>
      <c r="R58" s="98"/>
      <c r="S58" s="98"/>
      <c r="T58" s="98">
        <f t="shared" si="11"/>
        <v>0.73506261180679788</v>
      </c>
      <c r="AE58" s="94">
        <v>43909</v>
      </c>
      <c r="AF58" s="93">
        <v>15320</v>
      </c>
      <c r="AG58" s="93">
        <f t="shared" si="7"/>
        <v>2993</v>
      </c>
    </row>
    <row r="59" spans="1:33">
      <c r="A59" s="94">
        <v>43949</v>
      </c>
      <c r="B59" s="93">
        <v>863</v>
      </c>
      <c r="C59" s="93">
        <v>642</v>
      </c>
      <c r="D59" s="93">
        <v>1051</v>
      </c>
      <c r="F59" s="93">
        <v>950</v>
      </c>
      <c r="G59" s="93">
        <v>856</v>
      </c>
      <c r="H59" s="93">
        <v>1046</v>
      </c>
      <c r="I59" s="93">
        <v>159912</v>
      </c>
      <c r="J59" s="93">
        <v>1154</v>
      </c>
      <c r="K59" s="98">
        <f t="shared" si="2"/>
        <v>0.61128679153490639</v>
      </c>
      <c r="L59" s="98"/>
      <c r="M59" s="98">
        <f t="shared" si="1"/>
        <v>0.73189522342064717</v>
      </c>
      <c r="N59" s="93">
        <v>0.66</v>
      </c>
      <c r="O59" s="93">
        <v>0.81</v>
      </c>
      <c r="Q59" s="98">
        <f t="shared" si="10"/>
        <v>0.73189522342064717</v>
      </c>
      <c r="R59" s="98"/>
      <c r="S59" s="98"/>
      <c r="T59" s="98">
        <f t="shared" si="11"/>
        <v>0.73203621652860718</v>
      </c>
      <c r="AE59" s="94">
        <v>43910</v>
      </c>
      <c r="AF59" s="93">
        <v>19848</v>
      </c>
      <c r="AG59" s="93">
        <f t="shared" si="7"/>
        <v>4528</v>
      </c>
    </row>
    <row r="60" spans="1:33">
      <c r="A60" s="94">
        <v>43950</v>
      </c>
      <c r="B60" s="93">
        <v>774</v>
      </c>
      <c r="C60" s="93">
        <v>537</v>
      </c>
      <c r="D60" s="93">
        <v>1013</v>
      </c>
      <c r="F60" s="93">
        <v>896</v>
      </c>
      <c r="G60" s="93">
        <v>806</v>
      </c>
      <c r="H60" s="93">
        <v>1017</v>
      </c>
      <c r="I60" s="93">
        <v>161539</v>
      </c>
      <c r="J60" s="93">
        <v>1627</v>
      </c>
      <c r="K60" s="98">
        <f t="shared" si="2"/>
        <v>0.7356079752878405</v>
      </c>
      <c r="L60" s="98"/>
      <c r="M60" s="98">
        <f t="shared" si="1"/>
        <v>0.74853801169590639</v>
      </c>
      <c r="N60" s="93">
        <v>0.67</v>
      </c>
      <c r="O60" s="93">
        <v>0.86</v>
      </c>
      <c r="Q60" s="98">
        <f t="shared" si="10"/>
        <v>0.74853801169590639</v>
      </c>
      <c r="R60" s="98"/>
      <c r="S60" s="98"/>
      <c r="T60" s="98">
        <f t="shared" si="11"/>
        <v>0.74895572263993315</v>
      </c>
      <c r="AE60" s="94">
        <v>43911</v>
      </c>
      <c r="AF60" s="93">
        <v>22213</v>
      </c>
      <c r="AG60" s="93">
        <f t="shared" si="7"/>
        <v>2365</v>
      </c>
    </row>
    <row r="61" spans="1:33">
      <c r="A61" s="94">
        <v>43951</v>
      </c>
      <c r="B61" s="93">
        <v>639</v>
      </c>
      <c r="C61" s="93">
        <v>350</v>
      </c>
      <c r="D61" s="93">
        <v>908</v>
      </c>
      <c r="F61" s="93">
        <v>827</v>
      </c>
      <c r="G61" s="93">
        <v>719</v>
      </c>
      <c r="H61" s="93">
        <v>957</v>
      </c>
      <c r="I61" s="93">
        <v>163009</v>
      </c>
      <c r="J61" s="93">
        <v>1470</v>
      </c>
      <c r="K61" s="98">
        <f t="shared" si="2"/>
        <v>0.75519630484988454</v>
      </c>
      <c r="L61" s="98"/>
      <c r="M61" s="98">
        <f t="shared" si="1"/>
        <v>0.75871559633027519</v>
      </c>
      <c r="N61" s="93">
        <v>0.66</v>
      </c>
      <c r="O61" s="93">
        <v>0.89</v>
      </c>
      <c r="Q61" s="98">
        <f t="shared" si="10"/>
        <v>0.75871559633027519</v>
      </c>
      <c r="R61" s="98"/>
      <c r="S61" s="98"/>
      <c r="T61" s="98">
        <f t="shared" si="11"/>
        <v>0.75917431192660545</v>
      </c>
      <c r="AE61" s="94">
        <v>43912</v>
      </c>
      <c r="AF61" s="93">
        <v>24873</v>
      </c>
      <c r="AG61" s="93">
        <f t="shared" si="7"/>
        <v>2660</v>
      </c>
    </row>
    <row r="62" spans="1:33">
      <c r="AE62" s="94">
        <v>43913</v>
      </c>
      <c r="AF62" s="93">
        <v>29056</v>
      </c>
      <c r="AG62" s="93">
        <f t="shared" si="7"/>
        <v>4183</v>
      </c>
    </row>
    <row r="63" spans="1:33">
      <c r="AE63" s="94">
        <v>43914</v>
      </c>
      <c r="AF63" s="93">
        <v>32986</v>
      </c>
      <c r="AG63" s="93">
        <f t="shared" si="7"/>
        <v>3930</v>
      </c>
    </row>
    <row r="64" spans="1:33">
      <c r="AE64" s="94">
        <v>43915</v>
      </c>
      <c r="AF64" s="93">
        <v>37323</v>
      </c>
      <c r="AG64" s="93">
        <f t="shared" si="7"/>
        <v>4337</v>
      </c>
    </row>
    <row r="65" spans="31:33">
      <c r="AE65" s="94">
        <v>43916</v>
      </c>
      <c r="AF65" s="93">
        <v>43938</v>
      </c>
      <c r="AG65" s="93">
        <f t="shared" si="7"/>
        <v>6615</v>
      </c>
    </row>
    <row r="66" spans="31:33">
      <c r="AE66" s="94">
        <v>43917</v>
      </c>
      <c r="AF66" s="93">
        <v>50871</v>
      </c>
      <c r="AG66" s="93">
        <f t="shared" si="7"/>
        <v>6933</v>
      </c>
    </row>
    <row r="67" spans="31:33">
      <c r="AE67" s="94">
        <v>43918</v>
      </c>
      <c r="AF67" s="93">
        <v>57695</v>
      </c>
      <c r="AG67" s="93">
        <f t="shared" si="7"/>
        <v>6824</v>
      </c>
    </row>
    <row r="68" spans="31:33">
      <c r="AE68" s="94">
        <v>43919</v>
      </c>
      <c r="AF68" s="93">
        <v>62095</v>
      </c>
      <c r="AG68" s="93">
        <f t="shared" si="7"/>
        <v>4400</v>
      </c>
    </row>
    <row r="69" spans="31:33">
      <c r="AE69" s="94">
        <v>43920</v>
      </c>
      <c r="AF69" s="93">
        <v>66885</v>
      </c>
      <c r="AG69" s="93">
        <f t="shared" si="7"/>
        <v>4790</v>
      </c>
    </row>
    <row r="70" spans="31:33">
      <c r="AE70" s="94">
        <v>43921</v>
      </c>
      <c r="AF70" s="93">
        <v>71808</v>
      </c>
      <c r="AG70" s="93">
        <f t="shared" si="7"/>
        <v>4923</v>
      </c>
    </row>
    <row r="71" spans="31:33">
      <c r="AE71" s="94">
        <v>43922</v>
      </c>
      <c r="AF71" s="93">
        <v>77872</v>
      </c>
      <c r="AG71" s="93">
        <f t="shared" si="7"/>
        <v>6064</v>
      </c>
    </row>
    <row r="72" spans="31:33">
      <c r="AE72" s="94">
        <v>43923</v>
      </c>
      <c r="AF72" s="93">
        <v>84794</v>
      </c>
      <c r="AG72" s="93">
        <f t="shared" si="7"/>
        <v>6922</v>
      </c>
    </row>
    <row r="73" spans="31:33">
      <c r="AE73" s="94">
        <v>43924</v>
      </c>
      <c r="AF73" s="93">
        <v>91159</v>
      </c>
      <c r="AG73" s="93">
        <f t="shared" ref="AG73:AG111" si="12">AF73-AF72</f>
        <v>6365</v>
      </c>
    </row>
    <row r="74" spans="31:33">
      <c r="AE74" s="94">
        <v>43925</v>
      </c>
      <c r="AF74" s="93">
        <v>96092</v>
      </c>
      <c r="AG74" s="93">
        <f t="shared" si="12"/>
        <v>4933</v>
      </c>
    </row>
    <row r="75" spans="31:33">
      <c r="AE75" s="94">
        <v>43926</v>
      </c>
      <c r="AF75" s="93">
        <v>100123</v>
      </c>
      <c r="AG75" s="93">
        <f t="shared" si="12"/>
        <v>4031</v>
      </c>
    </row>
    <row r="76" spans="31:33">
      <c r="AE76" s="94">
        <v>43927</v>
      </c>
      <c r="AF76" s="93">
        <v>103374</v>
      </c>
      <c r="AG76" s="93">
        <f t="shared" si="12"/>
        <v>3251</v>
      </c>
    </row>
    <row r="77" spans="31:33">
      <c r="AE77" s="94">
        <v>43928</v>
      </c>
      <c r="AF77" s="93">
        <v>107663</v>
      </c>
      <c r="AG77" s="93">
        <f t="shared" si="12"/>
        <v>4289</v>
      </c>
    </row>
    <row r="78" spans="31:33">
      <c r="AE78" s="94">
        <v>43929</v>
      </c>
      <c r="AF78" s="93">
        <v>113296</v>
      </c>
      <c r="AG78" s="93">
        <f t="shared" si="12"/>
        <v>5633</v>
      </c>
    </row>
    <row r="79" spans="31:33">
      <c r="AE79" s="94">
        <v>43930</v>
      </c>
      <c r="AF79" s="93">
        <v>118181</v>
      </c>
      <c r="AG79" s="93">
        <f t="shared" si="12"/>
        <v>4885</v>
      </c>
    </row>
    <row r="80" spans="31:33">
      <c r="AE80" s="94">
        <v>43931</v>
      </c>
      <c r="AF80" s="93">
        <v>122171</v>
      </c>
      <c r="AG80" s="93">
        <f t="shared" si="12"/>
        <v>3990</v>
      </c>
    </row>
    <row r="81" spans="31:33">
      <c r="AE81" s="94">
        <v>43932</v>
      </c>
      <c r="AF81" s="93">
        <v>124908</v>
      </c>
      <c r="AG81" s="93">
        <f t="shared" si="12"/>
        <v>2737</v>
      </c>
    </row>
    <row r="82" spans="31:33">
      <c r="AE82" s="94">
        <v>43933</v>
      </c>
      <c r="AF82" s="93">
        <v>127854</v>
      </c>
      <c r="AG82" s="93">
        <f t="shared" si="12"/>
        <v>2946</v>
      </c>
    </row>
    <row r="83" spans="31:33">
      <c r="AE83" s="94">
        <v>43934</v>
      </c>
      <c r="AF83" s="93">
        <v>130072</v>
      </c>
      <c r="AG83" s="93">
        <f t="shared" si="12"/>
        <v>2218</v>
      </c>
    </row>
    <row r="84" spans="31:33">
      <c r="AE84" s="94">
        <v>43935</v>
      </c>
      <c r="AF84" s="93">
        <v>131359</v>
      </c>
      <c r="AG84" s="93">
        <f t="shared" si="12"/>
        <v>1287</v>
      </c>
    </row>
    <row r="85" spans="31:33">
      <c r="AE85" s="94">
        <v>43936</v>
      </c>
      <c r="AF85" s="93">
        <v>134753</v>
      </c>
      <c r="AG85" s="93">
        <f t="shared" si="12"/>
        <v>3394</v>
      </c>
    </row>
    <row r="86" spans="31:33">
      <c r="AE86" s="94">
        <v>43937</v>
      </c>
      <c r="AF86" s="93">
        <v>137698</v>
      </c>
      <c r="AG86" s="93">
        <f t="shared" si="12"/>
        <v>2945</v>
      </c>
    </row>
    <row r="87" spans="31:33">
      <c r="AE87" s="94">
        <v>43938</v>
      </c>
      <c r="AF87" s="93">
        <v>141397</v>
      </c>
      <c r="AG87" s="93">
        <f t="shared" si="12"/>
        <v>3699</v>
      </c>
    </row>
    <row r="88" spans="31:33">
      <c r="AE88" s="94">
        <v>43939</v>
      </c>
      <c r="AF88" s="93">
        <v>143342</v>
      </c>
      <c r="AG88" s="93">
        <f t="shared" si="12"/>
        <v>1945</v>
      </c>
    </row>
    <row r="89" spans="31:33">
      <c r="AE89" s="94">
        <v>43940</v>
      </c>
      <c r="AF89" s="93">
        <v>145184</v>
      </c>
      <c r="AG89" s="93">
        <f t="shared" si="12"/>
        <v>1842</v>
      </c>
    </row>
    <row r="90" spans="31:33">
      <c r="AE90" s="94">
        <v>43941</v>
      </c>
      <c r="AF90" s="93">
        <v>147065</v>
      </c>
      <c r="AG90" s="93">
        <f t="shared" si="12"/>
        <v>1881</v>
      </c>
    </row>
    <row r="91" spans="31:33">
      <c r="AE91" s="94">
        <v>43942</v>
      </c>
      <c r="AF91" s="93">
        <v>148291</v>
      </c>
      <c r="AG91" s="93">
        <f t="shared" si="12"/>
        <v>1226</v>
      </c>
    </row>
    <row r="92" spans="31:33">
      <c r="AE92" s="94">
        <v>43943</v>
      </c>
      <c r="AF92" s="93">
        <v>150648</v>
      </c>
      <c r="AG92" s="93">
        <f t="shared" si="12"/>
        <v>2357</v>
      </c>
    </row>
    <row r="93" spans="31:33">
      <c r="AE93" s="94">
        <v>43944</v>
      </c>
      <c r="AF93" s="93">
        <v>153129</v>
      </c>
      <c r="AG93" s="93">
        <f t="shared" si="12"/>
        <v>2481</v>
      </c>
    </row>
    <row r="94" spans="31:33">
      <c r="AE94" s="94">
        <v>43945</v>
      </c>
      <c r="AF94" s="93">
        <v>154999</v>
      </c>
      <c r="AG94" s="93">
        <f t="shared" si="12"/>
        <v>1870</v>
      </c>
    </row>
    <row r="95" spans="31:33">
      <c r="AE95" s="94">
        <v>43946</v>
      </c>
      <c r="AF95" s="93">
        <v>156513</v>
      </c>
      <c r="AG95" s="93">
        <f t="shared" si="12"/>
        <v>1514</v>
      </c>
    </row>
    <row r="96" spans="31:33">
      <c r="AE96" s="94">
        <v>43947</v>
      </c>
      <c r="AF96" s="93">
        <v>157770</v>
      </c>
      <c r="AG96" s="93">
        <f t="shared" si="12"/>
        <v>1257</v>
      </c>
    </row>
    <row r="97" spans="31:33">
      <c r="AE97" s="94">
        <v>43948</v>
      </c>
      <c r="AF97" s="93">
        <v>158758</v>
      </c>
      <c r="AG97" s="93">
        <f t="shared" si="12"/>
        <v>988</v>
      </c>
    </row>
    <row r="98" spans="31:33">
      <c r="AE98" s="94">
        <v>43949</v>
      </c>
      <c r="AF98" s="93">
        <v>159912</v>
      </c>
      <c r="AG98" s="93">
        <f t="shared" si="12"/>
        <v>1154</v>
      </c>
    </row>
    <row r="99" spans="31:33">
      <c r="AE99" s="94">
        <v>43950</v>
      </c>
      <c r="AF99" s="93">
        <v>161539</v>
      </c>
      <c r="AG99" s="93">
        <f t="shared" si="12"/>
        <v>1627</v>
      </c>
    </row>
    <row r="100" spans="31:33">
      <c r="AE100" s="94">
        <v>43951</v>
      </c>
      <c r="AF100" s="93">
        <v>163009</v>
      </c>
      <c r="AG100" s="93">
        <f t="shared" si="12"/>
        <v>1470</v>
      </c>
    </row>
    <row r="101" spans="31:33">
      <c r="AE101" s="94">
        <v>43952</v>
      </c>
      <c r="AF101" s="93">
        <v>164077</v>
      </c>
      <c r="AG101" s="93">
        <f t="shared" si="12"/>
        <v>1068</v>
      </c>
    </row>
    <row r="102" spans="31:33">
      <c r="AE102" s="94">
        <v>43953</v>
      </c>
      <c r="AF102" s="93">
        <v>164967</v>
      </c>
      <c r="AG102" s="93">
        <f t="shared" si="12"/>
        <v>890</v>
      </c>
    </row>
    <row r="103" spans="31:33">
      <c r="AE103" s="94">
        <v>43954</v>
      </c>
      <c r="AF103" s="93">
        <v>165664</v>
      </c>
      <c r="AG103" s="93">
        <f t="shared" si="12"/>
        <v>697</v>
      </c>
    </row>
    <row r="104" spans="31:33">
      <c r="AE104" s="94">
        <v>43955</v>
      </c>
      <c r="AF104" s="93">
        <v>166152</v>
      </c>
      <c r="AG104" s="93">
        <f t="shared" si="12"/>
        <v>488</v>
      </c>
    </row>
    <row r="105" spans="31:33">
      <c r="AE105" s="94">
        <v>43956</v>
      </c>
      <c r="AF105" s="93">
        <v>167007</v>
      </c>
      <c r="AG105" s="93">
        <f t="shared" si="12"/>
        <v>855</v>
      </c>
    </row>
    <row r="106" spans="31:33">
      <c r="AE106" s="94">
        <v>43957</v>
      </c>
      <c r="AF106" s="93">
        <v>168162</v>
      </c>
      <c r="AG106" s="93">
        <f t="shared" si="12"/>
        <v>1155</v>
      </c>
    </row>
    <row r="107" spans="31:33">
      <c r="AE107" s="94">
        <v>43958</v>
      </c>
      <c r="AF107" s="93">
        <v>169430</v>
      </c>
      <c r="AG107" s="93">
        <f t="shared" si="12"/>
        <v>1268</v>
      </c>
    </row>
    <row r="108" spans="31:33">
      <c r="AE108" s="94">
        <v>43959</v>
      </c>
      <c r="AF108" s="93">
        <v>170588</v>
      </c>
      <c r="AG108" s="93">
        <f t="shared" si="12"/>
        <v>1158</v>
      </c>
    </row>
    <row r="109" spans="31:33">
      <c r="AE109" s="94">
        <v>43960</v>
      </c>
      <c r="AF109" s="93">
        <v>171324</v>
      </c>
      <c r="AG109" s="93">
        <f t="shared" si="12"/>
        <v>736</v>
      </c>
    </row>
    <row r="110" spans="31:33">
      <c r="AE110" s="94">
        <v>43961</v>
      </c>
      <c r="AF110" s="93">
        <v>171879</v>
      </c>
      <c r="AG110" s="93">
        <f t="shared" si="12"/>
        <v>555</v>
      </c>
    </row>
    <row r="111" spans="31:33">
      <c r="AE111" s="94">
        <v>43962</v>
      </c>
      <c r="AF111" s="93">
        <v>172576</v>
      </c>
      <c r="AG111" s="93">
        <f t="shared" si="12"/>
        <v>697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5" bestFit="1" customWidth="1"/>
    <col min="10" max="10" width="5.1640625" style="65" bestFit="1" customWidth="1"/>
    <col min="11" max="11" width="7" style="65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21" t="s">
        <v>145</v>
      </c>
      <c r="S2" s="122"/>
      <c r="T2" s="123"/>
      <c r="U2" s="66" t="s">
        <v>75</v>
      </c>
      <c r="V2" s="121" t="s">
        <v>146</v>
      </c>
      <c r="W2" s="122"/>
      <c r="X2" s="123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7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68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21" t="s">
        <v>150</v>
      </c>
      <c r="J5" s="122"/>
      <c r="K5" s="123"/>
      <c r="N5">
        <v>3.58</v>
      </c>
      <c r="R5">
        <v>328</v>
      </c>
      <c r="S5">
        <v>319</v>
      </c>
      <c r="T5">
        <v>337</v>
      </c>
      <c r="U5" s="68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5" t="s">
        <v>149</v>
      </c>
      <c r="J6" s="65" t="s">
        <v>151</v>
      </c>
      <c r="K6" s="65" t="s">
        <v>152</v>
      </c>
      <c r="N6">
        <v>3.29</v>
      </c>
      <c r="R6">
        <v>396</v>
      </c>
      <c r="S6">
        <v>386</v>
      </c>
      <c r="T6">
        <v>405</v>
      </c>
      <c r="U6" s="68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5">
        <v>2.27</v>
      </c>
      <c r="J7" s="65">
        <v>2.17</v>
      </c>
      <c r="K7" s="65">
        <v>2.36</v>
      </c>
      <c r="N7">
        <v>3.39</v>
      </c>
      <c r="R7">
        <v>511</v>
      </c>
      <c r="S7">
        <v>501</v>
      </c>
      <c r="T7">
        <v>521</v>
      </c>
      <c r="U7" s="68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5">
        <v>2.6</v>
      </c>
      <c r="J8" s="65">
        <v>2.5099999999999998</v>
      </c>
      <c r="K8" s="65">
        <v>2.69</v>
      </c>
      <c r="N8">
        <v>3.41</v>
      </c>
      <c r="R8">
        <v>680</v>
      </c>
      <c r="S8">
        <v>668</v>
      </c>
      <c r="T8">
        <v>691</v>
      </c>
      <c r="U8" s="68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5">
        <v>2.75</v>
      </c>
      <c r="J9" s="65">
        <v>2.65</v>
      </c>
      <c r="K9" s="65">
        <v>2.84</v>
      </c>
      <c r="N9">
        <v>3.32</v>
      </c>
      <c r="R9">
        <v>901</v>
      </c>
      <c r="S9">
        <v>888</v>
      </c>
      <c r="T9">
        <v>913</v>
      </c>
      <c r="U9" s="68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5">
        <v>3.21</v>
      </c>
      <c r="J10" s="65">
        <v>3.12</v>
      </c>
      <c r="K10" s="65">
        <v>3.32</v>
      </c>
      <c r="N10">
        <v>3.48</v>
      </c>
      <c r="R10">
        <v>1271</v>
      </c>
      <c r="S10">
        <v>1254</v>
      </c>
      <c r="T10">
        <v>1287</v>
      </c>
      <c r="U10" s="68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5">
        <v>3.36</v>
      </c>
      <c r="J11" s="65">
        <v>3.27</v>
      </c>
      <c r="K11" s="65">
        <v>3.46</v>
      </c>
      <c r="N11">
        <v>3.29</v>
      </c>
      <c r="R11">
        <v>1717</v>
      </c>
      <c r="S11">
        <v>1698</v>
      </c>
      <c r="T11">
        <v>1737</v>
      </c>
      <c r="U11" s="68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5">
        <v>3.34</v>
      </c>
      <c r="J12" s="65">
        <v>3.26</v>
      </c>
      <c r="K12" s="65">
        <v>3.41</v>
      </c>
      <c r="N12">
        <v>8.01</v>
      </c>
      <c r="R12">
        <v>2269</v>
      </c>
      <c r="S12">
        <v>2246</v>
      </c>
      <c r="T12">
        <v>2289</v>
      </c>
      <c r="U12" s="68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5">
        <v>3.15</v>
      </c>
      <c r="J13" s="65">
        <v>3.09</v>
      </c>
      <c r="K13" s="65">
        <v>3.2</v>
      </c>
      <c r="N13">
        <v>6.56</v>
      </c>
      <c r="R13">
        <v>2835</v>
      </c>
      <c r="S13">
        <v>2807</v>
      </c>
      <c r="T13">
        <v>2856</v>
      </c>
      <c r="U13" s="68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5">
        <v>2.7</v>
      </c>
      <c r="J14" s="65">
        <v>2.66</v>
      </c>
      <c r="K14" s="65">
        <v>2.75</v>
      </c>
      <c r="N14">
        <v>4.13</v>
      </c>
      <c r="R14">
        <v>3433</v>
      </c>
      <c r="S14">
        <v>3407</v>
      </c>
      <c r="T14">
        <v>3456</v>
      </c>
      <c r="U14" s="68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5">
        <v>2.2799999999999998</v>
      </c>
      <c r="J15" s="65">
        <v>2.2400000000000002</v>
      </c>
      <c r="K15" s="65">
        <v>2.31</v>
      </c>
      <c r="N15">
        <v>6.1</v>
      </c>
      <c r="R15">
        <v>3907</v>
      </c>
      <c r="S15">
        <v>3878</v>
      </c>
      <c r="T15">
        <v>3936</v>
      </c>
      <c r="U15" s="68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5">
        <v>1.89</v>
      </c>
      <c r="J16" s="65">
        <v>1.86</v>
      </c>
      <c r="K16" s="65">
        <v>1.91</v>
      </c>
      <c r="N16">
        <v>4.18</v>
      </c>
      <c r="R16">
        <v>4277</v>
      </c>
      <c r="S16">
        <v>4247</v>
      </c>
      <c r="T16">
        <v>4304</v>
      </c>
      <c r="U16" s="68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5">
        <v>1.72</v>
      </c>
      <c r="J17" s="65">
        <v>1.7</v>
      </c>
      <c r="K17" s="65">
        <v>1.74</v>
      </c>
      <c r="N17">
        <v>2.77</v>
      </c>
      <c r="R17">
        <v>4878</v>
      </c>
      <c r="S17">
        <v>4849</v>
      </c>
      <c r="T17">
        <v>4907</v>
      </c>
      <c r="U17" s="68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5">
        <v>1.49</v>
      </c>
      <c r="J18" s="65">
        <v>1.47</v>
      </c>
      <c r="K18" s="65">
        <v>1.5</v>
      </c>
      <c r="N18">
        <v>2.08</v>
      </c>
      <c r="R18">
        <v>5100</v>
      </c>
      <c r="S18">
        <v>5068</v>
      </c>
      <c r="T18">
        <v>5135</v>
      </c>
      <c r="U18" s="68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5">
        <v>1.36</v>
      </c>
      <c r="J19" s="65">
        <v>1.35</v>
      </c>
      <c r="K19" s="65">
        <v>1.38</v>
      </c>
      <c r="N19">
        <v>1.71</v>
      </c>
      <c r="R19">
        <v>5317</v>
      </c>
      <c r="S19">
        <v>5287</v>
      </c>
      <c r="T19">
        <v>5352</v>
      </c>
      <c r="U19" s="68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5">
        <v>1.25</v>
      </c>
      <c r="J20" s="65">
        <v>1.23</v>
      </c>
      <c r="K20" s="65">
        <v>1.26</v>
      </c>
      <c r="N20">
        <v>4.4800000000000004</v>
      </c>
      <c r="R20">
        <v>5334</v>
      </c>
      <c r="S20">
        <v>5304</v>
      </c>
      <c r="T20">
        <v>5368</v>
      </c>
      <c r="U20" s="68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5">
        <v>1.06</v>
      </c>
      <c r="J21" s="65">
        <v>1.05</v>
      </c>
      <c r="K21" s="65">
        <v>1.07</v>
      </c>
      <c r="N21">
        <v>3.67</v>
      </c>
      <c r="R21">
        <v>5161</v>
      </c>
      <c r="S21">
        <v>5132</v>
      </c>
      <c r="T21">
        <v>5190</v>
      </c>
      <c r="U21" s="68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5">
        <v>0.97</v>
      </c>
      <c r="J22" s="65">
        <v>0.97</v>
      </c>
      <c r="K22" s="65">
        <v>0.98</v>
      </c>
      <c r="N22">
        <v>3.32</v>
      </c>
      <c r="R22">
        <v>4971</v>
      </c>
      <c r="S22">
        <v>4937</v>
      </c>
      <c r="T22">
        <v>5001</v>
      </c>
      <c r="U22" s="68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5">
        <v>0.87</v>
      </c>
      <c r="J23" s="65">
        <v>0.86</v>
      </c>
      <c r="K23" s="65">
        <v>0.88</v>
      </c>
      <c r="N23">
        <v>3.46</v>
      </c>
      <c r="R23">
        <v>4616</v>
      </c>
      <c r="S23">
        <v>4582</v>
      </c>
      <c r="T23">
        <v>4645</v>
      </c>
      <c r="U23" s="68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5">
        <v>0.88</v>
      </c>
      <c r="J24" s="65">
        <v>0.88</v>
      </c>
      <c r="K24" s="65">
        <v>0.89</v>
      </c>
      <c r="N24">
        <v>2.54</v>
      </c>
      <c r="R24">
        <v>4716</v>
      </c>
      <c r="S24">
        <v>4684</v>
      </c>
      <c r="T24">
        <v>4749</v>
      </c>
      <c r="U24" s="68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5">
        <v>0.86</v>
      </c>
      <c r="J25" s="65">
        <v>0.85</v>
      </c>
      <c r="K25" s="65">
        <v>0.87</v>
      </c>
      <c r="N25">
        <v>2.5099999999999998</v>
      </c>
      <c r="R25">
        <v>4429</v>
      </c>
      <c r="S25">
        <v>4395</v>
      </c>
      <c r="T25">
        <v>4466</v>
      </c>
      <c r="U25" s="68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5">
        <v>0.89</v>
      </c>
      <c r="J26" s="65">
        <v>0.88</v>
      </c>
      <c r="K26" s="65">
        <v>0.89</v>
      </c>
      <c r="N26">
        <v>2.09</v>
      </c>
      <c r="R26">
        <v>4407</v>
      </c>
      <c r="S26">
        <v>4378</v>
      </c>
      <c r="T26">
        <v>4437</v>
      </c>
      <c r="U26" s="68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5">
        <v>0.96</v>
      </c>
      <c r="J27" s="65">
        <v>0.95</v>
      </c>
      <c r="K27" s="65">
        <v>0.97</v>
      </c>
      <c r="N27">
        <v>1.77</v>
      </c>
      <c r="R27">
        <v>4443</v>
      </c>
      <c r="S27">
        <v>4410</v>
      </c>
      <c r="T27">
        <v>4473</v>
      </c>
      <c r="U27" s="68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5">
        <v>0.89</v>
      </c>
      <c r="J28" s="65">
        <v>0.88</v>
      </c>
      <c r="K28" s="65">
        <v>0.9</v>
      </c>
      <c r="N28">
        <v>1.8</v>
      </c>
      <c r="R28">
        <v>4182</v>
      </c>
      <c r="S28">
        <v>4153</v>
      </c>
      <c r="T28">
        <v>4210</v>
      </c>
      <c r="U28" s="68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5">
        <v>0.93</v>
      </c>
      <c r="J29" s="65">
        <v>0.92</v>
      </c>
      <c r="K29" s="65">
        <v>0.94</v>
      </c>
      <c r="N29">
        <v>1.51</v>
      </c>
      <c r="R29">
        <v>4120</v>
      </c>
      <c r="S29">
        <v>4093</v>
      </c>
      <c r="T29">
        <v>4155</v>
      </c>
      <c r="U29" s="68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5">
        <v>0.88</v>
      </c>
      <c r="J30" s="65">
        <v>0.87</v>
      </c>
      <c r="K30" s="65">
        <v>0.89</v>
      </c>
      <c r="N30">
        <v>1.28</v>
      </c>
      <c r="R30">
        <v>3860</v>
      </c>
      <c r="S30">
        <v>3829</v>
      </c>
      <c r="T30">
        <v>3894</v>
      </c>
      <c r="U30" s="68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5">
        <v>0.89</v>
      </c>
      <c r="J31" s="65">
        <v>0.88</v>
      </c>
      <c r="K31" s="65">
        <v>0.9</v>
      </c>
      <c r="N31">
        <v>1.37</v>
      </c>
      <c r="R31">
        <v>3938</v>
      </c>
      <c r="S31">
        <v>3907</v>
      </c>
      <c r="T31">
        <v>3968</v>
      </c>
      <c r="U31" s="68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5">
        <v>0.91</v>
      </c>
      <c r="J32" s="65">
        <v>0.9</v>
      </c>
      <c r="K32" s="65">
        <v>0.92</v>
      </c>
      <c r="N32">
        <v>1.1000000000000001</v>
      </c>
      <c r="R32">
        <v>3815</v>
      </c>
      <c r="S32">
        <v>3784</v>
      </c>
      <c r="T32">
        <v>3848</v>
      </c>
      <c r="U32" s="68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5">
        <v>0.93</v>
      </c>
      <c r="J33" s="65">
        <v>0.92</v>
      </c>
      <c r="K33" s="65">
        <v>0.94</v>
      </c>
      <c r="N33">
        <v>1.0900000000000001</v>
      </c>
      <c r="R33">
        <v>3841</v>
      </c>
      <c r="S33">
        <v>3814</v>
      </c>
      <c r="T33">
        <v>3873</v>
      </c>
      <c r="U33" s="68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5">
        <v>1.02</v>
      </c>
      <c r="J34" s="65">
        <v>1.01</v>
      </c>
      <c r="K34" s="65">
        <v>1.03</v>
      </c>
      <c r="N34">
        <v>0.84</v>
      </c>
      <c r="R34">
        <v>3937</v>
      </c>
      <c r="S34">
        <v>3902</v>
      </c>
      <c r="T34">
        <v>3974</v>
      </c>
      <c r="U34" s="68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5">
        <v>0.96</v>
      </c>
      <c r="J35" s="65">
        <v>0.95</v>
      </c>
      <c r="K35" s="65">
        <v>0.97</v>
      </c>
      <c r="N35">
        <v>0.62</v>
      </c>
      <c r="R35">
        <v>3786</v>
      </c>
      <c r="S35">
        <v>3754</v>
      </c>
      <c r="T35">
        <v>3823</v>
      </c>
      <c r="U35" s="68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5">
        <v>0.96</v>
      </c>
      <c r="J36" s="65">
        <v>0.94</v>
      </c>
      <c r="K36" s="65">
        <v>0.97</v>
      </c>
      <c r="N36">
        <v>0.6</v>
      </c>
      <c r="R36">
        <v>3648</v>
      </c>
      <c r="S36">
        <v>3619</v>
      </c>
      <c r="T36">
        <v>3681</v>
      </c>
      <c r="U36" s="68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5">
        <v>0.87</v>
      </c>
      <c r="J37" s="65">
        <v>0.86</v>
      </c>
      <c r="K37" s="65">
        <v>0.88</v>
      </c>
      <c r="N37">
        <v>1.19</v>
      </c>
      <c r="R37">
        <v>3333</v>
      </c>
      <c r="S37">
        <v>3304</v>
      </c>
      <c r="T37">
        <v>3365</v>
      </c>
      <c r="U37" s="68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5">
        <v>0.82</v>
      </c>
      <c r="J38" s="65">
        <v>0.81</v>
      </c>
      <c r="K38" s="65">
        <v>0.83</v>
      </c>
      <c r="N38">
        <v>1.1299999999999999</v>
      </c>
      <c r="R38">
        <v>3228</v>
      </c>
      <c r="S38">
        <v>3193</v>
      </c>
      <c r="T38">
        <v>3269</v>
      </c>
      <c r="U38" s="68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5">
        <v>0.81</v>
      </c>
      <c r="J39" s="65">
        <v>0.8</v>
      </c>
      <c r="K39" s="65">
        <v>0.82</v>
      </c>
      <c r="N39">
        <v>1.1200000000000001</v>
      </c>
      <c r="R39">
        <v>3070</v>
      </c>
      <c r="S39">
        <v>3025</v>
      </c>
      <c r="T39">
        <v>3108</v>
      </c>
      <c r="U39" s="68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5">
        <v>0.83</v>
      </c>
      <c r="J40" s="65">
        <v>0.82</v>
      </c>
      <c r="K40" s="65">
        <v>0.85</v>
      </c>
      <c r="N40">
        <v>0.97</v>
      </c>
      <c r="R40">
        <v>3026</v>
      </c>
      <c r="S40">
        <v>2980</v>
      </c>
      <c r="T40">
        <v>3072</v>
      </c>
      <c r="U40" s="68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5">
        <v>0.91</v>
      </c>
      <c r="J41" s="65">
        <v>0.89</v>
      </c>
      <c r="K41" s="65">
        <v>0.92</v>
      </c>
      <c r="N41">
        <v>0.93</v>
      </c>
      <c r="R41">
        <v>3017</v>
      </c>
      <c r="S41">
        <v>2970</v>
      </c>
      <c r="T41">
        <v>3062</v>
      </c>
      <c r="U41" s="68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5">
        <v>0.86</v>
      </c>
      <c r="J42" s="65">
        <v>0.84</v>
      </c>
      <c r="K42" s="65">
        <v>0.87</v>
      </c>
      <c r="N42">
        <v>1.1399999999999999</v>
      </c>
      <c r="R42">
        <v>2762</v>
      </c>
      <c r="S42">
        <v>2720</v>
      </c>
      <c r="T42">
        <v>2797</v>
      </c>
      <c r="U42" s="68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5">
        <v>0.81</v>
      </c>
      <c r="J43" s="65">
        <v>0.79</v>
      </c>
      <c r="K43" s="65">
        <v>0.83</v>
      </c>
      <c r="N43">
        <v>1.06</v>
      </c>
      <c r="R43">
        <v>2492</v>
      </c>
      <c r="S43">
        <v>2448</v>
      </c>
      <c r="T43">
        <v>2531</v>
      </c>
      <c r="U43" s="68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5">
        <v>0.75</v>
      </c>
      <c r="J44" s="65">
        <v>0.73</v>
      </c>
      <c r="K44" s="65">
        <v>0.77</v>
      </c>
      <c r="N44">
        <v>0.4</v>
      </c>
      <c r="R44">
        <v>2261</v>
      </c>
      <c r="S44">
        <v>2224</v>
      </c>
      <c r="T44">
        <v>2303</v>
      </c>
      <c r="U44" s="68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5">
        <v>0.68</v>
      </c>
      <c r="J45" s="65">
        <v>0.67</v>
      </c>
      <c r="K45" s="65">
        <v>0.7</v>
      </c>
      <c r="N45">
        <v>0.31</v>
      </c>
      <c r="R45">
        <v>2065</v>
      </c>
      <c r="S45">
        <v>2029</v>
      </c>
      <c r="T45">
        <v>2107</v>
      </c>
      <c r="U45" s="68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5">
        <v>0.72</v>
      </c>
      <c r="J46" s="65">
        <v>0.7</v>
      </c>
      <c r="K46" s="65">
        <v>0.74</v>
      </c>
      <c r="N46">
        <v>0.44</v>
      </c>
      <c r="R46">
        <v>1990</v>
      </c>
      <c r="S46">
        <v>1953</v>
      </c>
      <c r="T46">
        <v>2029</v>
      </c>
      <c r="U46" s="68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5">
        <v>0.79</v>
      </c>
      <c r="J47" s="65">
        <v>0.77</v>
      </c>
      <c r="K47" s="65">
        <v>0.81</v>
      </c>
      <c r="N47">
        <v>0.6</v>
      </c>
      <c r="R47">
        <v>1970</v>
      </c>
      <c r="S47">
        <v>1931</v>
      </c>
      <c r="T47">
        <v>2015</v>
      </c>
      <c r="U47" s="68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5">
        <v>0.85</v>
      </c>
      <c r="J48" s="65">
        <v>0.83</v>
      </c>
      <c r="K48" s="65">
        <v>0.87</v>
      </c>
      <c r="N48">
        <v>0.76</v>
      </c>
      <c r="R48">
        <v>1928</v>
      </c>
      <c r="S48">
        <v>1886</v>
      </c>
      <c r="T48">
        <v>1973</v>
      </c>
      <c r="U48" s="68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5">
        <v>0.91</v>
      </c>
      <c r="J49" s="65">
        <v>0.88</v>
      </c>
      <c r="K49" s="65">
        <v>0.93</v>
      </c>
      <c r="N49">
        <v>0.45</v>
      </c>
      <c r="R49">
        <v>1871</v>
      </c>
      <c r="S49">
        <v>1829</v>
      </c>
      <c r="T49">
        <v>1917</v>
      </c>
      <c r="U49" s="68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5">
        <v>0.88</v>
      </c>
      <c r="J50" s="65">
        <v>0.85</v>
      </c>
      <c r="K50" s="65">
        <v>0.9</v>
      </c>
      <c r="N50">
        <v>0.65</v>
      </c>
      <c r="R50">
        <v>1742</v>
      </c>
      <c r="S50">
        <v>1701</v>
      </c>
      <c r="T50">
        <v>1785</v>
      </c>
      <c r="U50" s="68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5">
        <v>0.81</v>
      </c>
      <c r="J51" s="65">
        <v>0.78</v>
      </c>
      <c r="K51" s="65">
        <v>0.84</v>
      </c>
      <c r="N51">
        <v>0.57999999999999996</v>
      </c>
      <c r="R51">
        <v>1592</v>
      </c>
      <c r="S51">
        <v>1547</v>
      </c>
      <c r="T51">
        <v>1637</v>
      </c>
      <c r="U51" s="68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5">
        <v>0.8</v>
      </c>
      <c r="J52" s="65">
        <v>0.77</v>
      </c>
      <c r="K52" s="65">
        <v>0.83</v>
      </c>
      <c r="N52">
        <v>0.63</v>
      </c>
      <c r="R52">
        <v>1539</v>
      </c>
      <c r="S52">
        <v>1489</v>
      </c>
      <c r="T52">
        <v>1588</v>
      </c>
      <c r="U52" s="68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5">
        <v>0.78</v>
      </c>
      <c r="J53" s="65">
        <v>0.75</v>
      </c>
      <c r="K53" s="65">
        <v>0.81</v>
      </c>
      <c r="N53">
        <v>0.71</v>
      </c>
      <c r="R53">
        <v>1460</v>
      </c>
      <c r="S53">
        <v>1414</v>
      </c>
      <c r="T53">
        <v>1509</v>
      </c>
      <c r="U53" s="68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5">
        <v>0.82</v>
      </c>
      <c r="J54" s="65">
        <v>0.78</v>
      </c>
      <c r="K54" s="65">
        <v>0.85</v>
      </c>
      <c r="N54">
        <v>1.46</v>
      </c>
      <c r="R54">
        <v>1422</v>
      </c>
      <c r="S54">
        <v>1369</v>
      </c>
      <c r="T54">
        <v>1472</v>
      </c>
      <c r="U54" s="68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5">
        <v>0.89</v>
      </c>
      <c r="J55" s="65">
        <v>0.85</v>
      </c>
      <c r="K55" s="65">
        <v>0.93</v>
      </c>
      <c r="N55">
        <v>1.42</v>
      </c>
      <c r="R55">
        <v>1414</v>
      </c>
      <c r="S55">
        <v>1354</v>
      </c>
      <c r="T55">
        <v>1468</v>
      </c>
      <c r="U55" s="68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5">
        <v>0.85</v>
      </c>
      <c r="J56" s="65">
        <v>0.81</v>
      </c>
      <c r="K56" s="65">
        <v>0.91</v>
      </c>
      <c r="N56">
        <v>1.43</v>
      </c>
      <c r="R56">
        <v>1312</v>
      </c>
      <c r="S56">
        <v>1252</v>
      </c>
      <c r="T56">
        <v>1368</v>
      </c>
      <c r="U56" s="68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5">
        <v>0.84</v>
      </c>
      <c r="J57" s="65">
        <v>0.78</v>
      </c>
      <c r="K57" s="65">
        <v>0.89</v>
      </c>
      <c r="N57">
        <v>1.54</v>
      </c>
      <c r="R57">
        <v>1223</v>
      </c>
      <c r="S57">
        <v>1154</v>
      </c>
      <c r="T57">
        <v>1283</v>
      </c>
      <c r="U57" s="68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5">
        <v>0.79</v>
      </c>
      <c r="J58" s="65">
        <v>0.74</v>
      </c>
      <c r="K58" s="65">
        <v>0.84</v>
      </c>
      <c r="N58">
        <v>1.6</v>
      </c>
      <c r="R58">
        <v>1118</v>
      </c>
      <c r="S58">
        <v>1058</v>
      </c>
      <c r="T58">
        <v>1183</v>
      </c>
      <c r="U58" s="68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5">
        <v>0.75</v>
      </c>
      <c r="J59" s="65">
        <v>0.69</v>
      </c>
      <c r="K59" s="65">
        <v>0.81</v>
      </c>
      <c r="N59">
        <v>1.45</v>
      </c>
      <c r="R59">
        <v>1060</v>
      </c>
      <c r="S59">
        <v>985</v>
      </c>
      <c r="T59">
        <v>1135</v>
      </c>
      <c r="U59" s="68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5">
        <v>0.77</v>
      </c>
      <c r="J60" s="65">
        <v>0.7</v>
      </c>
      <c r="K60" s="65">
        <v>0.86</v>
      </c>
      <c r="N60">
        <v>1.45</v>
      </c>
      <c r="R60">
        <v>1010</v>
      </c>
      <c r="S60">
        <v>921</v>
      </c>
      <c r="T60">
        <v>1102</v>
      </c>
      <c r="U60" s="68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5">
        <v>0.78</v>
      </c>
      <c r="J61" s="65">
        <v>0.68</v>
      </c>
      <c r="K61" s="65">
        <v>0.87</v>
      </c>
      <c r="N61">
        <v>0.84</v>
      </c>
      <c r="R61">
        <v>954</v>
      </c>
      <c r="S61">
        <v>850</v>
      </c>
      <c r="T61">
        <v>1052</v>
      </c>
      <c r="U61" s="68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5">
        <v>0.81</v>
      </c>
      <c r="J62" s="65">
        <v>0.68</v>
      </c>
      <c r="K62" s="65">
        <v>0.92</v>
      </c>
      <c r="N62">
        <v>0.8</v>
      </c>
      <c r="R62">
        <v>902</v>
      </c>
      <c r="S62">
        <v>778</v>
      </c>
      <c r="T62">
        <v>1009</v>
      </c>
      <c r="U62" s="68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5">
        <v>0.71</v>
      </c>
      <c r="J63" s="65">
        <v>0.59</v>
      </c>
      <c r="K63" s="65">
        <v>0.82</v>
      </c>
      <c r="N63">
        <v>0.75</v>
      </c>
      <c r="R63">
        <v>750</v>
      </c>
      <c r="S63">
        <v>629</v>
      </c>
      <c r="T63">
        <v>872</v>
      </c>
      <c r="U63" s="69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N81" sqref="N81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101" t="s">
        <v>14</v>
      </c>
      <c r="B1" s="102"/>
      <c r="C1" s="105" t="s">
        <v>1</v>
      </c>
      <c r="D1" s="106"/>
      <c r="E1" s="106"/>
      <c r="F1" s="106"/>
      <c r="G1" s="106"/>
      <c r="H1" s="106"/>
      <c r="I1" s="106"/>
      <c r="J1" s="106"/>
      <c r="K1" s="106"/>
      <c r="L1" s="106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3" t="s">
        <v>24</v>
      </c>
      <c r="B3" s="104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>
        <v>6.6789243287292965E-3</v>
      </c>
      <c r="D79" s="53">
        <v>7.4514120862435362E-2</v>
      </c>
      <c r="E79" s="52">
        <v>-4.066811909949164E-2</v>
      </c>
      <c r="F79" s="52">
        <v>7.9295154185021755E-3</v>
      </c>
      <c r="G79" s="52">
        <v>0</v>
      </c>
      <c r="H79" s="52">
        <v>5.8899379316372791E-3</v>
      </c>
      <c r="I79" s="52">
        <v>3.5531706609621683E-3</v>
      </c>
      <c r="J79" s="52">
        <v>1.0037641154328814E-2</v>
      </c>
      <c r="K79" s="52">
        <v>0</v>
      </c>
      <c r="L79" s="52">
        <v>3.5531706609621683E-3</v>
      </c>
    </row>
    <row r="80" spans="1:12" ht="17" thickBot="1">
      <c r="A80" s="12">
        <v>43963</v>
      </c>
      <c r="B80" s="49">
        <v>77</v>
      </c>
      <c r="C80" s="54">
        <v>1.4111262976341576E-2</v>
      </c>
      <c r="D80" s="53">
        <v>-4.4264669516374089E-2</v>
      </c>
      <c r="E80" s="52">
        <v>2.9144587433762359E-2</v>
      </c>
      <c r="F80" s="52">
        <v>1.6608391608391671E-2</v>
      </c>
      <c r="G80" s="52">
        <v>0.18203216947822676</v>
      </c>
      <c r="H80" s="52">
        <v>1.3688064225266361E-2</v>
      </c>
      <c r="I80" s="52">
        <v>8.4540626467719537E-3</v>
      </c>
      <c r="J80" s="52">
        <v>-0.11925465838509319</v>
      </c>
      <c r="K80" s="52">
        <v>8.9285714285713969E-3</v>
      </c>
      <c r="L80" s="52">
        <v>8.4540626467719537E-3</v>
      </c>
    </row>
    <row r="81" spans="1:12" ht="17" thickBot="1">
      <c r="A81" s="12">
        <v>43964</v>
      </c>
      <c r="B81" s="49">
        <v>78</v>
      </c>
      <c r="C81" s="54">
        <v>1.1399874047837821E-2</v>
      </c>
      <c r="D81" s="53">
        <v>-2.8683373992755223E-2</v>
      </c>
      <c r="E81" s="52">
        <v>-1.2136815005516777E-2</v>
      </c>
      <c r="F81" s="52">
        <v>1.0318142734307756E-2</v>
      </c>
      <c r="G81" s="52">
        <v>5.6090275472950646E-2</v>
      </c>
      <c r="H81" s="52">
        <v>8.4234441812862659E-3</v>
      </c>
      <c r="I81" s="52">
        <v>7.8458066134059479E-3</v>
      </c>
      <c r="J81" s="52">
        <v>-2.3977433004231274E-2</v>
      </c>
      <c r="K81" s="52">
        <v>-8.8495575221238965E-2</v>
      </c>
      <c r="L81" s="52">
        <v>7.8458066134059479E-3</v>
      </c>
    </row>
    <row r="82" spans="1:12" ht="17" thickBot="1">
      <c r="A82" s="12">
        <v>43965</v>
      </c>
      <c r="B82" s="49">
        <v>79</v>
      </c>
      <c r="C82" s="54">
        <v>1.2159766481718792E-2</v>
      </c>
      <c r="D82" s="53">
        <v>-7.4587107085775095E-3</v>
      </c>
      <c r="E82" s="52">
        <v>-3.7230081906179935E-3</v>
      </c>
      <c r="F82" s="52">
        <v>7.6595744680851841E-3</v>
      </c>
      <c r="G82" s="52">
        <v>5.0282840980515608E-3</v>
      </c>
      <c r="H82" s="52">
        <v>1.4148520498350914E-2</v>
      </c>
      <c r="I82" s="52">
        <v>6.647234466088392E-3</v>
      </c>
      <c r="J82" s="52">
        <v>-1.7341040462427793E-2</v>
      </c>
      <c r="K82" s="52">
        <v>4.8543689320388328E-2</v>
      </c>
      <c r="L82" s="52">
        <v>6.647234466088392E-3</v>
      </c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C71" activePane="bottomRight" state="frozen"/>
      <selection pane="topRight" activeCell="C1" sqref="C1"/>
      <selection pane="bottomLeft" activeCell="A3" sqref="A3"/>
      <selection pane="bottomRight" activeCell="Q81" sqref="Q81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2" t="s">
        <v>15</v>
      </c>
      <c r="B1" s="113"/>
      <c r="C1" s="107" t="s">
        <v>2</v>
      </c>
      <c r="D1" s="108"/>
      <c r="E1" s="107" t="s">
        <v>4</v>
      </c>
      <c r="F1" s="108"/>
      <c r="G1" s="107" t="s">
        <v>3</v>
      </c>
      <c r="H1" s="108"/>
      <c r="I1" s="107" t="s">
        <v>5</v>
      </c>
      <c r="J1" s="108"/>
      <c r="K1" s="107" t="s">
        <v>6</v>
      </c>
      <c r="L1" s="108"/>
      <c r="M1" s="107" t="s">
        <v>7</v>
      </c>
      <c r="N1" s="109"/>
      <c r="O1" s="110" t="s">
        <v>8</v>
      </c>
      <c r="P1" s="111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11.524^-1</f>
        <v>8.6775425199583478E-2</v>
      </c>
      <c r="U65">
        <f>T65*24</f>
        <v>2.0826102047900035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180</v>
      </c>
      <c r="U67">
        <f>T65*W65</f>
        <v>124.9566122874002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181</v>
      </c>
      <c r="U68">
        <f>T65*W66</f>
        <v>7497.3967372440129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240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>
        <v>16008</v>
      </c>
      <c r="D78" s="8">
        <v>651</v>
      </c>
      <c r="E78" s="95">
        <v>3545</v>
      </c>
      <c r="F78" s="8">
        <v>216</v>
      </c>
      <c r="G78" s="9">
        <v>7316</v>
      </c>
      <c r="H78" s="8">
        <v>248</v>
      </c>
      <c r="I78" s="9">
        <v>237</v>
      </c>
      <c r="J78" s="8">
        <v>1</v>
      </c>
      <c r="K78" s="9">
        <v>348</v>
      </c>
      <c r="L78" s="8">
        <v>14</v>
      </c>
      <c r="M78" s="9">
        <v>90</v>
      </c>
      <c r="N78" s="8">
        <v>0</v>
      </c>
      <c r="O78" s="9">
        <v>135</v>
      </c>
      <c r="P78" s="8">
        <v>14</v>
      </c>
    </row>
    <row r="79" spans="1:23" ht="17" thickBot="1">
      <c r="A79" s="12">
        <v>43963</v>
      </c>
      <c r="B79" s="49">
        <v>77</v>
      </c>
      <c r="C79" s="7">
        <v>16053</v>
      </c>
      <c r="D79" s="8">
        <v>660</v>
      </c>
      <c r="E79" s="95">
        <v>3553</v>
      </c>
      <c r="F79" s="8">
        <v>219</v>
      </c>
      <c r="G79" s="9">
        <v>7494</v>
      </c>
      <c r="H79" s="8">
        <v>254</v>
      </c>
      <c r="I79" s="9">
        <v>238</v>
      </c>
      <c r="J79" s="8">
        <v>1</v>
      </c>
      <c r="K79" s="9">
        <v>349</v>
      </c>
      <c r="L79" s="8">
        <v>14</v>
      </c>
      <c r="M79" s="9">
        <v>90</v>
      </c>
      <c r="N79" s="8">
        <v>0</v>
      </c>
      <c r="O79" s="9">
        <v>135</v>
      </c>
      <c r="P79" s="8">
        <v>15</v>
      </c>
    </row>
    <row r="80" spans="1:23" ht="17" thickBot="1">
      <c r="A80" s="12">
        <v>43964</v>
      </c>
      <c r="B80" s="49">
        <v>78</v>
      </c>
      <c r="C80" s="7">
        <v>16112</v>
      </c>
      <c r="D80" s="8">
        <v>667</v>
      </c>
      <c r="E80" s="95">
        <v>3559</v>
      </c>
      <c r="F80" s="8">
        <v>221</v>
      </c>
      <c r="G80" s="9">
        <v>7647</v>
      </c>
      <c r="H80" s="8">
        <v>257</v>
      </c>
      <c r="I80" s="9">
        <v>238</v>
      </c>
      <c r="J80" s="8">
        <v>1</v>
      </c>
      <c r="K80" s="9">
        <v>351</v>
      </c>
      <c r="L80" s="8">
        <v>14</v>
      </c>
      <c r="M80" s="9">
        <v>90</v>
      </c>
      <c r="N80" s="8">
        <v>0</v>
      </c>
      <c r="O80" s="9">
        <v>135</v>
      </c>
      <c r="P80" s="8">
        <v>15</v>
      </c>
    </row>
    <row r="81" spans="1:16" ht="17" thickBot="1">
      <c r="A81" s="12">
        <v>43965</v>
      </c>
      <c r="B81" s="49">
        <v>79</v>
      </c>
      <c r="C81" s="7">
        <v>16166</v>
      </c>
      <c r="D81" s="8">
        <v>674</v>
      </c>
      <c r="E81" s="95">
        <v>3569</v>
      </c>
      <c r="F81" s="8">
        <v>221</v>
      </c>
      <c r="G81" s="9">
        <v>7767</v>
      </c>
      <c r="H81" s="8">
        <v>259</v>
      </c>
      <c r="I81" s="9">
        <v>238</v>
      </c>
      <c r="J81" s="8">
        <v>1</v>
      </c>
      <c r="K81" s="9">
        <v>354</v>
      </c>
      <c r="L81" s="8">
        <v>14</v>
      </c>
      <c r="M81" s="9">
        <v>90</v>
      </c>
      <c r="N81" s="8">
        <v>0</v>
      </c>
      <c r="O81" s="9">
        <v>135</v>
      </c>
      <c r="P81" s="8">
        <v>15</v>
      </c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9"/>
  <sheetViews>
    <sheetView workbookViewId="0">
      <selection activeCell="A70" sqref="A70:XFD79"/>
    </sheetView>
  </sheetViews>
  <sheetFormatPr baseColWidth="10" defaultRowHeight="16"/>
  <cols>
    <col min="2" max="2" width="11.83203125" bestFit="1" customWidth="1"/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70">
        <v>1</v>
      </c>
      <c r="C2" s="70">
        <v>2</v>
      </c>
      <c r="D2" s="70">
        <v>8</v>
      </c>
      <c r="E2" s="71">
        <v>43897</v>
      </c>
      <c r="F2" s="70">
        <v>5.0031933999999998</v>
      </c>
      <c r="G2" s="70">
        <v>2.265339</v>
      </c>
      <c r="H2" s="70">
        <v>9.2167823999999996</v>
      </c>
      <c r="J2" t="s">
        <v>154</v>
      </c>
    </row>
    <row r="3" spans="1:10">
      <c r="A3" s="64">
        <v>2</v>
      </c>
      <c r="B3" s="70">
        <v>2</v>
      </c>
      <c r="C3" s="70">
        <v>3</v>
      </c>
      <c r="D3" s="70">
        <v>9</v>
      </c>
      <c r="E3" s="71">
        <v>43898</v>
      </c>
      <c r="F3" s="70">
        <v>4.4766763999999997</v>
      </c>
      <c r="G3" s="70">
        <v>2.4073639999999998</v>
      </c>
      <c r="H3" s="70">
        <v>8.0211904999999994</v>
      </c>
      <c r="J3" t="s">
        <v>155</v>
      </c>
    </row>
    <row r="4" spans="1:10">
      <c r="A4" s="64">
        <v>3</v>
      </c>
      <c r="B4" s="70">
        <v>3</v>
      </c>
      <c r="C4" s="70">
        <v>4</v>
      </c>
      <c r="D4" s="70">
        <v>10</v>
      </c>
      <c r="E4" s="71">
        <v>43899</v>
      </c>
      <c r="F4" s="70">
        <v>3.6717775000000001</v>
      </c>
      <c r="G4" s="70">
        <v>1.8920547000000001</v>
      </c>
      <c r="H4" s="70">
        <v>6.1107611000000004</v>
      </c>
      <c r="J4" t="s">
        <v>156</v>
      </c>
    </row>
    <row r="5" spans="1:10">
      <c r="A5" s="64">
        <v>4</v>
      </c>
      <c r="B5" s="70">
        <v>4</v>
      </c>
      <c r="C5" s="70">
        <v>5</v>
      </c>
      <c r="D5" s="70">
        <v>11</v>
      </c>
      <c r="E5" s="71">
        <v>43900</v>
      </c>
      <c r="F5" s="70">
        <v>2.4788076000000001</v>
      </c>
      <c r="G5" s="70">
        <v>1.3861097</v>
      </c>
      <c r="H5" s="70">
        <v>4.0459984999999996</v>
      </c>
      <c r="J5" t="s">
        <v>159</v>
      </c>
    </row>
    <row r="6" spans="1:10">
      <c r="A6" s="64">
        <v>5</v>
      </c>
      <c r="B6" s="70">
        <v>5</v>
      </c>
      <c r="C6" s="70">
        <v>6</v>
      </c>
      <c r="D6" s="70">
        <v>12</v>
      </c>
      <c r="E6" s="71">
        <v>43901</v>
      </c>
      <c r="F6" s="70">
        <v>2.6624411000000001</v>
      </c>
      <c r="G6" s="70">
        <v>1.7283280000000001</v>
      </c>
      <c r="H6" s="70">
        <v>4.0425008</v>
      </c>
      <c r="J6" t="s">
        <v>157</v>
      </c>
    </row>
    <row r="7" spans="1:10">
      <c r="A7" s="64">
        <v>6</v>
      </c>
      <c r="B7" s="70">
        <v>6</v>
      </c>
      <c r="C7" s="70">
        <v>7</v>
      </c>
      <c r="D7" s="70">
        <v>13</v>
      </c>
      <c r="E7" s="71">
        <v>43902</v>
      </c>
      <c r="F7" s="70">
        <v>2.6902735999999998</v>
      </c>
      <c r="G7" s="70">
        <v>1.7414906999999999</v>
      </c>
      <c r="H7" s="70">
        <v>3.8855561999999999</v>
      </c>
      <c r="J7" t="s">
        <v>158</v>
      </c>
    </row>
    <row r="8" spans="1:10" ht="17">
      <c r="A8" s="64">
        <v>7</v>
      </c>
      <c r="B8" s="70">
        <v>7</v>
      </c>
      <c r="C8" s="70">
        <v>8</v>
      </c>
      <c r="D8" s="70">
        <v>14</v>
      </c>
      <c r="E8" s="71">
        <v>43903</v>
      </c>
      <c r="F8" s="70">
        <v>3.0213321999999998</v>
      </c>
      <c r="G8" s="70">
        <v>2.1100764000000001</v>
      </c>
      <c r="H8" s="70">
        <v>4.1713804000000003</v>
      </c>
      <c r="J8" s="72"/>
    </row>
    <row r="9" spans="1:10" ht="17">
      <c r="A9" s="64">
        <v>8</v>
      </c>
      <c r="B9" s="70">
        <v>8</v>
      </c>
      <c r="C9" s="70">
        <v>9</v>
      </c>
      <c r="D9" s="70">
        <v>15</v>
      </c>
      <c r="E9" s="71">
        <v>43904</v>
      </c>
      <c r="F9" s="70">
        <v>3.4679120999999999</v>
      </c>
      <c r="G9" s="70">
        <v>2.4887074</v>
      </c>
      <c r="H9" s="70">
        <v>4.7849782000000003</v>
      </c>
      <c r="J9" s="72"/>
    </row>
    <row r="10" spans="1:10">
      <c r="A10" s="64">
        <v>9</v>
      </c>
      <c r="B10" s="70">
        <v>9</v>
      </c>
      <c r="C10" s="70">
        <v>10</v>
      </c>
      <c r="D10" s="70">
        <v>16</v>
      </c>
      <c r="E10" s="71">
        <v>43905</v>
      </c>
      <c r="F10" s="70">
        <v>3.7262718000000001</v>
      </c>
      <c r="G10" s="70">
        <v>2.5459553000000001</v>
      </c>
      <c r="H10" s="70">
        <v>5.2538375000000004</v>
      </c>
    </row>
    <row r="11" spans="1:10">
      <c r="A11" s="64">
        <v>10</v>
      </c>
      <c r="B11" s="70">
        <v>10</v>
      </c>
      <c r="C11" s="70">
        <v>11</v>
      </c>
      <c r="D11" s="70">
        <v>17</v>
      </c>
      <c r="E11" s="71">
        <v>43906</v>
      </c>
      <c r="F11" s="70">
        <v>3.6272068000000002</v>
      </c>
      <c r="G11" s="70">
        <v>2.4586383999999999</v>
      </c>
      <c r="H11" s="70">
        <v>5.1853579999999999</v>
      </c>
    </row>
    <row r="12" spans="1:10">
      <c r="A12" s="64">
        <v>11</v>
      </c>
      <c r="B12" s="70">
        <v>11</v>
      </c>
      <c r="C12" s="70">
        <v>12</v>
      </c>
      <c r="D12" s="70">
        <v>18</v>
      </c>
      <c r="E12" s="71">
        <v>43907</v>
      </c>
      <c r="F12" s="70">
        <v>3.5569339000000002</v>
      </c>
      <c r="G12" s="70">
        <v>2.3243597</v>
      </c>
      <c r="H12" s="70">
        <v>5.2477080000000003</v>
      </c>
    </row>
    <row r="13" spans="1:10">
      <c r="A13" s="64">
        <v>12</v>
      </c>
      <c r="B13" s="70">
        <v>12</v>
      </c>
      <c r="C13" s="70">
        <v>13</v>
      </c>
      <c r="D13" s="70">
        <v>19</v>
      </c>
      <c r="E13" s="71">
        <v>43908</v>
      </c>
      <c r="F13" s="70">
        <v>3.6253687999999999</v>
      </c>
      <c r="G13" s="70">
        <v>2.4461219000000001</v>
      </c>
      <c r="H13" s="70">
        <v>5.2192428</v>
      </c>
    </row>
    <row r="14" spans="1:10">
      <c r="A14" s="64">
        <v>13</v>
      </c>
      <c r="B14" s="70">
        <v>13</v>
      </c>
      <c r="C14" s="70">
        <v>14</v>
      </c>
      <c r="D14" s="70">
        <v>20</v>
      </c>
      <c r="E14" s="71">
        <v>43909</v>
      </c>
      <c r="F14" s="70">
        <v>3.0882678000000001</v>
      </c>
      <c r="G14" s="70">
        <v>2.0697439000000002</v>
      </c>
      <c r="H14" s="70">
        <v>4.4263862999999999</v>
      </c>
    </row>
    <row r="15" spans="1:10">
      <c r="A15" s="64">
        <v>14</v>
      </c>
      <c r="B15" s="70">
        <v>14</v>
      </c>
      <c r="C15" s="70">
        <v>15</v>
      </c>
      <c r="D15" s="70">
        <v>21</v>
      </c>
      <c r="E15" s="71">
        <v>43910</v>
      </c>
      <c r="F15" s="70">
        <v>2.9288482999999998</v>
      </c>
      <c r="G15" s="70">
        <v>1.9708565</v>
      </c>
      <c r="H15" s="70">
        <v>4.1638073000000002</v>
      </c>
    </row>
    <row r="16" spans="1:10">
      <c r="A16" s="64">
        <v>15</v>
      </c>
      <c r="B16" s="70">
        <v>15</v>
      </c>
      <c r="C16" s="70">
        <v>16</v>
      </c>
      <c r="D16" s="70">
        <v>22</v>
      </c>
      <c r="E16" s="71">
        <v>43911</v>
      </c>
      <c r="F16" s="70">
        <v>2.6757681999999998</v>
      </c>
      <c r="G16" s="70">
        <v>1.8998587</v>
      </c>
      <c r="H16" s="70">
        <v>3.6564546</v>
      </c>
    </row>
    <row r="17" spans="1:8">
      <c r="A17" s="64">
        <v>16</v>
      </c>
      <c r="B17" s="70">
        <v>16</v>
      </c>
      <c r="C17" s="70">
        <v>17</v>
      </c>
      <c r="D17" s="70">
        <v>23</v>
      </c>
      <c r="E17" s="71">
        <v>43912</v>
      </c>
      <c r="F17" s="70">
        <v>2.4941697</v>
      </c>
      <c r="G17" s="70">
        <v>1.8510066999999999</v>
      </c>
      <c r="H17" s="70">
        <v>3.3156680000000001</v>
      </c>
    </row>
    <row r="18" spans="1:8">
      <c r="A18" s="64">
        <v>17</v>
      </c>
      <c r="B18" s="70">
        <v>17</v>
      </c>
      <c r="C18" s="70">
        <v>18</v>
      </c>
      <c r="D18" s="70">
        <v>24</v>
      </c>
      <c r="E18" s="71">
        <v>43913</v>
      </c>
      <c r="F18" s="70">
        <v>2.5037474</v>
      </c>
      <c r="G18" s="70">
        <v>1.9177464</v>
      </c>
      <c r="H18" s="70">
        <v>3.2791106000000001</v>
      </c>
    </row>
    <row r="19" spans="1:8">
      <c r="A19" s="64">
        <v>18</v>
      </c>
      <c r="B19" s="70">
        <v>18</v>
      </c>
      <c r="C19" s="70">
        <v>19</v>
      </c>
      <c r="D19" s="70">
        <v>25</v>
      </c>
      <c r="E19" s="71">
        <v>43914</v>
      </c>
      <c r="F19" s="70">
        <v>2.2209278000000001</v>
      </c>
      <c r="G19" s="70">
        <v>1.7072704999999999</v>
      </c>
      <c r="H19" s="70">
        <v>2.8411526999999999</v>
      </c>
    </row>
    <row r="20" spans="1:8">
      <c r="A20" s="64">
        <v>19</v>
      </c>
      <c r="B20" s="70">
        <v>19</v>
      </c>
      <c r="C20" s="70">
        <v>20</v>
      </c>
      <c r="D20" s="70">
        <v>26</v>
      </c>
      <c r="E20" s="71">
        <v>43915</v>
      </c>
      <c r="F20" s="70">
        <v>2.1869610000000002</v>
      </c>
      <c r="G20" s="70">
        <v>1.7044999000000001</v>
      </c>
      <c r="H20" s="70">
        <v>2.7032970000000001</v>
      </c>
    </row>
    <row r="21" spans="1:8">
      <c r="A21" s="64">
        <v>20</v>
      </c>
      <c r="B21" s="70">
        <v>20</v>
      </c>
      <c r="C21" s="70">
        <v>21</v>
      </c>
      <c r="D21" s="70">
        <v>27</v>
      </c>
      <c r="E21" s="71">
        <v>43916</v>
      </c>
      <c r="F21" s="70">
        <v>2.0911124000000001</v>
      </c>
      <c r="G21" s="70">
        <v>1.6997422</v>
      </c>
      <c r="H21" s="70">
        <v>2.5779394999999998</v>
      </c>
    </row>
    <row r="22" spans="1:8">
      <c r="A22" s="64">
        <v>21</v>
      </c>
      <c r="B22" s="70">
        <v>21</v>
      </c>
      <c r="C22" s="70">
        <v>22</v>
      </c>
      <c r="D22" s="70">
        <v>28</v>
      </c>
      <c r="E22" s="71">
        <v>43917</v>
      </c>
      <c r="F22" s="70">
        <v>2.0713938999999999</v>
      </c>
      <c r="G22" s="70">
        <v>1.6672053</v>
      </c>
      <c r="H22" s="70">
        <v>2.5117896000000002</v>
      </c>
    </row>
    <row r="23" spans="1:8">
      <c r="A23" s="64">
        <v>22</v>
      </c>
      <c r="B23" s="70">
        <v>22</v>
      </c>
      <c r="C23" s="70">
        <v>23</v>
      </c>
      <c r="D23" s="70">
        <v>29</v>
      </c>
      <c r="E23" s="71">
        <v>43918</v>
      </c>
      <c r="F23" s="70">
        <v>2.0560174</v>
      </c>
      <c r="G23" s="70">
        <v>1.6407243</v>
      </c>
      <c r="H23" s="70">
        <v>2.5125909000000002</v>
      </c>
    </row>
    <row r="24" spans="1:8">
      <c r="A24" s="64">
        <v>23</v>
      </c>
      <c r="B24" s="70">
        <v>23</v>
      </c>
      <c r="C24" s="70">
        <v>24</v>
      </c>
      <c r="D24" s="70">
        <v>30</v>
      </c>
      <c r="E24" s="71">
        <v>43919</v>
      </c>
      <c r="F24" s="70">
        <v>1.9465455</v>
      </c>
      <c r="G24" s="70">
        <v>1.5808814</v>
      </c>
      <c r="H24" s="70">
        <v>2.3460119000000001</v>
      </c>
    </row>
    <row r="25" spans="1:8">
      <c r="A25" s="64">
        <v>24</v>
      </c>
      <c r="B25" s="70">
        <v>24</v>
      </c>
      <c r="C25" s="70">
        <v>25</v>
      </c>
      <c r="D25" s="70">
        <v>31</v>
      </c>
      <c r="E25" s="71">
        <v>43920</v>
      </c>
      <c r="F25" s="70">
        <v>1.6286449000000001</v>
      </c>
      <c r="G25" s="70">
        <v>1.3513725000000001</v>
      </c>
      <c r="H25" s="70">
        <v>1.9431654</v>
      </c>
    </row>
    <row r="26" spans="1:8">
      <c r="A26" s="64">
        <v>25</v>
      </c>
      <c r="B26" s="70">
        <v>25</v>
      </c>
      <c r="C26" s="70">
        <v>26</v>
      </c>
      <c r="D26" s="70">
        <v>32</v>
      </c>
      <c r="E26" s="71">
        <v>43921</v>
      </c>
      <c r="F26" s="70">
        <v>1.6562546</v>
      </c>
      <c r="G26" s="70">
        <v>1.4097322000000001</v>
      </c>
      <c r="H26" s="70">
        <v>1.9281732</v>
      </c>
    </row>
    <row r="27" spans="1:8">
      <c r="A27" s="64">
        <v>26</v>
      </c>
      <c r="B27" s="70">
        <v>26</v>
      </c>
      <c r="C27" s="70">
        <v>27</v>
      </c>
      <c r="D27" s="70">
        <v>33</v>
      </c>
      <c r="E27" s="71">
        <v>43922</v>
      </c>
      <c r="F27" s="70">
        <v>1.5231931999999999</v>
      </c>
      <c r="G27" s="70">
        <v>1.3185476</v>
      </c>
      <c r="H27" s="70">
        <v>1.7261447999999999</v>
      </c>
    </row>
    <row r="28" spans="1:8">
      <c r="A28" s="64">
        <v>27</v>
      </c>
      <c r="B28" s="70">
        <v>27</v>
      </c>
      <c r="C28" s="70">
        <v>28</v>
      </c>
      <c r="D28" s="70">
        <v>34</v>
      </c>
      <c r="E28" s="71">
        <v>43923</v>
      </c>
      <c r="F28" s="70">
        <v>1.4317236</v>
      </c>
      <c r="G28" s="70">
        <v>1.2586527999999999</v>
      </c>
      <c r="H28" s="70">
        <v>1.6113309</v>
      </c>
    </row>
    <row r="29" spans="1:8">
      <c r="A29" s="64">
        <v>28</v>
      </c>
      <c r="B29" s="70">
        <v>28</v>
      </c>
      <c r="C29" s="70">
        <v>29</v>
      </c>
      <c r="D29" s="70">
        <v>35</v>
      </c>
      <c r="E29" s="71">
        <v>43924</v>
      </c>
      <c r="F29" s="70">
        <v>1.3315716</v>
      </c>
      <c r="G29" s="70">
        <v>1.1857114</v>
      </c>
      <c r="H29" s="70">
        <v>1.4678998000000001</v>
      </c>
    </row>
    <row r="30" spans="1:8">
      <c r="A30" s="64">
        <v>29</v>
      </c>
      <c r="B30" s="70">
        <v>29</v>
      </c>
      <c r="C30" s="70">
        <v>30</v>
      </c>
      <c r="D30" s="70">
        <v>36</v>
      </c>
      <c r="E30" s="71">
        <v>43925</v>
      </c>
      <c r="F30" s="70">
        <v>1.1724821999999999</v>
      </c>
      <c r="G30" s="70">
        <v>1.0718132</v>
      </c>
      <c r="H30" s="70">
        <v>1.2749222</v>
      </c>
    </row>
    <row r="31" spans="1:8">
      <c r="A31" s="64">
        <v>30</v>
      </c>
      <c r="B31" s="70">
        <v>30</v>
      </c>
      <c r="C31" s="70">
        <v>31</v>
      </c>
      <c r="D31" s="70">
        <v>37</v>
      </c>
      <c r="E31" s="71">
        <v>43926</v>
      </c>
      <c r="F31" s="70">
        <v>1.1015714999999999</v>
      </c>
      <c r="G31" s="70">
        <v>1.0331826</v>
      </c>
      <c r="H31" s="70">
        <v>1.1799706999999999</v>
      </c>
    </row>
    <row r="32" spans="1:8">
      <c r="A32" s="64">
        <v>31</v>
      </c>
      <c r="B32" s="70">
        <v>31</v>
      </c>
      <c r="C32" s="70">
        <v>32</v>
      </c>
      <c r="D32" s="70">
        <v>38</v>
      </c>
      <c r="E32" s="71">
        <v>43927</v>
      </c>
      <c r="F32" s="70">
        <v>1.0665971000000001</v>
      </c>
      <c r="G32" s="70">
        <v>1.0136712999999999</v>
      </c>
      <c r="H32" s="70">
        <v>1.1198196</v>
      </c>
    </row>
    <row r="33" spans="1:8">
      <c r="A33" s="64">
        <v>32</v>
      </c>
      <c r="B33" s="70">
        <v>32</v>
      </c>
      <c r="C33" s="70">
        <v>33</v>
      </c>
      <c r="D33" s="70">
        <v>39</v>
      </c>
      <c r="E33" s="71">
        <v>43928</v>
      </c>
      <c r="F33" s="70">
        <v>0.97862009999999999</v>
      </c>
      <c r="G33" s="70">
        <v>0.9376736</v>
      </c>
      <c r="H33" s="70">
        <v>1.0214974999999999</v>
      </c>
    </row>
    <row r="34" spans="1:8">
      <c r="A34" s="64">
        <v>33</v>
      </c>
      <c r="B34" s="70">
        <v>33</v>
      </c>
      <c r="C34" s="70">
        <v>34</v>
      </c>
      <c r="D34" s="70">
        <v>40</v>
      </c>
      <c r="E34" s="71">
        <v>43929</v>
      </c>
      <c r="F34" s="70">
        <v>0.94928250000000003</v>
      </c>
      <c r="G34" s="70">
        <v>0.91293239999999998</v>
      </c>
      <c r="H34" s="70">
        <v>0.98929219999999995</v>
      </c>
    </row>
    <row r="35" spans="1:8">
      <c r="A35" s="64">
        <v>34</v>
      </c>
      <c r="B35" s="70">
        <v>34</v>
      </c>
      <c r="C35" s="70">
        <v>35</v>
      </c>
      <c r="D35" s="70">
        <v>41</v>
      </c>
      <c r="E35" s="71">
        <v>43930</v>
      </c>
      <c r="F35" s="70">
        <v>0.95834390000000003</v>
      </c>
      <c r="G35" s="70">
        <v>0.91892249999999998</v>
      </c>
      <c r="H35" s="70">
        <v>0.99914579999999997</v>
      </c>
    </row>
    <row r="36" spans="1:8">
      <c r="A36" s="64">
        <v>35</v>
      </c>
      <c r="B36" s="70">
        <v>35</v>
      </c>
      <c r="C36" s="70">
        <v>36</v>
      </c>
      <c r="D36" s="70">
        <v>42</v>
      </c>
      <c r="E36" s="71">
        <v>43931</v>
      </c>
      <c r="F36" s="70">
        <v>1.0968488999999999</v>
      </c>
      <c r="G36" s="70">
        <v>1.0558491999999999</v>
      </c>
      <c r="H36" s="70">
        <v>1.1403752</v>
      </c>
    </row>
    <row r="37" spans="1:8">
      <c r="A37" s="64">
        <v>36</v>
      </c>
      <c r="B37" s="70">
        <v>36</v>
      </c>
      <c r="C37" s="70">
        <v>37</v>
      </c>
      <c r="D37" s="70">
        <v>43</v>
      </c>
      <c r="E37" s="71">
        <v>43932</v>
      </c>
      <c r="F37" s="70">
        <v>1.0702623</v>
      </c>
      <c r="G37" s="70">
        <v>1.0372222</v>
      </c>
      <c r="H37" s="70">
        <v>1.1025997999999999</v>
      </c>
    </row>
    <row r="38" spans="1:8">
      <c r="A38" s="64">
        <v>37</v>
      </c>
      <c r="B38" s="70">
        <v>37</v>
      </c>
      <c r="C38" s="70">
        <v>38</v>
      </c>
      <c r="D38" s="70">
        <v>44</v>
      </c>
      <c r="E38" s="71">
        <v>43933</v>
      </c>
      <c r="F38" s="70">
        <v>1.0272741999999999</v>
      </c>
      <c r="G38" s="70">
        <v>0.9957452</v>
      </c>
      <c r="H38" s="70">
        <v>1.0563008</v>
      </c>
    </row>
    <row r="39" spans="1:8">
      <c r="A39" s="64">
        <v>38</v>
      </c>
      <c r="B39" s="70">
        <v>38</v>
      </c>
      <c r="C39" s="70">
        <v>39</v>
      </c>
      <c r="D39" s="70">
        <v>45</v>
      </c>
      <c r="E39" s="71">
        <v>43934</v>
      </c>
      <c r="F39" s="70">
        <v>0.99576580000000003</v>
      </c>
      <c r="G39" s="70">
        <v>0.96905450000000004</v>
      </c>
      <c r="H39" s="70">
        <v>1.0259465000000001</v>
      </c>
    </row>
    <row r="40" spans="1:8">
      <c r="A40" s="64">
        <v>39</v>
      </c>
      <c r="B40" s="70">
        <v>39</v>
      </c>
      <c r="C40" s="70">
        <v>40</v>
      </c>
      <c r="D40" s="70">
        <v>46</v>
      </c>
      <c r="E40" s="71">
        <v>43935</v>
      </c>
      <c r="F40" s="70">
        <v>0.95358909999999997</v>
      </c>
      <c r="G40" s="70">
        <v>0.92835900000000005</v>
      </c>
      <c r="H40" s="70">
        <v>0.98082570000000002</v>
      </c>
    </row>
    <row r="41" spans="1:8">
      <c r="A41" s="64">
        <v>40</v>
      </c>
      <c r="B41" s="70">
        <v>40</v>
      </c>
      <c r="C41" s="70">
        <v>41</v>
      </c>
      <c r="D41" s="70">
        <v>47</v>
      </c>
      <c r="E41" s="71">
        <v>43936</v>
      </c>
      <c r="F41" s="70">
        <v>0.94507969999999997</v>
      </c>
      <c r="G41" s="70">
        <v>0.91767659999999995</v>
      </c>
      <c r="H41" s="70">
        <v>0.97658840000000002</v>
      </c>
    </row>
    <row r="42" spans="1:8">
      <c r="A42" s="64">
        <v>41</v>
      </c>
      <c r="B42" s="70">
        <v>41</v>
      </c>
      <c r="C42" s="70">
        <v>42</v>
      </c>
      <c r="D42" s="70">
        <v>48</v>
      </c>
      <c r="E42" s="71">
        <v>43937</v>
      </c>
      <c r="F42" s="70">
        <v>0.94109279999999995</v>
      </c>
      <c r="G42" s="70">
        <v>0.91141459999999996</v>
      </c>
      <c r="H42" s="70">
        <v>0.97187460000000003</v>
      </c>
    </row>
    <row r="43" spans="1:8">
      <c r="A43" s="64">
        <v>42</v>
      </c>
      <c r="B43" s="70">
        <v>42</v>
      </c>
      <c r="C43" s="70">
        <v>43</v>
      </c>
      <c r="D43" s="70">
        <v>49</v>
      </c>
      <c r="E43" s="71">
        <v>43938</v>
      </c>
      <c r="F43" s="70">
        <v>0.69067579999999995</v>
      </c>
      <c r="G43" s="70">
        <v>0.66563919999999999</v>
      </c>
      <c r="H43" s="70">
        <v>0.71643179999999995</v>
      </c>
    </row>
    <row r="44" spans="1:8">
      <c r="A44" s="64">
        <v>43</v>
      </c>
      <c r="B44" s="70">
        <v>43</v>
      </c>
      <c r="C44" s="70">
        <v>44</v>
      </c>
      <c r="D44" s="70">
        <v>50</v>
      </c>
      <c r="E44" s="71">
        <v>43939</v>
      </c>
      <c r="F44" s="70">
        <v>0.74279580000000001</v>
      </c>
      <c r="G44" s="70">
        <v>0.70021900000000004</v>
      </c>
      <c r="H44" s="70">
        <v>0.78799589999999997</v>
      </c>
    </row>
    <row r="45" spans="1:8">
      <c r="A45" s="64">
        <v>44</v>
      </c>
      <c r="B45" s="70">
        <v>44</v>
      </c>
      <c r="C45" s="70">
        <v>45</v>
      </c>
      <c r="D45" s="70">
        <v>51</v>
      </c>
      <c r="E45" s="71">
        <v>43940</v>
      </c>
      <c r="F45" s="70">
        <v>0.77089549999999996</v>
      </c>
      <c r="G45" s="70">
        <v>0.70866260000000003</v>
      </c>
      <c r="H45" s="70">
        <v>0.83046549999999997</v>
      </c>
    </row>
    <row r="46" spans="1:8">
      <c r="A46" s="64">
        <v>45</v>
      </c>
      <c r="B46" s="70">
        <v>45</v>
      </c>
      <c r="C46" s="70">
        <v>46</v>
      </c>
      <c r="D46" s="70">
        <v>52</v>
      </c>
      <c r="E46" s="71">
        <v>43941</v>
      </c>
      <c r="F46" s="70">
        <v>0.88106720000000005</v>
      </c>
      <c r="G46" s="70">
        <v>0.81386259999999999</v>
      </c>
      <c r="H46" s="70">
        <v>0.95187549999999999</v>
      </c>
    </row>
    <row r="47" spans="1:8">
      <c r="A47" s="64">
        <v>46</v>
      </c>
      <c r="B47" s="70">
        <v>46</v>
      </c>
      <c r="C47" s="70">
        <v>47</v>
      </c>
      <c r="D47" s="70">
        <v>53</v>
      </c>
      <c r="E47" s="71">
        <v>43942</v>
      </c>
      <c r="F47" s="70">
        <v>0.92414529999999995</v>
      </c>
      <c r="G47" s="70">
        <v>0.8624619</v>
      </c>
      <c r="H47" s="70">
        <v>0.98384349999999998</v>
      </c>
    </row>
    <row r="48" spans="1:8">
      <c r="A48" s="64">
        <v>47</v>
      </c>
      <c r="B48" s="70">
        <v>47</v>
      </c>
      <c r="C48" s="70">
        <v>48</v>
      </c>
      <c r="D48" s="70">
        <v>54</v>
      </c>
      <c r="E48" s="71">
        <v>43943</v>
      </c>
      <c r="F48" s="70">
        <v>0.93903020000000004</v>
      </c>
      <c r="G48" s="70">
        <v>0.89327639999999997</v>
      </c>
      <c r="H48" s="70">
        <v>0.98343320000000001</v>
      </c>
    </row>
    <row r="49" spans="1:8">
      <c r="A49" s="64">
        <v>48</v>
      </c>
      <c r="B49" s="70">
        <v>48</v>
      </c>
      <c r="C49" s="70">
        <v>49</v>
      </c>
      <c r="D49" s="70">
        <v>55</v>
      </c>
      <c r="E49" s="71">
        <v>43944</v>
      </c>
      <c r="F49" s="70">
        <v>0.86642419999999998</v>
      </c>
      <c r="G49" s="70">
        <v>0.83006040000000003</v>
      </c>
      <c r="H49" s="70">
        <v>0.89998670000000003</v>
      </c>
    </row>
    <row r="50" spans="1:8">
      <c r="A50" s="64">
        <v>49</v>
      </c>
      <c r="B50" s="70">
        <v>49</v>
      </c>
      <c r="C50" s="70">
        <v>50</v>
      </c>
      <c r="D50" s="70">
        <v>56</v>
      </c>
      <c r="E50" s="71">
        <v>43945</v>
      </c>
      <c r="F50" s="70">
        <v>0.94839439999999997</v>
      </c>
      <c r="G50" s="70">
        <v>0.90999240000000003</v>
      </c>
      <c r="H50" s="70">
        <v>0.98624060000000002</v>
      </c>
    </row>
    <row r="51" spans="1:8">
      <c r="A51" s="64">
        <v>50</v>
      </c>
      <c r="B51" s="70">
        <v>50</v>
      </c>
      <c r="C51" s="70">
        <v>51</v>
      </c>
      <c r="D51" s="70">
        <v>57</v>
      </c>
      <c r="E51" s="71">
        <v>43946</v>
      </c>
      <c r="F51" s="70">
        <v>0.91947129999999999</v>
      </c>
      <c r="G51" s="70">
        <v>0.88400469999999998</v>
      </c>
      <c r="H51" s="70">
        <v>0.95769029999999999</v>
      </c>
    </row>
    <row r="52" spans="1:8">
      <c r="A52" s="64">
        <v>51</v>
      </c>
      <c r="B52" s="70">
        <v>51</v>
      </c>
      <c r="C52" s="70">
        <v>52</v>
      </c>
      <c r="D52" s="70">
        <v>58</v>
      </c>
      <c r="E52" s="71">
        <v>43947</v>
      </c>
      <c r="F52" s="70">
        <v>0.90607910000000003</v>
      </c>
      <c r="G52" s="70">
        <v>0.87325629999999999</v>
      </c>
      <c r="H52" s="70">
        <v>0.93736220000000003</v>
      </c>
    </row>
    <row r="53" spans="1:8">
      <c r="A53" s="64">
        <v>52</v>
      </c>
      <c r="B53" s="70">
        <v>52</v>
      </c>
      <c r="C53" s="70">
        <v>53</v>
      </c>
      <c r="D53" s="70">
        <v>59</v>
      </c>
      <c r="E53" s="71">
        <v>43948</v>
      </c>
      <c r="F53" s="70">
        <v>0.7910893</v>
      </c>
      <c r="G53" s="70">
        <v>0.75664070000000005</v>
      </c>
      <c r="H53" s="70">
        <v>0.82416540000000005</v>
      </c>
    </row>
    <row r="54" spans="1:8">
      <c r="A54" s="64">
        <v>53</v>
      </c>
      <c r="B54" s="70">
        <v>53</v>
      </c>
      <c r="C54" s="70">
        <v>54</v>
      </c>
      <c r="D54" s="70">
        <v>60</v>
      </c>
      <c r="E54" s="71">
        <v>43949</v>
      </c>
      <c r="F54" s="70">
        <v>0.75484759999999995</v>
      </c>
      <c r="G54" s="70">
        <v>0.71831719999999999</v>
      </c>
      <c r="H54" s="70">
        <v>0.79427499999999995</v>
      </c>
    </row>
    <row r="55" spans="1:8">
      <c r="A55" s="64">
        <v>54</v>
      </c>
      <c r="B55" s="70">
        <v>54</v>
      </c>
      <c r="C55" s="70">
        <v>55</v>
      </c>
      <c r="D55" s="70">
        <v>61</v>
      </c>
      <c r="E55" s="71">
        <v>43950</v>
      </c>
      <c r="F55" s="70">
        <v>0.66837329999999995</v>
      </c>
      <c r="G55" s="70">
        <v>0.62498160000000003</v>
      </c>
      <c r="H55" s="70">
        <v>0.71229679999999995</v>
      </c>
    </row>
    <row r="56" spans="1:8">
      <c r="A56" s="64">
        <v>55</v>
      </c>
      <c r="B56" s="70">
        <v>55</v>
      </c>
      <c r="C56" s="70">
        <v>56</v>
      </c>
      <c r="D56" s="70">
        <v>62</v>
      </c>
      <c r="E56" s="71">
        <v>43951</v>
      </c>
      <c r="F56" s="70">
        <v>0.70828040000000003</v>
      </c>
      <c r="G56" s="70">
        <v>0.65182689999999999</v>
      </c>
      <c r="H56" s="70">
        <v>0.76695429999999998</v>
      </c>
    </row>
    <row r="57" spans="1:8">
      <c r="A57" s="64">
        <v>56</v>
      </c>
      <c r="B57" s="70">
        <v>56</v>
      </c>
      <c r="C57" s="70">
        <v>57</v>
      </c>
      <c r="D57" s="70">
        <v>63</v>
      </c>
      <c r="E57" s="71">
        <v>43952</v>
      </c>
      <c r="F57" s="70">
        <v>0.70939419999999997</v>
      </c>
      <c r="G57" s="70">
        <v>0.64628770000000002</v>
      </c>
      <c r="H57" s="70">
        <v>0.77391030000000005</v>
      </c>
    </row>
    <row r="58" spans="1:8">
      <c r="A58" s="64">
        <v>57</v>
      </c>
      <c r="B58" s="70">
        <v>57</v>
      </c>
      <c r="C58" s="70">
        <v>58</v>
      </c>
      <c r="D58" s="70">
        <v>64</v>
      </c>
      <c r="E58" s="71">
        <v>43953</v>
      </c>
      <c r="F58" s="70">
        <v>0.66609030000000002</v>
      </c>
      <c r="G58" s="70">
        <v>0.60330399999999995</v>
      </c>
      <c r="H58" s="70">
        <v>0.7316703</v>
      </c>
    </row>
    <row r="59" spans="1:8">
      <c r="A59" s="64">
        <v>58</v>
      </c>
      <c r="B59" s="70">
        <v>58</v>
      </c>
      <c r="C59" s="70">
        <v>59</v>
      </c>
      <c r="D59" s="70">
        <v>65</v>
      </c>
      <c r="E59" s="71">
        <v>43954</v>
      </c>
      <c r="F59" s="70">
        <v>0.59346659999999996</v>
      </c>
      <c r="G59" s="70">
        <v>0.53884149999999997</v>
      </c>
      <c r="H59" s="70">
        <v>0.65247929999999998</v>
      </c>
    </row>
    <row r="60" spans="1:8">
      <c r="A60" s="64">
        <v>59</v>
      </c>
      <c r="B60" s="70">
        <v>59</v>
      </c>
      <c r="C60" s="70">
        <v>60</v>
      </c>
      <c r="D60" s="70">
        <v>66</v>
      </c>
      <c r="E60" s="71">
        <v>43955</v>
      </c>
      <c r="F60" s="70">
        <v>0.67737599999999998</v>
      </c>
      <c r="G60" s="70">
        <v>0.60291450000000002</v>
      </c>
      <c r="H60" s="70">
        <v>0.75248130000000002</v>
      </c>
    </row>
    <row r="61" spans="1:8">
      <c r="A61" s="64">
        <v>60</v>
      </c>
      <c r="B61" s="70">
        <v>60</v>
      </c>
      <c r="C61" s="70">
        <v>61</v>
      </c>
      <c r="D61" s="70">
        <v>67</v>
      </c>
      <c r="E61" s="71">
        <v>43956</v>
      </c>
      <c r="F61" s="70">
        <v>0.68774389999999996</v>
      </c>
      <c r="G61" s="70">
        <v>0.61924959999999996</v>
      </c>
      <c r="H61" s="70">
        <v>0.76251349999999996</v>
      </c>
    </row>
    <row r="62" spans="1:8">
      <c r="A62" s="64">
        <v>61</v>
      </c>
      <c r="B62" s="70">
        <v>61</v>
      </c>
      <c r="C62" s="70">
        <v>62</v>
      </c>
      <c r="D62" s="70">
        <v>68</v>
      </c>
      <c r="E62" s="71">
        <v>43957</v>
      </c>
      <c r="F62" s="70">
        <v>0.88735019999999998</v>
      </c>
      <c r="G62" s="70">
        <v>0.80500419999999995</v>
      </c>
      <c r="H62" s="70">
        <v>0.97509120000000005</v>
      </c>
    </row>
    <row r="63" spans="1:8">
      <c r="A63" s="64">
        <v>62</v>
      </c>
      <c r="B63" s="70">
        <v>62</v>
      </c>
      <c r="C63" s="70">
        <v>63</v>
      </c>
      <c r="D63" s="70">
        <v>69</v>
      </c>
      <c r="E63" s="71">
        <v>43958</v>
      </c>
      <c r="F63" s="70">
        <v>1.0224188999999999</v>
      </c>
      <c r="G63" s="70">
        <v>0.94609149999999997</v>
      </c>
      <c r="H63" s="70">
        <v>1.1156740000000001</v>
      </c>
    </row>
    <row r="64" spans="1:8">
      <c r="A64" s="64">
        <v>63</v>
      </c>
      <c r="B64" s="70">
        <v>63</v>
      </c>
      <c r="C64" s="70">
        <v>64</v>
      </c>
      <c r="D64" s="70">
        <v>70</v>
      </c>
      <c r="E64" s="71">
        <v>43959</v>
      </c>
      <c r="F64" s="70">
        <v>1.1825996000000001</v>
      </c>
      <c r="G64" s="70">
        <v>1.1095678</v>
      </c>
      <c r="H64" s="70">
        <v>1.2623211000000001</v>
      </c>
    </row>
    <row r="65" spans="1:8">
      <c r="A65" s="64">
        <v>64</v>
      </c>
      <c r="B65" s="70">
        <v>64</v>
      </c>
      <c r="C65" s="70">
        <v>65</v>
      </c>
      <c r="D65" s="70">
        <v>71</v>
      </c>
      <c r="E65" s="71">
        <v>43960</v>
      </c>
      <c r="F65" s="70">
        <v>1.1400969999999999</v>
      </c>
      <c r="G65" s="70">
        <v>1.0534901000000001</v>
      </c>
      <c r="H65" s="70">
        <v>1.2361179</v>
      </c>
    </row>
    <row r="66" spans="1:8">
      <c r="A66" s="64">
        <v>65</v>
      </c>
      <c r="B66" s="70">
        <v>65</v>
      </c>
      <c r="C66" s="70">
        <v>66</v>
      </c>
      <c r="D66" s="70">
        <v>72</v>
      </c>
      <c r="E66" s="71">
        <v>43961</v>
      </c>
      <c r="F66" s="70">
        <v>1.1526133999999999</v>
      </c>
      <c r="G66" s="70">
        <v>1.0474055</v>
      </c>
      <c r="H66" s="70">
        <v>1.2488588</v>
      </c>
    </row>
    <row r="67" spans="1:8">
      <c r="A67" s="64">
        <v>66</v>
      </c>
      <c r="B67" s="70">
        <v>66</v>
      </c>
      <c r="C67" s="70">
        <v>67</v>
      </c>
      <c r="D67" s="70">
        <v>73</v>
      </c>
      <c r="E67" s="71">
        <v>43962</v>
      </c>
      <c r="F67" s="70">
        <v>1.0488137</v>
      </c>
      <c r="G67" s="70">
        <v>0.97215759999999996</v>
      </c>
      <c r="H67" s="70">
        <v>1.1332487</v>
      </c>
    </row>
    <row r="68" spans="1:8">
      <c r="A68" s="64">
        <v>67</v>
      </c>
      <c r="B68" s="70">
        <v>67</v>
      </c>
      <c r="C68" s="70">
        <v>68</v>
      </c>
      <c r="D68" s="70">
        <v>74</v>
      </c>
      <c r="E68" s="71">
        <v>43963</v>
      </c>
      <c r="F68" s="70">
        <v>1.0517578000000001</v>
      </c>
      <c r="G68" s="70">
        <v>0.99045510000000003</v>
      </c>
      <c r="H68" s="70">
        <v>1.1124582999999999</v>
      </c>
    </row>
    <row r="69" spans="1:8">
      <c r="A69" s="64">
        <v>68</v>
      </c>
      <c r="B69" s="70">
        <v>68</v>
      </c>
      <c r="C69" s="70">
        <v>69</v>
      </c>
      <c r="D69" s="70">
        <v>75</v>
      </c>
      <c r="E69" s="71">
        <v>43964</v>
      </c>
      <c r="F69" s="70">
        <v>0.91671820000000004</v>
      </c>
      <c r="G69" s="70">
        <v>0.86910639999999995</v>
      </c>
      <c r="H69" s="70">
        <v>0.96250029999999998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Y213"/>
  <sheetViews>
    <sheetView topLeftCell="A47" workbookViewId="0">
      <selection activeCell="V73" sqref="V73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</cols>
  <sheetData>
    <row r="1" spans="2:25" ht="9" customHeight="1" thickBot="1"/>
    <row r="2" spans="2:25" ht="17" thickBot="1">
      <c r="B2" s="114" t="s">
        <v>173</v>
      </c>
      <c r="C2" s="115"/>
      <c r="D2" s="115"/>
      <c r="E2" s="115"/>
      <c r="F2" s="115"/>
      <c r="G2" s="115"/>
      <c r="H2" s="115"/>
      <c r="I2" s="116"/>
      <c r="K2" s="114" t="s">
        <v>172</v>
      </c>
      <c r="L2" s="115"/>
      <c r="M2" s="115"/>
      <c r="N2" s="115"/>
      <c r="O2" s="115"/>
      <c r="P2" s="115"/>
      <c r="Q2" s="116"/>
      <c r="R2" s="89"/>
      <c r="S2" s="114" t="s">
        <v>176</v>
      </c>
      <c r="T2" s="115"/>
      <c r="U2" s="115"/>
      <c r="V2" s="115"/>
      <c r="W2" s="115"/>
      <c r="X2" s="116"/>
      <c r="Y2" s="89"/>
    </row>
    <row r="3" spans="2:25">
      <c r="B3" s="81" t="str">
        <f>'EKL - Rt-PT-7'!A1</f>
        <v>OBS</v>
      </c>
      <c r="C3" s="82" t="str">
        <f>'EKL - Rt-PT-7'!B1</f>
        <v>Index</v>
      </c>
      <c r="D3" s="82" t="str">
        <f>'EKL - Rt-PT-7'!C1</f>
        <v>tstart</v>
      </c>
      <c r="E3" s="82" t="str">
        <f>'EKL - Rt-PT-7'!D1</f>
        <v>tend</v>
      </c>
      <c r="F3" s="82" t="str">
        <f>'EKL - Rt-PT-7'!E1</f>
        <v>datepoint</v>
      </c>
      <c r="G3" s="82" t="str">
        <f>'EKL - Rt-PT-7'!F1</f>
        <v>R_t_eq_0025</v>
      </c>
      <c r="H3" s="83" t="str">
        <f>'EKL - Rt-PT-7'!G1</f>
        <v>R_t_median</v>
      </c>
      <c r="I3" s="84" t="str">
        <f>'EKL - Rt-PT-7'!H1</f>
        <v>R_t_eq_0975</v>
      </c>
      <c r="K3" s="85" t="str">
        <f>'EPIFORECASTS - Rt'!B1</f>
        <v>date</v>
      </c>
      <c r="L3" s="83" t="str">
        <f>'EPIFORECASTS - Rt'!D1</f>
        <v>median</v>
      </c>
      <c r="M3" s="82" t="str">
        <f>'EPIFORECASTS - Rt'!E1</f>
        <v>lower_90</v>
      </c>
      <c r="N3" s="82" t="str">
        <f>'EPIFORECASTS - Rt'!F1</f>
        <v>upper_90</v>
      </c>
      <c r="O3" s="82" t="str">
        <f>'EPIFORECASTS - Rt'!G1</f>
        <v>lower_50</v>
      </c>
      <c r="P3" s="82" t="str">
        <f>'EPIFORECASTS - Rt'!H1</f>
        <v>upper_50</v>
      </c>
      <c r="Q3" s="86" t="str">
        <f>'EPIFORECASTS - Rt'!I1</f>
        <v>prob_control</v>
      </c>
      <c r="S3" s="85" t="s">
        <v>162</v>
      </c>
      <c r="T3" s="82" t="s">
        <v>136</v>
      </c>
      <c r="U3" s="82" t="s">
        <v>175</v>
      </c>
      <c r="V3" s="83" t="s">
        <v>164</v>
      </c>
      <c r="W3" s="82" t="s">
        <v>174</v>
      </c>
      <c r="X3" s="86" t="s">
        <v>169</v>
      </c>
    </row>
    <row r="4" spans="2:25">
      <c r="B4" s="76">
        <f>'EKL - Rt-PT-7'!A2</f>
        <v>1</v>
      </c>
      <c r="C4" s="73">
        <f>'EKL - Rt-PT-7'!B2</f>
        <v>1</v>
      </c>
      <c r="D4" s="73">
        <f>'EKL - Rt-PT-7'!C2</f>
        <v>2</v>
      </c>
      <c r="E4" s="73">
        <f>'EKL - Rt-PT-7'!D2</f>
        <v>8</v>
      </c>
      <c r="F4" s="74">
        <f>'EKL - Rt-PT-7'!E2</f>
        <v>43897</v>
      </c>
      <c r="G4" s="73">
        <f>'EKL - Rt-PT-7'!F2</f>
        <v>5.0031933999999998</v>
      </c>
      <c r="H4" s="73">
        <f>'EKL - Rt-PT-7'!G2</f>
        <v>2.265339</v>
      </c>
      <c r="I4" s="77">
        <f>'EKL - Rt-PT-7'!H2</f>
        <v>9.2167823999999996</v>
      </c>
      <c r="K4" s="87">
        <f>'EPIFORECASTS - Rt'!B2</f>
        <v>43893</v>
      </c>
      <c r="L4" s="73">
        <f>'EPIFORECASTS - Rt'!D2</f>
        <v>2.2000000000000002</v>
      </c>
      <c r="M4" s="73">
        <f>'EPIFORECASTS - Rt'!E2</f>
        <v>1.8</v>
      </c>
      <c r="N4" s="73">
        <f>'EPIFORECASTS - Rt'!F2</f>
        <v>2.6</v>
      </c>
      <c r="O4" s="73">
        <f>'EPIFORECASTS - Rt'!G2</f>
        <v>2</v>
      </c>
      <c r="P4" s="73">
        <f>'EPIFORECASTS - Rt'!H2</f>
        <v>2.2999999999999998</v>
      </c>
      <c r="Q4" s="77">
        <f>'EPIFORECASTS - Rt'!I2</f>
        <v>0</v>
      </c>
      <c r="S4" s="87">
        <v>43884</v>
      </c>
      <c r="T4" s="73">
        <v>1</v>
      </c>
      <c r="U4" s="73"/>
      <c r="V4" s="73"/>
      <c r="W4" s="73"/>
      <c r="X4" s="77"/>
    </row>
    <row r="5" spans="2:25">
      <c r="B5" s="76">
        <f>'EKL - Rt-PT-7'!A3</f>
        <v>2</v>
      </c>
      <c r="C5" s="73">
        <f>'EKL - Rt-PT-7'!B3</f>
        <v>2</v>
      </c>
      <c r="D5" s="73">
        <f>'EKL - Rt-PT-7'!C3</f>
        <v>3</v>
      </c>
      <c r="E5" s="73">
        <f>'EKL - Rt-PT-7'!D3</f>
        <v>9</v>
      </c>
      <c r="F5" s="75">
        <f>'EKL - Rt-PT-7'!E3</f>
        <v>43898</v>
      </c>
      <c r="G5" s="73">
        <f>'EKL - Rt-PT-7'!F3</f>
        <v>4.4766763999999997</v>
      </c>
      <c r="H5" s="73">
        <f>'EKL - Rt-PT-7'!G3</f>
        <v>2.4073639999999998</v>
      </c>
      <c r="I5" s="77">
        <f>'EKL - Rt-PT-7'!H3</f>
        <v>8.0211904999999994</v>
      </c>
      <c r="K5" s="87">
        <f>'EPIFORECASTS - Rt'!B3</f>
        <v>43894</v>
      </c>
      <c r="L5" s="73">
        <f>'EPIFORECASTS - Rt'!D3</f>
        <v>2.1</v>
      </c>
      <c r="M5" s="73">
        <f>'EPIFORECASTS - Rt'!E3</f>
        <v>1.8</v>
      </c>
      <c r="N5" s="73">
        <f>'EPIFORECASTS - Rt'!F3</f>
        <v>2.5</v>
      </c>
      <c r="O5" s="73">
        <f>'EPIFORECASTS - Rt'!G3</f>
        <v>1.9</v>
      </c>
      <c r="P5" s="73">
        <f>'EPIFORECASTS - Rt'!H3</f>
        <v>2.2999999999999998</v>
      </c>
      <c r="Q5" s="77">
        <f>'EPIFORECASTS - Rt'!I3</f>
        <v>0</v>
      </c>
      <c r="S5" s="87">
        <v>43885</v>
      </c>
      <c r="T5" s="73">
        <v>2</v>
      </c>
      <c r="U5" s="73"/>
      <c r="V5" s="73"/>
      <c r="W5" s="73"/>
      <c r="X5" s="77"/>
    </row>
    <row r="6" spans="2:25">
      <c r="B6" s="76">
        <f>'EKL - Rt-PT-7'!A4</f>
        <v>3</v>
      </c>
      <c r="C6" s="73">
        <f>'EKL - Rt-PT-7'!B4</f>
        <v>3</v>
      </c>
      <c r="D6" s="73">
        <f>'EKL - Rt-PT-7'!C4</f>
        <v>4</v>
      </c>
      <c r="E6" s="73">
        <f>'EKL - Rt-PT-7'!D4</f>
        <v>10</v>
      </c>
      <c r="F6" s="75">
        <f>'EKL - Rt-PT-7'!E4</f>
        <v>43899</v>
      </c>
      <c r="G6" s="73">
        <f>'EKL - Rt-PT-7'!F4</f>
        <v>3.6717775000000001</v>
      </c>
      <c r="H6" s="73">
        <f>'EKL - Rt-PT-7'!G4</f>
        <v>1.8920547000000001</v>
      </c>
      <c r="I6" s="77">
        <f>'EKL - Rt-PT-7'!H4</f>
        <v>6.1107611000000004</v>
      </c>
      <c r="K6" s="87">
        <f>'EPIFORECASTS - Rt'!B4</f>
        <v>43895</v>
      </c>
      <c r="L6" s="73">
        <f>'EPIFORECASTS - Rt'!D4</f>
        <v>2.1</v>
      </c>
      <c r="M6" s="73">
        <f>'EPIFORECASTS - Rt'!E4</f>
        <v>1.8</v>
      </c>
      <c r="N6" s="73">
        <f>'EPIFORECASTS - Rt'!F4</f>
        <v>2.5</v>
      </c>
      <c r="O6" s="73">
        <f>'EPIFORECASTS - Rt'!G4</f>
        <v>1.9</v>
      </c>
      <c r="P6" s="73">
        <f>'EPIFORECASTS - Rt'!H4</f>
        <v>2.2000000000000002</v>
      </c>
      <c r="Q6" s="77">
        <f>'EPIFORECASTS - Rt'!I4</f>
        <v>0</v>
      </c>
      <c r="S6" s="87">
        <v>43886</v>
      </c>
      <c r="T6" s="73">
        <v>3</v>
      </c>
      <c r="U6" s="73"/>
      <c r="V6" s="73"/>
      <c r="W6" s="73"/>
      <c r="X6" s="77"/>
    </row>
    <row r="7" spans="2:25">
      <c r="B7" s="76">
        <f>'EKL - Rt-PT-7'!A5</f>
        <v>4</v>
      </c>
      <c r="C7" s="73">
        <f>'EKL - Rt-PT-7'!B5</f>
        <v>4</v>
      </c>
      <c r="D7" s="73">
        <f>'EKL - Rt-PT-7'!C5</f>
        <v>5</v>
      </c>
      <c r="E7" s="73">
        <f>'EKL - Rt-PT-7'!D5</f>
        <v>11</v>
      </c>
      <c r="F7" s="75">
        <f>'EKL - Rt-PT-7'!E5</f>
        <v>43900</v>
      </c>
      <c r="G7" s="73">
        <f>'EKL - Rt-PT-7'!F5</f>
        <v>2.4788076000000001</v>
      </c>
      <c r="H7" s="73">
        <f>'EKL - Rt-PT-7'!G5</f>
        <v>1.3861097</v>
      </c>
      <c r="I7" s="77">
        <f>'EKL - Rt-PT-7'!H5</f>
        <v>4.0459984999999996</v>
      </c>
      <c r="K7" s="87">
        <f>'EPIFORECASTS - Rt'!B5</f>
        <v>43896</v>
      </c>
      <c r="L7" s="73">
        <f>'EPIFORECASTS - Rt'!D5</f>
        <v>2.1</v>
      </c>
      <c r="M7" s="73">
        <f>'EPIFORECASTS - Rt'!E5</f>
        <v>1.7</v>
      </c>
      <c r="N7" s="73">
        <f>'EPIFORECASTS - Rt'!F5</f>
        <v>2.4</v>
      </c>
      <c r="O7" s="73">
        <f>'EPIFORECASTS - Rt'!G5</f>
        <v>1.9</v>
      </c>
      <c r="P7" s="73">
        <f>'EPIFORECASTS - Rt'!H5</f>
        <v>2.2000000000000002</v>
      </c>
      <c r="Q7" s="77">
        <f>'EPIFORECASTS - Rt'!I5</f>
        <v>0</v>
      </c>
      <c r="S7" s="87">
        <v>43887</v>
      </c>
      <c r="T7" s="73">
        <v>4</v>
      </c>
      <c r="U7" s="73"/>
      <c r="V7" s="73"/>
      <c r="W7" s="73"/>
      <c r="X7" s="77"/>
    </row>
    <row r="8" spans="2:25">
      <c r="B8" s="76">
        <f>'EKL - Rt-PT-7'!A6</f>
        <v>5</v>
      </c>
      <c r="C8" s="73">
        <f>'EKL - Rt-PT-7'!B6</f>
        <v>5</v>
      </c>
      <c r="D8" s="73">
        <f>'EKL - Rt-PT-7'!C6</f>
        <v>6</v>
      </c>
      <c r="E8" s="73">
        <f>'EKL - Rt-PT-7'!D6</f>
        <v>12</v>
      </c>
      <c r="F8" s="75">
        <f>'EKL - Rt-PT-7'!E6</f>
        <v>43901</v>
      </c>
      <c r="G8" s="73">
        <f>'EKL - Rt-PT-7'!F6</f>
        <v>2.6624411000000001</v>
      </c>
      <c r="H8" s="73">
        <f>'EKL - Rt-PT-7'!G6</f>
        <v>1.7283280000000001</v>
      </c>
      <c r="I8" s="77">
        <f>'EKL - Rt-PT-7'!H6</f>
        <v>4.0425008</v>
      </c>
      <c r="K8" s="88">
        <f>'EPIFORECASTS - Rt'!B6</f>
        <v>43897</v>
      </c>
      <c r="L8" s="73">
        <f>'EPIFORECASTS - Rt'!D6</f>
        <v>2</v>
      </c>
      <c r="M8" s="73">
        <f>'EPIFORECASTS - Rt'!E6</f>
        <v>1.7</v>
      </c>
      <c r="N8" s="73">
        <f>'EPIFORECASTS - Rt'!F6</f>
        <v>2.4</v>
      </c>
      <c r="O8" s="73">
        <f>'EPIFORECASTS - Rt'!G6</f>
        <v>1.9</v>
      </c>
      <c r="P8" s="73">
        <f>'EPIFORECASTS - Rt'!H6</f>
        <v>2.1</v>
      </c>
      <c r="Q8" s="77">
        <f>'EPIFORECASTS - Rt'!I6</f>
        <v>0</v>
      </c>
      <c r="S8" s="87">
        <v>43888</v>
      </c>
      <c r="T8" s="73">
        <v>5</v>
      </c>
      <c r="U8" s="73"/>
      <c r="V8" s="73"/>
      <c r="W8" s="73"/>
      <c r="X8" s="77"/>
    </row>
    <row r="9" spans="2:25">
      <c r="B9" s="76">
        <f>'EKL - Rt-PT-7'!A7</f>
        <v>6</v>
      </c>
      <c r="C9" s="73">
        <f>'EKL - Rt-PT-7'!B7</f>
        <v>6</v>
      </c>
      <c r="D9" s="73">
        <f>'EKL - Rt-PT-7'!C7</f>
        <v>7</v>
      </c>
      <c r="E9" s="73">
        <f>'EKL - Rt-PT-7'!D7</f>
        <v>13</v>
      </c>
      <c r="F9" s="75">
        <f>'EKL - Rt-PT-7'!E7</f>
        <v>43902</v>
      </c>
      <c r="G9" s="73">
        <f>'EKL - Rt-PT-7'!F7</f>
        <v>2.6902735999999998</v>
      </c>
      <c r="H9" s="73">
        <f>'EKL - Rt-PT-7'!G7</f>
        <v>1.7414906999999999</v>
      </c>
      <c r="I9" s="77">
        <f>'EKL - Rt-PT-7'!H7</f>
        <v>3.8855561999999999</v>
      </c>
      <c r="K9" s="87">
        <f>'EPIFORECASTS - Rt'!B7</f>
        <v>43898</v>
      </c>
      <c r="L9" s="73">
        <f>'EPIFORECASTS - Rt'!D7</f>
        <v>2</v>
      </c>
      <c r="M9" s="73">
        <f>'EPIFORECASTS - Rt'!E7</f>
        <v>1.7</v>
      </c>
      <c r="N9" s="73">
        <f>'EPIFORECASTS - Rt'!F7</f>
        <v>2.2999999999999998</v>
      </c>
      <c r="O9" s="73">
        <f>'EPIFORECASTS - Rt'!G7</f>
        <v>1.8</v>
      </c>
      <c r="P9" s="73">
        <f>'EPIFORECASTS - Rt'!H7</f>
        <v>2.1</v>
      </c>
      <c r="Q9" s="77">
        <f>'EPIFORECASTS - Rt'!I7</f>
        <v>0</v>
      </c>
      <c r="S9" s="87">
        <v>43889</v>
      </c>
      <c r="T9" s="73">
        <v>6</v>
      </c>
      <c r="U9" s="73"/>
      <c r="V9" s="73"/>
      <c r="W9" s="73"/>
      <c r="X9" s="77"/>
    </row>
    <row r="10" spans="2:25">
      <c r="B10" s="76">
        <f>'EKL - Rt-PT-7'!A8</f>
        <v>7</v>
      </c>
      <c r="C10" s="73">
        <f>'EKL - Rt-PT-7'!B8</f>
        <v>7</v>
      </c>
      <c r="D10" s="73">
        <f>'EKL - Rt-PT-7'!C8</f>
        <v>8</v>
      </c>
      <c r="E10" s="73">
        <f>'EKL - Rt-PT-7'!D8</f>
        <v>14</v>
      </c>
      <c r="F10" s="75">
        <f>'EKL - Rt-PT-7'!E8</f>
        <v>43903</v>
      </c>
      <c r="G10" s="73">
        <f>'EKL - Rt-PT-7'!F8</f>
        <v>3.0213321999999998</v>
      </c>
      <c r="H10" s="73">
        <f>'EKL - Rt-PT-7'!G8</f>
        <v>2.1100764000000001</v>
      </c>
      <c r="I10" s="77">
        <f>'EKL - Rt-PT-7'!H8</f>
        <v>4.1713804000000003</v>
      </c>
      <c r="K10" s="87">
        <f>'EPIFORECASTS - Rt'!B8</f>
        <v>43899</v>
      </c>
      <c r="L10" s="73">
        <f>'EPIFORECASTS - Rt'!D8</f>
        <v>1.9</v>
      </c>
      <c r="M10" s="73">
        <f>'EPIFORECASTS - Rt'!E8</f>
        <v>1.6</v>
      </c>
      <c r="N10" s="73">
        <f>'EPIFORECASTS - Rt'!F8</f>
        <v>2.2000000000000002</v>
      </c>
      <c r="O10" s="73">
        <f>'EPIFORECASTS - Rt'!G8</f>
        <v>1.8</v>
      </c>
      <c r="P10" s="73">
        <f>'EPIFORECASTS - Rt'!H8</f>
        <v>2</v>
      </c>
      <c r="Q10" s="77">
        <f>'EPIFORECASTS - Rt'!I8</f>
        <v>0</v>
      </c>
      <c r="S10" s="87">
        <v>43890</v>
      </c>
      <c r="T10" s="73">
        <v>7</v>
      </c>
      <c r="U10" s="73"/>
      <c r="V10" s="73"/>
      <c r="W10" s="73"/>
      <c r="X10" s="77"/>
    </row>
    <row r="11" spans="2:25">
      <c r="B11" s="76">
        <f>'EKL - Rt-PT-7'!A9</f>
        <v>8</v>
      </c>
      <c r="C11" s="73">
        <f>'EKL - Rt-PT-7'!B9</f>
        <v>8</v>
      </c>
      <c r="D11" s="73">
        <f>'EKL - Rt-PT-7'!C9</f>
        <v>9</v>
      </c>
      <c r="E11" s="73">
        <f>'EKL - Rt-PT-7'!D9</f>
        <v>15</v>
      </c>
      <c r="F11" s="75">
        <f>'EKL - Rt-PT-7'!E9</f>
        <v>43904</v>
      </c>
      <c r="G11" s="73">
        <f>'EKL - Rt-PT-7'!F9</f>
        <v>3.4679120999999999</v>
      </c>
      <c r="H11" s="73">
        <f>'EKL - Rt-PT-7'!G9</f>
        <v>2.4887074</v>
      </c>
      <c r="I11" s="77">
        <f>'EKL - Rt-PT-7'!H9</f>
        <v>4.7849782000000003</v>
      </c>
      <c r="K11" s="87">
        <f>'EPIFORECASTS - Rt'!B9</f>
        <v>43900</v>
      </c>
      <c r="L11" s="73">
        <f>'EPIFORECASTS - Rt'!D9</f>
        <v>1.9</v>
      </c>
      <c r="M11" s="73">
        <f>'EPIFORECASTS - Rt'!E9</f>
        <v>1.6</v>
      </c>
      <c r="N11" s="73">
        <f>'EPIFORECASTS - Rt'!F9</f>
        <v>2.2000000000000002</v>
      </c>
      <c r="O11" s="73">
        <f>'EPIFORECASTS - Rt'!G9</f>
        <v>1.7</v>
      </c>
      <c r="P11" s="73">
        <f>'EPIFORECASTS - Rt'!H9</f>
        <v>2</v>
      </c>
      <c r="Q11" s="77">
        <f>'EPIFORECASTS - Rt'!I9</f>
        <v>0</v>
      </c>
      <c r="S11" s="87">
        <v>43891</v>
      </c>
      <c r="T11" s="73">
        <v>8</v>
      </c>
      <c r="U11" s="73"/>
      <c r="V11" s="73"/>
      <c r="W11" s="73"/>
      <c r="X11" s="77"/>
    </row>
    <row r="12" spans="2:25">
      <c r="B12" s="76">
        <f>'EKL - Rt-PT-7'!A10</f>
        <v>9</v>
      </c>
      <c r="C12" s="73">
        <f>'EKL - Rt-PT-7'!B10</f>
        <v>9</v>
      </c>
      <c r="D12" s="73">
        <f>'EKL - Rt-PT-7'!C10</f>
        <v>10</v>
      </c>
      <c r="E12" s="73">
        <f>'EKL - Rt-PT-7'!D10</f>
        <v>16</v>
      </c>
      <c r="F12" s="75">
        <f>'EKL - Rt-PT-7'!E10</f>
        <v>43905</v>
      </c>
      <c r="G12" s="73">
        <f>'EKL - Rt-PT-7'!F10</f>
        <v>3.7262718000000001</v>
      </c>
      <c r="H12" s="73">
        <f>'EKL - Rt-PT-7'!G10</f>
        <v>2.5459553000000001</v>
      </c>
      <c r="I12" s="77">
        <f>'EKL - Rt-PT-7'!H10</f>
        <v>5.2538375000000004</v>
      </c>
      <c r="K12" s="87">
        <f>'EPIFORECASTS - Rt'!B10</f>
        <v>43901</v>
      </c>
      <c r="L12" s="73">
        <f>'EPIFORECASTS - Rt'!D10</f>
        <v>1.8</v>
      </c>
      <c r="M12" s="73">
        <f>'EPIFORECASTS - Rt'!E10</f>
        <v>1.6</v>
      </c>
      <c r="N12" s="73">
        <f>'EPIFORECASTS - Rt'!F10</f>
        <v>2.1</v>
      </c>
      <c r="O12" s="73">
        <f>'EPIFORECASTS - Rt'!G10</f>
        <v>1.7</v>
      </c>
      <c r="P12" s="73">
        <f>'EPIFORECASTS - Rt'!H10</f>
        <v>1.9</v>
      </c>
      <c r="Q12" s="77">
        <f>'EPIFORECASTS - Rt'!I10</f>
        <v>0</v>
      </c>
      <c r="R12" s="90"/>
      <c r="S12" s="87">
        <v>43892</v>
      </c>
      <c r="T12" s="73">
        <v>9</v>
      </c>
      <c r="U12" s="73"/>
      <c r="V12" s="73"/>
      <c r="W12" s="73"/>
      <c r="X12" s="77"/>
      <c r="Y12" s="90"/>
    </row>
    <row r="13" spans="2:25">
      <c r="B13" s="76">
        <f>'EKL - Rt-PT-7'!A11</f>
        <v>10</v>
      </c>
      <c r="C13" s="73">
        <f>'EKL - Rt-PT-7'!B11</f>
        <v>10</v>
      </c>
      <c r="D13" s="73">
        <f>'EKL - Rt-PT-7'!C11</f>
        <v>11</v>
      </c>
      <c r="E13" s="73">
        <f>'EKL - Rt-PT-7'!D11</f>
        <v>17</v>
      </c>
      <c r="F13" s="75">
        <f>'EKL - Rt-PT-7'!E11</f>
        <v>43906</v>
      </c>
      <c r="G13" s="73">
        <f>'EKL - Rt-PT-7'!F11</f>
        <v>3.6272068000000002</v>
      </c>
      <c r="H13" s="73">
        <f>'EKL - Rt-PT-7'!G11</f>
        <v>2.4586383999999999</v>
      </c>
      <c r="I13" s="77">
        <f>'EKL - Rt-PT-7'!H11</f>
        <v>5.1853579999999999</v>
      </c>
      <c r="K13" s="87">
        <f>'EPIFORECASTS - Rt'!B11</f>
        <v>43902</v>
      </c>
      <c r="L13" s="73">
        <f>'EPIFORECASTS - Rt'!D11</f>
        <v>1.8</v>
      </c>
      <c r="M13" s="73">
        <f>'EPIFORECASTS - Rt'!E11</f>
        <v>1.5</v>
      </c>
      <c r="N13" s="73">
        <f>'EPIFORECASTS - Rt'!F11</f>
        <v>2</v>
      </c>
      <c r="O13" s="73">
        <f>'EPIFORECASTS - Rt'!G11</f>
        <v>1.6</v>
      </c>
      <c r="P13" s="73">
        <f>'EPIFORECASTS - Rt'!H11</f>
        <v>1.8</v>
      </c>
      <c r="Q13" s="77">
        <f>'EPIFORECASTS - Rt'!I11</f>
        <v>0</v>
      </c>
      <c r="R13" s="90"/>
      <c r="S13" s="87">
        <v>43893</v>
      </c>
      <c r="T13" s="73">
        <v>10</v>
      </c>
      <c r="U13" s="73"/>
      <c r="V13" s="73"/>
      <c r="W13" s="73"/>
      <c r="X13" s="77"/>
      <c r="Y13" s="90"/>
    </row>
    <row r="14" spans="2:25">
      <c r="B14" s="76">
        <f>'EKL - Rt-PT-7'!A12</f>
        <v>11</v>
      </c>
      <c r="C14" s="73">
        <f>'EKL - Rt-PT-7'!B12</f>
        <v>11</v>
      </c>
      <c r="D14" s="73">
        <f>'EKL - Rt-PT-7'!C12</f>
        <v>12</v>
      </c>
      <c r="E14" s="73">
        <f>'EKL - Rt-PT-7'!D12</f>
        <v>18</v>
      </c>
      <c r="F14" s="75">
        <f>'EKL - Rt-PT-7'!E12</f>
        <v>43907</v>
      </c>
      <c r="G14" s="73">
        <f>'EKL - Rt-PT-7'!F12</f>
        <v>3.5569339000000002</v>
      </c>
      <c r="H14" s="73">
        <f>'EKL - Rt-PT-7'!G12</f>
        <v>2.3243597</v>
      </c>
      <c r="I14" s="77">
        <f>'EKL - Rt-PT-7'!H12</f>
        <v>5.2477080000000003</v>
      </c>
      <c r="K14" s="87">
        <f>'EPIFORECASTS - Rt'!B12</f>
        <v>43903</v>
      </c>
      <c r="L14" s="73">
        <f>'EPIFORECASTS - Rt'!D12</f>
        <v>1.7</v>
      </c>
      <c r="M14" s="73">
        <f>'EPIFORECASTS - Rt'!E12</f>
        <v>1.5</v>
      </c>
      <c r="N14" s="73">
        <f>'EPIFORECASTS - Rt'!F12</f>
        <v>2</v>
      </c>
      <c r="O14" s="73">
        <f>'EPIFORECASTS - Rt'!G12</f>
        <v>1.6</v>
      </c>
      <c r="P14" s="73">
        <f>'EPIFORECASTS - Rt'!H12</f>
        <v>1.8</v>
      </c>
      <c r="Q14" s="77">
        <f>'EPIFORECASTS - Rt'!I12</f>
        <v>0</v>
      </c>
      <c r="R14" s="90"/>
      <c r="S14" s="87">
        <v>43894</v>
      </c>
      <c r="T14" s="73">
        <v>11</v>
      </c>
      <c r="U14" s="73"/>
      <c r="V14" s="73"/>
      <c r="W14" s="73"/>
      <c r="X14" s="77"/>
      <c r="Y14" s="90"/>
    </row>
    <row r="15" spans="2:25">
      <c r="B15" s="76">
        <f>'EKL - Rt-PT-7'!A13</f>
        <v>12</v>
      </c>
      <c r="C15" s="73">
        <f>'EKL - Rt-PT-7'!B13</f>
        <v>12</v>
      </c>
      <c r="D15" s="73">
        <f>'EKL - Rt-PT-7'!C13</f>
        <v>13</v>
      </c>
      <c r="E15" s="73">
        <f>'EKL - Rt-PT-7'!D13</f>
        <v>19</v>
      </c>
      <c r="F15" s="75">
        <f>'EKL - Rt-PT-7'!E13</f>
        <v>43908</v>
      </c>
      <c r="G15" s="73">
        <f>'EKL - Rt-PT-7'!F13</f>
        <v>3.6253687999999999</v>
      </c>
      <c r="H15" s="73">
        <f>'EKL - Rt-PT-7'!G13</f>
        <v>2.4461219000000001</v>
      </c>
      <c r="I15" s="77">
        <f>'EKL - Rt-PT-7'!H13</f>
        <v>5.2192428</v>
      </c>
      <c r="K15" s="87">
        <f>'EPIFORECASTS - Rt'!B13</f>
        <v>43904</v>
      </c>
      <c r="L15" s="73">
        <f>'EPIFORECASTS - Rt'!D13</f>
        <v>1.7</v>
      </c>
      <c r="M15" s="73">
        <f>'EPIFORECASTS - Rt'!E13</f>
        <v>1.5</v>
      </c>
      <c r="N15" s="73">
        <f>'EPIFORECASTS - Rt'!F13</f>
        <v>1.9</v>
      </c>
      <c r="O15" s="73">
        <f>'EPIFORECASTS - Rt'!G13</f>
        <v>1.6</v>
      </c>
      <c r="P15" s="73">
        <f>'EPIFORECASTS - Rt'!H13</f>
        <v>1.7</v>
      </c>
      <c r="Q15" s="77">
        <f>'EPIFORECASTS - Rt'!I13</f>
        <v>0</v>
      </c>
      <c r="R15" s="90"/>
      <c r="S15" s="87">
        <v>43895</v>
      </c>
      <c r="T15" s="73">
        <v>12</v>
      </c>
      <c r="U15" s="73"/>
      <c r="V15" s="73"/>
      <c r="W15" s="73"/>
      <c r="X15" s="77"/>
      <c r="Y15" s="90"/>
    </row>
    <row r="16" spans="2:25">
      <c r="B16" s="76">
        <f>'EKL - Rt-PT-7'!A14</f>
        <v>13</v>
      </c>
      <c r="C16" s="73">
        <f>'EKL - Rt-PT-7'!B14</f>
        <v>13</v>
      </c>
      <c r="D16" s="73">
        <f>'EKL - Rt-PT-7'!C14</f>
        <v>14</v>
      </c>
      <c r="E16" s="73">
        <f>'EKL - Rt-PT-7'!D14</f>
        <v>20</v>
      </c>
      <c r="F16" s="75">
        <f>'EKL - Rt-PT-7'!E14</f>
        <v>43909</v>
      </c>
      <c r="G16" s="73">
        <f>'EKL - Rt-PT-7'!F14</f>
        <v>3.0882678000000001</v>
      </c>
      <c r="H16" s="73">
        <f>'EKL - Rt-PT-7'!G14</f>
        <v>2.0697439000000002</v>
      </c>
      <c r="I16" s="77">
        <f>'EKL - Rt-PT-7'!H14</f>
        <v>4.4263862999999999</v>
      </c>
      <c r="K16" s="87">
        <f>'EPIFORECASTS - Rt'!B14</f>
        <v>43905</v>
      </c>
      <c r="L16" s="73">
        <f>'EPIFORECASTS - Rt'!D14</f>
        <v>1.6</v>
      </c>
      <c r="M16" s="73">
        <f>'EPIFORECASTS - Rt'!E14</f>
        <v>1.4</v>
      </c>
      <c r="N16" s="73">
        <f>'EPIFORECASTS - Rt'!F14</f>
        <v>1.8</v>
      </c>
      <c r="O16" s="73">
        <f>'EPIFORECASTS - Rt'!G14</f>
        <v>1.5</v>
      </c>
      <c r="P16" s="73">
        <f>'EPIFORECASTS - Rt'!H14</f>
        <v>1.7</v>
      </c>
      <c r="Q16" s="77">
        <f>'EPIFORECASTS - Rt'!I14</f>
        <v>0</v>
      </c>
      <c r="R16" s="90"/>
      <c r="S16" s="87">
        <v>43896</v>
      </c>
      <c r="T16" s="73">
        <v>13</v>
      </c>
      <c r="U16" s="73"/>
      <c r="V16" s="73"/>
      <c r="W16" s="73"/>
      <c r="X16" s="77"/>
      <c r="Y16" s="90"/>
    </row>
    <row r="17" spans="2:25">
      <c r="B17" s="76">
        <f>'EKL - Rt-PT-7'!A15</f>
        <v>14</v>
      </c>
      <c r="C17" s="73">
        <f>'EKL - Rt-PT-7'!B15</f>
        <v>14</v>
      </c>
      <c r="D17" s="73">
        <f>'EKL - Rt-PT-7'!C15</f>
        <v>15</v>
      </c>
      <c r="E17" s="73">
        <f>'EKL - Rt-PT-7'!D15</f>
        <v>21</v>
      </c>
      <c r="F17" s="75">
        <f>'EKL - Rt-PT-7'!E15</f>
        <v>43910</v>
      </c>
      <c r="G17" s="73">
        <f>'EKL - Rt-PT-7'!F15</f>
        <v>2.9288482999999998</v>
      </c>
      <c r="H17" s="73">
        <f>'EKL - Rt-PT-7'!G15</f>
        <v>1.9708565</v>
      </c>
      <c r="I17" s="77">
        <f>'EKL - Rt-PT-7'!H15</f>
        <v>4.1638073000000002</v>
      </c>
      <c r="K17" s="87">
        <f>'EPIFORECASTS - Rt'!B15</f>
        <v>43906</v>
      </c>
      <c r="L17" s="73">
        <f>'EPIFORECASTS - Rt'!D15</f>
        <v>1.6</v>
      </c>
      <c r="M17" s="73">
        <f>'EPIFORECASTS - Rt'!E15</f>
        <v>1.4</v>
      </c>
      <c r="N17" s="73">
        <f>'EPIFORECASTS - Rt'!F15</f>
        <v>1.8</v>
      </c>
      <c r="O17" s="73">
        <f>'EPIFORECASTS - Rt'!G15</f>
        <v>1.5</v>
      </c>
      <c r="P17" s="73">
        <f>'EPIFORECASTS - Rt'!H15</f>
        <v>1.6</v>
      </c>
      <c r="Q17" s="77">
        <f>'EPIFORECASTS - Rt'!I15</f>
        <v>0</v>
      </c>
      <c r="R17" s="90"/>
      <c r="S17" s="87">
        <v>43897</v>
      </c>
      <c r="T17" s="73">
        <v>14</v>
      </c>
      <c r="U17" s="73"/>
      <c r="V17" s="73"/>
      <c r="W17" s="73"/>
      <c r="X17" s="77"/>
      <c r="Y17" s="90"/>
    </row>
    <row r="18" spans="2:25">
      <c r="B18" s="76">
        <f>'EKL - Rt-PT-7'!A16</f>
        <v>15</v>
      </c>
      <c r="C18" s="73">
        <f>'EKL - Rt-PT-7'!B16</f>
        <v>15</v>
      </c>
      <c r="D18" s="73">
        <f>'EKL - Rt-PT-7'!C16</f>
        <v>16</v>
      </c>
      <c r="E18" s="73">
        <f>'EKL - Rt-PT-7'!D16</f>
        <v>22</v>
      </c>
      <c r="F18" s="75">
        <f>'EKL - Rt-PT-7'!E16</f>
        <v>43911</v>
      </c>
      <c r="G18" s="73">
        <f>'EKL - Rt-PT-7'!F16</f>
        <v>2.6757681999999998</v>
      </c>
      <c r="H18" s="73">
        <f>'EKL - Rt-PT-7'!G16</f>
        <v>1.8998587</v>
      </c>
      <c r="I18" s="77">
        <f>'EKL - Rt-PT-7'!H16</f>
        <v>3.6564546</v>
      </c>
      <c r="K18" s="87">
        <f>'EPIFORECASTS - Rt'!B16</f>
        <v>43907</v>
      </c>
      <c r="L18" s="73">
        <f>'EPIFORECASTS - Rt'!D16</f>
        <v>1.5</v>
      </c>
      <c r="M18" s="73">
        <f>'EPIFORECASTS - Rt'!E16</f>
        <v>1.4</v>
      </c>
      <c r="N18" s="73">
        <f>'EPIFORECASTS - Rt'!F16</f>
        <v>1.7</v>
      </c>
      <c r="O18" s="73">
        <f>'EPIFORECASTS - Rt'!G16</f>
        <v>1.4</v>
      </c>
      <c r="P18" s="73">
        <f>'EPIFORECASTS - Rt'!H16</f>
        <v>1.5</v>
      </c>
      <c r="Q18" s="77">
        <f>'EPIFORECASTS - Rt'!I16</f>
        <v>0</v>
      </c>
      <c r="R18" s="90"/>
      <c r="S18" s="87">
        <v>43898</v>
      </c>
      <c r="T18" s="73">
        <v>15</v>
      </c>
      <c r="U18" s="73"/>
      <c r="V18" s="73"/>
      <c r="W18" s="73"/>
      <c r="X18" s="77"/>
      <c r="Y18" s="90"/>
    </row>
    <row r="19" spans="2:25">
      <c r="B19" s="76">
        <f>'EKL - Rt-PT-7'!A17</f>
        <v>16</v>
      </c>
      <c r="C19" s="73">
        <f>'EKL - Rt-PT-7'!B17</f>
        <v>16</v>
      </c>
      <c r="D19" s="73">
        <f>'EKL - Rt-PT-7'!C17</f>
        <v>17</v>
      </c>
      <c r="E19" s="73">
        <f>'EKL - Rt-PT-7'!D17</f>
        <v>23</v>
      </c>
      <c r="F19" s="75">
        <f>'EKL - Rt-PT-7'!E17</f>
        <v>43912</v>
      </c>
      <c r="G19" s="73">
        <f>'EKL - Rt-PT-7'!F17</f>
        <v>2.4941697</v>
      </c>
      <c r="H19" s="73">
        <f>'EKL - Rt-PT-7'!G17</f>
        <v>1.8510066999999999</v>
      </c>
      <c r="I19" s="77">
        <f>'EKL - Rt-PT-7'!H17</f>
        <v>3.3156680000000001</v>
      </c>
      <c r="K19" s="87">
        <f>'EPIFORECASTS - Rt'!B17</f>
        <v>43908</v>
      </c>
      <c r="L19" s="73">
        <f>'EPIFORECASTS - Rt'!D17</f>
        <v>1.5</v>
      </c>
      <c r="M19" s="73">
        <f>'EPIFORECASTS - Rt'!E17</f>
        <v>1.3</v>
      </c>
      <c r="N19" s="73">
        <f>'EPIFORECASTS - Rt'!F17</f>
        <v>1.6</v>
      </c>
      <c r="O19" s="73">
        <f>'EPIFORECASTS - Rt'!G17</f>
        <v>1.4</v>
      </c>
      <c r="P19" s="73">
        <f>'EPIFORECASTS - Rt'!H17</f>
        <v>1.5</v>
      </c>
      <c r="Q19" s="77">
        <f>'EPIFORECASTS - Rt'!I17</f>
        <v>0</v>
      </c>
      <c r="R19" s="90"/>
      <c r="S19" s="87">
        <v>43899</v>
      </c>
      <c r="T19" s="73">
        <v>16</v>
      </c>
      <c r="U19" s="73"/>
      <c r="V19" s="73"/>
      <c r="W19" s="73"/>
      <c r="X19" s="77"/>
      <c r="Y19" s="90"/>
    </row>
    <row r="20" spans="2:25">
      <c r="B20" s="76">
        <f>'EKL - Rt-PT-7'!A18</f>
        <v>17</v>
      </c>
      <c r="C20" s="73">
        <f>'EKL - Rt-PT-7'!B18</f>
        <v>17</v>
      </c>
      <c r="D20" s="73">
        <f>'EKL - Rt-PT-7'!C18</f>
        <v>18</v>
      </c>
      <c r="E20" s="73">
        <f>'EKL - Rt-PT-7'!D18</f>
        <v>24</v>
      </c>
      <c r="F20" s="75">
        <f>'EKL - Rt-PT-7'!E18</f>
        <v>43913</v>
      </c>
      <c r="G20" s="73">
        <f>'EKL - Rt-PT-7'!F18</f>
        <v>2.5037474</v>
      </c>
      <c r="H20" s="73">
        <f>'EKL - Rt-PT-7'!G18</f>
        <v>1.9177464</v>
      </c>
      <c r="I20" s="77">
        <f>'EKL - Rt-PT-7'!H18</f>
        <v>3.2791106000000001</v>
      </c>
      <c r="K20" s="87">
        <f>'EPIFORECASTS - Rt'!B18</f>
        <v>43909</v>
      </c>
      <c r="L20" s="73">
        <f>'EPIFORECASTS - Rt'!D18</f>
        <v>1.4</v>
      </c>
      <c r="M20" s="73">
        <f>'EPIFORECASTS - Rt'!E18</f>
        <v>1.3</v>
      </c>
      <c r="N20" s="73">
        <f>'EPIFORECASTS - Rt'!F18</f>
        <v>1.5</v>
      </c>
      <c r="O20" s="73">
        <f>'EPIFORECASTS - Rt'!G18</f>
        <v>1.3</v>
      </c>
      <c r="P20" s="73">
        <f>'EPIFORECASTS - Rt'!H18</f>
        <v>1.4</v>
      </c>
      <c r="Q20" s="77">
        <f>'EPIFORECASTS - Rt'!I18</f>
        <v>0</v>
      </c>
      <c r="R20" s="90"/>
      <c r="S20" s="87">
        <v>43900</v>
      </c>
      <c r="T20" s="73">
        <v>17</v>
      </c>
      <c r="U20" s="73"/>
      <c r="V20" s="73"/>
      <c r="W20" s="73"/>
      <c r="X20" s="77"/>
      <c r="Y20" s="90"/>
    </row>
    <row r="21" spans="2:25">
      <c r="B21" s="76">
        <f>'EKL - Rt-PT-7'!A19</f>
        <v>18</v>
      </c>
      <c r="C21" s="73">
        <f>'EKL - Rt-PT-7'!B19</f>
        <v>18</v>
      </c>
      <c r="D21" s="73">
        <f>'EKL - Rt-PT-7'!C19</f>
        <v>19</v>
      </c>
      <c r="E21" s="73">
        <f>'EKL - Rt-PT-7'!D19</f>
        <v>25</v>
      </c>
      <c r="F21" s="75">
        <f>'EKL - Rt-PT-7'!E19</f>
        <v>43914</v>
      </c>
      <c r="G21" s="73">
        <f>'EKL - Rt-PT-7'!F19</f>
        <v>2.2209278000000001</v>
      </c>
      <c r="H21" s="73">
        <f>'EKL - Rt-PT-7'!G19</f>
        <v>1.7072704999999999</v>
      </c>
      <c r="I21" s="77">
        <f>'EKL - Rt-PT-7'!H19</f>
        <v>2.8411526999999999</v>
      </c>
      <c r="K21" s="87">
        <f>'EPIFORECASTS - Rt'!B19</f>
        <v>43910</v>
      </c>
      <c r="L21" s="73">
        <f>'EPIFORECASTS - Rt'!D19</f>
        <v>1.3</v>
      </c>
      <c r="M21" s="73">
        <f>'EPIFORECASTS - Rt'!E19</f>
        <v>1.2</v>
      </c>
      <c r="N21" s="73">
        <f>'EPIFORECASTS - Rt'!F19</f>
        <v>1.5</v>
      </c>
      <c r="O21" s="73">
        <f>'EPIFORECASTS - Rt'!G19</f>
        <v>1.3</v>
      </c>
      <c r="P21" s="73">
        <f>'EPIFORECASTS - Rt'!H19</f>
        <v>1.4</v>
      </c>
      <c r="Q21" s="77">
        <f>'EPIFORECASTS - Rt'!I19</f>
        <v>0</v>
      </c>
      <c r="R21" s="90"/>
      <c r="S21" s="87">
        <v>43901</v>
      </c>
      <c r="T21" s="73">
        <v>18</v>
      </c>
      <c r="U21" s="73"/>
      <c r="V21" s="73"/>
      <c r="W21" s="73"/>
      <c r="X21" s="77"/>
      <c r="Y21" s="90"/>
    </row>
    <row r="22" spans="2:25">
      <c r="B22" s="76">
        <f>'EKL - Rt-PT-7'!A20</f>
        <v>19</v>
      </c>
      <c r="C22" s="73">
        <f>'EKL - Rt-PT-7'!B20</f>
        <v>19</v>
      </c>
      <c r="D22" s="73">
        <f>'EKL - Rt-PT-7'!C20</f>
        <v>20</v>
      </c>
      <c r="E22" s="73">
        <f>'EKL - Rt-PT-7'!D20</f>
        <v>26</v>
      </c>
      <c r="F22" s="75">
        <f>'EKL - Rt-PT-7'!E20</f>
        <v>43915</v>
      </c>
      <c r="G22" s="73">
        <f>'EKL - Rt-PT-7'!F20</f>
        <v>2.1869610000000002</v>
      </c>
      <c r="H22" s="73">
        <f>'EKL - Rt-PT-7'!G20</f>
        <v>1.7044999000000001</v>
      </c>
      <c r="I22" s="77">
        <f>'EKL - Rt-PT-7'!H20</f>
        <v>2.7032970000000001</v>
      </c>
      <c r="K22" s="87">
        <f>'EPIFORECASTS - Rt'!B20</f>
        <v>43911</v>
      </c>
      <c r="L22" s="73">
        <f>'EPIFORECASTS - Rt'!D20</f>
        <v>1.3</v>
      </c>
      <c r="M22" s="73">
        <f>'EPIFORECASTS - Rt'!E20</f>
        <v>1.2</v>
      </c>
      <c r="N22" s="73">
        <f>'EPIFORECASTS - Rt'!F20</f>
        <v>1.4</v>
      </c>
      <c r="O22" s="73">
        <f>'EPIFORECASTS - Rt'!G20</f>
        <v>1.2</v>
      </c>
      <c r="P22" s="73">
        <f>'EPIFORECASTS - Rt'!H20</f>
        <v>1.3</v>
      </c>
      <c r="Q22" s="77">
        <f>'EPIFORECASTS - Rt'!I20</f>
        <v>0</v>
      </c>
      <c r="R22" s="90"/>
      <c r="S22" s="87">
        <v>43902</v>
      </c>
      <c r="T22" s="73">
        <v>19</v>
      </c>
      <c r="U22" s="73"/>
      <c r="V22" s="73"/>
      <c r="W22" s="73"/>
      <c r="X22" s="77"/>
      <c r="Y22" s="90"/>
    </row>
    <row r="23" spans="2:25">
      <c r="B23" s="76">
        <f>'EKL - Rt-PT-7'!A21</f>
        <v>20</v>
      </c>
      <c r="C23" s="73">
        <f>'EKL - Rt-PT-7'!B21</f>
        <v>20</v>
      </c>
      <c r="D23" s="73">
        <f>'EKL - Rt-PT-7'!C21</f>
        <v>21</v>
      </c>
      <c r="E23" s="73">
        <f>'EKL - Rt-PT-7'!D21</f>
        <v>27</v>
      </c>
      <c r="F23" s="75">
        <f>'EKL - Rt-PT-7'!E21</f>
        <v>43916</v>
      </c>
      <c r="G23" s="73">
        <f>'EKL - Rt-PT-7'!F21</f>
        <v>2.0911124000000001</v>
      </c>
      <c r="H23" s="73">
        <f>'EKL - Rt-PT-7'!G21</f>
        <v>1.6997422</v>
      </c>
      <c r="I23" s="77">
        <f>'EKL - Rt-PT-7'!H21</f>
        <v>2.5779394999999998</v>
      </c>
      <c r="K23" s="87">
        <f>'EPIFORECASTS - Rt'!B21</f>
        <v>43912</v>
      </c>
      <c r="L23" s="73">
        <f>'EPIFORECASTS - Rt'!D21</f>
        <v>1.2</v>
      </c>
      <c r="M23" s="73">
        <f>'EPIFORECASTS - Rt'!E21</f>
        <v>1.1000000000000001</v>
      </c>
      <c r="N23" s="73">
        <f>'EPIFORECASTS - Rt'!F21</f>
        <v>1.3</v>
      </c>
      <c r="O23" s="73">
        <f>'EPIFORECASTS - Rt'!G21</f>
        <v>1.2</v>
      </c>
      <c r="P23" s="73">
        <f>'EPIFORECASTS - Rt'!H21</f>
        <v>1.3</v>
      </c>
      <c r="Q23" s="77">
        <f>'EPIFORECASTS - Rt'!I21</f>
        <v>0</v>
      </c>
      <c r="R23" s="90"/>
      <c r="S23" s="87">
        <v>43903</v>
      </c>
      <c r="T23" s="73">
        <v>20</v>
      </c>
      <c r="U23" s="73"/>
      <c r="V23" s="73"/>
      <c r="W23" s="73"/>
      <c r="X23" s="77"/>
      <c r="Y23" s="90"/>
    </row>
    <row r="24" spans="2:25">
      <c r="B24" s="76">
        <f>'EKL - Rt-PT-7'!A22</f>
        <v>21</v>
      </c>
      <c r="C24" s="73">
        <f>'EKL - Rt-PT-7'!B22</f>
        <v>21</v>
      </c>
      <c r="D24" s="73">
        <f>'EKL - Rt-PT-7'!C22</f>
        <v>22</v>
      </c>
      <c r="E24" s="73">
        <f>'EKL - Rt-PT-7'!D22</f>
        <v>28</v>
      </c>
      <c r="F24" s="75">
        <f>'EKL - Rt-PT-7'!E22</f>
        <v>43917</v>
      </c>
      <c r="G24" s="73">
        <f>'EKL - Rt-PT-7'!F22</f>
        <v>2.0713938999999999</v>
      </c>
      <c r="H24" s="73">
        <f>'EKL - Rt-PT-7'!G22</f>
        <v>1.6672053</v>
      </c>
      <c r="I24" s="77">
        <f>'EKL - Rt-PT-7'!H22</f>
        <v>2.5117896000000002</v>
      </c>
      <c r="K24" s="87">
        <f>'EPIFORECASTS - Rt'!B22</f>
        <v>43913</v>
      </c>
      <c r="L24" s="73">
        <f>'EPIFORECASTS - Rt'!D22</f>
        <v>1.2</v>
      </c>
      <c r="M24" s="73">
        <f>'EPIFORECASTS - Rt'!E22</f>
        <v>1.1000000000000001</v>
      </c>
      <c r="N24" s="73">
        <f>'EPIFORECASTS - Rt'!F22</f>
        <v>1.3</v>
      </c>
      <c r="O24" s="73">
        <f>'EPIFORECASTS - Rt'!G22</f>
        <v>1.1000000000000001</v>
      </c>
      <c r="P24" s="73">
        <f>'EPIFORECASTS - Rt'!H22</f>
        <v>1.2</v>
      </c>
      <c r="Q24" s="77">
        <f>'EPIFORECASTS - Rt'!I22</f>
        <v>0</v>
      </c>
      <c r="R24" s="90"/>
      <c r="S24" s="87">
        <v>43904</v>
      </c>
      <c r="T24" s="73">
        <v>21</v>
      </c>
      <c r="U24" s="73"/>
      <c r="V24" s="73"/>
      <c r="W24" s="73"/>
      <c r="X24" s="77"/>
      <c r="Y24" s="90"/>
    </row>
    <row r="25" spans="2:25">
      <c r="B25" s="76">
        <f>'EKL - Rt-PT-7'!A23</f>
        <v>22</v>
      </c>
      <c r="C25" s="73">
        <f>'EKL - Rt-PT-7'!B23</f>
        <v>22</v>
      </c>
      <c r="D25" s="73">
        <f>'EKL - Rt-PT-7'!C23</f>
        <v>23</v>
      </c>
      <c r="E25" s="73">
        <f>'EKL - Rt-PT-7'!D23</f>
        <v>29</v>
      </c>
      <c r="F25" s="75">
        <f>'EKL - Rt-PT-7'!E23</f>
        <v>43918</v>
      </c>
      <c r="G25" s="73">
        <f>'EKL - Rt-PT-7'!F23</f>
        <v>2.0560174</v>
      </c>
      <c r="H25" s="73">
        <f>'EKL - Rt-PT-7'!G23</f>
        <v>1.6407243</v>
      </c>
      <c r="I25" s="77">
        <f>'EKL - Rt-PT-7'!H23</f>
        <v>2.5125909000000002</v>
      </c>
      <c r="K25" s="87">
        <f>'EPIFORECASTS - Rt'!B23</f>
        <v>43914</v>
      </c>
      <c r="L25" s="73">
        <f>'EPIFORECASTS - Rt'!D23</f>
        <v>1.1000000000000001</v>
      </c>
      <c r="M25" s="73">
        <f>'EPIFORECASTS - Rt'!E23</f>
        <v>1</v>
      </c>
      <c r="N25" s="73">
        <f>'EPIFORECASTS - Rt'!F23</f>
        <v>1.2</v>
      </c>
      <c r="O25" s="73">
        <f>'EPIFORECASTS - Rt'!G23</f>
        <v>1.1000000000000001</v>
      </c>
      <c r="P25" s="73">
        <f>'EPIFORECASTS - Rt'!H23</f>
        <v>1.2</v>
      </c>
      <c r="Q25" s="77">
        <f>'EPIFORECASTS - Rt'!I23</f>
        <v>0</v>
      </c>
      <c r="R25" s="90"/>
      <c r="S25" s="87">
        <v>43905</v>
      </c>
      <c r="T25" s="73">
        <v>22</v>
      </c>
      <c r="U25" s="73"/>
      <c r="V25" s="73"/>
      <c r="W25" s="73"/>
      <c r="X25" s="77"/>
      <c r="Y25" s="90"/>
    </row>
    <row r="26" spans="2:25">
      <c r="B26" s="76">
        <f>'EKL - Rt-PT-7'!A24</f>
        <v>23</v>
      </c>
      <c r="C26" s="73">
        <f>'EKL - Rt-PT-7'!B24</f>
        <v>23</v>
      </c>
      <c r="D26" s="73">
        <f>'EKL - Rt-PT-7'!C24</f>
        <v>24</v>
      </c>
      <c r="E26" s="73">
        <f>'EKL - Rt-PT-7'!D24</f>
        <v>30</v>
      </c>
      <c r="F26" s="75">
        <f>'EKL - Rt-PT-7'!E24</f>
        <v>43919</v>
      </c>
      <c r="G26" s="73">
        <f>'EKL - Rt-PT-7'!F24</f>
        <v>1.9465455</v>
      </c>
      <c r="H26" s="73">
        <f>'EKL - Rt-PT-7'!G24</f>
        <v>1.5808814</v>
      </c>
      <c r="I26" s="77">
        <f>'EKL - Rt-PT-7'!H24</f>
        <v>2.3460119000000001</v>
      </c>
      <c r="K26" s="87">
        <f>'EPIFORECASTS - Rt'!B24</f>
        <v>43915</v>
      </c>
      <c r="L26" s="73">
        <f>'EPIFORECASTS - Rt'!D24</f>
        <v>1.1000000000000001</v>
      </c>
      <c r="M26" s="73">
        <f>'EPIFORECASTS - Rt'!E24</f>
        <v>1</v>
      </c>
      <c r="N26" s="73">
        <f>'EPIFORECASTS - Rt'!F24</f>
        <v>1.1000000000000001</v>
      </c>
      <c r="O26" s="73">
        <f>'EPIFORECASTS - Rt'!G24</f>
        <v>1</v>
      </c>
      <c r="P26" s="73">
        <f>'EPIFORECASTS - Rt'!H24</f>
        <v>1.1000000000000001</v>
      </c>
      <c r="Q26" s="77">
        <f>'EPIFORECASTS - Rt'!I24</f>
        <v>0.02</v>
      </c>
      <c r="R26" s="90"/>
      <c r="S26" s="87">
        <v>43906</v>
      </c>
      <c r="T26" s="73">
        <v>23</v>
      </c>
      <c r="U26" s="73"/>
      <c r="V26" s="73"/>
      <c r="W26" s="73"/>
      <c r="X26" s="77"/>
      <c r="Y26" s="90"/>
    </row>
    <row r="27" spans="2:25">
      <c r="B27" s="76">
        <f>'EKL - Rt-PT-7'!A25</f>
        <v>24</v>
      </c>
      <c r="C27" s="73">
        <f>'EKL - Rt-PT-7'!B25</f>
        <v>24</v>
      </c>
      <c r="D27" s="73">
        <f>'EKL - Rt-PT-7'!C25</f>
        <v>25</v>
      </c>
      <c r="E27" s="73">
        <f>'EKL - Rt-PT-7'!D25</f>
        <v>31</v>
      </c>
      <c r="F27" s="75">
        <f>'EKL - Rt-PT-7'!E25</f>
        <v>43920</v>
      </c>
      <c r="G27" s="73">
        <f>'EKL - Rt-PT-7'!F25</f>
        <v>1.6286449000000001</v>
      </c>
      <c r="H27" s="73">
        <f>'EKL - Rt-PT-7'!G25</f>
        <v>1.3513725000000001</v>
      </c>
      <c r="I27" s="77">
        <f>'EKL - Rt-PT-7'!H25</f>
        <v>1.9431654</v>
      </c>
      <c r="K27" s="87">
        <f>'EPIFORECASTS - Rt'!B25</f>
        <v>43916</v>
      </c>
      <c r="L27" s="73">
        <f>'EPIFORECASTS - Rt'!D25</f>
        <v>1</v>
      </c>
      <c r="M27" s="73">
        <f>'EPIFORECASTS - Rt'!E25</f>
        <v>1</v>
      </c>
      <c r="N27" s="73">
        <f>'EPIFORECASTS - Rt'!F25</f>
        <v>1.1000000000000001</v>
      </c>
      <c r="O27" s="73">
        <f>'EPIFORECASTS - Rt'!G25</f>
        <v>1</v>
      </c>
      <c r="P27" s="73">
        <f>'EPIFORECASTS - Rt'!H25</f>
        <v>1.1000000000000001</v>
      </c>
      <c r="Q27" s="77">
        <f>'EPIFORECASTS - Rt'!I25</f>
        <v>0.13</v>
      </c>
      <c r="R27" s="90"/>
      <c r="S27" s="87">
        <v>43907</v>
      </c>
      <c r="T27" s="73">
        <v>24</v>
      </c>
      <c r="U27" s="73"/>
      <c r="V27" s="73"/>
      <c r="W27" s="73"/>
      <c r="X27" s="77"/>
      <c r="Y27" s="90"/>
    </row>
    <row r="28" spans="2:25">
      <c r="B28" s="76">
        <f>'EKL - Rt-PT-7'!A26</f>
        <v>25</v>
      </c>
      <c r="C28" s="73">
        <f>'EKL - Rt-PT-7'!B26</f>
        <v>25</v>
      </c>
      <c r="D28" s="73">
        <f>'EKL - Rt-PT-7'!C26</f>
        <v>26</v>
      </c>
      <c r="E28" s="73">
        <f>'EKL - Rt-PT-7'!D26</f>
        <v>32</v>
      </c>
      <c r="F28" s="75">
        <f>'EKL - Rt-PT-7'!E26</f>
        <v>43921</v>
      </c>
      <c r="G28" s="73">
        <f>'EKL - Rt-PT-7'!F26</f>
        <v>1.6562546</v>
      </c>
      <c r="H28" s="73">
        <f>'EKL - Rt-PT-7'!G26</f>
        <v>1.4097322000000001</v>
      </c>
      <c r="I28" s="77">
        <f>'EKL - Rt-PT-7'!H26</f>
        <v>1.9281732</v>
      </c>
      <c r="K28" s="87">
        <f>'EPIFORECASTS - Rt'!B26</f>
        <v>43917</v>
      </c>
      <c r="L28" s="73">
        <f>'EPIFORECASTS - Rt'!D26</f>
        <v>1</v>
      </c>
      <c r="M28" s="73">
        <f>'EPIFORECASTS - Rt'!E26</f>
        <v>1</v>
      </c>
      <c r="N28" s="73">
        <f>'EPIFORECASTS - Rt'!F26</f>
        <v>1.1000000000000001</v>
      </c>
      <c r="O28" s="73">
        <f>'EPIFORECASTS - Rt'!G26</f>
        <v>1</v>
      </c>
      <c r="P28" s="73">
        <f>'EPIFORECASTS - Rt'!H26</f>
        <v>1</v>
      </c>
      <c r="Q28" s="77">
        <f>'EPIFORECASTS - Rt'!I26</f>
        <v>0.32</v>
      </c>
      <c r="R28" s="90"/>
      <c r="S28" s="87">
        <v>43908</v>
      </c>
      <c r="T28" s="73">
        <v>25</v>
      </c>
      <c r="U28" s="73"/>
      <c r="V28" s="73"/>
      <c r="W28" s="73"/>
      <c r="X28" s="77"/>
      <c r="Y28" s="90"/>
    </row>
    <row r="29" spans="2:25">
      <c r="B29" s="76">
        <f>'EKL - Rt-PT-7'!A27</f>
        <v>26</v>
      </c>
      <c r="C29" s="73">
        <f>'EKL - Rt-PT-7'!B27</f>
        <v>26</v>
      </c>
      <c r="D29" s="73">
        <f>'EKL - Rt-PT-7'!C27</f>
        <v>27</v>
      </c>
      <c r="E29" s="73">
        <f>'EKL - Rt-PT-7'!D27</f>
        <v>33</v>
      </c>
      <c r="F29" s="75">
        <f>'EKL - Rt-PT-7'!E27</f>
        <v>43922</v>
      </c>
      <c r="G29" s="73">
        <f>'EKL - Rt-PT-7'!F27</f>
        <v>1.5231931999999999</v>
      </c>
      <c r="H29" s="73">
        <f>'EKL - Rt-PT-7'!G27</f>
        <v>1.3185476</v>
      </c>
      <c r="I29" s="77">
        <f>'EKL - Rt-PT-7'!H27</f>
        <v>1.7261447999999999</v>
      </c>
      <c r="K29" s="87">
        <f>'EPIFORECASTS - Rt'!B27</f>
        <v>43918</v>
      </c>
      <c r="L29" s="73">
        <f>'EPIFORECASTS - Rt'!D27</f>
        <v>1</v>
      </c>
      <c r="M29" s="73">
        <f>'EPIFORECASTS - Rt'!E27</f>
        <v>0.9</v>
      </c>
      <c r="N29" s="73">
        <f>'EPIFORECASTS - Rt'!F27</f>
        <v>1</v>
      </c>
      <c r="O29" s="73">
        <f>'EPIFORECASTS - Rt'!G27</f>
        <v>1</v>
      </c>
      <c r="P29" s="73">
        <f>'EPIFORECASTS - Rt'!H27</f>
        <v>1</v>
      </c>
      <c r="Q29" s="77">
        <f>'EPIFORECASTS - Rt'!I27</f>
        <v>0.64</v>
      </c>
      <c r="R29" s="90"/>
      <c r="S29" s="87">
        <v>43909</v>
      </c>
      <c r="T29" s="73">
        <v>26</v>
      </c>
      <c r="U29" s="73"/>
      <c r="V29" s="73"/>
      <c r="W29" s="73"/>
      <c r="X29" s="77"/>
      <c r="Y29" s="90"/>
    </row>
    <row r="30" spans="2:25">
      <c r="B30" s="76">
        <f>'EKL - Rt-PT-7'!A28</f>
        <v>27</v>
      </c>
      <c r="C30" s="73">
        <f>'EKL - Rt-PT-7'!B28</f>
        <v>27</v>
      </c>
      <c r="D30" s="73">
        <f>'EKL - Rt-PT-7'!C28</f>
        <v>28</v>
      </c>
      <c r="E30" s="73">
        <f>'EKL - Rt-PT-7'!D28</f>
        <v>34</v>
      </c>
      <c r="F30" s="75">
        <f>'EKL - Rt-PT-7'!E28</f>
        <v>43923</v>
      </c>
      <c r="G30" s="73">
        <f>'EKL - Rt-PT-7'!F28</f>
        <v>1.4317236</v>
      </c>
      <c r="H30" s="73">
        <f>'EKL - Rt-PT-7'!G28</f>
        <v>1.2586527999999999</v>
      </c>
      <c r="I30" s="77">
        <f>'EKL - Rt-PT-7'!H28</f>
        <v>1.6113309</v>
      </c>
      <c r="K30" s="87">
        <f>'EPIFORECASTS - Rt'!B28</f>
        <v>43919</v>
      </c>
      <c r="L30" s="73">
        <f>'EPIFORECASTS - Rt'!D28</f>
        <v>1</v>
      </c>
      <c r="M30" s="73">
        <f>'EPIFORECASTS - Rt'!E28</f>
        <v>0.9</v>
      </c>
      <c r="N30" s="73">
        <f>'EPIFORECASTS - Rt'!F28</f>
        <v>1</v>
      </c>
      <c r="O30" s="73">
        <f>'EPIFORECASTS - Rt'!G28</f>
        <v>0.9</v>
      </c>
      <c r="P30" s="73">
        <f>'EPIFORECASTS - Rt'!H28</f>
        <v>1</v>
      </c>
      <c r="Q30" s="77">
        <f>'EPIFORECASTS - Rt'!I28</f>
        <v>0.87</v>
      </c>
      <c r="R30" s="90"/>
      <c r="S30" s="87">
        <v>43910</v>
      </c>
      <c r="T30" s="73">
        <v>27</v>
      </c>
      <c r="U30" s="73"/>
      <c r="V30" s="73"/>
      <c r="W30" s="73"/>
      <c r="X30" s="77"/>
      <c r="Y30" s="90"/>
    </row>
    <row r="31" spans="2:25">
      <c r="B31" s="76">
        <f>'EKL - Rt-PT-7'!A29</f>
        <v>28</v>
      </c>
      <c r="C31" s="73">
        <f>'EKL - Rt-PT-7'!B29</f>
        <v>28</v>
      </c>
      <c r="D31" s="73">
        <f>'EKL - Rt-PT-7'!C29</f>
        <v>29</v>
      </c>
      <c r="E31" s="73">
        <f>'EKL - Rt-PT-7'!D29</f>
        <v>35</v>
      </c>
      <c r="F31" s="75">
        <f>'EKL - Rt-PT-7'!E29</f>
        <v>43924</v>
      </c>
      <c r="G31" s="73">
        <f>'EKL - Rt-PT-7'!F29</f>
        <v>1.3315716</v>
      </c>
      <c r="H31" s="73">
        <f>'EKL - Rt-PT-7'!G29</f>
        <v>1.1857114</v>
      </c>
      <c r="I31" s="77">
        <f>'EKL - Rt-PT-7'!H29</f>
        <v>1.4678998000000001</v>
      </c>
      <c r="K31" s="87">
        <f>'EPIFORECASTS - Rt'!B29</f>
        <v>43920</v>
      </c>
      <c r="L31" s="73">
        <f>'EPIFORECASTS - Rt'!D29</f>
        <v>1</v>
      </c>
      <c r="M31" s="73">
        <f>'EPIFORECASTS - Rt'!E29</f>
        <v>0.9</v>
      </c>
      <c r="N31" s="73">
        <f>'EPIFORECASTS - Rt'!F29</f>
        <v>1</v>
      </c>
      <c r="O31" s="73">
        <f>'EPIFORECASTS - Rt'!G29</f>
        <v>0.9</v>
      </c>
      <c r="P31" s="73">
        <f>'EPIFORECASTS - Rt'!H29</f>
        <v>1</v>
      </c>
      <c r="Q31" s="77">
        <f>'EPIFORECASTS - Rt'!I29</f>
        <v>0.96</v>
      </c>
      <c r="R31" s="90"/>
      <c r="S31" s="87">
        <v>43911</v>
      </c>
      <c r="T31" s="73">
        <v>28</v>
      </c>
      <c r="U31" s="73"/>
      <c r="V31" s="73"/>
      <c r="W31" s="73"/>
      <c r="X31" s="77"/>
      <c r="Y31" s="90"/>
    </row>
    <row r="32" spans="2:25">
      <c r="B32" s="76">
        <f>'EKL - Rt-PT-7'!A30</f>
        <v>29</v>
      </c>
      <c r="C32" s="73">
        <f>'EKL - Rt-PT-7'!B30</f>
        <v>29</v>
      </c>
      <c r="D32" s="73">
        <f>'EKL - Rt-PT-7'!C30</f>
        <v>30</v>
      </c>
      <c r="E32" s="73">
        <f>'EKL - Rt-PT-7'!D30</f>
        <v>36</v>
      </c>
      <c r="F32" s="75">
        <f>'EKL - Rt-PT-7'!E30</f>
        <v>43925</v>
      </c>
      <c r="G32" s="73">
        <f>'EKL - Rt-PT-7'!F30</f>
        <v>1.1724821999999999</v>
      </c>
      <c r="H32" s="73">
        <f>'EKL - Rt-PT-7'!G30</f>
        <v>1.0718132</v>
      </c>
      <c r="I32" s="77">
        <f>'EKL - Rt-PT-7'!H30</f>
        <v>1.2749222</v>
      </c>
      <c r="K32" s="87">
        <f>'EPIFORECASTS - Rt'!B30</f>
        <v>43921</v>
      </c>
      <c r="L32" s="73">
        <f>'EPIFORECASTS - Rt'!D30</f>
        <v>0.9</v>
      </c>
      <c r="M32" s="73">
        <f>'EPIFORECASTS - Rt'!E30</f>
        <v>0.9</v>
      </c>
      <c r="N32" s="73">
        <f>'EPIFORECASTS - Rt'!F30</f>
        <v>1</v>
      </c>
      <c r="O32" s="73">
        <f>'EPIFORECASTS - Rt'!G30</f>
        <v>0.9</v>
      </c>
      <c r="P32" s="73">
        <f>'EPIFORECASTS - Rt'!H30</f>
        <v>1</v>
      </c>
      <c r="Q32" s="77">
        <f>'EPIFORECASTS - Rt'!I30</f>
        <v>0.97</v>
      </c>
      <c r="R32" s="90"/>
      <c r="S32" s="87">
        <v>43912</v>
      </c>
      <c r="T32" s="73">
        <v>29</v>
      </c>
      <c r="U32" s="73"/>
      <c r="V32" s="73"/>
      <c r="W32" s="73"/>
      <c r="X32" s="77"/>
      <c r="Y32" s="90"/>
    </row>
    <row r="33" spans="2:25">
      <c r="B33" s="76">
        <f>'EKL - Rt-PT-7'!A31</f>
        <v>30</v>
      </c>
      <c r="C33" s="73">
        <f>'EKL - Rt-PT-7'!B31</f>
        <v>30</v>
      </c>
      <c r="D33" s="73">
        <f>'EKL - Rt-PT-7'!C31</f>
        <v>31</v>
      </c>
      <c r="E33" s="73">
        <f>'EKL - Rt-PT-7'!D31</f>
        <v>37</v>
      </c>
      <c r="F33" s="75">
        <f>'EKL - Rt-PT-7'!E31</f>
        <v>43926</v>
      </c>
      <c r="G33" s="73">
        <f>'EKL - Rt-PT-7'!F31</f>
        <v>1.1015714999999999</v>
      </c>
      <c r="H33" s="73">
        <f>'EKL - Rt-PT-7'!G31</f>
        <v>1.0331826</v>
      </c>
      <c r="I33" s="77">
        <f>'EKL - Rt-PT-7'!H31</f>
        <v>1.1799706999999999</v>
      </c>
      <c r="K33" s="87">
        <f>'EPIFORECASTS - Rt'!B31</f>
        <v>43922</v>
      </c>
      <c r="L33" s="73">
        <f>'EPIFORECASTS - Rt'!D31</f>
        <v>0.9</v>
      </c>
      <c r="M33" s="73">
        <f>'EPIFORECASTS - Rt'!E31</f>
        <v>0.9</v>
      </c>
      <c r="N33" s="73">
        <f>'EPIFORECASTS - Rt'!F31</f>
        <v>1</v>
      </c>
      <c r="O33" s="73">
        <f>'EPIFORECASTS - Rt'!G31</f>
        <v>0.9</v>
      </c>
      <c r="P33" s="73">
        <f>'EPIFORECASTS - Rt'!H31</f>
        <v>1</v>
      </c>
      <c r="Q33" s="77">
        <f>'EPIFORECASTS - Rt'!I31</f>
        <v>0.98</v>
      </c>
      <c r="R33" s="90"/>
      <c r="S33" s="87">
        <v>43913</v>
      </c>
      <c r="T33" s="73">
        <v>30</v>
      </c>
      <c r="U33" s="73"/>
      <c r="V33" s="73"/>
      <c r="W33" s="73"/>
      <c r="X33" s="77"/>
      <c r="Y33" s="90"/>
    </row>
    <row r="34" spans="2:25">
      <c r="B34" s="76">
        <f>'EKL - Rt-PT-7'!A32</f>
        <v>31</v>
      </c>
      <c r="C34" s="73">
        <f>'EKL - Rt-PT-7'!B32</f>
        <v>31</v>
      </c>
      <c r="D34" s="73">
        <f>'EKL - Rt-PT-7'!C32</f>
        <v>32</v>
      </c>
      <c r="E34" s="73">
        <f>'EKL - Rt-PT-7'!D32</f>
        <v>38</v>
      </c>
      <c r="F34" s="75">
        <f>'EKL - Rt-PT-7'!E32</f>
        <v>43927</v>
      </c>
      <c r="G34" s="73">
        <f>'EKL - Rt-PT-7'!F32</f>
        <v>1.0665971000000001</v>
      </c>
      <c r="H34" s="73">
        <f>'EKL - Rt-PT-7'!G32</f>
        <v>1.0136712999999999</v>
      </c>
      <c r="I34" s="77">
        <f>'EKL - Rt-PT-7'!H32</f>
        <v>1.1198196</v>
      </c>
      <c r="K34" s="87">
        <f>'EPIFORECASTS - Rt'!B32</f>
        <v>43923</v>
      </c>
      <c r="L34" s="73">
        <f>'EPIFORECASTS - Rt'!D32</f>
        <v>0.9</v>
      </c>
      <c r="M34" s="73">
        <f>'EPIFORECASTS - Rt'!E32</f>
        <v>0.9</v>
      </c>
      <c r="N34" s="73">
        <f>'EPIFORECASTS - Rt'!F32</f>
        <v>1</v>
      </c>
      <c r="O34" s="73">
        <f>'EPIFORECASTS - Rt'!G32</f>
        <v>0.9</v>
      </c>
      <c r="P34" s="73">
        <f>'EPIFORECASTS - Rt'!H32</f>
        <v>1</v>
      </c>
      <c r="Q34" s="77">
        <f>'EPIFORECASTS - Rt'!I32</f>
        <v>0.98</v>
      </c>
      <c r="R34" s="90"/>
      <c r="S34" s="87">
        <v>43914</v>
      </c>
      <c r="T34" s="73">
        <v>31</v>
      </c>
      <c r="U34" s="73"/>
      <c r="V34" s="73"/>
      <c r="W34" s="73"/>
      <c r="X34" s="77"/>
      <c r="Y34" s="90"/>
    </row>
    <row r="35" spans="2:25">
      <c r="B35" s="76">
        <f>'EKL - Rt-PT-7'!A33</f>
        <v>32</v>
      </c>
      <c r="C35" s="73">
        <f>'EKL - Rt-PT-7'!B33</f>
        <v>32</v>
      </c>
      <c r="D35" s="73">
        <f>'EKL - Rt-PT-7'!C33</f>
        <v>33</v>
      </c>
      <c r="E35" s="73">
        <f>'EKL - Rt-PT-7'!D33</f>
        <v>39</v>
      </c>
      <c r="F35" s="75">
        <f>'EKL - Rt-PT-7'!E33</f>
        <v>43928</v>
      </c>
      <c r="G35" s="73">
        <f>'EKL - Rt-PT-7'!F33</f>
        <v>0.97862009999999999</v>
      </c>
      <c r="H35" s="73">
        <f>'EKL - Rt-PT-7'!G33</f>
        <v>0.9376736</v>
      </c>
      <c r="I35" s="77">
        <f>'EKL - Rt-PT-7'!H33</f>
        <v>1.0214974999999999</v>
      </c>
      <c r="K35" s="87">
        <f>'EPIFORECASTS - Rt'!B33</f>
        <v>43924</v>
      </c>
      <c r="L35" s="73">
        <f>'EPIFORECASTS - Rt'!D33</f>
        <v>0.9</v>
      </c>
      <c r="M35" s="73">
        <f>'EPIFORECASTS - Rt'!E33</f>
        <v>0.9</v>
      </c>
      <c r="N35" s="73">
        <f>'EPIFORECASTS - Rt'!F33</f>
        <v>1</v>
      </c>
      <c r="O35" s="73">
        <f>'EPIFORECASTS - Rt'!G33</f>
        <v>0.9</v>
      </c>
      <c r="P35" s="73">
        <f>'EPIFORECASTS - Rt'!H33</f>
        <v>1</v>
      </c>
      <c r="Q35" s="77">
        <f>'EPIFORECASTS - Rt'!I33</f>
        <v>0.98</v>
      </c>
      <c r="R35" s="90"/>
      <c r="S35" s="87">
        <v>43915</v>
      </c>
      <c r="T35" s="73">
        <v>32</v>
      </c>
      <c r="U35" s="73"/>
      <c r="V35" s="73"/>
      <c r="W35" s="73"/>
      <c r="X35" s="77"/>
      <c r="Y35" s="90"/>
    </row>
    <row r="36" spans="2:25">
      <c r="B36" s="76">
        <f>'EKL - Rt-PT-7'!A34</f>
        <v>33</v>
      </c>
      <c r="C36" s="73">
        <f>'EKL - Rt-PT-7'!B34</f>
        <v>33</v>
      </c>
      <c r="D36" s="73">
        <f>'EKL - Rt-PT-7'!C34</f>
        <v>34</v>
      </c>
      <c r="E36" s="73">
        <f>'EKL - Rt-PT-7'!D34</f>
        <v>40</v>
      </c>
      <c r="F36" s="75">
        <f>'EKL - Rt-PT-7'!E34</f>
        <v>43929</v>
      </c>
      <c r="G36" s="73">
        <f>'EKL - Rt-PT-7'!F34</f>
        <v>0.94928250000000003</v>
      </c>
      <c r="H36" s="73">
        <f>'EKL - Rt-PT-7'!G34</f>
        <v>0.91293239999999998</v>
      </c>
      <c r="I36" s="77">
        <f>'EKL - Rt-PT-7'!H34</f>
        <v>0.98929219999999995</v>
      </c>
      <c r="K36" s="87">
        <f>'EPIFORECASTS - Rt'!B34</f>
        <v>43925</v>
      </c>
      <c r="L36" s="73">
        <f>'EPIFORECASTS - Rt'!D34</f>
        <v>0.9</v>
      </c>
      <c r="M36" s="73">
        <f>'EPIFORECASTS - Rt'!E34</f>
        <v>0.9</v>
      </c>
      <c r="N36" s="73">
        <f>'EPIFORECASTS - Rt'!F34</f>
        <v>1</v>
      </c>
      <c r="O36" s="73">
        <f>'EPIFORECASTS - Rt'!G34</f>
        <v>0.9</v>
      </c>
      <c r="P36" s="73">
        <f>'EPIFORECASTS - Rt'!H34</f>
        <v>0.9</v>
      </c>
      <c r="Q36" s="77">
        <f>'EPIFORECASTS - Rt'!I34</f>
        <v>1</v>
      </c>
      <c r="R36" s="90"/>
      <c r="S36" s="87">
        <v>43916</v>
      </c>
      <c r="T36" s="73">
        <v>33</v>
      </c>
      <c r="U36" s="73"/>
      <c r="V36" s="73"/>
      <c r="W36" s="73"/>
      <c r="X36" s="77"/>
      <c r="Y36" s="90"/>
    </row>
    <row r="37" spans="2:25">
      <c r="B37" s="76">
        <f>'EKL - Rt-PT-7'!A35</f>
        <v>34</v>
      </c>
      <c r="C37" s="73">
        <f>'EKL - Rt-PT-7'!B35</f>
        <v>34</v>
      </c>
      <c r="D37" s="73">
        <f>'EKL - Rt-PT-7'!C35</f>
        <v>35</v>
      </c>
      <c r="E37" s="73">
        <f>'EKL - Rt-PT-7'!D35</f>
        <v>41</v>
      </c>
      <c r="F37" s="75">
        <f>'EKL - Rt-PT-7'!E35</f>
        <v>43930</v>
      </c>
      <c r="G37" s="73">
        <f>'EKL - Rt-PT-7'!F35</f>
        <v>0.95834390000000003</v>
      </c>
      <c r="H37" s="73">
        <f>'EKL - Rt-PT-7'!G35</f>
        <v>0.91892249999999998</v>
      </c>
      <c r="I37" s="77">
        <f>'EKL - Rt-PT-7'!H35</f>
        <v>0.99914579999999997</v>
      </c>
      <c r="K37" s="87">
        <f>'EPIFORECASTS - Rt'!B35</f>
        <v>43926</v>
      </c>
      <c r="L37" s="73">
        <f>'EPIFORECASTS - Rt'!D35</f>
        <v>0.9</v>
      </c>
      <c r="M37" s="73">
        <f>'EPIFORECASTS - Rt'!E35</f>
        <v>0.9</v>
      </c>
      <c r="N37" s="73">
        <f>'EPIFORECASTS - Rt'!F35</f>
        <v>0.9</v>
      </c>
      <c r="O37" s="73">
        <f>'EPIFORECASTS - Rt'!G35</f>
        <v>0.9</v>
      </c>
      <c r="P37" s="73">
        <f>'EPIFORECASTS - Rt'!H35</f>
        <v>0.9</v>
      </c>
      <c r="Q37" s="77">
        <f>'EPIFORECASTS - Rt'!I35</f>
        <v>1</v>
      </c>
      <c r="R37" s="90"/>
      <c r="S37" s="87">
        <v>43917</v>
      </c>
      <c r="T37" s="73">
        <v>34</v>
      </c>
      <c r="U37" s="73"/>
      <c r="V37" s="73"/>
      <c r="W37" s="73"/>
      <c r="X37" s="77"/>
      <c r="Y37" s="90"/>
    </row>
    <row r="38" spans="2:25">
      <c r="B38" s="76">
        <f>'EKL - Rt-PT-7'!A36</f>
        <v>35</v>
      </c>
      <c r="C38" s="73">
        <f>'EKL - Rt-PT-7'!B36</f>
        <v>35</v>
      </c>
      <c r="D38" s="73">
        <f>'EKL - Rt-PT-7'!C36</f>
        <v>36</v>
      </c>
      <c r="E38" s="73">
        <f>'EKL - Rt-PT-7'!D36</f>
        <v>42</v>
      </c>
      <c r="F38" s="75">
        <f>'EKL - Rt-PT-7'!E36</f>
        <v>43931</v>
      </c>
      <c r="G38" s="73">
        <f>'EKL - Rt-PT-7'!F36</f>
        <v>1.0968488999999999</v>
      </c>
      <c r="H38" s="73">
        <f>'EKL - Rt-PT-7'!G36</f>
        <v>1.0558491999999999</v>
      </c>
      <c r="I38" s="77">
        <f>'EKL - Rt-PT-7'!H36</f>
        <v>1.1403752</v>
      </c>
      <c r="K38" s="87">
        <f>'EPIFORECASTS - Rt'!B36</f>
        <v>43927</v>
      </c>
      <c r="L38" s="73">
        <f>'EPIFORECASTS - Rt'!D36</f>
        <v>0.9</v>
      </c>
      <c r="M38" s="73">
        <f>'EPIFORECASTS - Rt'!E36</f>
        <v>0.8</v>
      </c>
      <c r="N38" s="73">
        <f>'EPIFORECASTS - Rt'!F36</f>
        <v>0.9</v>
      </c>
      <c r="O38" s="73">
        <f>'EPIFORECASTS - Rt'!G36</f>
        <v>0.8</v>
      </c>
      <c r="P38" s="73">
        <f>'EPIFORECASTS - Rt'!H36</f>
        <v>0.9</v>
      </c>
      <c r="Q38" s="77">
        <f>'EPIFORECASTS - Rt'!I36</f>
        <v>1</v>
      </c>
      <c r="R38" s="90"/>
      <c r="S38" s="87">
        <v>43918</v>
      </c>
      <c r="T38" s="73">
        <v>35</v>
      </c>
      <c r="U38" s="73"/>
      <c r="V38" s="73"/>
      <c r="W38" s="73"/>
      <c r="X38" s="77"/>
      <c r="Y38" s="90"/>
    </row>
    <row r="39" spans="2:25">
      <c r="B39" s="76">
        <f>'EKL - Rt-PT-7'!A37</f>
        <v>36</v>
      </c>
      <c r="C39" s="73">
        <f>'EKL - Rt-PT-7'!B37</f>
        <v>36</v>
      </c>
      <c r="D39" s="73">
        <f>'EKL - Rt-PT-7'!C37</f>
        <v>37</v>
      </c>
      <c r="E39" s="73">
        <f>'EKL - Rt-PT-7'!D37</f>
        <v>43</v>
      </c>
      <c r="F39" s="75">
        <f>'EKL - Rt-PT-7'!E37</f>
        <v>43932</v>
      </c>
      <c r="G39" s="73">
        <f>'EKL - Rt-PT-7'!F37</f>
        <v>1.0702623</v>
      </c>
      <c r="H39" s="73">
        <f>'EKL - Rt-PT-7'!G37</f>
        <v>1.0372222</v>
      </c>
      <c r="I39" s="77">
        <f>'EKL - Rt-PT-7'!H37</f>
        <v>1.1025997999999999</v>
      </c>
      <c r="K39" s="87">
        <f>'EPIFORECASTS - Rt'!B37</f>
        <v>43928</v>
      </c>
      <c r="L39" s="73">
        <f>'EPIFORECASTS - Rt'!D37</f>
        <v>0.8</v>
      </c>
      <c r="M39" s="73">
        <f>'EPIFORECASTS - Rt'!E37</f>
        <v>0.8</v>
      </c>
      <c r="N39" s="73">
        <f>'EPIFORECASTS - Rt'!F37</f>
        <v>0.9</v>
      </c>
      <c r="O39" s="73">
        <f>'EPIFORECASTS - Rt'!G37</f>
        <v>0.8</v>
      </c>
      <c r="P39" s="73">
        <f>'EPIFORECASTS - Rt'!H37</f>
        <v>0.8</v>
      </c>
      <c r="Q39" s="77">
        <f>'EPIFORECASTS - Rt'!I37</f>
        <v>1</v>
      </c>
      <c r="R39" s="90"/>
      <c r="S39" s="87">
        <v>43919</v>
      </c>
      <c r="T39" s="73">
        <v>36</v>
      </c>
      <c r="U39" s="73"/>
      <c r="V39" s="73"/>
      <c r="W39" s="73"/>
      <c r="X39" s="77"/>
      <c r="Y39" s="90"/>
    </row>
    <row r="40" spans="2:25">
      <c r="B40" s="76">
        <f>'EKL - Rt-PT-7'!A38</f>
        <v>37</v>
      </c>
      <c r="C40" s="73">
        <f>'EKL - Rt-PT-7'!B38</f>
        <v>37</v>
      </c>
      <c r="D40" s="73">
        <f>'EKL - Rt-PT-7'!C38</f>
        <v>38</v>
      </c>
      <c r="E40" s="73">
        <f>'EKL - Rt-PT-7'!D38</f>
        <v>44</v>
      </c>
      <c r="F40" s="75">
        <f>'EKL - Rt-PT-7'!E38</f>
        <v>43933</v>
      </c>
      <c r="G40" s="73">
        <f>'EKL - Rt-PT-7'!F38</f>
        <v>1.0272741999999999</v>
      </c>
      <c r="H40" s="73">
        <f>'EKL - Rt-PT-7'!G38</f>
        <v>0.9957452</v>
      </c>
      <c r="I40" s="77">
        <f>'EKL - Rt-PT-7'!H38</f>
        <v>1.0563008</v>
      </c>
      <c r="K40" s="87">
        <f>'EPIFORECASTS - Rt'!B38</f>
        <v>43929</v>
      </c>
      <c r="L40" s="73">
        <f>'EPIFORECASTS - Rt'!D38</f>
        <v>0.8</v>
      </c>
      <c r="M40" s="73">
        <f>'EPIFORECASTS - Rt'!E38</f>
        <v>0.8</v>
      </c>
      <c r="N40" s="73">
        <f>'EPIFORECASTS - Rt'!F38</f>
        <v>0.9</v>
      </c>
      <c r="O40" s="73">
        <f>'EPIFORECASTS - Rt'!G38</f>
        <v>0.8</v>
      </c>
      <c r="P40" s="73">
        <f>'EPIFORECASTS - Rt'!H38</f>
        <v>0.8</v>
      </c>
      <c r="Q40" s="77">
        <f>'EPIFORECASTS - Rt'!I38</f>
        <v>1</v>
      </c>
      <c r="R40" s="90"/>
      <c r="S40" s="87">
        <v>43920</v>
      </c>
      <c r="T40" s="73">
        <v>37</v>
      </c>
      <c r="U40" s="73"/>
      <c r="V40" s="73"/>
      <c r="W40" s="73"/>
      <c r="X40" s="77"/>
      <c r="Y40" s="90"/>
    </row>
    <row r="41" spans="2:25">
      <c r="B41" s="76">
        <f>'EKL - Rt-PT-7'!A39</f>
        <v>38</v>
      </c>
      <c r="C41" s="73">
        <f>'EKL - Rt-PT-7'!B39</f>
        <v>38</v>
      </c>
      <c r="D41" s="73">
        <f>'EKL - Rt-PT-7'!C39</f>
        <v>39</v>
      </c>
      <c r="E41" s="73">
        <f>'EKL - Rt-PT-7'!D39</f>
        <v>45</v>
      </c>
      <c r="F41" s="75">
        <f>'EKL - Rt-PT-7'!E39</f>
        <v>43934</v>
      </c>
      <c r="G41" s="73">
        <f>'EKL - Rt-PT-7'!F39</f>
        <v>0.99576580000000003</v>
      </c>
      <c r="H41" s="73">
        <f>'EKL - Rt-PT-7'!G39</f>
        <v>0.96905450000000004</v>
      </c>
      <c r="I41" s="77">
        <f>'EKL - Rt-PT-7'!H39</f>
        <v>1.0259465000000001</v>
      </c>
      <c r="K41" s="87">
        <f>'EPIFORECASTS - Rt'!B39</f>
        <v>43930</v>
      </c>
      <c r="L41" s="73">
        <f>'EPIFORECASTS - Rt'!D39</f>
        <v>0.8</v>
      </c>
      <c r="M41" s="73">
        <f>'EPIFORECASTS - Rt'!E39</f>
        <v>0.8</v>
      </c>
      <c r="N41" s="73">
        <f>'EPIFORECASTS - Rt'!F39</f>
        <v>0.9</v>
      </c>
      <c r="O41" s="73">
        <f>'EPIFORECASTS - Rt'!G39</f>
        <v>0.8</v>
      </c>
      <c r="P41" s="73">
        <f>'EPIFORECASTS - Rt'!H39</f>
        <v>0.9</v>
      </c>
      <c r="Q41" s="77">
        <f>'EPIFORECASTS - Rt'!I39</f>
        <v>1</v>
      </c>
      <c r="R41" s="90"/>
      <c r="S41" s="87">
        <v>43921</v>
      </c>
      <c r="T41" s="73">
        <v>38</v>
      </c>
      <c r="U41" s="73"/>
      <c r="V41" s="73"/>
      <c r="W41" s="73"/>
      <c r="X41" s="77"/>
      <c r="Y41" s="90"/>
    </row>
    <row r="42" spans="2:25">
      <c r="B42" s="76">
        <f>'EKL - Rt-PT-7'!A40</f>
        <v>39</v>
      </c>
      <c r="C42" s="73">
        <f>'EKL - Rt-PT-7'!B40</f>
        <v>39</v>
      </c>
      <c r="D42" s="73">
        <f>'EKL - Rt-PT-7'!C40</f>
        <v>40</v>
      </c>
      <c r="E42" s="73">
        <f>'EKL - Rt-PT-7'!D40</f>
        <v>46</v>
      </c>
      <c r="F42" s="75">
        <f>'EKL - Rt-PT-7'!E40</f>
        <v>43935</v>
      </c>
      <c r="G42" s="73">
        <f>'EKL - Rt-PT-7'!F40</f>
        <v>0.95358909999999997</v>
      </c>
      <c r="H42" s="73">
        <f>'EKL - Rt-PT-7'!G40</f>
        <v>0.92835900000000005</v>
      </c>
      <c r="I42" s="77">
        <f>'EKL - Rt-PT-7'!H40</f>
        <v>0.98082570000000002</v>
      </c>
      <c r="K42" s="87">
        <f>'EPIFORECASTS - Rt'!B40</f>
        <v>43931</v>
      </c>
      <c r="L42" s="73">
        <f>'EPIFORECASTS - Rt'!D40</f>
        <v>0.9</v>
      </c>
      <c r="M42" s="73">
        <f>'EPIFORECASTS - Rt'!E40</f>
        <v>0.8</v>
      </c>
      <c r="N42" s="73">
        <f>'EPIFORECASTS - Rt'!F40</f>
        <v>0.9</v>
      </c>
      <c r="O42" s="73">
        <f>'EPIFORECASTS - Rt'!G40</f>
        <v>0.8</v>
      </c>
      <c r="P42" s="73">
        <f>'EPIFORECASTS - Rt'!H40</f>
        <v>0.9</v>
      </c>
      <c r="Q42" s="77">
        <f>'EPIFORECASTS - Rt'!I40</f>
        <v>1</v>
      </c>
      <c r="R42" s="90"/>
      <c r="S42" s="87">
        <v>43922</v>
      </c>
      <c r="T42" s="73">
        <v>39</v>
      </c>
      <c r="U42" s="73"/>
      <c r="V42" s="73"/>
      <c r="W42" s="73"/>
      <c r="X42" s="77"/>
      <c r="Y42" s="90"/>
    </row>
    <row r="43" spans="2:25">
      <c r="B43" s="76">
        <f>'EKL - Rt-PT-7'!A41</f>
        <v>40</v>
      </c>
      <c r="C43" s="73">
        <f>'EKL - Rt-PT-7'!B41</f>
        <v>40</v>
      </c>
      <c r="D43" s="73">
        <f>'EKL - Rt-PT-7'!C41</f>
        <v>41</v>
      </c>
      <c r="E43" s="73">
        <f>'EKL - Rt-PT-7'!D41</f>
        <v>47</v>
      </c>
      <c r="F43" s="75">
        <f>'EKL - Rt-PT-7'!E41</f>
        <v>43936</v>
      </c>
      <c r="G43" s="73">
        <f>'EKL - Rt-PT-7'!F41</f>
        <v>0.94507969999999997</v>
      </c>
      <c r="H43" s="73">
        <f>'EKL - Rt-PT-7'!G41</f>
        <v>0.91767659999999995</v>
      </c>
      <c r="I43" s="77">
        <f>'EKL - Rt-PT-7'!H41</f>
        <v>0.97658840000000002</v>
      </c>
      <c r="K43" s="87">
        <f>'EPIFORECASTS - Rt'!B41</f>
        <v>43932</v>
      </c>
      <c r="L43" s="73">
        <f>'EPIFORECASTS - Rt'!D41</f>
        <v>0.9</v>
      </c>
      <c r="M43" s="73">
        <f>'EPIFORECASTS - Rt'!E41</f>
        <v>0.8</v>
      </c>
      <c r="N43" s="73">
        <f>'EPIFORECASTS - Rt'!F41</f>
        <v>0.9</v>
      </c>
      <c r="O43" s="73">
        <f>'EPIFORECASTS - Rt'!G41</f>
        <v>0.9</v>
      </c>
      <c r="P43" s="73">
        <f>'EPIFORECASTS - Rt'!H41</f>
        <v>0.9</v>
      </c>
      <c r="Q43" s="77">
        <f>'EPIFORECASTS - Rt'!I41</f>
        <v>1</v>
      </c>
      <c r="R43" s="90"/>
      <c r="S43" s="87">
        <v>43923</v>
      </c>
      <c r="T43" s="73">
        <v>40</v>
      </c>
      <c r="U43" s="73"/>
      <c r="V43" s="73"/>
      <c r="W43" s="73"/>
      <c r="X43" s="77"/>
      <c r="Y43" s="90"/>
    </row>
    <row r="44" spans="2:25">
      <c r="B44" s="76">
        <f>'EKL - Rt-PT-7'!A42</f>
        <v>41</v>
      </c>
      <c r="C44" s="73">
        <f>'EKL - Rt-PT-7'!B42</f>
        <v>41</v>
      </c>
      <c r="D44" s="73">
        <f>'EKL - Rt-PT-7'!C42</f>
        <v>42</v>
      </c>
      <c r="E44" s="73">
        <f>'EKL - Rt-PT-7'!D42</f>
        <v>48</v>
      </c>
      <c r="F44" s="75">
        <f>'EKL - Rt-PT-7'!E42</f>
        <v>43937</v>
      </c>
      <c r="G44" s="73">
        <f>'EKL - Rt-PT-7'!F42</f>
        <v>0.94109279999999995</v>
      </c>
      <c r="H44" s="73">
        <f>'EKL - Rt-PT-7'!G42</f>
        <v>0.91141459999999996</v>
      </c>
      <c r="I44" s="77">
        <f>'EKL - Rt-PT-7'!H42</f>
        <v>0.97187460000000003</v>
      </c>
      <c r="K44" s="87">
        <f>'EPIFORECASTS - Rt'!B42</f>
        <v>43933</v>
      </c>
      <c r="L44" s="73">
        <f>'EPIFORECASTS - Rt'!D42</f>
        <v>0.9</v>
      </c>
      <c r="M44" s="73">
        <f>'EPIFORECASTS - Rt'!E42</f>
        <v>0.8</v>
      </c>
      <c r="N44" s="73">
        <f>'EPIFORECASTS - Rt'!F42</f>
        <v>0.9</v>
      </c>
      <c r="O44" s="73">
        <f>'EPIFORECASTS - Rt'!G42</f>
        <v>0.9</v>
      </c>
      <c r="P44" s="73">
        <f>'EPIFORECASTS - Rt'!H42</f>
        <v>0.9</v>
      </c>
      <c r="Q44" s="77">
        <f>'EPIFORECASTS - Rt'!I42</f>
        <v>1</v>
      </c>
      <c r="R44" s="90"/>
      <c r="S44" s="87">
        <v>43924</v>
      </c>
      <c r="T44" s="73">
        <v>41</v>
      </c>
      <c r="U44" s="73"/>
      <c r="V44" s="73"/>
      <c r="W44" s="73"/>
      <c r="X44" s="77"/>
      <c r="Y44" s="90"/>
    </row>
    <row r="45" spans="2:25">
      <c r="B45" s="76">
        <f>'EKL - Rt-PT-7'!A43</f>
        <v>42</v>
      </c>
      <c r="C45" s="73">
        <f>'EKL - Rt-PT-7'!B43</f>
        <v>42</v>
      </c>
      <c r="D45" s="73">
        <f>'EKL - Rt-PT-7'!C43</f>
        <v>43</v>
      </c>
      <c r="E45" s="73">
        <f>'EKL - Rt-PT-7'!D43</f>
        <v>49</v>
      </c>
      <c r="F45" s="75">
        <f>'EKL - Rt-PT-7'!E43</f>
        <v>43938</v>
      </c>
      <c r="G45" s="73">
        <f>'EKL - Rt-PT-7'!F43</f>
        <v>0.69067579999999995</v>
      </c>
      <c r="H45" s="73">
        <f>'EKL - Rt-PT-7'!G43</f>
        <v>0.66563919999999999</v>
      </c>
      <c r="I45" s="77">
        <f>'EKL - Rt-PT-7'!H43</f>
        <v>0.71643179999999995</v>
      </c>
      <c r="K45" s="87">
        <f>'EPIFORECASTS - Rt'!B43</f>
        <v>43934</v>
      </c>
      <c r="L45" s="73">
        <f>'EPIFORECASTS - Rt'!D43</f>
        <v>0.9</v>
      </c>
      <c r="M45" s="73">
        <f>'EPIFORECASTS - Rt'!E43</f>
        <v>0.8</v>
      </c>
      <c r="N45" s="73">
        <f>'EPIFORECASTS - Rt'!F43</f>
        <v>0.9</v>
      </c>
      <c r="O45" s="73">
        <f>'EPIFORECASTS - Rt'!G43</f>
        <v>0.9</v>
      </c>
      <c r="P45" s="73">
        <f>'EPIFORECASTS - Rt'!H43</f>
        <v>0.9</v>
      </c>
      <c r="Q45" s="77">
        <f>'EPIFORECASTS - Rt'!I43</f>
        <v>1</v>
      </c>
      <c r="R45" s="90"/>
      <c r="S45" s="87">
        <v>43925</v>
      </c>
      <c r="T45" s="73">
        <v>42</v>
      </c>
      <c r="U45" s="73"/>
      <c r="V45" s="73"/>
      <c r="W45" s="73"/>
      <c r="X45" s="77"/>
      <c r="Y45" s="90"/>
    </row>
    <row r="46" spans="2:25">
      <c r="B46" s="76">
        <f>'EKL - Rt-PT-7'!A44</f>
        <v>43</v>
      </c>
      <c r="C46" s="73">
        <f>'EKL - Rt-PT-7'!B44</f>
        <v>43</v>
      </c>
      <c r="D46" s="73">
        <f>'EKL - Rt-PT-7'!C44</f>
        <v>44</v>
      </c>
      <c r="E46" s="73">
        <f>'EKL - Rt-PT-7'!D44</f>
        <v>50</v>
      </c>
      <c r="F46" s="75">
        <f>'EKL - Rt-PT-7'!E44</f>
        <v>43939</v>
      </c>
      <c r="G46" s="73">
        <f>'EKL - Rt-PT-7'!F44</f>
        <v>0.74279580000000001</v>
      </c>
      <c r="H46" s="73">
        <f>'EKL - Rt-PT-7'!G44</f>
        <v>0.70021900000000004</v>
      </c>
      <c r="I46" s="77">
        <f>'EKL - Rt-PT-7'!H44</f>
        <v>0.78799589999999997</v>
      </c>
      <c r="K46" s="87">
        <f>'EPIFORECASTS - Rt'!B44</f>
        <v>43935</v>
      </c>
      <c r="L46" s="73">
        <f>'EPIFORECASTS - Rt'!D44</f>
        <v>0.9</v>
      </c>
      <c r="M46" s="73">
        <f>'EPIFORECASTS - Rt'!E44</f>
        <v>0.8</v>
      </c>
      <c r="N46" s="73">
        <f>'EPIFORECASTS - Rt'!F44</f>
        <v>0.9</v>
      </c>
      <c r="O46" s="73">
        <f>'EPIFORECASTS - Rt'!G44</f>
        <v>0.9</v>
      </c>
      <c r="P46" s="73">
        <f>'EPIFORECASTS - Rt'!H44</f>
        <v>0.9</v>
      </c>
      <c r="Q46" s="77">
        <f>'EPIFORECASTS - Rt'!I44</f>
        <v>1</v>
      </c>
      <c r="R46" s="90"/>
      <c r="S46" s="87">
        <v>43926</v>
      </c>
      <c r="T46" s="73">
        <v>43</v>
      </c>
      <c r="U46" s="73"/>
      <c r="V46" s="73"/>
      <c r="W46" s="73"/>
      <c r="X46" s="77"/>
      <c r="Y46" s="90"/>
    </row>
    <row r="47" spans="2:25">
      <c r="B47" s="76">
        <f>'EKL - Rt-PT-7'!A45</f>
        <v>44</v>
      </c>
      <c r="C47" s="73">
        <f>'EKL - Rt-PT-7'!B45</f>
        <v>44</v>
      </c>
      <c r="D47" s="73">
        <f>'EKL - Rt-PT-7'!C45</f>
        <v>45</v>
      </c>
      <c r="E47" s="73">
        <f>'EKL - Rt-PT-7'!D45</f>
        <v>51</v>
      </c>
      <c r="F47" s="75">
        <f>'EKL - Rt-PT-7'!E45</f>
        <v>43940</v>
      </c>
      <c r="G47" s="73">
        <f>'EKL - Rt-PT-7'!F45</f>
        <v>0.77089549999999996</v>
      </c>
      <c r="H47" s="73">
        <f>'EKL - Rt-PT-7'!G45</f>
        <v>0.70866260000000003</v>
      </c>
      <c r="I47" s="77">
        <f>'EKL - Rt-PT-7'!H45</f>
        <v>0.83046549999999997</v>
      </c>
      <c r="K47" s="87">
        <f>'EPIFORECASTS - Rt'!B45</f>
        <v>43936</v>
      </c>
      <c r="L47" s="73">
        <f>'EPIFORECASTS - Rt'!D45</f>
        <v>0.9</v>
      </c>
      <c r="M47" s="73">
        <f>'EPIFORECASTS - Rt'!E45</f>
        <v>0.8</v>
      </c>
      <c r="N47" s="73">
        <f>'EPIFORECASTS - Rt'!F45</f>
        <v>0.9</v>
      </c>
      <c r="O47" s="73">
        <f>'EPIFORECASTS - Rt'!G45</f>
        <v>0.9</v>
      </c>
      <c r="P47" s="73">
        <f>'EPIFORECASTS - Rt'!H45</f>
        <v>0.9</v>
      </c>
      <c r="Q47" s="77">
        <f>'EPIFORECASTS - Rt'!I45</f>
        <v>1</v>
      </c>
      <c r="R47" s="90"/>
      <c r="S47" s="87">
        <v>43927</v>
      </c>
      <c r="T47" s="73">
        <v>44</v>
      </c>
      <c r="U47" s="73"/>
      <c r="V47" s="73"/>
      <c r="W47" s="73"/>
      <c r="X47" s="77"/>
      <c r="Y47" s="90"/>
    </row>
    <row r="48" spans="2:25">
      <c r="B48" s="76">
        <f>'EKL - Rt-PT-7'!A46</f>
        <v>45</v>
      </c>
      <c r="C48" s="73">
        <f>'EKL - Rt-PT-7'!B46</f>
        <v>45</v>
      </c>
      <c r="D48" s="73">
        <f>'EKL - Rt-PT-7'!C46</f>
        <v>46</v>
      </c>
      <c r="E48" s="73">
        <f>'EKL - Rt-PT-7'!D46</f>
        <v>52</v>
      </c>
      <c r="F48" s="75">
        <f>'EKL - Rt-PT-7'!E46</f>
        <v>43941</v>
      </c>
      <c r="G48" s="73">
        <f>'EKL - Rt-PT-7'!F46</f>
        <v>0.88106720000000005</v>
      </c>
      <c r="H48" s="73">
        <f>'EKL - Rt-PT-7'!G46</f>
        <v>0.81386259999999999</v>
      </c>
      <c r="I48" s="77">
        <f>'EKL - Rt-PT-7'!H46</f>
        <v>0.95187549999999999</v>
      </c>
      <c r="K48" s="87">
        <f>'EPIFORECASTS - Rt'!B46</f>
        <v>43937</v>
      </c>
      <c r="L48" s="73">
        <f>'EPIFORECASTS - Rt'!D46</f>
        <v>0.9</v>
      </c>
      <c r="M48" s="73">
        <f>'EPIFORECASTS - Rt'!E46</f>
        <v>0.8</v>
      </c>
      <c r="N48" s="73">
        <f>'EPIFORECASTS - Rt'!F46</f>
        <v>0.9</v>
      </c>
      <c r="O48" s="73">
        <f>'EPIFORECASTS - Rt'!G46</f>
        <v>0.8</v>
      </c>
      <c r="P48" s="73">
        <f>'EPIFORECASTS - Rt'!H46</f>
        <v>0.9</v>
      </c>
      <c r="Q48" s="77">
        <f>'EPIFORECASTS - Rt'!I46</f>
        <v>1</v>
      </c>
      <c r="R48" s="90"/>
      <c r="S48" s="87">
        <v>43928</v>
      </c>
      <c r="T48" s="73">
        <v>45</v>
      </c>
      <c r="U48" s="73"/>
      <c r="V48" s="73"/>
      <c r="W48" s="73"/>
      <c r="X48" s="77"/>
      <c r="Y48" s="90"/>
    </row>
    <row r="49" spans="2:25">
      <c r="B49" s="76">
        <f>'EKL - Rt-PT-7'!A47</f>
        <v>46</v>
      </c>
      <c r="C49" s="73">
        <f>'EKL - Rt-PT-7'!B47</f>
        <v>46</v>
      </c>
      <c r="D49" s="73">
        <f>'EKL - Rt-PT-7'!C47</f>
        <v>47</v>
      </c>
      <c r="E49" s="73">
        <f>'EKL - Rt-PT-7'!D47</f>
        <v>53</v>
      </c>
      <c r="F49" s="75">
        <f>'EKL - Rt-PT-7'!E47</f>
        <v>43942</v>
      </c>
      <c r="G49" s="73">
        <f>'EKL - Rt-PT-7'!F47</f>
        <v>0.92414529999999995</v>
      </c>
      <c r="H49" s="73">
        <f>'EKL - Rt-PT-7'!G47</f>
        <v>0.8624619</v>
      </c>
      <c r="I49" s="77">
        <f>'EKL - Rt-PT-7'!H47</f>
        <v>0.98384349999999998</v>
      </c>
      <c r="K49" s="87">
        <f>'EPIFORECASTS - Rt'!B47</f>
        <v>43938</v>
      </c>
      <c r="L49" s="73">
        <f>'EPIFORECASTS - Rt'!D47</f>
        <v>0.8</v>
      </c>
      <c r="M49" s="73">
        <f>'EPIFORECASTS - Rt'!E47</f>
        <v>0.8</v>
      </c>
      <c r="N49" s="73">
        <f>'EPIFORECASTS - Rt'!F47</f>
        <v>0.9</v>
      </c>
      <c r="O49" s="73">
        <f>'EPIFORECASTS - Rt'!G47</f>
        <v>0.8</v>
      </c>
      <c r="P49" s="73">
        <f>'EPIFORECASTS - Rt'!H47</f>
        <v>0.9</v>
      </c>
      <c r="Q49" s="77">
        <f>'EPIFORECASTS - Rt'!I47</f>
        <v>1</v>
      </c>
      <c r="R49" s="90"/>
      <c r="S49" s="87">
        <v>43929</v>
      </c>
      <c r="T49" s="73">
        <v>46</v>
      </c>
      <c r="U49" s="73"/>
      <c r="V49" s="73"/>
      <c r="W49" s="73"/>
      <c r="X49" s="77"/>
      <c r="Y49" s="90"/>
    </row>
    <row r="50" spans="2:25">
      <c r="B50" s="76">
        <f>'EKL - Rt-PT-7'!A48</f>
        <v>47</v>
      </c>
      <c r="C50" s="73">
        <f>'EKL - Rt-PT-7'!B48</f>
        <v>47</v>
      </c>
      <c r="D50" s="73">
        <f>'EKL - Rt-PT-7'!C48</f>
        <v>48</v>
      </c>
      <c r="E50" s="73">
        <f>'EKL - Rt-PT-7'!D48</f>
        <v>54</v>
      </c>
      <c r="F50" s="75">
        <f>'EKL - Rt-PT-7'!E48</f>
        <v>43943</v>
      </c>
      <c r="G50" s="73">
        <f>'EKL - Rt-PT-7'!F48</f>
        <v>0.93903020000000004</v>
      </c>
      <c r="H50" s="73">
        <f>'EKL - Rt-PT-7'!G48</f>
        <v>0.89327639999999997</v>
      </c>
      <c r="I50" s="77">
        <f>'EKL - Rt-PT-7'!H48</f>
        <v>0.98343320000000001</v>
      </c>
      <c r="K50" s="87">
        <f>'EPIFORECASTS - Rt'!B48</f>
        <v>43939</v>
      </c>
      <c r="L50" s="73">
        <f>'EPIFORECASTS - Rt'!D48</f>
        <v>0.8</v>
      </c>
      <c r="M50" s="73">
        <f>'EPIFORECASTS - Rt'!E48</f>
        <v>0.8</v>
      </c>
      <c r="N50" s="73">
        <f>'EPIFORECASTS - Rt'!F48</f>
        <v>0.9</v>
      </c>
      <c r="O50" s="73">
        <f>'EPIFORECASTS - Rt'!G48</f>
        <v>0.8</v>
      </c>
      <c r="P50" s="73">
        <f>'EPIFORECASTS - Rt'!H48</f>
        <v>0.8</v>
      </c>
      <c r="Q50" s="77">
        <f>'EPIFORECASTS - Rt'!I48</f>
        <v>1</v>
      </c>
      <c r="R50" s="90"/>
      <c r="S50" s="87">
        <v>43930</v>
      </c>
      <c r="T50" s="73">
        <v>47</v>
      </c>
      <c r="U50" s="73"/>
      <c r="V50" s="73"/>
      <c r="W50" s="73"/>
      <c r="X50" s="77"/>
      <c r="Y50" s="90"/>
    </row>
    <row r="51" spans="2:25">
      <c r="B51" s="76">
        <f>'EKL - Rt-PT-7'!A49</f>
        <v>48</v>
      </c>
      <c r="C51" s="73">
        <f>'EKL - Rt-PT-7'!B49</f>
        <v>48</v>
      </c>
      <c r="D51" s="73">
        <f>'EKL - Rt-PT-7'!C49</f>
        <v>49</v>
      </c>
      <c r="E51" s="73">
        <f>'EKL - Rt-PT-7'!D49</f>
        <v>55</v>
      </c>
      <c r="F51" s="75">
        <f>'EKL - Rt-PT-7'!E49</f>
        <v>43944</v>
      </c>
      <c r="G51" s="73">
        <f>'EKL - Rt-PT-7'!F49</f>
        <v>0.86642419999999998</v>
      </c>
      <c r="H51" s="73">
        <f>'EKL - Rt-PT-7'!G49</f>
        <v>0.83006040000000003</v>
      </c>
      <c r="I51" s="77">
        <f>'EKL - Rt-PT-7'!H49</f>
        <v>0.89998670000000003</v>
      </c>
      <c r="K51" s="87">
        <f>'EPIFORECASTS - Rt'!B49</f>
        <v>43940</v>
      </c>
      <c r="L51" s="73">
        <f>'EPIFORECASTS - Rt'!D49</f>
        <v>0.8</v>
      </c>
      <c r="M51" s="73">
        <f>'EPIFORECASTS - Rt'!E49</f>
        <v>0.7</v>
      </c>
      <c r="N51" s="73">
        <f>'EPIFORECASTS - Rt'!F49</f>
        <v>0.9</v>
      </c>
      <c r="O51" s="73">
        <f>'EPIFORECASTS - Rt'!G49</f>
        <v>0.8</v>
      </c>
      <c r="P51" s="73">
        <f>'EPIFORECASTS - Rt'!H49</f>
        <v>0.8</v>
      </c>
      <c r="Q51" s="77">
        <f>'EPIFORECASTS - Rt'!I49</f>
        <v>1</v>
      </c>
      <c r="R51" s="90"/>
      <c r="S51" s="87">
        <v>43931</v>
      </c>
      <c r="T51" s="73">
        <v>48</v>
      </c>
      <c r="U51" s="73"/>
      <c r="V51" s="73"/>
      <c r="W51" s="73"/>
      <c r="X51" s="77"/>
      <c r="Y51" s="90"/>
    </row>
    <row r="52" spans="2:25">
      <c r="B52" s="76">
        <f>'EKL - Rt-PT-7'!A50</f>
        <v>49</v>
      </c>
      <c r="C52" s="73">
        <f>'EKL - Rt-PT-7'!B50</f>
        <v>49</v>
      </c>
      <c r="D52" s="73">
        <f>'EKL - Rt-PT-7'!C50</f>
        <v>50</v>
      </c>
      <c r="E52" s="73">
        <f>'EKL - Rt-PT-7'!D50</f>
        <v>56</v>
      </c>
      <c r="F52" s="75">
        <f>'EKL - Rt-PT-7'!E50</f>
        <v>43945</v>
      </c>
      <c r="G52" s="73">
        <f>'EKL - Rt-PT-7'!F50</f>
        <v>0.94839439999999997</v>
      </c>
      <c r="H52" s="73">
        <f>'EKL - Rt-PT-7'!G50</f>
        <v>0.90999240000000003</v>
      </c>
      <c r="I52" s="77">
        <f>'EKL - Rt-PT-7'!H50</f>
        <v>0.98624060000000002</v>
      </c>
      <c r="K52" s="87">
        <f>'EPIFORECASTS - Rt'!B50</f>
        <v>43941</v>
      </c>
      <c r="L52" s="73">
        <f>'EPIFORECASTS - Rt'!D50</f>
        <v>0.8</v>
      </c>
      <c r="M52" s="73">
        <f>'EPIFORECASTS - Rt'!E50</f>
        <v>0.7</v>
      </c>
      <c r="N52" s="73">
        <f>'EPIFORECASTS - Rt'!F50</f>
        <v>0.9</v>
      </c>
      <c r="O52" s="73">
        <f>'EPIFORECASTS - Rt'!G50</f>
        <v>0.8</v>
      </c>
      <c r="P52" s="73">
        <f>'EPIFORECASTS - Rt'!H50</f>
        <v>0.8</v>
      </c>
      <c r="Q52" s="77">
        <f>'EPIFORECASTS - Rt'!I50</f>
        <v>1</v>
      </c>
      <c r="R52" s="90"/>
      <c r="S52" s="87">
        <v>43932</v>
      </c>
      <c r="T52" s="73">
        <v>49</v>
      </c>
      <c r="U52" s="73"/>
      <c r="V52" s="73"/>
      <c r="W52" s="73"/>
      <c r="X52" s="77"/>
      <c r="Y52" s="90"/>
    </row>
    <row r="53" spans="2:25">
      <c r="B53" s="76">
        <f>'EKL - Rt-PT-7'!A51</f>
        <v>50</v>
      </c>
      <c r="C53" s="73">
        <f>'EKL - Rt-PT-7'!B51</f>
        <v>50</v>
      </c>
      <c r="D53" s="73">
        <f>'EKL - Rt-PT-7'!C51</f>
        <v>51</v>
      </c>
      <c r="E53" s="73">
        <f>'EKL - Rt-PT-7'!D51</f>
        <v>57</v>
      </c>
      <c r="F53" s="75">
        <f>'EKL - Rt-PT-7'!E51</f>
        <v>43946</v>
      </c>
      <c r="G53" s="73">
        <f>'EKL - Rt-PT-7'!F51</f>
        <v>0.91947129999999999</v>
      </c>
      <c r="H53" s="73">
        <f>'EKL - Rt-PT-7'!G51</f>
        <v>0.88400469999999998</v>
      </c>
      <c r="I53" s="77">
        <f>'EKL - Rt-PT-7'!H51</f>
        <v>0.95769029999999999</v>
      </c>
      <c r="K53" s="87">
        <f>'EPIFORECASTS - Rt'!B51</f>
        <v>43942</v>
      </c>
      <c r="L53" s="73">
        <f>'EPIFORECASTS - Rt'!D51</f>
        <v>0.8</v>
      </c>
      <c r="M53" s="73">
        <f>'EPIFORECASTS - Rt'!E51</f>
        <v>0.7</v>
      </c>
      <c r="N53" s="73">
        <f>'EPIFORECASTS - Rt'!F51</f>
        <v>0.9</v>
      </c>
      <c r="O53" s="73">
        <f>'EPIFORECASTS - Rt'!G51</f>
        <v>0.8</v>
      </c>
      <c r="P53" s="73">
        <f>'EPIFORECASTS - Rt'!H51</f>
        <v>0.8</v>
      </c>
      <c r="Q53" s="77">
        <f>'EPIFORECASTS - Rt'!I51</f>
        <v>1</v>
      </c>
      <c r="R53" s="90"/>
      <c r="S53" s="87">
        <v>43933</v>
      </c>
      <c r="T53" s="73">
        <v>50</v>
      </c>
      <c r="U53" s="73"/>
      <c r="V53" s="73"/>
      <c r="W53" s="73"/>
      <c r="X53" s="77"/>
      <c r="Y53" s="90"/>
    </row>
    <row r="54" spans="2:25">
      <c r="B54" s="76">
        <f>'EKL - Rt-PT-7'!A52</f>
        <v>51</v>
      </c>
      <c r="C54" s="73">
        <f>'EKL - Rt-PT-7'!B52</f>
        <v>51</v>
      </c>
      <c r="D54" s="73">
        <f>'EKL - Rt-PT-7'!C52</f>
        <v>52</v>
      </c>
      <c r="E54" s="73">
        <f>'EKL - Rt-PT-7'!D52</f>
        <v>58</v>
      </c>
      <c r="F54" s="75">
        <f>'EKL - Rt-PT-7'!E52</f>
        <v>43947</v>
      </c>
      <c r="G54" s="73">
        <f>'EKL - Rt-PT-7'!F52</f>
        <v>0.90607910000000003</v>
      </c>
      <c r="H54" s="73">
        <f>'EKL - Rt-PT-7'!G52</f>
        <v>0.87325629999999999</v>
      </c>
      <c r="I54" s="77">
        <f>'EKL - Rt-PT-7'!H52</f>
        <v>0.93736220000000003</v>
      </c>
      <c r="K54" s="87">
        <f>'EPIFORECASTS - Rt'!B52</f>
        <v>43943</v>
      </c>
      <c r="L54" s="73">
        <f>'EPIFORECASTS - Rt'!D52</f>
        <v>0.8</v>
      </c>
      <c r="M54" s="73">
        <f>'EPIFORECASTS - Rt'!E52</f>
        <v>0.7</v>
      </c>
      <c r="N54" s="73">
        <f>'EPIFORECASTS - Rt'!F52</f>
        <v>0.8</v>
      </c>
      <c r="O54" s="73">
        <f>'EPIFORECASTS - Rt'!G52</f>
        <v>0.7</v>
      </c>
      <c r="P54" s="73">
        <f>'EPIFORECASTS - Rt'!H52</f>
        <v>0.8</v>
      </c>
      <c r="Q54" s="77">
        <f>'EPIFORECASTS - Rt'!I52</f>
        <v>1</v>
      </c>
      <c r="R54" s="90"/>
      <c r="S54" s="87">
        <v>43934</v>
      </c>
      <c r="T54" s="73">
        <v>51</v>
      </c>
      <c r="U54" s="73"/>
      <c r="V54" s="73"/>
      <c r="W54" s="73"/>
      <c r="X54" s="77"/>
      <c r="Y54" s="90"/>
    </row>
    <row r="55" spans="2:25">
      <c r="B55" s="76">
        <f>'EKL - Rt-PT-7'!A53</f>
        <v>52</v>
      </c>
      <c r="C55" s="73">
        <f>'EKL - Rt-PT-7'!B53</f>
        <v>52</v>
      </c>
      <c r="D55" s="73">
        <f>'EKL - Rt-PT-7'!C53</f>
        <v>53</v>
      </c>
      <c r="E55" s="73">
        <f>'EKL - Rt-PT-7'!D53</f>
        <v>59</v>
      </c>
      <c r="F55" s="75">
        <f>'EKL - Rt-PT-7'!E53</f>
        <v>43948</v>
      </c>
      <c r="G55" s="73">
        <f>'EKL - Rt-PT-7'!F53</f>
        <v>0.7910893</v>
      </c>
      <c r="H55" s="73">
        <f>'EKL - Rt-PT-7'!G53</f>
        <v>0.75664070000000005</v>
      </c>
      <c r="I55" s="77">
        <f>'EKL - Rt-PT-7'!H53</f>
        <v>0.82416540000000005</v>
      </c>
      <c r="K55" s="87">
        <f>'EPIFORECASTS - Rt'!B53</f>
        <v>43944</v>
      </c>
      <c r="L55" s="73">
        <f>'EPIFORECASTS - Rt'!D53</f>
        <v>0.8</v>
      </c>
      <c r="M55" s="73">
        <f>'EPIFORECASTS - Rt'!E53</f>
        <v>0.7</v>
      </c>
      <c r="N55" s="73">
        <f>'EPIFORECASTS - Rt'!F53</f>
        <v>0.8</v>
      </c>
      <c r="O55" s="73">
        <f>'EPIFORECASTS - Rt'!G53</f>
        <v>0.7</v>
      </c>
      <c r="P55" s="73">
        <f>'EPIFORECASTS - Rt'!H53</f>
        <v>0.8</v>
      </c>
      <c r="Q55" s="77">
        <f>'EPIFORECASTS - Rt'!I53</f>
        <v>1</v>
      </c>
      <c r="R55" s="90"/>
      <c r="S55" s="87">
        <v>43935</v>
      </c>
      <c r="T55" s="73">
        <v>52</v>
      </c>
      <c r="U55" s="73"/>
      <c r="V55" s="73"/>
      <c r="W55" s="73"/>
      <c r="X55" s="77"/>
      <c r="Y55" s="90"/>
    </row>
    <row r="56" spans="2:25">
      <c r="B56" s="76">
        <f>'EKL - Rt-PT-7'!A54</f>
        <v>53</v>
      </c>
      <c r="C56" s="73">
        <f>'EKL - Rt-PT-7'!B54</f>
        <v>53</v>
      </c>
      <c r="D56" s="73">
        <f>'EKL - Rt-PT-7'!C54</f>
        <v>54</v>
      </c>
      <c r="E56" s="73">
        <f>'EKL - Rt-PT-7'!D54</f>
        <v>60</v>
      </c>
      <c r="F56" s="75">
        <f>'EKL - Rt-PT-7'!E54</f>
        <v>43949</v>
      </c>
      <c r="G56" s="73">
        <f>'EKL - Rt-PT-7'!F54</f>
        <v>0.75484759999999995</v>
      </c>
      <c r="H56" s="73">
        <f>'EKL - Rt-PT-7'!G54</f>
        <v>0.71831719999999999</v>
      </c>
      <c r="I56" s="77">
        <f>'EKL - Rt-PT-7'!H54</f>
        <v>0.79427499999999995</v>
      </c>
      <c r="K56" s="87">
        <f>'EPIFORECASTS - Rt'!B54</f>
        <v>43945</v>
      </c>
      <c r="L56" s="73">
        <f>'EPIFORECASTS - Rt'!D54</f>
        <v>0.8</v>
      </c>
      <c r="M56" s="73">
        <f>'EPIFORECASTS - Rt'!E54</f>
        <v>0.7</v>
      </c>
      <c r="N56" s="73">
        <f>'EPIFORECASTS - Rt'!F54</f>
        <v>0.9</v>
      </c>
      <c r="O56" s="73">
        <f>'EPIFORECASTS - Rt'!G54</f>
        <v>0.8</v>
      </c>
      <c r="P56" s="73">
        <f>'EPIFORECASTS - Rt'!H54</f>
        <v>0.8</v>
      </c>
      <c r="Q56" s="77">
        <f>'EPIFORECASTS - Rt'!I54</f>
        <v>1</v>
      </c>
      <c r="R56" s="90"/>
      <c r="S56" s="87">
        <v>43936</v>
      </c>
      <c r="T56" s="73">
        <v>53</v>
      </c>
      <c r="U56" s="73"/>
      <c r="V56" s="73"/>
      <c r="W56" s="73"/>
      <c r="X56" s="77"/>
      <c r="Y56" s="90"/>
    </row>
    <row r="57" spans="2:25">
      <c r="B57" s="76">
        <f>'EKL - Rt-PT-7'!A55</f>
        <v>54</v>
      </c>
      <c r="C57" s="73">
        <f>'EKL - Rt-PT-7'!B55</f>
        <v>54</v>
      </c>
      <c r="D57" s="73">
        <f>'EKL - Rt-PT-7'!C55</f>
        <v>55</v>
      </c>
      <c r="E57" s="73">
        <f>'EKL - Rt-PT-7'!D55</f>
        <v>61</v>
      </c>
      <c r="F57" s="75">
        <f>'EKL - Rt-PT-7'!E55</f>
        <v>43950</v>
      </c>
      <c r="G57" s="73">
        <f>'EKL - Rt-PT-7'!F55</f>
        <v>0.66837329999999995</v>
      </c>
      <c r="H57" s="73">
        <f>'EKL - Rt-PT-7'!G55</f>
        <v>0.62498160000000003</v>
      </c>
      <c r="I57" s="77">
        <f>'EKL - Rt-PT-7'!H55</f>
        <v>0.71229679999999995</v>
      </c>
      <c r="K57" s="87">
        <f>'EPIFORECASTS - Rt'!B55</f>
        <v>43946</v>
      </c>
      <c r="L57" s="73">
        <f>'EPIFORECASTS - Rt'!D55</f>
        <v>0.8</v>
      </c>
      <c r="M57" s="73">
        <f>'EPIFORECASTS - Rt'!E55</f>
        <v>0.7</v>
      </c>
      <c r="N57" s="73">
        <f>'EPIFORECASTS - Rt'!F55</f>
        <v>0.9</v>
      </c>
      <c r="O57" s="73">
        <f>'EPIFORECASTS - Rt'!G55</f>
        <v>0.7</v>
      </c>
      <c r="P57" s="73">
        <f>'EPIFORECASTS - Rt'!H55</f>
        <v>0.8</v>
      </c>
      <c r="Q57" s="77">
        <f>'EPIFORECASTS - Rt'!I55</f>
        <v>0.99</v>
      </c>
      <c r="R57" s="90"/>
      <c r="S57" s="87">
        <v>43937</v>
      </c>
      <c r="T57" s="73">
        <v>54</v>
      </c>
      <c r="U57" s="73"/>
      <c r="V57" s="73"/>
      <c r="W57" s="73"/>
      <c r="X57" s="77"/>
      <c r="Y57" s="90"/>
    </row>
    <row r="58" spans="2:25">
      <c r="B58" s="76">
        <f>'EKL - Rt-PT-7'!A56</f>
        <v>55</v>
      </c>
      <c r="C58" s="73">
        <f>'EKL - Rt-PT-7'!B56</f>
        <v>55</v>
      </c>
      <c r="D58" s="73">
        <f>'EKL - Rt-PT-7'!C56</f>
        <v>56</v>
      </c>
      <c r="E58" s="73">
        <f>'EKL - Rt-PT-7'!D56</f>
        <v>62</v>
      </c>
      <c r="F58" s="75">
        <f>'EKL - Rt-PT-7'!E56</f>
        <v>43951</v>
      </c>
      <c r="G58" s="73">
        <f>'EKL - Rt-PT-7'!F56</f>
        <v>0.70828040000000003</v>
      </c>
      <c r="H58" s="73">
        <f>'EKL - Rt-PT-7'!G56</f>
        <v>0.65182689999999999</v>
      </c>
      <c r="I58" s="77">
        <f>'EKL - Rt-PT-7'!H56</f>
        <v>0.76695429999999998</v>
      </c>
      <c r="K58" s="87">
        <f>'EPIFORECASTS - Rt'!B56</f>
        <v>43947</v>
      </c>
      <c r="L58" s="73">
        <f>'EPIFORECASTS - Rt'!D56</f>
        <v>0.8</v>
      </c>
      <c r="M58" s="73">
        <f>'EPIFORECASTS - Rt'!E56</f>
        <v>0.7</v>
      </c>
      <c r="N58" s="73">
        <f>'EPIFORECASTS - Rt'!F56</f>
        <v>1</v>
      </c>
      <c r="O58" s="73">
        <f>'EPIFORECASTS - Rt'!G56</f>
        <v>0.7</v>
      </c>
      <c r="P58" s="73">
        <f>'EPIFORECASTS - Rt'!H56</f>
        <v>0.9</v>
      </c>
      <c r="Q58" s="77">
        <f>'EPIFORECASTS - Rt'!I56</f>
        <v>0.97</v>
      </c>
      <c r="R58" s="90"/>
      <c r="S58" s="87">
        <v>43938</v>
      </c>
      <c r="T58" s="73">
        <v>55</v>
      </c>
      <c r="U58" s="73"/>
      <c r="V58" s="73"/>
      <c r="W58" s="73"/>
      <c r="X58" s="77"/>
      <c r="Y58" s="90"/>
    </row>
    <row r="59" spans="2:25">
      <c r="B59" s="76">
        <f>'EKL - Rt-PT-7'!A57</f>
        <v>56</v>
      </c>
      <c r="C59" s="73">
        <f>'EKL - Rt-PT-7'!B57</f>
        <v>56</v>
      </c>
      <c r="D59" s="73">
        <f>'EKL - Rt-PT-7'!C57</f>
        <v>57</v>
      </c>
      <c r="E59" s="73">
        <f>'EKL - Rt-PT-7'!D57</f>
        <v>63</v>
      </c>
      <c r="F59" s="75">
        <f>'EKL - Rt-PT-7'!E57</f>
        <v>43952</v>
      </c>
      <c r="G59" s="73">
        <f>'EKL - Rt-PT-7'!F57</f>
        <v>0.70939419999999997</v>
      </c>
      <c r="H59" s="73">
        <f>'EKL - Rt-PT-7'!G57</f>
        <v>0.64628770000000002</v>
      </c>
      <c r="I59" s="77">
        <f>'EKL - Rt-PT-7'!H57</f>
        <v>0.77391030000000005</v>
      </c>
      <c r="K59" s="87">
        <f>'EPIFORECASTS - Rt'!B57</f>
        <v>43948</v>
      </c>
      <c r="L59" s="73">
        <f>'EPIFORECASTS - Rt'!D57</f>
        <v>0.8</v>
      </c>
      <c r="M59" s="73">
        <f>'EPIFORECASTS - Rt'!E57</f>
        <v>0.6</v>
      </c>
      <c r="N59" s="73">
        <f>'EPIFORECASTS - Rt'!F57</f>
        <v>1</v>
      </c>
      <c r="O59" s="73">
        <f>'EPIFORECASTS - Rt'!G57</f>
        <v>0.7</v>
      </c>
      <c r="P59" s="73">
        <f>'EPIFORECASTS - Rt'!H57</f>
        <v>0.9</v>
      </c>
      <c r="Q59" s="77">
        <f>'EPIFORECASTS - Rt'!I57</f>
        <v>0.94</v>
      </c>
      <c r="R59" s="90"/>
      <c r="S59" s="87">
        <v>43939</v>
      </c>
      <c r="T59" s="73">
        <v>56</v>
      </c>
      <c r="U59" s="73"/>
      <c r="V59" s="73"/>
      <c r="W59" s="73"/>
      <c r="X59" s="77"/>
      <c r="Y59" s="90"/>
    </row>
    <row r="60" spans="2:25">
      <c r="B60" s="76">
        <f>'EKL - Rt-PT-7'!A58</f>
        <v>57</v>
      </c>
      <c r="C60" s="73">
        <f>'EKL - Rt-PT-7'!B58</f>
        <v>57</v>
      </c>
      <c r="D60" s="73">
        <f>'EKL - Rt-PT-7'!C58</f>
        <v>58</v>
      </c>
      <c r="E60" s="73">
        <f>'EKL - Rt-PT-7'!D58</f>
        <v>64</v>
      </c>
      <c r="F60" s="75">
        <f>'EKL - Rt-PT-7'!E58</f>
        <v>43953</v>
      </c>
      <c r="G60" s="73">
        <f>'EKL - Rt-PT-7'!F58</f>
        <v>0.66609030000000002</v>
      </c>
      <c r="H60" s="73">
        <f>'EKL - Rt-PT-7'!G58</f>
        <v>0.60330399999999995</v>
      </c>
      <c r="I60" s="77">
        <f>'EKL - Rt-PT-7'!H58</f>
        <v>0.7316703</v>
      </c>
      <c r="K60" s="87">
        <f>'EPIFORECASTS - Rt'!B58</f>
        <v>43949</v>
      </c>
      <c r="L60" s="73">
        <f>'EPIFORECASTS - Rt'!D58</f>
        <v>0.8</v>
      </c>
      <c r="M60" s="73">
        <f>'EPIFORECASTS - Rt'!E58</f>
        <v>0.6</v>
      </c>
      <c r="N60" s="73">
        <f>'EPIFORECASTS - Rt'!F58</f>
        <v>1</v>
      </c>
      <c r="O60" s="73">
        <f>'EPIFORECASTS - Rt'!G58</f>
        <v>0.7</v>
      </c>
      <c r="P60" s="73">
        <f>'EPIFORECASTS - Rt'!H58</f>
        <v>0.9</v>
      </c>
      <c r="Q60" s="77">
        <f>'EPIFORECASTS - Rt'!I58</f>
        <v>0.92</v>
      </c>
      <c r="R60" s="90"/>
      <c r="S60" s="87">
        <v>43940</v>
      </c>
      <c r="T60" s="73">
        <v>57</v>
      </c>
      <c r="U60" s="73"/>
      <c r="V60" s="73"/>
      <c r="W60" s="73"/>
      <c r="X60" s="77"/>
      <c r="Y60" s="90"/>
    </row>
    <row r="61" spans="2:25">
      <c r="B61" s="76">
        <f>'EKL - Rt-PT-7'!A59</f>
        <v>58</v>
      </c>
      <c r="C61" s="73">
        <f>'EKL - Rt-PT-7'!B59</f>
        <v>58</v>
      </c>
      <c r="D61" s="73">
        <f>'EKL - Rt-PT-7'!C59</f>
        <v>59</v>
      </c>
      <c r="E61" s="73">
        <f>'EKL - Rt-PT-7'!D59</f>
        <v>65</v>
      </c>
      <c r="F61" s="75">
        <f>'EKL - Rt-PT-7'!E59</f>
        <v>43954</v>
      </c>
      <c r="G61" s="73">
        <f>'EKL - Rt-PT-7'!F59</f>
        <v>0.59346659999999996</v>
      </c>
      <c r="H61" s="73">
        <f>'EKL - Rt-PT-7'!G59</f>
        <v>0.53884149999999997</v>
      </c>
      <c r="I61" s="77">
        <f>'EKL - Rt-PT-7'!H59</f>
        <v>0.65247929999999998</v>
      </c>
      <c r="K61" s="87">
        <f>'EPIFORECASTS - Rt'!B59</f>
        <v>43950</v>
      </c>
      <c r="L61" s="73">
        <f>'EPIFORECASTS - Rt'!D59</f>
        <v>0.8</v>
      </c>
      <c r="M61" s="73">
        <f>'EPIFORECASTS - Rt'!E59</f>
        <v>0.6</v>
      </c>
      <c r="N61" s="73">
        <f>'EPIFORECASTS - Rt'!F59</f>
        <v>1.1000000000000001</v>
      </c>
      <c r="O61" s="73">
        <f>'EPIFORECASTS - Rt'!G59</f>
        <v>0.7</v>
      </c>
      <c r="P61" s="73">
        <f>'EPIFORECASTS - Rt'!H59</f>
        <v>0.9</v>
      </c>
      <c r="Q61" s="77">
        <f>'EPIFORECASTS - Rt'!I59</f>
        <v>0.88</v>
      </c>
      <c r="R61" s="90"/>
      <c r="S61" s="87">
        <v>43941</v>
      </c>
      <c r="T61" s="73">
        <v>58</v>
      </c>
      <c r="U61" s="73"/>
      <c r="V61" s="73"/>
      <c r="W61" s="73"/>
      <c r="X61" s="77"/>
      <c r="Y61" s="90"/>
    </row>
    <row r="62" spans="2:25">
      <c r="B62" s="76">
        <f>'EKL - Rt-PT-7'!A60</f>
        <v>59</v>
      </c>
      <c r="C62" s="73">
        <f>'EKL - Rt-PT-7'!B60</f>
        <v>59</v>
      </c>
      <c r="D62" s="73">
        <f>'EKL - Rt-PT-7'!C60</f>
        <v>60</v>
      </c>
      <c r="E62" s="73">
        <f>'EKL - Rt-PT-7'!D60</f>
        <v>66</v>
      </c>
      <c r="F62" s="75">
        <f>'EKL - Rt-PT-7'!E60</f>
        <v>43955</v>
      </c>
      <c r="G62" s="73">
        <f>'EKL - Rt-PT-7'!F60</f>
        <v>0.67737599999999998</v>
      </c>
      <c r="H62" s="73">
        <f>'EKL - Rt-PT-7'!G60</f>
        <v>0.60291450000000002</v>
      </c>
      <c r="I62" s="77">
        <f>'EKL - Rt-PT-7'!H60</f>
        <v>0.75248130000000002</v>
      </c>
      <c r="K62" s="87">
        <f>'EPIFORECASTS - Rt'!B60</f>
        <v>43951</v>
      </c>
      <c r="L62" s="73">
        <f>'EPIFORECASTS - Rt'!D60</f>
        <v>0.8</v>
      </c>
      <c r="M62" s="73">
        <f>'EPIFORECASTS - Rt'!E60</f>
        <v>0.6</v>
      </c>
      <c r="N62" s="73">
        <f>'EPIFORECASTS - Rt'!F60</f>
        <v>1.1000000000000001</v>
      </c>
      <c r="O62" s="73">
        <f>'EPIFORECASTS - Rt'!G60</f>
        <v>0.7</v>
      </c>
      <c r="P62" s="73">
        <f>'EPIFORECASTS - Rt'!H60</f>
        <v>0.9</v>
      </c>
      <c r="Q62" s="77">
        <f>'EPIFORECASTS - Rt'!I60</f>
        <v>0.87</v>
      </c>
      <c r="R62" s="90"/>
      <c r="S62" s="87">
        <v>43942</v>
      </c>
      <c r="T62" s="73">
        <v>59</v>
      </c>
      <c r="U62" s="73"/>
      <c r="V62" s="73"/>
      <c r="W62" s="73"/>
      <c r="X62" s="77"/>
      <c r="Y62" s="90"/>
    </row>
    <row r="63" spans="2:25">
      <c r="B63" s="76">
        <f>'EKL - Rt-PT-7'!A61</f>
        <v>60</v>
      </c>
      <c r="C63" s="73">
        <f>'EKL - Rt-PT-7'!B61</f>
        <v>60</v>
      </c>
      <c r="D63" s="73">
        <f>'EKL - Rt-PT-7'!C61</f>
        <v>61</v>
      </c>
      <c r="E63" s="73">
        <f>'EKL - Rt-PT-7'!D61</f>
        <v>67</v>
      </c>
      <c r="F63" s="75">
        <f>'EKL - Rt-PT-7'!E61</f>
        <v>43956</v>
      </c>
      <c r="G63" s="73">
        <f>'EKL - Rt-PT-7'!F61</f>
        <v>0.68774389999999996</v>
      </c>
      <c r="H63" s="73">
        <f>'EKL - Rt-PT-7'!G61</f>
        <v>0.61924959999999996</v>
      </c>
      <c r="I63" s="77">
        <f>'EKL - Rt-PT-7'!H61</f>
        <v>0.76251349999999996</v>
      </c>
      <c r="K63" s="87">
        <f>'EPIFORECASTS - Rt'!B61</f>
        <v>43952</v>
      </c>
      <c r="L63" s="73">
        <f>'EPIFORECASTS - Rt'!D61</f>
        <v>0.8</v>
      </c>
      <c r="M63" s="73">
        <f>'EPIFORECASTS - Rt'!E61</f>
        <v>0.5</v>
      </c>
      <c r="N63" s="73">
        <f>'EPIFORECASTS - Rt'!F61</f>
        <v>1.1000000000000001</v>
      </c>
      <c r="O63" s="73">
        <f>'EPIFORECASTS - Rt'!G61</f>
        <v>0.7</v>
      </c>
      <c r="P63" s="73">
        <f>'EPIFORECASTS - Rt'!H61</f>
        <v>0.9</v>
      </c>
      <c r="Q63" s="77">
        <f>'EPIFORECASTS - Rt'!I61</f>
        <v>0.84</v>
      </c>
      <c r="R63" s="90"/>
      <c r="S63" s="87">
        <v>43943</v>
      </c>
      <c r="T63" s="73">
        <v>60</v>
      </c>
      <c r="U63" s="73"/>
      <c r="V63" s="73"/>
      <c r="W63" s="73"/>
      <c r="X63" s="77"/>
      <c r="Y63" s="90"/>
    </row>
    <row r="64" spans="2:25">
      <c r="B64" s="76">
        <f>'EKL - Rt-PT-7'!A62</f>
        <v>61</v>
      </c>
      <c r="C64" s="73">
        <f>'EKL - Rt-PT-7'!B62</f>
        <v>61</v>
      </c>
      <c r="D64" s="73">
        <f>'EKL - Rt-PT-7'!C62</f>
        <v>62</v>
      </c>
      <c r="E64" s="73">
        <f>'EKL - Rt-PT-7'!D62</f>
        <v>68</v>
      </c>
      <c r="F64" s="75">
        <f>'EKL - Rt-PT-7'!E62</f>
        <v>43957</v>
      </c>
      <c r="G64" s="73">
        <f>'EKL - Rt-PT-7'!F62</f>
        <v>0.88735019999999998</v>
      </c>
      <c r="H64" s="73">
        <f>'EKL - Rt-PT-7'!G62</f>
        <v>0.80500419999999995</v>
      </c>
      <c r="I64" s="77">
        <f>'EKL - Rt-PT-7'!H62</f>
        <v>0.97509120000000005</v>
      </c>
      <c r="K64" s="87">
        <f>'EPIFORECASTS - Rt'!B62</f>
        <v>43953</v>
      </c>
      <c r="L64" s="73">
        <f>'EPIFORECASTS - Rt'!D62</f>
        <v>0.8</v>
      </c>
      <c r="M64" s="73">
        <f>'EPIFORECASTS - Rt'!E62</f>
        <v>0.4</v>
      </c>
      <c r="N64" s="73">
        <f>'EPIFORECASTS - Rt'!F62</f>
        <v>1.1000000000000001</v>
      </c>
      <c r="O64" s="73">
        <f>'EPIFORECASTS - Rt'!G62</f>
        <v>0.7</v>
      </c>
      <c r="P64" s="73">
        <f>'EPIFORECASTS - Rt'!H62</f>
        <v>0.9</v>
      </c>
      <c r="Q64" s="77">
        <f>'EPIFORECASTS - Rt'!I62</f>
        <v>0.83</v>
      </c>
      <c r="R64" s="90"/>
      <c r="S64" s="87">
        <v>43944</v>
      </c>
      <c r="T64" s="73">
        <v>61</v>
      </c>
      <c r="U64" s="73"/>
      <c r="V64" s="73"/>
      <c r="W64" s="73"/>
      <c r="X64" s="77"/>
      <c r="Y64" s="90"/>
    </row>
    <row r="65" spans="2:25">
      <c r="B65" s="76">
        <f>'EKL - Rt-PT-7'!A63</f>
        <v>62</v>
      </c>
      <c r="C65" s="73">
        <f>'EKL - Rt-PT-7'!B63</f>
        <v>62</v>
      </c>
      <c r="D65" s="73">
        <f>'EKL - Rt-PT-7'!C63</f>
        <v>63</v>
      </c>
      <c r="E65" s="73">
        <f>'EKL - Rt-PT-7'!D63</f>
        <v>69</v>
      </c>
      <c r="F65" s="75">
        <f>'EKL - Rt-PT-7'!E63</f>
        <v>43958</v>
      </c>
      <c r="G65" s="73">
        <f>'EKL - Rt-PT-7'!F63</f>
        <v>1.0224188999999999</v>
      </c>
      <c r="H65" s="73">
        <f>'EKL - Rt-PT-7'!G63</f>
        <v>0.94609149999999997</v>
      </c>
      <c r="I65" s="77">
        <f>'EKL - Rt-PT-7'!H63</f>
        <v>1.1156740000000001</v>
      </c>
      <c r="K65" s="87">
        <f>'EPIFORECASTS - Rt'!B63</f>
        <v>43954</v>
      </c>
      <c r="L65" s="73">
        <f>'EPIFORECASTS - Rt'!D63</f>
        <v>0.8</v>
      </c>
      <c r="M65" s="73">
        <f>'EPIFORECASTS - Rt'!E63</f>
        <v>0.4</v>
      </c>
      <c r="N65" s="73">
        <f>'EPIFORECASTS - Rt'!F63</f>
        <v>1.2</v>
      </c>
      <c r="O65" s="73">
        <f>'EPIFORECASTS - Rt'!G63</f>
        <v>0.6</v>
      </c>
      <c r="P65" s="73">
        <f>'EPIFORECASTS - Rt'!H63</f>
        <v>0.9</v>
      </c>
      <c r="Q65" s="77">
        <f>'EPIFORECASTS - Rt'!I63</f>
        <v>0.81</v>
      </c>
      <c r="R65" s="90"/>
      <c r="S65" s="87">
        <v>43945</v>
      </c>
      <c r="T65" s="73">
        <v>62</v>
      </c>
      <c r="U65" s="73"/>
      <c r="V65" s="73"/>
      <c r="W65" s="73"/>
      <c r="X65" s="77"/>
      <c r="Y65" s="90"/>
    </row>
    <row r="66" spans="2:25">
      <c r="B66" s="76">
        <f>'EKL - Rt-PT-7'!A64</f>
        <v>63</v>
      </c>
      <c r="C66" s="73">
        <f>'EKL - Rt-PT-7'!B64</f>
        <v>63</v>
      </c>
      <c r="D66" s="73">
        <f>'EKL - Rt-PT-7'!C64</f>
        <v>64</v>
      </c>
      <c r="E66" s="73">
        <f>'EKL - Rt-PT-7'!D64</f>
        <v>70</v>
      </c>
      <c r="F66" s="75">
        <f>'EKL - Rt-PT-7'!E64</f>
        <v>43959</v>
      </c>
      <c r="G66" s="73">
        <f>'EKL - Rt-PT-7'!F64</f>
        <v>1.1825996000000001</v>
      </c>
      <c r="H66" s="73">
        <f>'EKL - Rt-PT-7'!G64</f>
        <v>1.1095678</v>
      </c>
      <c r="I66" s="77">
        <f>'EKL - Rt-PT-7'!H64</f>
        <v>1.2623211000000001</v>
      </c>
      <c r="K66" s="87">
        <f>'EPIFORECASTS - Rt'!B64</f>
        <v>43955</v>
      </c>
      <c r="L66" s="73">
        <f>'EPIFORECASTS - Rt'!D64</f>
        <v>0.8</v>
      </c>
      <c r="M66" s="73">
        <f>'EPIFORECASTS - Rt'!E64</f>
        <v>0.4</v>
      </c>
      <c r="N66" s="73">
        <f>'EPIFORECASTS - Rt'!F64</f>
        <v>1.2</v>
      </c>
      <c r="O66" s="73">
        <f>'EPIFORECASTS - Rt'!G64</f>
        <v>0.6</v>
      </c>
      <c r="P66" s="73">
        <f>'EPIFORECASTS - Rt'!H64</f>
        <v>0.9</v>
      </c>
      <c r="Q66" s="77">
        <f>'EPIFORECASTS - Rt'!I64</f>
        <v>0.79</v>
      </c>
      <c r="R66" s="90"/>
      <c r="S66" s="87">
        <v>43946</v>
      </c>
      <c r="T66" s="73">
        <v>63</v>
      </c>
      <c r="U66" s="73"/>
      <c r="V66" s="73"/>
      <c r="W66" s="73"/>
      <c r="X66" s="77"/>
      <c r="Y66" s="90"/>
    </row>
    <row r="67" spans="2:25" ht="17" thickBot="1">
      <c r="B67" s="76">
        <f>'EKL - Rt-PT-7'!A65</f>
        <v>64</v>
      </c>
      <c r="C67" s="73">
        <f>'EKL - Rt-PT-7'!B65</f>
        <v>64</v>
      </c>
      <c r="D67" s="73">
        <f>'EKL - Rt-PT-7'!C65</f>
        <v>65</v>
      </c>
      <c r="E67" s="73">
        <f>'EKL - Rt-PT-7'!D65</f>
        <v>71</v>
      </c>
      <c r="F67" s="75">
        <f>'EKL - Rt-PT-7'!E65</f>
        <v>43960</v>
      </c>
      <c r="G67" s="73">
        <f>'EKL - Rt-PT-7'!F65</f>
        <v>1.1400969999999999</v>
      </c>
      <c r="H67" s="73">
        <f>'EKL - Rt-PT-7'!G65</f>
        <v>1.0534901000000001</v>
      </c>
      <c r="I67" s="77">
        <f>'EKL - Rt-PT-7'!H65</f>
        <v>1.2361179</v>
      </c>
      <c r="K67" s="87">
        <f>'EPIFORECASTS - Rt'!B65</f>
        <v>43956</v>
      </c>
      <c r="L67" s="73">
        <f>'EPIFORECASTS - Rt'!D65</f>
        <v>0.8</v>
      </c>
      <c r="M67" s="73">
        <f>'EPIFORECASTS - Rt'!E65</f>
        <v>0.4</v>
      </c>
      <c r="N67" s="73">
        <f>'EPIFORECASTS - Rt'!F65</f>
        <v>1.3</v>
      </c>
      <c r="O67" s="73">
        <f>'EPIFORECASTS - Rt'!G65</f>
        <v>0.6</v>
      </c>
      <c r="P67" s="73">
        <f>'EPIFORECASTS - Rt'!H65</f>
        <v>0.9</v>
      </c>
      <c r="Q67" s="77">
        <f>'EPIFORECASTS - Rt'!I65</f>
        <v>0.77</v>
      </c>
      <c r="R67" s="90"/>
      <c r="S67" s="91">
        <v>43947</v>
      </c>
      <c r="T67" s="79">
        <v>64</v>
      </c>
      <c r="U67" s="79"/>
      <c r="V67" s="79"/>
      <c r="W67" s="79"/>
      <c r="X67" s="80"/>
      <c r="Y67" s="90"/>
    </row>
    <row r="68" spans="2:25" ht="17" thickBot="1">
      <c r="B68" s="76">
        <f>'EKL - Rt-PT-7'!A66</f>
        <v>65</v>
      </c>
      <c r="C68" s="73">
        <f>'EKL - Rt-PT-7'!B66</f>
        <v>65</v>
      </c>
      <c r="D68" s="73">
        <f>'EKL - Rt-PT-7'!C66</f>
        <v>66</v>
      </c>
      <c r="E68" s="73">
        <f>'EKL - Rt-PT-7'!D66</f>
        <v>72</v>
      </c>
      <c r="F68" s="75">
        <f>'EKL - Rt-PT-7'!E66</f>
        <v>43961</v>
      </c>
      <c r="G68" s="73">
        <f>'EKL - Rt-PT-7'!F66</f>
        <v>1.1526133999999999</v>
      </c>
      <c r="H68" s="73">
        <f>'EKL - Rt-PT-7'!G66</f>
        <v>1.0474055</v>
      </c>
      <c r="I68" s="77">
        <f>'EKL - Rt-PT-7'!H66</f>
        <v>1.2488588</v>
      </c>
      <c r="K68" s="87">
        <f>'EPIFORECASTS - Rt'!B66</f>
        <v>43957</v>
      </c>
      <c r="L68" s="73">
        <f>'EPIFORECASTS - Rt'!D66</f>
        <v>0.8</v>
      </c>
      <c r="M68" s="73">
        <f>'EPIFORECASTS - Rt'!E66</f>
        <v>0.3</v>
      </c>
      <c r="N68" s="73">
        <f>'EPIFORECASTS - Rt'!F66</f>
        <v>1.3</v>
      </c>
      <c r="O68" s="73">
        <f>'EPIFORECASTS - Rt'!G66</f>
        <v>0.6</v>
      </c>
      <c r="P68" s="73">
        <f>'EPIFORECASTS - Rt'!H66</f>
        <v>0.9</v>
      </c>
      <c r="Q68" s="77">
        <f>'EPIFORECASTS - Rt'!I66</f>
        <v>0.76</v>
      </c>
      <c r="R68" s="90"/>
      <c r="S68" s="91"/>
      <c r="T68" s="90"/>
      <c r="U68" s="90"/>
      <c r="V68" s="90"/>
      <c r="W68" s="90"/>
      <c r="X68" s="90"/>
      <c r="Y68" s="90"/>
    </row>
    <row r="69" spans="2:25" ht="17" thickBot="1">
      <c r="B69" s="76">
        <f>'EKL - Rt-PT-7'!A67</f>
        <v>66</v>
      </c>
      <c r="C69" s="73">
        <f>'EKL - Rt-PT-7'!B67</f>
        <v>66</v>
      </c>
      <c r="D69" s="73">
        <f>'EKL - Rt-PT-7'!C67</f>
        <v>67</v>
      </c>
      <c r="E69" s="73">
        <f>'EKL - Rt-PT-7'!D67</f>
        <v>73</v>
      </c>
      <c r="F69" s="75">
        <f>'EKL - Rt-PT-7'!E67</f>
        <v>43962</v>
      </c>
      <c r="G69" s="73">
        <f>'EKL - Rt-PT-7'!F67</f>
        <v>1.0488137</v>
      </c>
      <c r="H69" s="73">
        <f>'EKL - Rt-PT-7'!G67</f>
        <v>0.97215759999999996</v>
      </c>
      <c r="I69" s="77">
        <f>'EKL - Rt-PT-7'!H67</f>
        <v>1.1332487</v>
      </c>
      <c r="K69" s="87">
        <f>'EPIFORECASTS - Rt'!B67</f>
        <v>43958</v>
      </c>
      <c r="L69" s="73">
        <f>'EPIFORECASTS - Rt'!D67</f>
        <v>0.8</v>
      </c>
      <c r="M69" s="73">
        <f>'EPIFORECASTS - Rt'!E67</f>
        <v>0.3</v>
      </c>
      <c r="N69" s="73">
        <f>'EPIFORECASTS - Rt'!F67</f>
        <v>1.4</v>
      </c>
      <c r="O69" s="73">
        <f>'EPIFORECASTS - Rt'!G67</f>
        <v>0.6</v>
      </c>
      <c r="P69" s="73">
        <f>'EPIFORECASTS - Rt'!H67</f>
        <v>1</v>
      </c>
      <c r="Q69" s="77">
        <f>'EPIFORECASTS - Rt'!I67</f>
        <v>0.75</v>
      </c>
      <c r="R69" s="90"/>
      <c r="S69" s="91"/>
      <c r="T69" s="90"/>
      <c r="U69" s="90"/>
      <c r="V69" s="90"/>
      <c r="W69" s="90"/>
      <c r="X69" s="90"/>
      <c r="Y69" s="90"/>
    </row>
    <row r="70" spans="2:25" ht="17" thickBot="1">
      <c r="B70" s="76">
        <f>'EKL - Rt-PT-7'!A68</f>
        <v>67</v>
      </c>
      <c r="C70" s="73">
        <f>'EKL - Rt-PT-7'!B68</f>
        <v>67</v>
      </c>
      <c r="D70" s="73">
        <f>'EKL - Rt-PT-7'!C68</f>
        <v>68</v>
      </c>
      <c r="E70" s="73">
        <f>'EKL - Rt-PT-7'!D68</f>
        <v>74</v>
      </c>
      <c r="F70" s="75">
        <f>'EKL - Rt-PT-7'!E68</f>
        <v>43963</v>
      </c>
      <c r="G70" s="73">
        <f>'EKL - Rt-PT-7'!F68</f>
        <v>1.0517578000000001</v>
      </c>
      <c r="H70" s="73">
        <f>'EKL - Rt-PT-7'!G68</f>
        <v>0.99045510000000003</v>
      </c>
      <c r="I70" s="77">
        <f>'EKL - Rt-PT-7'!H68</f>
        <v>1.1124582999999999</v>
      </c>
      <c r="K70" s="87">
        <f>'EPIFORECASTS - Rt'!B68</f>
        <v>43959</v>
      </c>
      <c r="L70" s="73">
        <f>'EPIFORECASTS - Rt'!D68</f>
        <v>0.8</v>
      </c>
      <c r="M70" s="73">
        <f>'EPIFORECASTS - Rt'!E68</f>
        <v>0.3</v>
      </c>
      <c r="N70" s="73">
        <f>'EPIFORECASTS - Rt'!F68</f>
        <v>1.4</v>
      </c>
      <c r="O70" s="73">
        <f>'EPIFORECASTS - Rt'!G68</f>
        <v>0.6</v>
      </c>
      <c r="P70" s="73">
        <f>'EPIFORECASTS - Rt'!H68</f>
        <v>1</v>
      </c>
      <c r="Q70" s="77">
        <f>'EPIFORECASTS - Rt'!I68</f>
        <v>0.75</v>
      </c>
      <c r="R70" s="90"/>
      <c r="S70" s="91"/>
      <c r="T70" s="90"/>
      <c r="U70" s="90"/>
      <c r="V70" s="90"/>
      <c r="W70" s="90"/>
      <c r="X70" s="90"/>
      <c r="Y70" s="90"/>
    </row>
    <row r="71" spans="2:25" ht="17" thickBot="1">
      <c r="B71" s="76">
        <f>'EKL - Rt-PT-7'!A69</f>
        <v>68</v>
      </c>
      <c r="C71" s="73">
        <f>'EKL - Rt-PT-7'!B69</f>
        <v>68</v>
      </c>
      <c r="D71" s="73">
        <f>'EKL - Rt-PT-7'!C69</f>
        <v>69</v>
      </c>
      <c r="E71" s="73">
        <f>'EKL - Rt-PT-7'!D69</f>
        <v>75</v>
      </c>
      <c r="F71" s="75">
        <f>'EKL - Rt-PT-7'!E69</f>
        <v>43964</v>
      </c>
      <c r="G71" s="73">
        <f>'EKL - Rt-PT-7'!F69</f>
        <v>0.91671820000000004</v>
      </c>
      <c r="H71" s="73">
        <f>'EKL - Rt-PT-7'!G69</f>
        <v>0.86910639999999995</v>
      </c>
      <c r="I71" s="77">
        <f>'EKL - Rt-PT-7'!H69</f>
        <v>0.96250029999999998</v>
      </c>
      <c r="K71" s="87">
        <f>'EPIFORECASTS - Rt'!B69</f>
        <v>0</v>
      </c>
      <c r="L71" s="73">
        <f>'EPIFORECASTS - Rt'!D69</f>
        <v>0</v>
      </c>
      <c r="M71" s="73">
        <f>'EPIFORECASTS - Rt'!E69</f>
        <v>0</v>
      </c>
      <c r="N71" s="73">
        <f>'EPIFORECASTS - Rt'!F69</f>
        <v>0</v>
      </c>
      <c r="O71" s="73">
        <f>'EPIFORECASTS - Rt'!G69</f>
        <v>0</v>
      </c>
      <c r="P71" s="73">
        <f>'EPIFORECASTS - Rt'!H69</f>
        <v>0</v>
      </c>
      <c r="Q71" s="77">
        <f>'EPIFORECASTS - Rt'!I69</f>
        <v>0</v>
      </c>
      <c r="R71" s="90"/>
      <c r="S71" s="91"/>
      <c r="T71" s="90"/>
      <c r="U71" s="90"/>
      <c r="V71" s="90"/>
      <c r="W71" s="90"/>
      <c r="X71" s="90"/>
      <c r="Y71" s="90"/>
    </row>
    <row r="72" spans="2:25" ht="17" thickBot="1">
      <c r="B72" s="76" t="e">
        <f>'EKL - Rt-PT-7'!#REF!</f>
        <v>#REF!</v>
      </c>
      <c r="C72" s="73" t="e">
        <f>'EKL - Rt-PT-7'!#REF!</f>
        <v>#REF!</v>
      </c>
      <c r="D72" s="73" t="e">
        <f>'EKL - Rt-PT-7'!#REF!</f>
        <v>#REF!</v>
      </c>
      <c r="E72" s="73" t="e">
        <f>'EKL - Rt-PT-7'!#REF!</f>
        <v>#REF!</v>
      </c>
      <c r="F72" s="75" t="e">
        <f>'EKL - Rt-PT-7'!#REF!</f>
        <v>#REF!</v>
      </c>
      <c r="G72" s="73" t="e">
        <f>'EKL - Rt-PT-7'!#REF!</f>
        <v>#REF!</v>
      </c>
      <c r="H72" s="73" t="e">
        <f>'EKL - Rt-PT-7'!#REF!</f>
        <v>#REF!</v>
      </c>
      <c r="I72" s="77" t="e">
        <f>'EKL - Rt-PT-7'!#REF!</f>
        <v>#REF!</v>
      </c>
      <c r="K72" s="87">
        <f>'EPIFORECASTS - Rt'!B70</f>
        <v>0</v>
      </c>
      <c r="L72" s="73">
        <f>'EPIFORECASTS - Rt'!D70</f>
        <v>0</v>
      </c>
      <c r="M72" s="73">
        <f>'EPIFORECASTS - Rt'!E70</f>
        <v>0</v>
      </c>
      <c r="N72" s="73">
        <f>'EPIFORECASTS - Rt'!F70</f>
        <v>0</v>
      </c>
      <c r="O72" s="73">
        <f>'EPIFORECASTS - Rt'!G70</f>
        <v>0</v>
      </c>
      <c r="P72" s="73">
        <f>'EPIFORECASTS - Rt'!H70</f>
        <v>0</v>
      </c>
      <c r="Q72" s="77">
        <f>'EPIFORECASTS - Rt'!I70</f>
        <v>0</v>
      </c>
      <c r="R72" s="90"/>
      <c r="S72" s="91"/>
      <c r="T72" s="90"/>
      <c r="U72" s="90"/>
      <c r="V72" s="90"/>
      <c r="W72" s="90"/>
      <c r="X72" s="90"/>
      <c r="Y72" s="90"/>
    </row>
    <row r="73" spans="2:25" ht="17" thickBot="1">
      <c r="B73" s="76" t="e">
        <f>'EKL - Rt-PT-7'!#REF!</f>
        <v>#REF!</v>
      </c>
      <c r="C73" s="73" t="e">
        <f>'EKL - Rt-PT-7'!#REF!</f>
        <v>#REF!</v>
      </c>
      <c r="D73" s="73" t="e">
        <f>'EKL - Rt-PT-7'!#REF!</f>
        <v>#REF!</v>
      </c>
      <c r="E73" s="73" t="e">
        <f>'EKL - Rt-PT-7'!#REF!</f>
        <v>#REF!</v>
      </c>
      <c r="F73" s="75" t="e">
        <f>'EKL - Rt-PT-7'!#REF!</f>
        <v>#REF!</v>
      </c>
      <c r="G73" s="73" t="e">
        <f>'EKL - Rt-PT-7'!#REF!</f>
        <v>#REF!</v>
      </c>
      <c r="H73" s="73" t="e">
        <f>'EKL - Rt-PT-7'!#REF!</f>
        <v>#REF!</v>
      </c>
      <c r="I73" s="77" t="e">
        <f>'EKL - Rt-PT-7'!#REF!</f>
        <v>#REF!</v>
      </c>
      <c r="K73" s="87">
        <f>'EPIFORECASTS - Rt'!B71</f>
        <v>0</v>
      </c>
      <c r="L73" s="73">
        <f>'EPIFORECASTS - Rt'!D71</f>
        <v>0</v>
      </c>
      <c r="M73" s="73">
        <f>'EPIFORECASTS - Rt'!E71</f>
        <v>0</v>
      </c>
      <c r="N73" s="73">
        <f>'EPIFORECASTS - Rt'!F71</f>
        <v>0</v>
      </c>
      <c r="O73" s="73">
        <f>'EPIFORECASTS - Rt'!G71</f>
        <v>0</v>
      </c>
      <c r="P73" s="73">
        <f>'EPIFORECASTS - Rt'!H71</f>
        <v>0</v>
      </c>
      <c r="Q73" s="77">
        <f>'EPIFORECASTS - Rt'!I71</f>
        <v>0</v>
      </c>
      <c r="R73" s="90"/>
      <c r="S73" s="91"/>
      <c r="T73" s="90"/>
      <c r="U73" s="90"/>
      <c r="V73" s="90"/>
      <c r="W73" s="90"/>
      <c r="X73" s="90"/>
      <c r="Y73" s="90"/>
    </row>
    <row r="74" spans="2:25" ht="17" thickBot="1">
      <c r="B74" s="76" t="e">
        <f>'EKL - Rt-PT-7'!#REF!</f>
        <v>#REF!</v>
      </c>
      <c r="C74" s="73" t="e">
        <f>'EKL - Rt-PT-7'!#REF!</f>
        <v>#REF!</v>
      </c>
      <c r="D74" s="73" t="e">
        <f>'EKL - Rt-PT-7'!#REF!</f>
        <v>#REF!</v>
      </c>
      <c r="E74" s="73" t="e">
        <f>'EKL - Rt-PT-7'!#REF!</f>
        <v>#REF!</v>
      </c>
      <c r="F74" s="75" t="e">
        <f>'EKL - Rt-PT-7'!#REF!</f>
        <v>#REF!</v>
      </c>
      <c r="G74" s="73" t="e">
        <f>'EKL - Rt-PT-7'!#REF!</f>
        <v>#REF!</v>
      </c>
      <c r="H74" s="73" t="e">
        <f>'EKL - Rt-PT-7'!#REF!</f>
        <v>#REF!</v>
      </c>
      <c r="I74" s="77" t="e">
        <f>'EKL - Rt-PT-7'!#REF!</f>
        <v>#REF!</v>
      </c>
      <c r="K74" s="87">
        <f>'EPIFORECASTS - Rt'!B72</f>
        <v>0</v>
      </c>
      <c r="L74" s="73">
        <f>'EPIFORECASTS - Rt'!D72</f>
        <v>0</v>
      </c>
      <c r="M74" s="73">
        <f>'EPIFORECASTS - Rt'!E72</f>
        <v>0</v>
      </c>
      <c r="N74" s="73">
        <f>'EPIFORECASTS - Rt'!F72</f>
        <v>0</v>
      </c>
      <c r="O74" s="73">
        <f>'EPIFORECASTS - Rt'!G72</f>
        <v>0</v>
      </c>
      <c r="P74" s="73">
        <f>'EPIFORECASTS - Rt'!H72</f>
        <v>0</v>
      </c>
      <c r="Q74" s="77">
        <f>'EPIFORECASTS - Rt'!I72</f>
        <v>0</v>
      </c>
      <c r="R74" s="90"/>
      <c r="S74" s="91"/>
      <c r="T74" s="90"/>
      <c r="U74" s="90"/>
      <c r="V74" s="90"/>
      <c r="W74" s="90"/>
      <c r="X74" s="90"/>
      <c r="Y74" s="90"/>
    </row>
    <row r="75" spans="2:25" ht="17" thickBot="1">
      <c r="B75" s="76" t="e">
        <f>'EKL - Rt-PT-7'!#REF!</f>
        <v>#REF!</v>
      </c>
      <c r="C75" s="73" t="e">
        <f>'EKL - Rt-PT-7'!#REF!</f>
        <v>#REF!</v>
      </c>
      <c r="D75" s="73" t="e">
        <f>'EKL - Rt-PT-7'!#REF!</f>
        <v>#REF!</v>
      </c>
      <c r="E75" s="73" t="e">
        <f>'EKL - Rt-PT-7'!#REF!</f>
        <v>#REF!</v>
      </c>
      <c r="F75" s="75" t="e">
        <f>'EKL - Rt-PT-7'!#REF!</f>
        <v>#REF!</v>
      </c>
      <c r="G75" s="73" t="e">
        <f>'EKL - Rt-PT-7'!#REF!</f>
        <v>#REF!</v>
      </c>
      <c r="H75" s="73" t="e">
        <f>'EKL - Rt-PT-7'!#REF!</f>
        <v>#REF!</v>
      </c>
      <c r="I75" s="77" t="e">
        <f>'EKL - Rt-PT-7'!#REF!</f>
        <v>#REF!</v>
      </c>
      <c r="K75" s="87">
        <f>'EPIFORECASTS - Rt'!B73</f>
        <v>0</v>
      </c>
      <c r="L75" s="73">
        <f>'EPIFORECASTS - Rt'!D73</f>
        <v>0</v>
      </c>
      <c r="M75" s="73">
        <f>'EPIFORECASTS - Rt'!E73</f>
        <v>0</v>
      </c>
      <c r="N75" s="73">
        <f>'EPIFORECASTS - Rt'!F73</f>
        <v>0</v>
      </c>
      <c r="O75" s="73">
        <f>'EPIFORECASTS - Rt'!G73</f>
        <v>0</v>
      </c>
      <c r="P75" s="73">
        <f>'EPIFORECASTS - Rt'!H73</f>
        <v>0</v>
      </c>
      <c r="Q75" s="77">
        <f>'EPIFORECASTS - Rt'!I73</f>
        <v>0</v>
      </c>
      <c r="R75" s="90"/>
      <c r="S75" s="91"/>
      <c r="T75" s="90"/>
      <c r="U75" s="90"/>
      <c r="V75" s="90"/>
      <c r="W75" s="90"/>
      <c r="X75" s="90"/>
      <c r="Y75" s="90"/>
    </row>
    <row r="76" spans="2:25" ht="17" thickBot="1">
      <c r="B76" s="76" t="e">
        <f>'EKL - Rt-PT-7'!#REF!</f>
        <v>#REF!</v>
      </c>
      <c r="C76" s="73" t="e">
        <f>'EKL - Rt-PT-7'!#REF!</f>
        <v>#REF!</v>
      </c>
      <c r="D76" s="73" t="e">
        <f>'EKL - Rt-PT-7'!#REF!</f>
        <v>#REF!</v>
      </c>
      <c r="E76" s="73" t="e">
        <f>'EKL - Rt-PT-7'!#REF!</f>
        <v>#REF!</v>
      </c>
      <c r="F76" s="75" t="e">
        <f>'EKL - Rt-PT-7'!#REF!</f>
        <v>#REF!</v>
      </c>
      <c r="G76" s="73" t="e">
        <f>'EKL - Rt-PT-7'!#REF!</f>
        <v>#REF!</v>
      </c>
      <c r="H76" s="73" t="e">
        <f>'EKL - Rt-PT-7'!#REF!</f>
        <v>#REF!</v>
      </c>
      <c r="I76" s="77" t="e">
        <f>'EKL - Rt-PT-7'!#REF!</f>
        <v>#REF!</v>
      </c>
      <c r="K76" s="87">
        <f>'EPIFORECASTS - Rt'!B74</f>
        <v>0</v>
      </c>
      <c r="L76" s="73">
        <f>'EPIFORECASTS - Rt'!D74</f>
        <v>0</v>
      </c>
      <c r="M76" s="73">
        <f>'EPIFORECASTS - Rt'!E74</f>
        <v>0</v>
      </c>
      <c r="N76" s="73">
        <f>'EPIFORECASTS - Rt'!F74</f>
        <v>0</v>
      </c>
      <c r="O76" s="73">
        <f>'EPIFORECASTS - Rt'!G74</f>
        <v>0</v>
      </c>
      <c r="P76" s="73">
        <f>'EPIFORECASTS - Rt'!H74</f>
        <v>0</v>
      </c>
      <c r="Q76" s="77">
        <f>'EPIFORECASTS - Rt'!I74</f>
        <v>0</v>
      </c>
      <c r="R76" s="90"/>
      <c r="S76" s="91"/>
      <c r="T76" s="90"/>
      <c r="U76" s="90"/>
      <c r="V76" s="90"/>
      <c r="W76" s="90"/>
      <c r="X76" s="90"/>
      <c r="Y76" s="90"/>
    </row>
    <row r="77" spans="2:25">
      <c r="B77" s="76" t="e">
        <f>'EKL - Rt-PT-7'!#REF!</f>
        <v>#REF!</v>
      </c>
      <c r="C77" s="73" t="e">
        <f>'EKL - Rt-PT-7'!#REF!</f>
        <v>#REF!</v>
      </c>
      <c r="D77" s="73" t="e">
        <f>'EKL - Rt-PT-7'!#REF!</f>
        <v>#REF!</v>
      </c>
      <c r="E77" s="73" t="e">
        <f>'EKL - Rt-PT-7'!#REF!</f>
        <v>#REF!</v>
      </c>
      <c r="F77" s="75" t="e">
        <f>'EKL - Rt-PT-7'!#REF!</f>
        <v>#REF!</v>
      </c>
      <c r="G77" s="73" t="e">
        <f>'EKL - Rt-PT-7'!#REF!</f>
        <v>#REF!</v>
      </c>
      <c r="H77" s="73" t="e">
        <f>'EKL - Rt-PT-7'!#REF!</f>
        <v>#REF!</v>
      </c>
      <c r="I77" s="77" t="e">
        <f>'EKL - Rt-PT-7'!#REF!</f>
        <v>#REF!</v>
      </c>
      <c r="K77" s="87">
        <f>'EPIFORECASTS - Rt'!B75</f>
        <v>0</v>
      </c>
      <c r="L77" s="73">
        <f>'EPIFORECASTS - Rt'!D75</f>
        <v>0</v>
      </c>
      <c r="M77" s="73">
        <f>'EPIFORECASTS - Rt'!E75</f>
        <v>0</v>
      </c>
      <c r="N77" s="73">
        <f>'EPIFORECASTS - Rt'!F75</f>
        <v>0</v>
      </c>
      <c r="O77" s="73">
        <f>'EPIFORECASTS - Rt'!G75</f>
        <v>0</v>
      </c>
      <c r="P77" s="73">
        <f>'EPIFORECASTS - Rt'!H75</f>
        <v>0</v>
      </c>
      <c r="Q77" s="77">
        <f>'EPIFORECASTS - Rt'!I75</f>
        <v>0</v>
      </c>
      <c r="R77" s="90"/>
      <c r="S77" s="90"/>
      <c r="T77" s="90"/>
      <c r="U77" s="90"/>
      <c r="V77" s="90"/>
      <c r="W77" s="90"/>
      <c r="X77" s="90"/>
      <c r="Y77" s="90"/>
    </row>
    <row r="78" spans="2:25">
      <c r="B78" s="76" t="e">
        <f>'EKL - Rt-PT-7'!#REF!</f>
        <v>#REF!</v>
      </c>
      <c r="C78" s="73" t="e">
        <f>'EKL - Rt-PT-7'!#REF!</f>
        <v>#REF!</v>
      </c>
      <c r="D78" s="73" t="e">
        <f>'EKL - Rt-PT-7'!#REF!</f>
        <v>#REF!</v>
      </c>
      <c r="E78" s="73" t="e">
        <f>'EKL - Rt-PT-7'!#REF!</f>
        <v>#REF!</v>
      </c>
      <c r="F78" s="75" t="e">
        <f>'EKL - Rt-PT-7'!#REF!</f>
        <v>#REF!</v>
      </c>
      <c r="G78" s="73" t="e">
        <f>'EKL - Rt-PT-7'!#REF!</f>
        <v>#REF!</v>
      </c>
      <c r="H78" s="73" t="e">
        <f>'EKL - Rt-PT-7'!#REF!</f>
        <v>#REF!</v>
      </c>
      <c r="I78" s="77" t="e">
        <f>'EKL - Rt-PT-7'!#REF!</f>
        <v>#REF!</v>
      </c>
      <c r="K78" s="87">
        <f>'EPIFORECASTS - Rt'!B76</f>
        <v>0</v>
      </c>
      <c r="L78" s="73">
        <f>'EPIFORECASTS - Rt'!D76</f>
        <v>0</v>
      </c>
      <c r="M78" s="73">
        <f>'EPIFORECASTS - Rt'!E76</f>
        <v>0</v>
      </c>
      <c r="N78" s="73">
        <f>'EPIFORECASTS - Rt'!F76</f>
        <v>0</v>
      </c>
      <c r="O78" s="73">
        <f>'EPIFORECASTS - Rt'!G76</f>
        <v>0</v>
      </c>
      <c r="P78" s="73">
        <f>'EPIFORECASTS - Rt'!H76</f>
        <v>0</v>
      </c>
      <c r="Q78" s="77">
        <f>'EPIFORECASTS - Rt'!I76</f>
        <v>0</v>
      </c>
      <c r="R78" s="90"/>
      <c r="S78" s="90"/>
      <c r="T78" s="90"/>
      <c r="U78" s="90"/>
      <c r="V78" s="90"/>
      <c r="W78" s="90"/>
      <c r="X78" s="90"/>
      <c r="Y78" s="90"/>
    </row>
    <row r="79" spans="2:25">
      <c r="B79" s="76" t="e">
        <f>'EKL - Rt-PT-7'!#REF!</f>
        <v>#REF!</v>
      </c>
      <c r="C79" s="73" t="e">
        <f>'EKL - Rt-PT-7'!#REF!</f>
        <v>#REF!</v>
      </c>
      <c r="D79" s="73" t="e">
        <f>'EKL - Rt-PT-7'!#REF!</f>
        <v>#REF!</v>
      </c>
      <c r="E79" s="73" t="e">
        <f>'EKL - Rt-PT-7'!#REF!</f>
        <v>#REF!</v>
      </c>
      <c r="F79" s="75" t="e">
        <f>'EKL - Rt-PT-7'!#REF!</f>
        <v>#REF!</v>
      </c>
      <c r="G79" s="73" t="e">
        <f>'EKL - Rt-PT-7'!#REF!</f>
        <v>#REF!</v>
      </c>
      <c r="H79" s="73" t="e">
        <f>'EKL - Rt-PT-7'!#REF!</f>
        <v>#REF!</v>
      </c>
      <c r="I79" s="77" t="e">
        <f>'EKL - Rt-PT-7'!#REF!</f>
        <v>#REF!</v>
      </c>
      <c r="K79" s="87">
        <f>'EPIFORECASTS - Rt'!B77</f>
        <v>0</v>
      </c>
      <c r="L79" s="73">
        <f>'EPIFORECASTS - Rt'!D77</f>
        <v>0</v>
      </c>
      <c r="M79" s="73">
        <f>'EPIFORECASTS - Rt'!E77</f>
        <v>0</v>
      </c>
      <c r="N79" s="73">
        <f>'EPIFORECASTS - Rt'!F77</f>
        <v>0</v>
      </c>
      <c r="O79" s="73">
        <f>'EPIFORECASTS - Rt'!G77</f>
        <v>0</v>
      </c>
      <c r="P79" s="73">
        <f>'EPIFORECASTS - Rt'!H77</f>
        <v>0</v>
      </c>
      <c r="Q79" s="77">
        <f>'EPIFORECASTS - Rt'!I77</f>
        <v>0</v>
      </c>
      <c r="R79" s="90"/>
      <c r="S79" s="90"/>
      <c r="T79" s="90"/>
      <c r="U79" s="90"/>
      <c r="V79" s="90"/>
      <c r="W79" s="90"/>
      <c r="X79" s="90"/>
      <c r="Y79" s="90"/>
    </row>
    <row r="80" spans="2:25">
      <c r="B80" s="76" t="e">
        <f>'EKL - Rt-PT-7'!#REF!</f>
        <v>#REF!</v>
      </c>
      <c r="C80" s="73" t="e">
        <f>'EKL - Rt-PT-7'!#REF!</f>
        <v>#REF!</v>
      </c>
      <c r="D80" s="73" t="e">
        <f>'EKL - Rt-PT-7'!#REF!</f>
        <v>#REF!</v>
      </c>
      <c r="E80" s="73" t="e">
        <f>'EKL - Rt-PT-7'!#REF!</f>
        <v>#REF!</v>
      </c>
      <c r="F80" s="75" t="e">
        <f>'EKL - Rt-PT-7'!#REF!</f>
        <v>#REF!</v>
      </c>
      <c r="G80" s="73" t="e">
        <f>'EKL - Rt-PT-7'!#REF!</f>
        <v>#REF!</v>
      </c>
      <c r="H80" s="73" t="e">
        <f>'EKL - Rt-PT-7'!#REF!</f>
        <v>#REF!</v>
      </c>
      <c r="I80" s="77" t="e">
        <f>'EKL - Rt-PT-7'!#REF!</f>
        <v>#REF!</v>
      </c>
      <c r="K80" s="87">
        <f>'EPIFORECASTS - Rt'!B78</f>
        <v>0</v>
      </c>
      <c r="L80" s="73">
        <f>'EPIFORECASTS - Rt'!D78</f>
        <v>0</v>
      </c>
      <c r="M80" s="73">
        <f>'EPIFORECASTS - Rt'!E78</f>
        <v>0</v>
      </c>
      <c r="N80" s="73">
        <f>'EPIFORECASTS - Rt'!F78</f>
        <v>0</v>
      </c>
      <c r="O80" s="73">
        <f>'EPIFORECASTS - Rt'!G78</f>
        <v>0</v>
      </c>
      <c r="P80" s="73">
        <f>'EPIFORECASTS - Rt'!H78</f>
        <v>0</v>
      </c>
      <c r="Q80" s="77">
        <f>'EPIFORECASTS - Rt'!I78</f>
        <v>0</v>
      </c>
      <c r="R80" s="90"/>
      <c r="S80" s="90"/>
      <c r="T80" s="90"/>
      <c r="U80" s="90"/>
      <c r="V80" s="90"/>
      <c r="W80" s="90"/>
      <c r="X80" s="90"/>
      <c r="Y80" s="90"/>
    </row>
    <row r="81" spans="2:25">
      <c r="B81" s="76" t="e">
        <f>'EKL - Rt-PT-7'!#REF!</f>
        <v>#REF!</v>
      </c>
      <c r="C81" s="73" t="e">
        <f>'EKL - Rt-PT-7'!#REF!</f>
        <v>#REF!</v>
      </c>
      <c r="D81" s="73" t="e">
        <f>'EKL - Rt-PT-7'!#REF!</f>
        <v>#REF!</v>
      </c>
      <c r="E81" s="73" t="e">
        <f>'EKL - Rt-PT-7'!#REF!</f>
        <v>#REF!</v>
      </c>
      <c r="F81" s="75" t="e">
        <f>'EKL - Rt-PT-7'!#REF!</f>
        <v>#REF!</v>
      </c>
      <c r="G81" s="73" t="e">
        <f>'EKL - Rt-PT-7'!#REF!</f>
        <v>#REF!</v>
      </c>
      <c r="H81" s="73" t="e">
        <f>'EKL - Rt-PT-7'!#REF!</f>
        <v>#REF!</v>
      </c>
      <c r="I81" s="77" t="e">
        <f>'EKL - Rt-PT-7'!#REF!</f>
        <v>#REF!</v>
      </c>
      <c r="K81" s="87">
        <f>'EPIFORECASTS - Rt'!B79</f>
        <v>0</v>
      </c>
      <c r="L81" s="73">
        <f>'EPIFORECASTS - Rt'!D79</f>
        <v>0</v>
      </c>
      <c r="M81" s="73">
        <f>'EPIFORECASTS - Rt'!E79</f>
        <v>0</v>
      </c>
      <c r="N81" s="73">
        <f>'EPIFORECASTS - Rt'!F79</f>
        <v>0</v>
      </c>
      <c r="O81" s="73">
        <f>'EPIFORECASTS - Rt'!G79</f>
        <v>0</v>
      </c>
      <c r="P81" s="73">
        <f>'EPIFORECASTS - Rt'!H79</f>
        <v>0</v>
      </c>
      <c r="Q81" s="77">
        <f>'EPIFORECASTS - Rt'!I79</f>
        <v>0</v>
      </c>
      <c r="R81" s="90"/>
      <c r="S81" s="90"/>
      <c r="T81" s="90"/>
      <c r="U81" s="90"/>
      <c r="V81" s="90"/>
      <c r="W81" s="90"/>
      <c r="X81" s="90"/>
      <c r="Y81" s="90"/>
    </row>
    <row r="82" spans="2:25">
      <c r="B82" s="76"/>
      <c r="C82" s="73"/>
      <c r="D82" s="73"/>
      <c r="E82" s="73"/>
      <c r="F82" s="73"/>
      <c r="G82" s="73"/>
      <c r="H82" s="73"/>
      <c r="I82" s="77"/>
      <c r="K82" s="87">
        <f>'EPIFORECASTS - Rt'!B80</f>
        <v>0</v>
      </c>
      <c r="L82" s="73">
        <f>'EPIFORECASTS - Rt'!D80</f>
        <v>0</v>
      </c>
      <c r="M82" s="73">
        <f>'EPIFORECASTS - Rt'!E80</f>
        <v>0</v>
      </c>
      <c r="N82" s="73">
        <f>'EPIFORECASTS - Rt'!F80</f>
        <v>0</v>
      </c>
      <c r="O82" s="73">
        <f>'EPIFORECASTS - Rt'!G80</f>
        <v>0</v>
      </c>
      <c r="P82" s="73">
        <f>'EPIFORECASTS - Rt'!H80</f>
        <v>0</v>
      </c>
      <c r="Q82" s="77">
        <f>'EPIFORECASTS - Rt'!I80</f>
        <v>0</v>
      </c>
      <c r="R82" s="90"/>
      <c r="S82" s="90"/>
      <c r="T82" s="90"/>
      <c r="U82" s="90"/>
      <c r="V82" s="90"/>
      <c r="W82" s="90"/>
      <c r="X82" s="90"/>
      <c r="Y82" s="90"/>
    </row>
    <row r="83" spans="2:25">
      <c r="B83" s="76"/>
      <c r="C83" s="73"/>
      <c r="D83" s="73"/>
      <c r="E83" s="73"/>
      <c r="F83" s="73"/>
      <c r="G83" s="73"/>
      <c r="H83" s="73"/>
      <c r="I83" s="77"/>
      <c r="K83" s="87">
        <f>'EPIFORECASTS - Rt'!B81</f>
        <v>0</v>
      </c>
      <c r="L83" s="73">
        <f>'EPIFORECASTS - Rt'!D81</f>
        <v>0</v>
      </c>
      <c r="M83" s="73">
        <f>'EPIFORECASTS - Rt'!E81</f>
        <v>0</v>
      </c>
      <c r="N83" s="73">
        <f>'EPIFORECASTS - Rt'!F81</f>
        <v>0</v>
      </c>
      <c r="O83" s="73">
        <f>'EPIFORECASTS - Rt'!G81</f>
        <v>0</v>
      </c>
      <c r="P83" s="73">
        <f>'EPIFORECASTS - Rt'!H81</f>
        <v>0</v>
      </c>
      <c r="Q83" s="77">
        <f>'EPIFORECASTS - Rt'!I81</f>
        <v>0</v>
      </c>
      <c r="R83" s="90"/>
      <c r="S83" s="90"/>
      <c r="T83" s="90"/>
      <c r="U83" s="90"/>
      <c r="V83" s="90"/>
      <c r="W83" s="90"/>
      <c r="X83" s="90"/>
      <c r="Y83" s="90"/>
    </row>
    <row r="84" spans="2:25">
      <c r="B84" s="76"/>
      <c r="C84" s="73"/>
      <c r="D84" s="73"/>
      <c r="E84" s="73"/>
      <c r="F84" s="73"/>
      <c r="G84" s="73"/>
      <c r="H84" s="73"/>
      <c r="I84" s="77"/>
      <c r="K84" s="87">
        <f>'EPIFORECASTS - Rt'!B82</f>
        <v>0</v>
      </c>
      <c r="L84" s="73">
        <f>'EPIFORECASTS - Rt'!D82</f>
        <v>0</v>
      </c>
      <c r="M84" s="73">
        <f>'EPIFORECASTS - Rt'!E82</f>
        <v>0</v>
      </c>
      <c r="N84" s="73">
        <f>'EPIFORECASTS - Rt'!F82</f>
        <v>0</v>
      </c>
      <c r="O84" s="73">
        <f>'EPIFORECASTS - Rt'!G82</f>
        <v>0</v>
      </c>
      <c r="P84" s="73">
        <f>'EPIFORECASTS - Rt'!H82</f>
        <v>0</v>
      </c>
      <c r="Q84" s="77">
        <f>'EPIFORECASTS - Rt'!I82</f>
        <v>0</v>
      </c>
      <c r="R84" s="90"/>
      <c r="S84" s="90"/>
      <c r="T84" s="90"/>
      <c r="U84" s="90"/>
      <c r="V84" s="90"/>
      <c r="W84" s="90"/>
      <c r="X84" s="90"/>
      <c r="Y84" s="90"/>
    </row>
    <row r="85" spans="2:25">
      <c r="B85" s="76"/>
      <c r="C85" s="73"/>
      <c r="D85" s="73"/>
      <c r="E85" s="73"/>
      <c r="F85" s="73"/>
      <c r="G85" s="73"/>
      <c r="H85" s="73"/>
      <c r="I85" s="77"/>
      <c r="K85" s="87">
        <f>'EPIFORECASTS - Rt'!B83</f>
        <v>0</v>
      </c>
      <c r="L85" s="73">
        <f>'EPIFORECASTS - Rt'!D83</f>
        <v>0</v>
      </c>
      <c r="M85" s="73">
        <f>'EPIFORECASTS - Rt'!E83</f>
        <v>0</v>
      </c>
      <c r="N85" s="73">
        <f>'EPIFORECASTS - Rt'!F83</f>
        <v>0</v>
      </c>
      <c r="O85" s="73">
        <f>'EPIFORECASTS - Rt'!G83</f>
        <v>0</v>
      </c>
      <c r="P85" s="73">
        <f>'EPIFORECASTS - Rt'!H83</f>
        <v>0</v>
      </c>
      <c r="Q85" s="77">
        <f>'EPIFORECASTS - Rt'!I83</f>
        <v>0</v>
      </c>
      <c r="R85" s="90"/>
      <c r="S85" s="90"/>
      <c r="T85" s="90"/>
      <c r="U85" s="90"/>
      <c r="V85" s="90"/>
      <c r="W85" s="90"/>
      <c r="X85" s="90"/>
      <c r="Y85" s="90"/>
    </row>
    <row r="86" spans="2:25">
      <c r="B86" s="76"/>
      <c r="C86" s="73"/>
      <c r="D86" s="73"/>
      <c r="E86" s="73"/>
      <c r="F86" s="73"/>
      <c r="G86" s="73"/>
      <c r="H86" s="73"/>
      <c r="I86" s="77"/>
      <c r="K86" s="87">
        <f>'EPIFORECASTS - Rt'!B84</f>
        <v>0</v>
      </c>
      <c r="L86" s="73">
        <f>'EPIFORECASTS - Rt'!D84</f>
        <v>0</v>
      </c>
      <c r="M86" s="73">
        <f>'EPIFORECASTS - Rt'!E84</f>
        <v>0</v>
      </c>
      <c r="N86" s="73">
        <f>'EPIFORECASTS - Rt'!F84</f>
        <v>0</v>
      </c>
      <c r="O86" s="73">
        <f>'EPIFORECASTS - Rt'!G84</f>
        <v>0</v>
      </c>
      <c r="P86" s="73">
        <f>'EPIFORECASTS - Rt'!H84</f>
        <v>0</v>
      </c>
      <c r="Q86" s="77">
        <f>'EPIFORECASTS - Rt'!I84</f>
        <v>0</v>
      </c>
      <c r="R86" s="90"/>
      <c r="S86" s="90"/>
      <c r="T86" s="90"/>
      <c r="U86" s="90"/>
      <c r="V86" s="90"/>
      <c r="W86" s="90"/>
      <c r="X86" s="90"/>
      <c r="Y86" s="90"/>
    </row>
    <row r="87" spans="2:25">
      <c r="B87" s="76"/>
      <c r="C87" s="73"/>
      <c r="D87" s="73"/>
      <c r="E87" s="73"/>
      <c r="F87" s="73"/>
      <c r="G87" s="73"/>
      <c r="H87" s="73"/>
      <c r="I87" s="77"/>
      <c r="K87" s="87">
        <f>'EPIFORECASTS - Rt'!B85</f>
        <v>0</v>
      </c>
      <c r="L87" s="73">
        <f>'EPIFORECASTS - Rt'!D85</f>
        <v>0</v>
      </c>
      <c r="M87" s="73">
        <f>'EPIFORECASTS - Rt'!E85</f>
        <v>0</v>
      </c>
      <c r="N87" s="73">
        <f>'EPIFORECASTS - Rt'!F85</f>
        <v>0</v>
      </c>
      <c r="O87" s="73">
        <f>'EPIFORECASTS - Rt'!G85</f>
        <v>0</v>
      </c>
      <c r="P87" s="73">
        <f>'EPIFORECASTS - Rt'!H85</f>
        <v>0</v>
      </c>
      <c r="Q87" s="77">
        <f>'EPIFORECASTS - Rt'!I85</f>
        <v>0</v>
      </c>
      <c r="R87" s="90"/>
      <c r="S87" s="90"/>
      <c r="T87" s="90"/>
      <c r="U87" s="90"/>
      <c r="V87" s="90"/>
      <c r="W87" s="90"/>
      <c r="X87" s="90"/>
      <c r="Y87" s="90"/>
    </row>
    <row r="88" spans="2:25">
      <c r="B88" s="76"/>
      <c r="C88" s="73"/>
      <c r="D88" s="73"/>
      <c r="E88" s="73"/>
      <c r="F88" s="73"/>
      <c r="G88" s="73"/>
      <c r="H88" s="73"/>
      <c r="I88" s="77"/>
      <c r="K88" s="76"/>
      <c r="L88" s="73"/>
      <c r="M88" s="73"/>
      <c r="N88" s="73"/>
      <c r="O88" s="73"/>
      <c r="P88" s="73"/>
      <c r="Q88" s="77"/>
      <c r="R88" s="90"/>
      <c r="S88" s="90"/>
      <c r="T88" s="90"/>
      <c r="U88" s="90"/>
      <c r="V88" s="90"/>
      <c r="W88" s="90"/>
      <c r="X88" s="90"/>
      <c r="Y88" s="90"/>
    </row>
    <row r="89" spans="2:25">
      <c r="B89" s="76"/>
      <c r="C89" s="73"/>
      <c r="D89" s="73"/>
      <c r="E89" s="73"/>
      <c r="F89" s="73"/>
      <c r="G89" s="73"/>
      <c r="H89" s="73"/>
      <c r="I89" s="77"/>
      <c r="K89" s="76"/>
      <c r="L89" s="73"/>
      <c r="M89" s="73"/>
      <c r="N89" s="73"/>
      <c r="O89" s="73"/>
      <c r="P89" s="73"/>
      <c r="Q89" s="77"/>
      <c r="R89" s="90"/>
      <c r="S89" s="90"/>
      <c r="T89" s="90"/>
      <c r="U89" s="90"/>
      <c r="V89" s="90"/>
      <c r="W89" s="90"/>
      <c r="X89" s="90"/>
      <c r="Y89" s="90"/>
    </row>
    <row r="90" spans="2:25">
      <c r="B90" s="76"/>
      <c r="C90" s="73"/>
      <c r="D90" s="73"/>
      <c r="E90" s="73"/>
      <c r="F90" s="73"/>
      <c r="G90" s="73"/>
      <c r="H90" s="73"/>
      <c r="I90" s="77"/>
      <c r="K90" s="76"/>
      <c r="L90" s="73"/>
      <c r="M90" s="73"/>
      <c r="N90" s="73"/>
      <c r="O90" s="73"/>
      <c r="P90" s="73"/>
      <c r="Q90" s="77"/>
      <c r="R90" s="90"/>
      <c r="S90" s="90"/>
      <c r="T90" s="90"/>
      <c r="U90" s="90"/>
      <c r="V90" s="90"/>
      <c r="W90" s="90"/>
      <c r="X90" s="90"/>
      <c r="Y90" s="90"/>
    </row>
    <row r="91" spans="2:25">
      <c r="B91" s="76"/>
      <c r="C91" s="73"/>
      <c r="D91" s="73"/>
      <c r="E91" s="73"/>
      <c r="F91" s="73"/>
      <c r="G91" s="73"/>
      <c r="H91" s="73"/>
      <c r="I91" s="77"/>
      <c r="K91" s="76"/>
      <c r="L91" s="73"/>
      <c r="M91" s="73"/>
      <c r="N91" s="73"/>
      <c r="O91" s="73"/>
      <c r="P91" s="73"/>
      <c r="Q91" s="77"/>
      <c r="R91" s="90"/>
      <c r="S91" s="90"/>
      <c r="T91" s="90"/>
      <c r="U91" s="90"/>
      <c r="V91" s="90"/>
      <c r="W91" s="90"/>
      <c r="X91" s="90"/>
      <c r="Y91" s="90"/>
    </row>
    <row r="92" spans="2:25">
      <c r="B92" s="76"/>
      <c r="C92" s="73"/>
      <c r="D92" s="73"/>
      <c r="E92" s="73"/>
      <c r="F92" s="73"/>
      <c r="G92" s="73"/>
      <c r="H92" s="73"/>
      <c r="I92" s="77"/>
      <c r="K92" s="76"/>
      <c r="L92" s="73"/>
      <c r="M92" s="73"/>
      <c r="N92" s="73"/>
      <c r="O92" s="73"/>
      <c r="P92" s="73"/>
      <c r="Q92" s="77"/>
      <c r="R92" s="90"/>
      <c r="S92" s="90"/>
      <c r="T92" s="90"/>
      <c r="U92" s="90"/>
      <c r="V92" s="90"/>
      <c r="W92" s="90"/>
      <c r="X92" s="90"/>
      <c r="Y92" s="90"/>
    </row>
    <row r="93" spans="2:25">
      <c r="B93" s="76"/>
      <c r="C93" s="73"/>
      <c r="D93" s="73"/>
      <c r="E93" s="73"/>
      <c r="F93" s="73"/>
      <c r="G93" s="73"/>
      <c r="H93" s="73"/>
      <c r="I93" s="77"/>
      <c r="K93" s="76"/>
      <c r="L93" s="73"/>
      <c r="M93" s="73"/>
      <c r="N93" s="73"/>
      <c r="O93" s="73"/>
      <c r="P93" s="73"/>
      <c r="Q93" s="77"/>
      <c r="R93" s="90"/>
      <c r="S93" s="90"/>
      <c r="T93" s="90"/>
      <c r="U93" s="90"/>
      <c r="V93" s="90"/>
      <c r="W93" s="90"/>
      <c r="X93" s="90"/>
      <c r="Y93" s="90"/>
    </row>
    <row r="94" spans="2:25">
      <c r="B94" s="76"/>
      <c r="C94" s="73"/>
      <c r="D94" s="73"/>
      <c r="E94" s="73"/>
      <c r="F94" s="73"/>
      <c r="G94" s="73"/>
      <c r="H94" s="73"/>
      <c r="I94" s="77"/>
      <c r="K94" s="76"/>
      <c r="L94" s="73"/>
      <c r="M94" s="73"/>
      <c r="N94" s="73"/>
      <c r="O94" s="73"/>
      <c r="P94" s="73"/>
      <c r="Q94" s="77"/>
      <c r="R94" s="90"/>
      <c r="S94" s="90"/>
      <c r="T94" s="90"/>
      <c r="U94" s="90"/>
      <c r="V94" s="90"/>
      <c r="W94" s="90"/>
      <c r="X94" s="90"/>
      <c r="Y94" s="90"/>
    </row>
    <row r="95" spans="2:25">
      <c r="B95" s="76"/>
      <c r="C95" s="73"/>
      <c r="D95" s="73"/>
      <c r="E95" s="73"/>
      <c r="F95" s="73"/>
      <c r="G95" s="73"/>
      <c r="H95" s="73"/>
      <c r="I95" s="77"/>
      <c r="K95" s="76"/>
      <c r="L95" s="73"/>
      <c r="M95" s="73"/>
      <c r="N95" s="73"/>
      <c r="O95" s="73"/>
      <c r="P95" s="73"/>
      <c r="Q95" s="77"/>
      <c r="R95" s="90"/>
      <c r="S95" s="90"/>
      <c r="T95" s="90"/>
      <c r="U95" s="90"/>
      <c r="V95" s="90"/>
      <c r="W95" s="90"/>
      <c r="X95" s="90"/>
      <c r="Y95" s="90"/>
    </row>
    <row r="96" spans="2:25">
      <c r="B96" s="76"/>
      <c r="C96" s="73"/>
      <c r="D96" s="73"/>
      <c r="E96" s="73"/>
      <c r="F96" s="73"/>
      <c r="G96" s="73"/>
      <c r="H96" s="73"/>
      <c r="I96" s="77"/>
      <c r="K96" s="76"/>
      <c r="L96" s="73"/>
      <c r="M96" s="73"/>
      <c r="N96" s="73"/>
      <c r="O96" s="73"/>
      <c r="P96" s="73"/>
      <c r="Q96" s="77"/>
      <c r="R96" s="90"/>
      <c r="S96" s="90"/>
      <c r="T96" s="90"/>
      <c r="U96" s="90"/>
      <c r="V96" s="90"/>
      <c r="W96" s="90"/>
      <c r="X96" s="90"/>
      <c r="Y96" s="90"/>
    </row>
    <row r="97" spans="2:25">
      <c r="B97" s="76"/>
      <c r="C97" s="73"/>
      <c r="D97" s="73"/>
      <c r="E97" s="73"/>
      <c r="F97" s="73"/>
      <c r="G97" s="73"/>
      <c r="H97" s="73"/>
      <c r="I97" s="77"/>
      <c r="K97" s="76"/>
      <c r="L97" s="73"/>
      <c r="M97" s="73"/>
      <c r="N97" s="73"/>
      <c r="O97" s="73"/>
      <c r="P97" s="73"/>
      <c r="Q97" s="77"/>
      <c r="R97" s="90"/>
      <c r="S97" s="90"/>
      <c r="T97" s="90"/>
      <c r="U97" s="90"/>
      <c r="V97" s="90"/>
      <c r="W97" s="90"/>
      <c r="X97" s="90"/>
      <c r="Y97" s="90"/>
    </row>
    <row r="98" spans="2:25">
      <c r="B98" s="76"/>
      <c r="C98" s="73"/>
      <c r="D98" s="73"/>
      <c r="E98" s="73"/>
      <c r="F98" s="73"/>
      <c r="G98" s="73"/>
      <c r="H98" s="73"/>
      <c r="I98" s="77"/>
      <c r="K98" s="76"/>
      <c r="L98" s="73"/>
      <c r="M98" s="73"/>
      <c r="N98" s="73"/>
      <c r="O98" s="73"/>
      <c r="P98" s="73"/>
      <c r="Q98" s="77"/>
      <c r="R98" s="90"/>
      <c r="S98" s="90"/>
      <c r="T98" s="90"/>
      <c r="U98" s="90"/>
      <c r="V98" s="90"/>
      <c r="W98" s="90"/>
      <c r="X98" s="90"/>
      <c r="Y98" s="90"/>
    </row>
    <row r="99" spans="2:25">
      <c r="B99" s="76"/>
      <c r="C99" s="73"/>
      <c r="D99" s="73"/>
      <c r="E99" s="73"/>
      <c r="F99" s="73"/>
      <c r="G99" s="73"/>
      <c r="H99" s="73"/>
      <c r="I99" s="77"/>
      <c r="K99" s="76"/>
      <c r="L99" s="73"/>
      <c r="M99" s="73"/>
      <c r="N99" s="73"/>
      <c r="O99" s="73"/>
      <c r="P99" s="73"/>
      <c r="Q99" s="77"/>
      <c r="R99" s="90"/>
      <c r="S99" s="90"/>
      <c r="T99" s="90"/>
      <c r="U99" s="90"/>
      <c r="V99" s="90"/>
      <c r="W99" s="90"/>
      <c r="X99" s="90"/>
      <c r="Y99" s="90"/>
    </row>
    <row r="100" spans="2:25">
      <c r="B100" s="76"/>
      <c r="C100" s="73"/>
      <c r="D100" s="73"/>
      <c r="E100" s="73"/>
      <c r="F100" s="73"/>
      <c r="G100" s="73"/>
      <c r="H100" s="73"/>
      <c r="I100" s="77"/>
      <c r="K100" s="76"/>
      <c r="L100" s="73"/>
      <c r="M100" s="73"/>
      <c r="N100" s="73"/>
      <c r="O100" s="73"/>
      <c r="P100" s="73"/>
      <c r="Q100" s="77"/>
      <c r="R100" s="90"/>
      <c r="S100" s="90"/>
      <c r="T100" s="90"/>
      <c r="U100" s="90"/>
      <c r="V100" s="90"/>
      <c r="W100" s="90"/>
      <c r="X100" s="90"/>
      <c r="Y100" s="90"/>
    </row>
    <row r="101" spans="2:25">
      <c r="B101" s="76"/>
      <c r="C101" s="73"/>
      <c r="D101" s="73"/>
      <c r="E101" s="73"/>
      <c r="F101" s="73"/>
      <c r="G101" s="73"/>
      <c r="H101" s="73"/>
      <c r="I101" s="77"/>
      <c r="K101" s="76"/>
      <c r="L101" s="73"/>
      <c r="M101" s="73"/>
      <c r="N101" s="73"/>
      <c r="O101" s="73"/>
      <c r="P101" s="73"/>
      <c r="Q101" s="77"/>
      <c r="R101" s="90"/>
      <c r="S101" s="90"/>
      <c r="T101" s="90"/>
      <c r="U101" s="90"/>
      <c r="V101" s="90"/>
      <c r="W101" s="90"/>
      <c r="X101" s="90"/>
      <c r="Y101" s="90"/>
    </row>
    <row r="102" spans="2:25">
      <c r="B102" s="76"/>
      <c r="C102" s="73"/>
      <c r="D102" s="73"/>
      <c r="E102" s="73"/>
      <c r="F102" s="73"/>
      <c r="G102" s="73"/>
      <c r="H102" s="73"/>
      <c r="I102" s="77"/>
      <c r="K102" s="76"/>
      <c r="L102" s="73"/>
      <c r="M102" s="73"/>
      <c r="N102" s="73"/>
      <c r="O102" s="73"/>
      <c r="P102" s="73"/>
      <c r="Q102" s="77"/>
      <c r="R102" s="90"/>
      <c r="S102" s="90"/>
      <c r="T102" s="90"/>
      <c r="U102" s="90"/>
      <c r="V102" s="90"/>
      <c r="W102" s="90"/>
      <c r="X102" s="90"/>
      <c r="Y102" s="90"/>
    </row>
    <row r="103" spans="2:25">
      <c r="B103" s="76"/>
      <c r="C103" s="73"/>
      <c r="D103" s="73"/>
      <c r="E103" s="73"/>
      <c r="F103" s="73"/>
      <c r="G103" s="73"/>
      <c r="H103" s="73"/>
      <c r="I103" s="77"/>
      <c r="K103" s="76"/>
      <c r="L103" s="73"/>
      <c r="M103" s="73"/>
      <c r="N103" s="73"/>
      <c r="O103" s="73"/>
      <c r="P103" s="73"/>
      <c r="Q103" s="77"/>
      <c r="R103" s="90"/>
      <c r="S103" s="90"/>
      <c r="T103" s="90"/>
      <c r="U103" s="90"/>
      <c r="V103" s="90"/>
      <c r="W103" s="90"/>
      <c r="X103" s="90"/>
      <c r="Y103" s="90"/>
    </row>
    <row r="104" spans="2:25">
      <c r="B104" s="76"/>
      <c r="C104" s="73"/>
      <c r="D104" s="73"/>
      <c r="E104" s="73"/>
      <c r="F104" s="73"/>
      <c r="G104" s="73"/>
      <c r="H104" s="73"/>
      <c r="I104" s="77"/>
      <c r="K104" s="76"/>
      <c r="L104" s="73"/>
      <c r="M104" s="73"/>
      <c r="N104" s="73"/>
      <c r="O104" s="73"/>
      <c r="P104" s="73"/>
      <c r="Q104" s="77"/>
      <c r="R104" s="90"/>
      <c r="S104" s="90"/>
      <c r="T104" s="90"/>
      <c r="U104" s="90"/>
      <c r="V104" s="90"/>
      <c r="W104" s="90"/>
      <c r="X104" s="90"/>
      <c r="Y104" s="90"/>
    </row>
    <row r="105" spans="2:25">
      <c r="B105" s="76"/>
      <c r="C105" s="73"/>
      <c r="D105" s="73"/>
      <c r="E105" s="73"/>
      <c r="F105" s="73"/>
      <c r="G105" s="73"/>
      <c r="H105" s="73"/>
      <c r="I105" s="77"/>
      <c r="K105" s="76"/>
      <c r="L105" s="73"/>
      <c r="M105" s="73"/>
      <c r="N105" s="73"/>
      <c r="O105" s="73"/>
      <c r="P105" s="73"/>
      <c r="Q105" s="77"/>
      <c r="R105" s="90"/>
      <c r="S105" s="90"/>
      <c r="T105" s="90"/>
      <c r="U105" s="90"/>
      <c r="V105" s="90"/>
      <c r="W105" s="90"/>
      <c r="X105" s="90"/>
      <c r="Y105" s="90"/>
    </row>
    <row r="106" spans="2:25">
      <c r="B106" s="76"/>
      <c r="C106" s="73"/>
      <c r="D106" s="73"/>
      <c r="E106" s="73"/>
      <c r="F106" s="73"/>
      <c r="G106" s="73"/>
      <c r="H106" s="73"/>
      <c r="I106" s="77"/>
      <c r="K106" s="76"/>
      <c r="L106" s="73"/>
      <c r="M106" s="73"/>
      <c r="N106" s="73"/>
      <c r="O106" s="73"/>
      <c r="P106" s="73"/>
      <c r="Q106" s="77"/>
      <c r="R106" s="90"/>
      <c r="S106" s="90"/>
      <c r="T106" s="90"/>
      <c r="U106" s="90"/>
      <c r="V106" s="90"/>
      <c r="W106" s="90"/>
      <c r="X106" s="90"/>
      <c r="Y106" s="90"/>
    </row>
    <row r="107" spans="2:25">
      <c r="B107" s="76"/>
      <c r="C107" s="73"/>
      <c r="D107" s="73"/>
      <c r="E107" s="73"/>
      <c r="F107" s="73"/>
      <c r="G107" s="73"/>
      <c r="H107" s="73"/>
      <c r="I107" s="77"/>
      <c r="K107" s="76"/>
      <c r="L107" s="73"/>
      <c r="M107" s="73"/>
      <c r="N107" s="73"/>
      <c r="O107" s="73"/>
      <c r="P107" s="73"/>
      <c r="Q107" s="77"/>
      <c r="R107" s="90"/>
      <c r="S107" s="90"/>
      <c r="T107" s="90"/>
      <c r="U107" s="90"/>
      <c r="V107" s="90"/>
      <c r="W107" s="90"/>
      <c r="X107" s="90"/>
      <c r="Y107" s="90"/>
    </row>
    <row r="108" spans="2:25">
      <c r="B108" s="76"/>
      <c r="C108" s="73"/>
      <c r="D108" s="73"/>
      <c r="E108" s="73"/>
      <c r="F108" s="73"/>
      <c r="G108" s="73"/>
      <c r="H108" s="73"/>
      <c r="I108" s="77"/>
      <c r="K108" s="76"/>
      <c r="L108" s="73"/>
      <c r="M108" s="73"/>
      <c r="N108" s="73"/>
      <c r="O108" s="73"/>
      <c r="P108" s="73"/>
      <c r="Q108" s="77"/>
      <c r="R108" s="90"/>
      <c r="S108" s="90"/>
      <c r="T108" s="90"/>
      <c r="U108" s="90"/>
      <c r="V108" s="90"/>
      <c r="W108" s="90"/>
      <c r="X108" s="90"/>
      <c r="Y108" s="90"/>
    </row>
    <row r="109" spans="2:25">
      <c r="B109" s="76"/>
      <c r="C109" s="73"/>
      <c r="D109" s="73"/>
      <c r="E109" s="73"/>
      <c r="F109" s="73"/>
      <c r="G109" s="73"/>
      <c r="H109" s="73"/>
      <c r="I109" s="77"/>
      <c r="K109" s="76"/>
      <c r="L109" s="73"/>
      <c r="M109" s="73"/>
      <c r="N109" s="73"/>
      <c r="O109" s="73"/>
      <c r="P109" s="73"/>
      <c r="Q109" s="77"/>
      <c r="R109" s="90"/>
      <c r="S109" s="90"/>
      <c r="T109" s="90"/>
      <c r="U109" s="90"/>
      <c r="V109" s="90"/>
      <c r="W109" s="90"/>
      <c r="X109" s="90"/>
      <c r="Y109" s="90"/>
    </row>
    <row r="110" spans="2:25">
      <c r="B110" s="76"/>
      <c r="C110" s="73"/>
      <c r="D110" s="73"/>
      <c r="E110" s="73"/>
      <c r="F110" s="73"/>
      <c r="G110" s="73"/>
      <c r="H110" s="73"/>
      <c r="I110" s="77"/>
      <c r="K110" s="76"/>
      <c r="L110" s="73"/>
      <c r="M110" s="73"/>
      <c r="N110" s="73"/>
      <c r="O110" s="73"/>
      <c r="P110" s="73"/>
      <c r="Q110" s="77"/>
      <c r="R110" s="90"/>
      <c r="S110" s="90"/>
      <c r="T110" s="90"/>
      <c r="U110" s="90"/>
      <c r="V110" s="90"/>
      <c r="W110" s="90"/>
      <c r="X110" s="90"/>
      <c r="Y110" s="90"/>
    </row>
    <row r="111" spans="2:25">
      <c r="B111" s="76"/>
      <c r="C111" s="73"/>
      <c r="D111" s="73"/>
      <c r="E111" s="73"/>
      <c r="F111" s="73"/>
      <c r="G111" s="73"/>
      <c r="H111" s="73"/>
      <c r="I111" s="77"/>
      <c r="K111" s="76"/>
      <c r="L111" s="73"/>
      <c r="M111" s="73"/>
      <c r="N111" s="73"/>
      <c r="O111" s="73"/>
      <c r="P111" s="73"/>
      <c r="Q111" s="77"/>
      <c r="R111" s="90"/>
      <c r="S111" s="90"/>
      <c r="T111" s="90"/>
      <c r="U111" s="90"/>
      <c r="V111" s="90"/>
      <c r="W111" s="90"/>
      <c r="X111" s="90"/>
      <c r="Y111" s="90"/>
    </row>
    <row r="112" spans="2:25">
      <c r="B112" s="76"/>
      <c r="C112" s="73"/>
      <c r="D112" s="73"/>
      <c r="E112" s="73"/>
      <c r="F112" s="73"/>
      <c r="G112" s="73"/>
      <c r="H112" s="73"/>
      <c r="I112" s="77"/>
      <c r="K112" s="76"/>
      <c r="L112" s="73"/>
      <c r="M112" s="73"/>
      <c r="N112" s="73"/>
      <c r="O112" s="73"/>
      <c r="P112" s="73"/>
      <c r="Q112" s="77"/>
      <c r="R112" s="90"/>
      <c r="S112" s="90"/>
      <c r="T112" s="90"/>
      <c r="U112" s="90"/>
      <c r="V112" s="90"/>
      <c r="W112" s="90"/>
      <c r="X112" s="90"/>
      <c r="Y112" s="90"/>
    </row>
    <row r="113" spans="2:25">
      <c r="B113" s="76"/>
      <c r="C113" s="73"/>
      <c r="D113" s="73"/>
      <c r="E113" s="73"/>
      <c r="F113" s="73"/>
      <c r="G113" s="73"/>
      <c r="H113" s="73"/>
      <c r="I113" s="77"/>
      <c r="K113" s="76"/>
      <c r="L113" s="73"/>
      <c r="M113" s="73"/>
      <c r="N113" s="73"/>
      <c r="O113" s="73"/>
      <c r="P113" s="73"/>
      <c r="Q113" s="77"/>
      <c r="R113" s="90"/>
      <c r="S113" s="90"/>
      <c r="T113" s="90"/>
      <c r="U113" s="90"/>
      <c r="V113" s="90"/>
      <c r="W113" s="90"/>
      <c r="X113" s="90"/>
      <c r="Y113" s="90"/>
    </row>
    <row r="114" spans="2:25">
      <c r="B114" s="76"/>
      <c r="C114" s="73"/>
      <c r="D114" s="73"/>
      <c r="E114" s="73"/>
      <c r="F114" s="73"/>
      <c r="G114" s="73"/>
      <c r="H114" s="73"/>
      <c r="I114" s="77"/>
      <c r="K114" s="76"/>
      <c r="L114" s="73"/>
      <c r="M114" s="73"/>
      <c r="N114" s="73"/>
      <c r="O114" s="73"/>
      <c r="P114" s="73"/>
      <c r="Q114" s="77"/>
      <c r="R114" s="90"/>
      <c r="S114" s="90"/>
      <c r="T114" s="90"/>
      <c r="U114" s="90"/>
      <c r="V114" s="90"/>
      <c r="W114" s="90"/>
      <c r="X114" s="90"/>
      <c r="Y114" s="90"/>
    </row>
    <row r="115" spans="2:25">
      <c r="B115" s="76"/>
      <c r="C115" s="73"/>
      <c r="D115" s="73"/>
      <c r="E115" s="73"/>
      <c r="F115" s="73"/>
      <c r="G115" s="73"/>
      <c r="H115" s="73"/>
      <c r="I115" s="77"/>
      <c r="K115" s="76"/>
      <c r="L115" s="73"/>
      <c r="M115" s="73"/>
      <c r="N115" s="73"/>
      <c r="O115" s="73"/>
      <c r="P115" s="73"/>
      <c r="Q115" s="77"/>
      <c r="R115" s="90"/>
      <c r="S115" s="90"/>
      <c r="T115" s="90"/>
      <c r="U115" s="90"/>
      <c r="V115" s="90"/>
      <c r="W115" s="90"/>
      <c r="X115" s="90"/>
      <c r="Y115" s="90"/>
    </row>
    <row r="116" spans="2:25">
      <c r="B116" s="76"/>
      <c r="C116" s="73"/>
      <c r="D116" s="73"/>
      <c r="E116" s="73"/>
      <c r="F116" s="73"/>
      <c r="G116" s="73"/>
      <c r="H116" s="73"/>
      <c r="I116" s="77"/>
      <c r="K116" s="76"/>
      <c r="L116" s="73"/>
      <c r="M116" s="73"/>
      <c r="N116" s="73"/>
      <c r="O116" s="73"/>
      <c r="P116" s="73"/>
      <c r="Q116" s="77"/>
      <c r="R116" s="90"/>
      <c r="S116" s="90"/>
      <c r="T116" s="90"/>
      <c r="U116" s="90"/>
      <c r="V116" s="90"/>
      <c r="W116" s="90"/>
      <c r="X116" s="90"/>
      <c r="Y116" s="90"/>
    </row>
    <row r="117" spans="2:25">
      <c r="B117" s="76"/>
      <c r="C117" s="73"/>
      <c r="D117" s="73"/>
      <c r="E117" s="73"/>
      <c r="F117" s="73"/>
      <c r="G117" s="73"/>
      <c r="H117" s="73"/>
      <c r="I117" s="77"/>
      <c r="K117" s="76"/>
      <c r="L117" s="73"/>
      <c r="M117" s="73"/>
      <c r="N117" s="73"/>
      <c r="O117" s="73"/>
      <c r="P117" s="73"/>
      <c r="Q117" s="77"/>
      <c r="R117" s="90"/>
      <c r="S117" s="90"/>
      <c r="T117" s="90"/>
      <c r="U117" s="90"/>
      <c r="V117" s="90"/>
      <c r="W117" s="90"/>
      <c r="X117" s="90"/>
      <c r="Y117" s="90"/>
    </row>
    <row r="118" spans="2:25">
      <c r="B118" s="76"/>
      <c r="C118" s="73"/>
      <c r="D118" s="73"/>
      <c r="E118" s="73"/>
      <c r="F118" s="73"/>
      <c r="G118" s="73"/>
      <c r="H118" s="73"/>
      <c r="I118" s="77"/>
      <c r="K118" s="76"/>
      <c r="L118" s="73"/>
      <c r="M118" s="73"/>
      <c r="N118" s="73"/>
      <c r="O118" s="73"/>
      <c r="P118" s="73"/>
      <c r="Q118" s="77"/>
      <c r="R118" s="90"/>
      <c r="S118" s="90"/>
      <c r="T118" s="90"/>
      <c r="U118" s="90"/>
      <c r="V118" s="90"/>
      <c r="W118" s="90"/>
      <c r="X118" s="90"/>
      <c r="Y118" s="90"/>
    </row>
    <row r="119" spans="2:25">
      <c r="B119" s="76"/>
      <c r="C119" s="73"/>
      <c r="D119" s="73"/>
      <c r="E119" s="73"/>
      <c r="F119" s="73"/>
      <c r="G119" s="73"/>
      <c r="H119" s="73"/>
      <c r="I119" s="77"/>
      <c r="K119" s="76"/>
      <c r="L119" s="73"/>
      <c r="M119" s="73"/>
      <c r="N119" s="73"/>
      <c r="O119" s="73"/>
      <c r="P119" s="73"/>
      <c r="Q119" s="77"/>
      <c r="R119" s="90"/>
      <c r="S119" s="90"/>
      <c r="T119" s="90"/>
      <c r="U119" s="90"/>
      <c r="V119" s="90"/>
      <c r="W119" s="90"/>
      <c r="X119" s="90"/>
      <c r="Y119" s="90"/>
    </row>
    <row r="120" spans="2:25">
      <c r="B120" s="76"/>
      <c r="C120" s="73"/>
      <c r="D120" s="73"/>
      <c r="E120" s="73"/>
      <c r="F120" s="73"/>
      <c r="G120" s="73"/>
      <c r="H120" s="73"/>
      <c r="I120" s="77"/>
      <c r="K120" s="76"/>
      <c r="L120" s="73"/>
      <c r="M120" s="73"/>
      <c r="N120" s="73"/>
      <c r="O120" s="73"/>
      <c r="P120" s="73"/>
      <c r="Q120" s="77"/>
      <c r="R120" s="90"/>
      <c r="S120" s="90"/>
      <c r="T120" s="90"/>
      <c r="U120" s="90"/>
      <c r="V120" s="90"/>
      <c r="W120" s="90"/>
      <c r="X120" s="90"/>
      <c r="Y120" s="90"/>
    </row>
    <row r="121" spans="2:25">
      <c r="B121" s="76"/>
      <c r="C121" s="73"/>
      <c r="D121" s="73"/>
      <c r="E121" s="73"/>
      <c r="F121" s="73"/>
      <c r="G121" s="73"/>
      <c r="H121" s="73"/>
      <c r="I121" s="77"/>
      <c r="K121" s="76"/>
      <c r="L121" s="73"/>
      <c r="M121" s="73"/>
      <c r="N121" s="73"/>
      <c r="O121" s="73"/>
      <c r="P121" s="73"/>
      <c r="Q121" s="77"/>
      <c r="R121" s="90"/>
      <c r="S121" s="90"/>
      <c r="T121" s="90"/>
      <c r="U121" s="90"/>
      <c r="V121" s="90"/>
      <c r="W121" s="90"/>
      <c r="X121" s="90"/>
      <c r="Y121" s="90"/>
    </row>
    <row r="122" spans="2:25">
      <c r="B122" s="76"/>
      <c r="C122" s="73"/>
      <c r="D122" s="73"/>
      <c r="E122" s="73"/>
      <c r="F122" s="73"/>
      <c r="G122" s="73"/>
      <c r="H122" s="73"/>
      <c r="I122" s="77"/>
      <c r="K122" s="76"/>
      <c r="L122" s="73"/>
      <c r="M122" s="73"/>
      <c r="N122" s="73"/>
      <c r="O122" s="73"/>
      <c r="P122" s="73"/>
      <c r="Q122" s="77"/>
      <c r="R122" s="90"/>
      <c r="S122" s="90"/>
      <c r="T122" s="90"/>
      <c r="U122" s="90"/>
      <c r="V122" s="90"/>
      <c r="W122" s="90"/>
      <c r="X122" s="90"/>
      <c r="Y122" s="90"/>
    </row>
    <row r="123" spans="2:25">
      <c r="B123" s="76"/>
      <c r="C123" s="73"/>
      <c r="D123" s="73"/>
      <c r="E123" s="73"/>
      <c r="F123" s="73"/>
      <c r="G123" s="73"/>
      <c r="H123" s="73"/>
      <c r="I123" s="77"/>
      <c r="K123" s="76"/>
      <c r="L123" s="73"/>
      <c r="M123" s="73"/>
      <c r="N123" s="73"/>
      <c r="O123" s="73"/>
      <c r="P123" s="73"/>
      <c r="Q123" s="77"/>
      <c r="R123" s="90"/>
      <c r="S123" s="90"/>
      <c r="T123" s="90"/>
      <c r="U123" s="90"/>
      <c r="V123" s="90"/>
      <c r="W123" s="90"/>
      <c r="X123" s="90"/>
      <c r="Y123" s="90"/>
    </row>
    <row r="124" spans="2:25">
      <c r="B124" s="76"/>
      <c r="C124" s="73"/>
      <c r="D124" s="73"/>
      <c r="E124" s="73"/>
      <c r="F124" s="73"/>
      <c r="G124" s="73"/>
      <c r="H124" s="73"/>
      <c r="I124" s="77"/>
      <c r="K124" s="76"/>
      <c r="L124" s="73"/>
      <c r="M124" s="73"/>
      <c r="N124" s="73"/>
      <c r="O124" s="73"/>
      <c r="P124" s="73"/>
      <c r="Q124" s="77"/>
      <c r="R124" s="90"/>
      <c r="S124" s="90"/>
      <c r="T124" s="90"/>
      <c r="U124" s="90"/>
      <c r="V124" s="90"/>
      <c r="W124" s="90"/>
      <c r="X124" s="90"/>
      <c r="Y124" s="90"/>
    </row>
    <row r="125" spans="2:25">
      <c r="B125" s="76"/>
      <c r="C125" s="73"/>
      <c r="D125" s="73"/>
      <c r="E125" s="73"/>
      <c r="F125" s="73"/>
      <c r="G125" s="73"/>
      <c r="H125" s="73"/>
      <c r="I125" s="77"/>
      <c r="K125" s="76"/>
      <c r="L125" s="73"/>
      <c r="M125" s="73"/>
      <c r="N125" s="73"/>
      <c r="O125" s="73"/>
      <c r="P125" s="73"/>
      <c r="Q125" s="77"/>
      <c r="R125" s="90"/>
      <c r="S125" s="90"/>
      <c r="T125" s="90"/>
      <c r="U125" s="90"/>
      <c r="V125" s="90"/>
      <c r="W125" s="90"/>
      <c r="X125" s="90"/>
      <c r="Y125" s="90"/>
    </row>
    <row r="126" spans="2:25">
      <c r="B126" s="76"/>
      <c r="C126" s="73"/>
      <c r="D126" s="73"/>
      <c r="E126" s="73"/>
      <c r="F126" s="73"/>
      <c r="G126" s="73"/>
      <c r="H126" s="73"/>
      <c r="I126" s="77"/>
      <c r="K126" s="76"/>
      <c r="L126" s="73"/>
      <c r="M126" s="73"/>
      <c r="N126" s="73"/>
      <c r="O126" s="73"/>
      <c r="P126" s="73"/>
      <c r="Q126" s="77"/>
      <c r="R126" s="90"/>
      <c r="S126" s="90"/>
      <c r="T126" s="90"/>
      <c r="U126" s="90"/>
      <c r="V126" s="90"/>
      <c r="W126" s="90"/>
      <c r="X126" s="90"/>
      <c r="Y126" s="90"/>
    </row>
    <row r="127" spans="2:25">
      <c r="B127" s="76"/>
      <c r="C127" s="73"/>
      <c r="D127" s="73"/>
      <c r="E127" s="73"/>
      <c r="F127" s="73"/>
      <c r="G127" s="73"/>
      <c r="H127" s="73"/>
      <c r="I127" s="77"/>
      <c r="K127" s="76"/>
      <c r="L127" s="73"/>
      <c r="M127" s="73"/>
      <c r="N127" s="73"/>
      <c r="O127" s="73"/>
      <c r="P127" s="73"/>
      <c r="Q127" s="77"/>
      <c r="R127" s="90"/>
      <c r="S127" s="90"/>
      <c r="T127" s="90"/>
      <c r="U127" s="90"/>
      <c r="V127" s="90"/>
      <c r="W127" s="90"/>
      <c r="X127" s="90"/>
      <c r="Y127" s="90"/>
    </row>
    <row r="128" spans="2:25">
      <c r="B128" s="76"/>
      <c r="C128" s="73"/>
      <c r="D128" s="73"/>
      <c r="E128" s="73"/>
      <c r="F128" s="73"/>
      <c r="G128" s="73"/>
      <c r="H128" s="73"/>
      <c r="I128" s="77"/>
      <c r="K128" s="76"/>
      <c r="L128" s="73"/>
      <c r="M128" s="73"/>
      <c r="N128" s="73"/>
      <c r="O128" s="73"/>
      <c r="P128" s="73"/>
      <c r="Q128" s="77"/>
      <c r="R128" s="90"/>
      <c r="S128" s="90"/>
      <c r="T128" s="90"/>
      <c r="U128" s="90"/>
      <c r="V128" s="90"/>
      <c r="W128" s="90"/>
      <c r="X128" s="90"/>
      <c r="Y128" s="90"/>
    </row>
    <row r="129" spans="2:25">
      <c r="B129" s="76"/>
      <c r="C129" s="73"/>
      <c r="D129" s="73"/>
      <c r="E129" s="73"/>
      <c r="F129" s="73"/>
      <c r="G129" s="73"/>
      <c r="H129" s="73"/>
      <c r="I129" s="77"/>
      <c r="K129" s="76"/>
      <c r="L129" s="73"/>
      <c r="M129" s="73"/>
      <c r="N129" s="73"/>
      <c r="O129" s="73"/>
      <c r="P129" s="73"/>
      <c r="Q129" s="77"/>
      <c r="R129" s="90"/>
      <c r="S129" s="90"/>
      <c r="T129" s="90"/>
      <c r="U129" s="90"/>
      <c r="V129" s="90"/>
      <c r="W129" s="90"/>
      <c r="X129" s="90"/>
      <c r="Y129" s="90"/>
    </row>
    <row r="130" spans="2:25">
      <c r="B130" s="76"/>
      <c r="C130" s="73"/>
      <c r="D130" s="73"/>
      <c r="E130" s="73"/>
      <c r="F130" s="73"/>
      <c r="G130" s="73"/>
      <c r="H130" s="73"/>
      <c r="I130" s="77"/>
      <c r="K130" s="76"/>
      <c r="L130" s="73"/>
      <c r="M130" s="73"/>
      <c r="N130" s="73"/>
      <c r="O130" s="73"/>
      <c r="P130" s="73"/>
      <c r="Q130" s="77"/>
      <c r="R130" s="90"/>
      <c r="S130" s="90"/>
      <c r="T130" s="90"/>
      <c r="U130" s="90"/>
      <c r="V130" s="90"/>
      <c r="W130" s="90"/>
      <c r="X130" s="90"/>
      <c r="Y130" s="90"/>
    </row>
    <row r="131" spans="2:25">
      <c r="B131" s="76"/>
      <c r="C131" s="73"/>
      <c r="D131" s="73"/>
      <c r="E131" s="73"/>
      <c r="F131" s="73"/>
      <c r="G131" s="73"/>
      <c r="H131" s="73"/>
      <c r="I131" s="77"/>
      <c r="K131" s="76"/>
      <c r="L131" s="73"/>
      <c r="M131" s="73"/>
      <c r="N131" s="73"/>
      <c r="O131" s="73"/>
      <c r="P131" s="73"/>
      <c r="Q131" s="77"/>
      <c r="R131" s="90"/>
      <c r="S131" s="90"/>
      <c r="T131" s="90"/>
      <c r="U131" s="90"/>
      <c r="V131" s="90"/>
      <c r="W131" s="90"/>
      <c r="X131" s="90"/>
      <c r="Y131" s="90"/>
    </row>
    <row r="132" spans="2:25">
      <c r="B132" s="76"/>
      <c r="C132" s="73"/>
      <c r="D132" s="73"/>
      <c r="E132" s="73"/>
      <c r="F132" s="73"/>
      <c r="G132" s="73"/>
      <c r="H132" s="73"/>
      <c r="I132" s="77"/>
      <c r="K132" s="76"/>
      <c r="L132" s="73"/>
      <c r="M132" s="73"/>
      <c r="N132" s="73"/>
      <c r="O132" s="73"/>
      <c r="P132" s="73"/>
      <c r="Q132" s="77"/>
      <c r="R132" s="90"/>
      <c r="S132" s="90"/>
      <c r="T132" s="90"/>
      <c r="U132" s="90"/>
      <c r="V132" s="90"/>
      <c r="W132" s="90"/>
      <c r="X132" s="90"/>
      <c r="Y132" s="90"/>
    </row>
    <row r="133" spans="2:25">
      <c r="B133" s="76"/>
      <c r="C133" s="73"/>
      <c r="D133" s="73"/>
      <c r="E133" s="73"/>
      <c r="F133" s="73"/>
      <c r="G133" s="73"/>
      <c r="H133" s="73"/>
      <c r="I133" s="77"/>
      <c r="K133" s="76"/>
      <c r="L133" s="73"/>
      <c r="M133" s="73"/>
      <c r="N133" s="73"/>
      <c r="O133" s="73"/>
      <c r="P133" s="73"/>
      <c r="Q133" s="77"/>
      <c r="R133" s="90"/>
      <c r="S133" s="90"/>
      <c r="T133" s="90"/>
      <c r="U133" s="90"/>
      <c r="V133" s="90"/>
      <c r="W133" s="90"/>
      <c r="X133" s="90"/>
      <c r="Y133" s="90"/>
    </row>
    <row r="134" spans="2:25">
      <c r="B134" s="76"/>
      <c r="C134" s="73"/>
      <c r="D134" s="73"/>
      <c r="E134" s="73"/>
      <c r="F134" s="73"/>
      <c r="G134" s="73"/>
      <c r="H134" s="73"/>
      <c r="I134" s="77"/>
      <c r="K134" s="76"/>
      <c r="L134" s="73"/>
      <c r="M134" s="73"/>
      <c r="N134" s="73"/>
      <c r="O134" s="73"/>
      <c r="P134" s="73"/>
      <c r="Q134" s="77"/>
      <c r="R134" s="90"/>
      <c r="S134" s="90"/>
      <c r="T134" s="90"/>
      <c r="U134" s="90"/>
      <c r="V134" s="90"/>
      <c r="W134" s="90"/>
      <c r="X134" s="90"/>
      <c r="Y134" s="90"/>
    </row>
    <row r="135" spans="2:25">
      <c r="B135" s="76"/>
      <c r="C135" s="73"/>
      <c r="D135" s="73"/>
      <c r="E135" s="73"/>
      <c r="F135" s="73"/>
      <c r="G135" s="73"/>
      <c r="H135" s="73"/>
      <c r="I135" s="77"/>
      <c r="K135" s="76"/>
      <c r="L135" s="73"/>
      <c r="M135" s="73"/>
      <c r="N135" s="73"/>
      <c r="O135" s="73"/>
      <c r="P135" s="73"/>
      <c r="Q135" s="77"/>
      <c r="R135" s="90"/>
      <c r="S135" s="90"/>
      <c r="T135" s="90"/>
      <c r="U135" s="90"/>
      <c r="V135" s="90"/>
      <c r="W135" s="90"/>
      <c r="X135" s="90"/>
      <c r="Y135" s="90"/>
    </row>
    <row r="136" spans="2:25">
      <c r="B136" s="76"/>
      <c r="C136" s="73"/>
      <c r="D136" s="73"/>
      <c r="E136" s="73"/>
      <c r="F136" s="73"/>
      <c r="G136" s="73"/>
      <c r="H136" s="73"/>
      <c r="I136" s="77"/>
      <c r="K136" s="76"/>
      <c r="L136" s="73"/>
      <c r="M136" s="73"/>
      <c r="N136" s="73"/>
      <c r="O136" s="73"/>
      <c r="P136" s="73"/>
      <c r="Q136" s="77"/>
      <c r="R136" s="90"/>
      <c r="S136" s="90"/>
      <c r="T136" s="90"/>
      <c r="U136" s="90"/>
      <c r="V136" s="90"/>
      <c r="W136" s="90"/>
      <c r="X136" s="90"/>
      <c r="Y136" s="90"/>
    </row>
    <row r="137" spans="2:25">
      <c r="B137" s="76"/>
      <c r="C137" s="73"/>
      <c r="D137" s="73"/>
      <c r="E137" s="73"/>
      <c r="F137" s="73"/>
      <c r="G137" s="73"/>
      <c r="H137" s="73"/>
      <c r="I137" s="77"/>
      <c r="K137" s="76"/>
      <c r="L137" s="73"/>
      <c r="M137" s="73"/>
      <c r="N137" s="73"/>
      <c r="O137" s="73"/>
      <c r="P137" s="73"/>
      <c r="Q137" s="77"/>
      <c r="R137" s="90"/>
      <c r="S137" s="90"/>
      <c r="T137" s="90"/>
      <c r="U137" s="90"/>
      <c r="V137" s="90"/>
      <c r="W137" s="90"/>
      <c r="X137" s="90"/>
      <c r="Y137" s="90"/>
    </row>
    <row r="138" spans="2:25">
      <c r="B138" s="76"/>
      <c r="C138" s="73"/>
      <c r="D138" s="73"/>
      <c r="E138" s="73"/>
      <c r="F138" s="73"/>
      <c r="G138" s="73"/>
      <c r="H138" s="73"/>
      <c r="I138" s="77"/>
      <c r="K138" s="76"/>
      <c r="L138" s="73"/>
      <c r="M138" s="73"/>
      <c r="N138" s="73"/>
      <c r="O138" s="73"/>
      <c r="P138" s="73"/>
      <c r="Q138" s="77"/>
      <c r="R138" s="90"/>
      <c r="S138" s="90"/>
      <c r="T138" s="90"/>
      <c r="U138" s="90"/>
      <c r="V138" s="90"/>
      <c r="W138" s="90"/>
      <c r="X138" s="90"/>
      <c r="Y138" s="90"/>
    </row>
    <row r="139" spans="2:25">
      <c r="B139" s="76"/>
      <c r="C139" s="73"/>
      <c r="D139" s="73"/>
      <c r="E139" s="73"/>
      <c r="F139" s="73"/>
      <c r="G139" s="73"/>
      <c r="H139" s="73"/>
      <c r="I139" s="77"/>
      <c r="K139" s="76"/>
      <c r="L139" s="73"/>
      <c r="M139" s="73"/>
      <c r="N139" s="73"/>
      <c r="O139" s="73"/>
      <c r="P139" s="73"/>
      <c r="Q139" s="77"/>
      <c r="R139" s="90"/>
      <c r="S139" s="90"/>
      <c r="T139" s="90"/>
      <c r="U139" s="90"/>
      <c r="V139" s="90"/>
      <c r="W139" s="90"/>
      <c r="X139" s="90"/>
      <c r="Y139" s="90"/>
    </row>
    <row r="140" spans="2:25">
      <c r="B140" s="76"/>
      <c r="C140" s="73"/>
      <c r="D140" s="73"/>
      <c r="E140" s="73"/>
      <c r="F140" s="73"/>
      <c r="G140" s="73"/>
      <c r="H140" s="73"/>
      <c r="I140" s="77"/>
      <c r="K140" s="76"/>
      <c r="L140" s="73"/>
      <c r="M140" s="73"/>
      <c r="N140" s="73"/>
      <c r="O140" s="73"/>
      <c r="P140" s="73"/>
      <c r="Q140" s="77"/>
      <c r="R140" s="90"/>
      <c r="S140" s="90"/>
      <c r="T140" s="90"/>
      <c r="U140" s="90"/>
      <c r="V140" s="90"/>
      <c r="W140" s="90"/>
      <c r="X140" s="90"/>
      <c r="Y140" s="90"/>
    </row>
    <row r="141" spans="2:25">
      <c r="B141" s="76"/>
      <c r="C141" s="73"/>
      <c r="D141" s="73"/>
      <c r="E141" s="73"/>
      <c r="F141" s="73"/>
      <c r="G141" s="73"/>
      <c r="H141" s="73"/>
      <c r="I141" s="77"/>
      <c r="K141" s="76"/>
      <c r="L141" s="73"/>
      <c r="M141" s="73"/>
      <c r="N141" s="73"/>
      <c r="O141" s="73"/>
      <c r="P141" s="73"/>
      <c r="Q141" s="77"/>
      <c r="R141" s="90"/>
      <c r="S141" s="90"/>
      <c r="T141" s="90"/>
      <c r="U141" s="90"/>
      <c r="V141" s="90"/>
      <c r="W141" s="90"/>
      <c r="X141" s="90"/>
      <c r="Y141" s="90"/>
    </row>
    <row r="142" spans="2:25">
      <c r="B142" s="76"/>
      <c r="C142" s="73"/>
      <c r="D142" s="73"/>
      <c r="E142" s="73"/>
      <c r="F142" s="73"/>
      <c r="G142" s="73"/>
      <c r="H142" s="73"/>
      <c r="I142" s="77"/>
      <c r="K142" s="76"/>
      <c r="L142" s="73"/>
      <c r="M142" s="73"/>
      <c r="N142" s="73"/>
      <c r="O142" s="73"/>
      <c r="P142" s="73"/>
      <c r="Q142" s="77"/>
      <c r="R142" s="90"/>
      <c r="S142" s="90"/>
      <c r="T142" s="90"/>
      <c r="U142" s="90"/>
      <c r="V142" s="90"/>
      <c r="W142" s="90"/>
      <c r="X142" s="90"/>
      <c r="Y142" s="90"/>
    </row>
    <row r="143" spans="2:25">
      <c r="B143" s="76"/>
      <c r="C143" s="73"/>
      <c r="D143" s="73"/>
      <c r="E143" s="73"/>
      <c r="F143" s="73"/>
      <c r="G143" s="73"/>
      <c r="H143" s="73"/>
      <c r="I143" s="77"/>
      <c r="K143" s="76"/>
      <c r="L143" s="73"/>
      <c r="M143" s="73"/>
      <c r="N143" s="73"/>
      <c r="O143" s="73"/>
      <c r="P143" s="73"/>
      <c r="Q143" s="77"/>
      <c r="R143" s="90"/>
      <c r="S143" s="90"/>
      <c r="T143" s="90"/>
      <c r="U143" s="90"/>
      <c r="V143" s="90"/>
      <c r="W143" s="90"/>
      <c r="X143" s="90"/>
      <c r="Y143" s="90"/>
    </row>
    <row r="144" spans="2:25">
      <c r="B144" s="76"/>
      <c r="C144" s="73"/>
      <c r="D144" s="73"/>
      <c r="E144" s="73"/>
      <c r="F144" s="73"/>
      <c r="G144" s="73"/>
      <c r="H144" s="73"/>
      <c r="I144" s="77"/>
      <c r="K144" s="76"/>
      <c r="L144" s="73"/>
      <c r="M144" s="73"/>
      <c r="N144" s="73"/>
      <c r="O144" s="73"/>
      <c r="P144" s="73"/>
      <c r="Q144" s="77"/>
      <c r="R144" s="90"/>
      <c r="S144" s="90"/>
      <c r="T144" s="90"/>
      <c r="U144" s="90"/>
      <c r="V144" s="90"/>
      <c r="W144" s="90"/>
      <c r="X144" s="90"/>
      <c r="Y144" s="90"/>
    </row>
    <row r="145" spans="2:25">
      <c r="B145" s="76"/>
      <c r="C145" s="73"/>
      <c r="D145" s="73"/>
      <c r="E145" s="73"/>
      <c r="F145" s="73"/>
      <c r="G145" s="73"/>
      <c r="H145" s="73"/>
      <c r="I145" s="77"/>
      <c r="K145" s="76"/>
      <c r="L145" s="73"/>
      <c r="M145" s="73"/>
      <c r="N145" s="73"/>
      <c r="O145" s="73"/>
      <c r="P145" s="73"/>
      <c r="Q145" s="77"/>
      <c r="R145" s="90"/>
      <c r="S145" s="90"/>
      <c r="T145" s="90"/>
      <c r="U145" s="90"/>
      <c r="V145" s="90"/>
      <c r="W145" s="90"/>
      <c r="X145" s="90"/>
      <c r="Y145" s="90"/>
    </row>
    <row r="146" spans="2:25">
      <c r="B146" s="76"/>
      <c r="C146" s="73"/>
      <c r="D146" s="73"/>
      <c r="E146" s="73"/>
      <c r="F146" s="73"/>
      <c r="G146" s="73"/>
      <c r="H146" s="73"/>
      <c r="I146" s="77"/>
      <c r="K146" s="76"/>
      <c r="L146" s="73"/>
      <c r="M146" s="73"/>
      <c r="N146" s="73"/>
      <c r="O146" s="73"/>
      <c r="P146" s="73"/>
      <c r="Q146" s="77"/>
      <c r="R146" s="90"/>
      <c r="S146" s="90"/>
      <c r="T146" s="90"/>
      <c r="U146" s="90"/>
      <c r="V146" s="90"/>
      <c r="W146" s="90"/>
      <c r="X146" s="90"/>
      <c r="Y146" s="90"/>
    </row>
    <row r="147" spans="2:25">
      <c r="B147" s="76"/>
      <c r="C147" s="73"/>
      <c r="D147" s="73"/>
      <c r="E147" s="73"/>
      <c r="F147" s="73"/>
      <c r="G147" s="73"/>
      <c r="H147" s="73"/>
      <c r="I147" s="77"/>
      <c r="K147" s="76"/>
      <c r="L147" s="73"/>
      <c r="M147" s="73"/>
      <c r="N147" s="73"/>
      <c r="O147" s="73"/>
      <c r="P147" s="73"/>
      <c r="Q147" s="77"/>
      <c r="R147" s="90"/>
      <c r="S147" s="90"/>
      <c r="T147" s="90"/>
      <c r="U147" s="90"/>
      <c r="V147" s="90"/>
      <c r="W147" s="90"/>
      <c r="X147" s="90"/>
      <c r="Y147" s="90"/>
    </row>
    <row r="148" spans="2:25">
      <c r="B148" s="76"/>
      <c r="C148" s="73"/>
      <c r="D148" s="73"/>
      <c r="E148" s="73"/>
      <c r="F148" s="73"/>
      <c r="G148" s="73"/>
      <c r="H148" s="73"/>
      <c r="I148" s="77"/>
      <c r="K148" s="76"/>
      <c r="L148" s="73"/>
      <c r="M148" s="73"/>
      <c r="N148" s="73"/>
      <c r="O148" s="73"/>
      <c r="P148" s="73"/>
      <c r="Q148" s="77"/>
      <c r="R148" s="90"/>
      <c r="S148" s="90"/>
      <c r="T148" s="90"/>
      <c r="U148" s="90"/>
      <c r="V148" s="90"/>
      <c r="W148" s="90"/>
      <c r="X148" s="90"/>
      <c r="Y148" s="90"/>
    </row>
    <row r="149" spans="2:25">
      <c r="B149" s="76"/>
      <c r="C149" s="73"/>
      <c r="D149" s="73"/>
      <c r="E149" s="73"/>
      <c r="F149" s="73"/>
      <c r="G149" s="73"/>
      <c r="H149" s="73"/>
      <c r="I149" s="77"/>
      <c r="K149" s="76"/>
      <c r="L149" s="73"/>
      <c r="M149" s="73"/>
      <c r="N149" s="73"/>
      <c r="O149" s="73"/>
      <c r="P149" s="73"/>
      <c r="Q149" s="77"/>
      <c r="R149" s="90"/>
      <c r="S149" s="90"/>
      <c r="T149" s="90"/>
      <c r="U149" s="90"/>
      <c r="V149" s="90"/>
      <c r="W149" s="90"/>
      <c r="X149" s="90"/>
      <c r="Y149" s="90"/>
    </row>
    <row r="150" spans="2:25">
      <c r="B150" s="76"/>
      <c r="C150" s="73"/>
      <c r="D150" s="73"/>
      <c r="E150" s="73"/>
      <c r="F150" s="73"/>
      <c r="G150" s="73"/>
      <c r="H150" s="73"/>
      <c r="I150" s="77"/>
      <c r="K150" s="76"/>
      <c r="L150" s="73"/>
      <c r="M150" s="73"/>
      <c r="N150" s="73"/>
      <c r="O150" s="73"/>
      <c r="P150" s="73"/>
      <c r="Q150" s="77"/>
      <c r="R150" s="90"/>
      <c r="S150" s="90"/>
      <c r="T150" s="90"/>
      <c r="U150" s="90"/>
      <c r="V150" s="90"/>
      <c r="W150" s="90"/>
      <c r="X150" s="90"/>
      <c r="Y150" s="90"/>
    </row>
    <row r="151" spans="2:25">
      <c r="B151" s="76"/>
      <c r="C151" s="73"/>
      <c r="D151" s="73"/>
      <c r="E151" s="73"/>
      <c r="F151" s="73"/>
      <c r="G151" s="73"/>
      <c r="H151" s="73"/>
      <c r="I151" s="77"/>
      <c r="K151" s="76"/>
      <c r="L151" s="73"/>
      <c r="M151" s="73"/>
      <c r="N151" s="73"/>
      <c r="O151" s="73"/>
      <c r="P151" s="73"/>
      <c r="Q151" s="77"/>
      <c r="R151" s="90"/>
      <c r="S151" s="90"/>
      <c r="T151" s="90"/>
      <c r="U151" s="90"/>
      <c r="V151" s="90"/>
      <c r="W151" s="90"/>
      <c r="X151" s="90"/>
      <c r="Y151" s="90"/>
    </row>
    <row r="152" spans="2:25">
      <c r="B152" s="76"/>
      <c r="C152" s="73"/>
      <c r="D152" s="73"/>
      <c r="E152" s="73"/>
      <c r="F152" s="73"/>
      <c r="G152" s="73"/>
      <c r="H152" s="73"/>
      <c r="I152" s="77"/>
      <c r="K152" s="76"/>
      <c r="L152" s="73"/>
      <c r="M152" s="73"/>
      <c r="N152" s="73"/>
      <c r="O152" s="73"/>
      <c r="P152" s="73"/>
      <c r="Q152" s="77"/>
      <c r="R152" s="90"/>
      <c r="S152" s="90"/>
      <c r="T152" s="90"/>
      <c r="U152" s="90"/>
      <c r="V152" s="90"/>
      <c r="W152" s="90"/>
      <c r="X152" s="90"/>
      <c r="Y152" s="90"/>
    </row>
    <row r="153" spans="2:25">
      <c r="B153" s="76"/>
      <c r="C153" s="73"/>
      <c r="D153" s="73"/>
      <c r="E153" s="73"/>
      <c r="F153" s="73"/>
      <c r="G153" s="73"/>
      <c r="H153" s="73"/>
      <c r="I153" s="77"/>
      <c r="K153" s="76"/>
      <c r="L153" s="73"/>
      <c r="M153" s="73"/>
      <c r="N153" s="73"/>
      <c r="O153" s="73"/>
      <c r="P153" s="73"/>
      <c r="Q153" s="77"/>
      <c r="R153" s="90"/>
      <c r="S153" s="90"/>
      <c r="T153" s="90"/>
      <c r="U153" s="90"/>
      <c r="V153" s="90"/>
      <c r="W153" s="90"/>
      <c r="X153" s="90"/>
      <c r="Y153" s="90"/>
    </row>
    <row r="154" spans="2:25">
      <c r="B154" s="76"/>
      <c r="C154" s="73"/>
      <c r="D154" s="73"/>
      <c r="E154" s="73"/>
      <c r="F154" s="73"/>
      <c r="G154" s="73"/>
      <c r="H154" s="73"/>
      <c r="I154" s="77"/>
      <c r="K154" s="76"/>
      <c r="L154" s="73"/>
      <c r="M154" s="73"/>
      <c r="N154" s="73"/>
      <c r="O154" s="73"/>
      <c r="P154" s="73"/>
      <c r="Q154" s="77"/>
      <c r="R154" s="90"/>
      <c r="S154" s="90"/>
      <c r="T154" s="90"/>
      <c r="U154" s="90"/>
      <c r="V154" s="90"/>
      <c r="W154" s="90"/>
      <c r="X154" s="90"/>
      <c r="Y154" s="90"/>
    </row>
    <row r="155" spans="2:25">
      <c r="B155" s="76"/>
      <c r="C155" s="73"/>
      <c r="D155" s="73"/>
      <c r="E155" s="73"/>
      <c r="F155" s="73"/>
      <c r="G155" s="73"/>
      <c r="H155" s="73"/>
      <c r="I155" s="77"/>
      <c r="K155" s="76"/>
      <c r="L155" s="73"/>
      <c r="M155" s="73"/>
      <c r="N155" s="73"/>
      <c r="O155" s="73"/>
      <c r="P155" s="73"/>
      <c r="Q155" s="77"/>
      <c r="R155" s="90"/>
      <c r="S155" s="90"/>
      <c r="T155" s="90"/>
      <c r="U155" s="90"/>
      <c r="V155" s="90"/>
      <c r="W155" s="90"/>
      <c r="X155" s="90"/>
      <c r="Y155" s="90"/>
    </row>
    <row r="156" spans="2:25">
      <c r="B156" s="76"/>
      <c r="C156" s="73"/>
      <c r="D156" s="73"/>
      <c r="E156" s="73"/>
      <c r="F156" s="73"/>
      <c r="G156" s="73"/>
      <c r="H156" s="73"/>
      <c r="I156" s="77"/>
      <c r="K156" s="76"/>
      <c r="L156" s="73"/>
      <c r="M156" s="73"/>
      <c r="N156" s="73"/>
      <c r="O156" s="73"/>
      <c r="P156" s="73"/>
      <c r="Q156" s="77"/>
      <c r="R156" s="90"/>
      <c r="S156" s="90"/>
      <c r="T156" s="90"/>
      <c r="U156" s="90"/>
      <c r="V156" s="90"/>
      <c r="W156" s="90"/>
      <c r="X156" s="90"/>
      <c r="Y156" s="90"/>
    </row>
    <row r="157" spans="2:25">
      <c r="B157" s="76"/>
      <c r="C157" s="73"/>
      <c r="D157" s="73"/>
      <c r="E157" s="73"/>
      <c r="F157" s="73"/>
      <c r="G157" s="73"/>
      <c r="H157" s="73"/>
      <c r="I157" s="77"/>
      <c r="K157" s="76"/>
      <c r="L157" s="73"/>
      <c r="M157" s="73"/>
      <c r="N157" s="73"/>
      <c r="O157" s="73"/>
      <c r="P157" s="73"/>
      <c r="Q157" s="77"/>
      <c r="R157" s="90"/>
      <c r="S157" s="90"/>
      <c r="T157" s="90"/>
      <c r="U157" s="90"/>
      <c r="V157" s="90"/>
      <c r="W157" s="90"/>
      <c r="X157" s="90"/>
      <c r="Y157" s="90"/>
    </row>
    <row r="158" spans="2:25">
      <c r="B158" s="76"/>
      <c r="C158" s="73"/>
      <c r="D158" s="73"/>
      <c r="E158" s="73"/>
      <c r="F158" s="73"/>
      <c r="G158" s="73"/>
      <c r="H158" s="73"/>
      <c r="I158" s="77"/>
      <c r="K158" s="76"/>
      <c r="L158" s="73"/>
      <c r="M158" s="73"/>
      <c r="N158" s="73"/>
      <c r="O158" s="73"/>
      <c r="P158" s="73"/>
      <c r="Q158" s="77"/>
      <c r="R158" s="90"/>
      <c r="S158" s="90"/>
      <c r="T158" s="90"/>
      <c r="U158" s="90"/>
      <c r="V158" s="90"/>
      <c r="W158" s="90"/>
      <c r="X158" s="90"/>
      <c r="Y158" s="90"/>
    </row>
    <row r="159" spans="2:25">
      <c r="B159" s="76"/>
      <c r="C159" s="73"/>
      <c r="D159" s="73"/>
      <c r="E159" s="73"/>
      <c r="F159" s="73"/>
      <c r="G159" s="73"/>
      <c r="H159" s="73"/>
      <c r="I159" s="77"/>
      <c r="K159" s="76"/>
      <c r="L159" s="73"/>
      <c r="M159" s="73"/>
      <c r="N159" s="73"/>
      <c r="O159" s="73"/>
      <c r="P159" s="73"/>
      <c r="Q159" s="77"/>
      <c r="R159" s="90"/>
      <c r="S159" s="90"/>
      <c r="T159" s="90"/>
      <c r="U159" s="90"/>
      <c r="V159" s="90"/>
      <c r="W159" s="90"/>
      <c r="X159" s="90"/>
      <c r="Y159" s="90"/>
    </row>
    <row r="160" spans="2:25">
      <c r="B160" s="76"/>
      <c r="C160" s="73"/>
      <c r="D160" s="73"/>
      <c r="E160" s="73"/>
      <c r="F160" s="73"/>
      <c r="G160" s="73"/>
      <c r="H160" s="73"/>
      <c r="I160" s="77"/>
      <c r="K160" s="76"/>
      <c r="L160" s="73"/>
      <c r="M160" s="73"/>
      <c r="N160" s="73"/>
      <c r="O160" s="73"/>
      <c r="P160" s="73"/>
      <c r="Q160" s="77"/>
      <c r="R160" s="90"/>
      <c r="S160" s="90"/>
      <c r="T160" s="90"/>
      <c r="U160" s="90"/>
      <c r="V160" s="90"/>
      <c r="W160" s="90"/>
      <c r="X160" s="90"/>
      <c r="Y160" s="90"/>
    </row>
    <row r="161" spans="2:25">
      <c r="B161" s="76"/>
      <c r="C161" s="73"/>
      <c r="D161" s="73"/>
      <c r="E161" s="73"/>
      <c r="F161" s="73"/>
      <c r="G161" s="73"/>
      <c r="H161" s="73"/>
      <c r="I161" s="77"/>
      <c r="K161" s="76"/>
      <c r="L161" s="73"/>
      <c r="M161" s="73"/>
      <c r="N161" s="73"/>
      <c r="O161" s="73"/>
      <c r="P161" s="73"/>
      <c r="Q161" s="77"/>
      <c r="R161" s="90"/>
      <c r="S161" s="90"/>
      <c r="T161" s="90"/>
      <c r="U161" s="90"/>
      <c r="V161" s="90"/>
      <c r="W161" s="90"/>
      <c r="X161" s="90"/>
      <c r="Y161" s="90"/>
    </row>
    <row r="162" spans="2:25">
      <c r="B162" s="76"/>
      <c r="C162" s="73"/>
      <c r="D162" s="73"/>
      <c r="E162" s="73"/>
      <c r="F162" s="73"/>
      <c r="G162" s="73"/>
      <c r="H162" s="73"/>
      <c r="I162" s="77"/>
      <c r="K162" s="76"/>
      <c r="L162" s="73"/>
      <c r="M162" s="73"/>
      <c r="N162" s="73"/>
      <c r="O162" s="73"/>
      <c r="P162" s="73"/>
      <c r="Q162" s="77"/>
      <c r="R162" s="90"/>
      <c r="S162" s="90"/>
      <c r="T162" s="90"/>
      <c r="U162" s="90"/>
      <c r="V162" s="90"/>
      <c r="W162" s="90"/>
      <c r="X162" s="90"/>
      <c r="Y162" s="90"/>
    </row>
    <row r="163" spans="2:25">
      <c r="B163" s="76"/>
      <c r="C163" s="73"/>
      <c r="D163" s="73"/>
      <c r="E163" s="73"/>
      <c r="F163" s="73"/>
      <c r="G163" s="73"/>
      <c r="H163" s="73"/>
      <c r="I163" s="77"/>
      <c r="K163" s="76"/>
      <c r="L163" s="73"/>
      <c r="M163" s="73"/>
      <c r="N163" s="73"/>
      <c r="O163" s="73"/>
      <c r="P163" s="73"/>
      <c r="Q163" s="77"/>
      <c r="R163" s="90"/>
      <c r="S163" s="90"/>
      <c r="T163" s="90"/>
      <c r="U163" s="90"/>
      <c r="V163" s="90"/>
      <c r="W163" s="90"/>
      <c r="X163" s="90"/>
      <c r="Y163" s="90"/>
    </row>
    <row r="164" spans="2:25">
      <c r="B164" s="76"/>
      <c r="C164" s="73"/>
      <c r="D164" s="73"/>
      <c r="E164" s="73"/>
      <c r="F164" s="73"/>
      <c r="G164" s="73"/>
      <c r="H164" s="73"/>
      <c r="I164" s="77"/>
      <c r="K164" s="76"/>
      <c r="L164" s="73"/>
      <c r="M164" s="73"/>
      <c r="N164" s="73"/>
      <c r="O164" s="73"/>
      <c r="P164" s="73"/>
      <c r="Q164" s="77"/>
      <c r="R164" s="90"/>
      <c r="S164" s="90"/>
      <c r="T164" s="90"/>
      <c r="U164" s="90"/>
      <c r="V164" s="90"/>
      <c r="W164" s="90"/>
      <c r="X164" s="90"/>
      <c r="Y164" s="90"/>
    </row>
    <row r="165" spans="2:25">
      <c r="B165" s="76"/>
      <c r="C165" s="73"/>
      <c r="D165" s="73"/>
      <c r="E165" s="73"/>
      <c r="F165" s="73"/>
      <c r="G165" s="73"/>
      <c r="H165" s="73"/>
      <c r="I165" s="77"/>
      <c r="K165" s="76"/>
      <c r="L165" s="73"/>
      <c r="M165" s="73"/>
      <c r="N165" s="73"/>
      <c r="O165" s="73"/>
      <c r="P165" s="73"/>
      <c r="Q165" s="77"/>
      <c r="R165" s="90"/>
      <c r="S165" s="90"/>
      <c r="T165" s="90"/>
      <c r="U165" s="90"/>
      <c r="V165" s="90"/>
      <c r="W165" s="90"/>
      <c r="X165" s="90"/>
      <c r="Y165" s="90"/>
    </row>
    <row r="166" spans="2:25">
      <c r="B166" s="76"/>
      <c r="C166" s="73"/>
      <c r="D166" s="73"/>
      <c r="E166" s="73"/>
      <c r="F166" s="73"/>
      <c r="G166" s="73"/>
      <c r="H166" s="73"/>
      <c r="I166" s="77"/>
      <c r="K166" s="76"/>
      <c r="L166" s="73"/>
      <c r="M166" s="73"/>
      <c r="N166" s="73"/>
      <c r="O166" s="73"/>
      <c r="P166" s="73"/>
      <c r="Q166" s="77"/>
      <c r="R166" s="90"/>
      <c r="S166" s="90"/>
      <c r="T166" s="90"/>
      <c r="U166" s="90"/>
      <c r="V166" s="90"/>
      <c r="W166" s="90"/>
      <c r="X166" s="90"/>
      <c r="Y166" s="90"/>
    </row>
    <row r="167" spans="2:25">
      <c r="B167" s="76"/>
      <c r="C167" s="73"/>
      <c r="D167" s="73"/>
      <c r="E167" s="73"/>
      <c r="F167" s="73"/>
      <c r="G167" s="73"/>
      <c r="H167" s="73"/>
      <c r="I167" s="77"/>
      <c r="K167" s="76"/>
      <c r="L167" s="73"/>
      <c r="M167" s="73"/>
      <c r="N167" s="73"/>
      <c r="O167" s="73"/>
      <c r="P167" s="73"/>
      <c r="Q167" s="77"/>
      <c r="R167" s="90"/>
      <c r="S167" s="90"/>
      <c r="T167" s="90"/>
      <c r="U167" s="90"/>
      <c r="V167" s="90"/>
      <c r="W167" s="90"/>
      <c r="X167" s="90"/>
      <c r="Y167" s="90"/>
    </row>
    <row r="168" spans="2:25">
      <c r="B168" s="76"/>
      <c r="C168" s="73"/>
      <c r="D168" s="73"/>
      <c r="E168" s="73"/>
      <c r="F168" s="73"/>
      <c r="G168" s="73"/>
      <c r="H168" s="73"/>
      <c r="I168" s="77"/>
      <c r="K168" s="76"/>
      <c r="L168" s="73"/>
      <c r="M168" s="73"/>
      <c r="N168" s="73"/>
      <c r="O168" s="73"/>
      <c r="P168" s="73"/>
      <c r="Q168" s="77"/>
      <c r="R168" s="90"/>
      <c r="S168" s="90"/>
      <c r="T168" s="90"/>
      <c r="U168" s="90"/>
      <c r="V168" s="90"/>
      <c r="W168" s="90"/>
      <c r="X168" s="90"/>
      <c r="Y168" s="90"/>
    </row>
    <row r="169" spans="2:25">
      <c r="B169" s="76"/>
      <c r="C169" s="73"/>
      <c r="D169" s="73"/>
      <c r="E169" s="73"/>
      <c r="F169" s="73"/>
      <c r="G169" s="73"/>
      <c r="H169" s="73"/>
      <c r="I169" s="77"/>
      <c r="K169" s="76"/>
      <c r="L169" s="73"/>
      <c r="M169" s="73"/>
      <c r="N169" s="73"/>
      <c r="O169" s="73"/>
      <c r="P169" s="73"/>
      <c r="Q169" s="77"/>
      <c r="R169" s="90"/>
      <c r="S169" s="90"/>
      <c r="T169" s="90"/>
      <c r="U169" s="90"/>
      <c r="V169" s="90"/>
      <c r="W169" s="90"/>
      <c r="X169" s="90"/>
      <c r="Y169" s="90"/>
    </row>
    <row r="170" spans="2:25">
      <c r="B170" s="76"/>
      <c r="C170" s="73"/>
      <c r="D170" s="73"/>
      <c r="E170" s="73"/>
      <c r="F170" s="73"/>
      <c r="G170" s="73"/>
      <c r="H170" s="73"/>
      <c r="I170" s="77"/>
      <c r="K170" s="76"/>
      <c r="L170" s="73"/>
      <c r="M170" s="73"/>
      <c r="N170" s="73"/>
      <c r="O170" s="73"/>
      <c r="P170" s="73"/>
      <c r="Q170" s="77"/>
      <c r="R170" s="90"/>
      <c r="S170" s="90"/>
      <c r="T170" s="90"/>
      <c r="U170" s="90"/>
      <c r="V170" s="90"/>
      <c r="W170" s="90"/>
      <c r="X170" s="90"/>
      <c r="Y170" s="90"/>
    </row>
    <row r="171" spans="2:25">
      <c r="B171" s="76"/>
      <c r="C171" s="73"/>
      <c r="D171" s="73"/>
      <c r="E171" s="73"/>
      <c r="F171" s="73"/>
      <c r="G171" s="73"/>
      <c r="H171" s="73"/>
      <c r="I171" s="77"/>
      <c r="K171" s="76"/>
      <c r="L171" s="73"/>
      <c r="M171" s="73"/>
      <c r="N171" s="73"/>
      <c r="O171" s="73"/>
      <c r="P171" s="73"/>
      <c r="Q171" s="77"/>
      <c r="R171" s="90"/>
      <c r="S171" s="90"/>
      <c r="T171" s="90"/>
      <c r="U171" s="90"/>
      <c r="V171" s="90"/>
      <c r="W171" s="90"/>
      <c r="X171" s="90"/>
      <c r="Y171" s="90"/>
    </row>
    <row r="172" spans="2:25">
      <c r="B172" s="76"/>
      <c r="C172" s="73"/>
      <c r="D172" s="73"/>
      <c r="E172" s="73"/>
      <c r="F172" s="73"/>
      <c r="G172" s="73"/>
      <c r="H172" s="73"/>
      <c r="I172" s="77"/>
      <c r="K172" s="76"/>
      <c r="L172" s="73"/>
      <c r="M172" s="73"/>
      <c r="N172" s="73"/>
      <c r="O172" s="73"/>
      <c r="P172" s="73"/>
      <c r="Q172" s="77"/>
      <c r="R172" s="90"/>
      <c r="S172" s="90"/>
      <c r="T172" s="90"/>
      <c r="U172" s="90"/>
      <c r="V172" s="90"/>
      <c r="W172" s="90"/>
      <c r="X172" s="90"/>
      <c r="Y172" s="90"/>
    </row>
    <row r="173" spans="2:25">
      <c r="B173" s="76"/>
      <c r="C173" s="73"/>
      <c r="D173" s="73"/>
      <c r="E173" s="73"/>
      <c r="F173" s="73"/>
      <c r="G173" s="73"/>
      <c r="H173" s="73"/>
      <c r="I173" s="77"/>
      <c r="K173" s="76"/>
      <c r="L173" s="73"/>
      <c r="M173" s="73"/>
      <c r="N173" s="73"/>
      <c r="O173" s="73"/>
      <c r="P173" s="73"/>
      <c r="Q173" s="77"/>
      <c r="R173" s="90"/>
      <c r="S173" s="90"/>
      <c r="T173" s="90"/>
      <c r="U173" s="90"/>
      <c r="V173" s="90"/>
      <c r="W173" s="90"/>
      <c r="X173" s="90"/>
      <c r="Y173" s="90"/>
    </row>
    <row r="174" spans="2:25">
      <c r="B174" s="76"/>
      <c r="C174" s="73"/>
      <c r="D174" s="73"/>
      <c r="E174" s="73"/>
      <c r="F174" s="73"/>
      <c r="G174" s="73"/>
      <c r="H174" s="73"/>
      <c r="I174" s="77"/>
      <c r="K174" s="76"/>
      <c r="L174" s="73"/>
      <c r="M174" s="73"/>
      <c r="N174" s="73"/>
      <c r="O174" s="73"/>
      <c r="P174" s="73"/>
      <c r="Q174" s="77"/>
      <c r="R174" s="90"/>
      <c r="S174" s="90"/>
      <c r="T174" s="90"/>
      <c r="U174" s="90"/>
      <c r="V174" s="90"/>
      <c r="W174" s="90"/>
      <c r="X174" s="90"/>
      <c r="Y174" s="90"/>
    </row>
    <row r="175" spans="2:25">
      <c r="B175" s="76"/>
      <c r="C175" s="73"/>
      <c r="D175" s="73"/>
      <c r="E175" s="73"/>
      <c r="F175" s="73"/>
      <c r="G175" s="73"/>
      <c r="H175" s="73"/>
      <c r="I175" s="77"/>
      <c r="K175" s="76"/>
      <c r="L175" s="73"/>
      <c r="M175" s="73"/>
      <c r="N175" s="73"/>
      <c r="O175" s="73"/>
      <c r="P175" s="73"/>
      <c r="Q175" s="77"/>
      <c r="R175" s="90"/>
      <c r="S175" s="90"/>
      <c r="T175" s="90"/>
      <c r="U175" s="90"/>
      <c r="V175" s="90"/>
      <c r="W175" s="90"/>
      <c r="X175" s="90"/>
      <c r="Y175" s="90"/>
    </row>
    <row r="176" spans="2:25">
      <c r="B176" s="76"/>
      <c r="C176" s="73"/>
      <c r="D176" s="73"/>
      <c r="E176" s="73"/>
      <c r="F176" s="73"/>
      <c r="G176" s="73"/>
      <c r="H176" s="73"/>
      <c r="I176" s="77"/>
      <c r="K176" s="76"/>
      <c r="L176" s="73"/>
      <c r="M176" s="73"/>
      <c r="N176" s="73"/>
      <c r="O176" s="73"/>
      <c r="P176" s="73"/>
      <c r="Q176" s="77"/>
      <c r="R176" s="90"/>
      <c r="S176" s="90"/>
      <c r="T176" s="90"/>
      <c r="U176" s="90"/>
      <c r="V176" s="90"/>
      <c r="W176" s="90"/>
      <c r="X176" s="90"/>
      <c r="Y176" s="90"/>
    </row>
    <row r="177" spans="2:25">
      <c r="B177" s="76"/>
      <c r="C177" s="73"/>
      <c r="D177" s="73"/>
      <c r="E177" s="73"/>
      <c r="F177" s="73"/>
      <c r="G177" s="73"/>
      <c r="H177" s="73"/>
      <c r="I177" s="77"/>
      <c r="K177" s="76"/>
      <c r="L177" s="73"/>
      <c r="M177" s="73"/>
      <c r="N177" s="73"/>
      <c r="O177" s="73"/>
      <c r="P177" s="73"/>
      <c r="Q177" s="77"/>
      <c r="R177" s="90"/>
      <c r="S177" s="90"/>
      <c r="T177" s="90"/>
      <c r="U177" s="90"/>
      <c r="V177" s="90"/>
      <c r="W177" s="90"/>
      <c r="X177" s="90"/>
      <c r="Y177" s="90"/>
    </row>
    <row r="178" spans="2:25">
      <c r="B178" s="76"/>
      <c r="C178" s="73"/>
      <c r="D178" s="73"/>
      <c r="E178" s="73"/>
      <c r="F178" s="73"/>
      <c r="G178" s="73"/>
      <c r="H178" s="73"/>
      <c r="I178" s="77"/>
      <c r="K178" s="76"/>
      <c r="L178" s="73"/>
      <c r="M178" s="73"/>
      <c r="N178" s="73"/>
      <c r="O178" s="73"/>
      <c r="P178" s="73"/>
      <c r="Q178" s="77"/>
      <c r="R178" s="90"/>
      <c r="S178" s="90"/>
      <c r="T178" s="90"/>
      <c r="U178" s="90"/>
      <c r="V178" s="90"/>
      <c r="W178" s="90"/>
      <c r="X178" s="90"/>
      <c r="Y178" s="90"/>
    </row>
    <row r="179" spans="2:25">
      <c r="B179" s="76"/>
      <c r="C179" s="73"/>
      <c r="D179" s="73"/>
      <c r="E179" s="73"/>
      <c r="F179" s="73"/>
      <c r="G179" s="73"/>
      <c r="H179" s="73"/>
      <c r="I179" s="77"/>
      <c r="K179" s="76"/>
      <c r="L179" s="73"/>
      <c r="M179" s="73"/>
      <c r="N179" s="73"/>
      <c r="O179" s="73"/>
      <c r="P179" s="73"/>
      <c r="Q179" s="77"/>
      <c r="R179" s="90"/>
      <c r="S179" s="90"/>
      <c r="T179" s="90"/>
      <c r="U179" s="90"/>
      <c r="V179" s="90"/>
      <c r="W179" s="90"/>
      <c r="X179" s="90"/>
      <c r="Y179" s="90"/>
    </row>
    <row r="180" spans="2:25">
      <c r="B180" s="76"/>
      <c r="C180" s="73"/>
      <c r="D180" s="73"/>
      <c r="E180" s="73"/>
      <c r="F180" s="73"/>
      <c r="G180" s="73"/>
      <c r="H180" s="73"/>
      <c r="I180" s="77"/>
      <c r="K180" s="76"/>
      <c r="L180" s="73"/>
      <c r="M180" s="73"/>
      <c r="N180" s="73"/>
      <c r="O180" s="73"/>
      <c r="P180" s="73"/>
      <c r="Q180" s="77"/>
      <c r="R180" s="90"/>
      <c r="S180" s="90"/>
      <c r="T180" s="90"/>
      <c r="U180" s="90"/>
      <c r="V180" s="90"/>
      <c r="W180" s="90"/>
      <c r="X180" s="90"/>
      <c r="Y180" s="90"/>
    </row>
    <row r="181" spans="2:25">
      <c r="B181" s="76"/>
      <c r="C181" s="73"/>
      <c r="D181" s="73"/>
      <c r="E181" s="73"/>
      <c r="F181" s="73"/>
      <c r="G181" s="73"/>
      <c r="H181" s="73"/>
      <c r="I181" s="77"/>
      <c r="K181" s="76"/>
      <c r="L181" s="73"/>
      <c r="M181" s="73"/>
      <c r="N181" s="73"/>
      <c r="O181" s="73"/>
      <c r="P181" s="73"/>
      <c r="Q181" s="77"/>
      <c r="R181" s="90"/>
      <c r="S181" s="90"/>
      <c r="T181" s="90"/>
      <c r="U181" s="90"/>
      <c r="V181" s="90"/>
      <c r="W181" s="90"/>
      <c r="X181" s="90"/>
      <c r="Y181" s="90"/>
    </row>
    <row r="182" spans="2:25">
      <c r="B182" s="76"/>
      <c r="C182" s="73"/>
      <c r="D182" s="73"/>
      <c r="E182" s="73"/>
      <c r="F182" s="73"/>
      <c r="G182" s="73"/>
      <c r="H182" s="73"/>
      <c r="I182" s="77"/>
      <c r="K182" s="76"/>
      <c r="L182" s="73"/>
      <c r="M182" s="73"/>
      <c r="N182" s="73"/>
      <c r="O182" s="73"/>
      <c r="P182" s="73"/>
      <c r="Q182" s="77"/>
      <c r="R182" s="90"/>
      <c r="S182" s="90"/>
      <c r="T182" s="90"/>
      <c r="U182" s="90"/>
      <c r="V182" s="90"/>
      <c r="W182" s="90"/>
      <c r="X182" s="90"/>
      <c r="Y182" s="90"/>
    </row>
    <row r="183" spans="2:25">
      <c r="B183" s="76"/>
      <c r="C183" s="73"/>
      <c r="D183" s="73"/>
      <c r="E183" s="73"/>
      <c r="F183" s="73"/>
      <c r="G183" s="73"/>
      <c r="H183" s="73"/>
      <c r="I183" s="77"/>
      <c r="K183" s="76"/>
      <c r="L183" s="73"/>
      <c r="M183" s="73"/>
      <c r="N183" s="73"/>
      <c r="O183" s="73"/>
      <c r="P183" s="73"/>
      <c r="Q183" s="77"/>
      <c r="R183" s="90"/>
      <c r="S183" s="90"/>
      <c r="T183" s="90"/>
      <c r="U183" s="90"/>
      <c r="V183" s="90"/>
      <c r="W183" s="90"/>
      <c r="X183" s="90"/>
      <c r="Y183" s="90"/>
    </row>
    <row r="184" spans="2:25">
      <c r="B184" s="76"/>
      <c r="C184" s="73"/>
      <c r="D184" s="73"/>
      <c r="E184" s="73"/>
      <c r="F184" s="73"/>
      <c r="G184" s="73"/>
      <c r="H184" s="73"/>
      <c r="I184" s="77"/>
      <c r="K184" s="76"/>
      <c r="L184" s="73"/>
      <c r="M184" s="73"/>
      <c r="N184" s="73"/>
      <c r="O184" s="73"/>
      <c r="P184" s="73"/>
      <c r="Q184" s="77"/>
      <c r="R184" s="90"/>
      <c r="S184" s="90"/>
      <c r="T184" s="90"/>
      <c r="U184" s="90"/>
      <c r="V184" s="90"/>
      <c r="W184" s="90"/>
      <c r="X184" s="90"/>
      <c r="Y184" s="90"/>
    </row>
    <row r="185" spans="2:25">
      <c r="B185" s="76"/>
      <c r="C185" s="73"/>
      <c r="D185" s="73"/>
      <c r="E185" s="73"/>
      <c r="F185" s="73"/>
      <c r="G185" s="73"/>
      <c r="H185" s="73"/>
      <c r="I185" s="77"/>
      <c r="K185" s="76"/>
      <c r="L185" s="73"/>
      <c r="M185" s="73"/>
      <c r="N185" s="73"/>
      <c r="O185" s="73"/>
      <c r="P185" s="73"/>
      <c r="Q185" s="77"/>
      <c r="R185" s="90"/>
      <c r="S185" s="90"/>
      <c r="T185" s="90"/>
      <c r="U185" s="90"/>
      <c r="V185" s="90"/>
      <c r="W185" s="90"/>
      <c r="X185" s="90"/>
      <c r="Y185" s="90"/>
    </row>
    <row r="186" spans="2:25">
      <c r="B186" s="76"/>
      <c r="C186" s="73"/>
      <c r="D186" s="73"/>
      <c r="E186" s="73"/>
      <c r="F186" s="73"/>
      <c r="G186" s="73"/>
      <c r="H186" s="73"/>
      <c r="I186" s="77"/>
      <c r="K186" s="76"/>
      <c r="L186" s="73"/>
      <c r="M186" s="73"/>
      <c r="N186" s="73"/>
      <c r="O186" s="73"/>
      <c r="P186" s="73"/>
      <c r="Q186" s="77"/>
      <c r="R186" s="90"/>
      <c r="S186" s="90"/>
      <c r="T186" s="90"/>
      <c r="U186" s="90"/>
      <c r="V186" s="90"/>
      <c r="W186" s="90"/>
      <c r="X186" s="90"/>
      <c r="Y186" s="90"/>
    </row>
    <row r="187" spans="2:25">
      <c r="B187" s="76"/>
      <c r="C187" s="73"/>
      <c r="D187" s="73"/>
      <c r="E187" s="73"/>
      <c r="F187" s="73"/>
      <c r="G187" s="73"/>
      <c r="H187" s="73"/>
      <c r="I187" s="77"/>
      <c r="K187" s="76"/>
      <c r="L187" s="73"/>
      <c r="M187" s="73"/>
      <c r="N187" s="73"/>
      <c r="O187" s="73"/>
      <c r="P187" s="73"/>
      <c r="Q187" s="77"/>
      <c r="R187" s="90"/>
      <c r="S187" s="90"/>
      <c r="T187" s="90"/>
      <c r="U187" s="90"/>
      <c r="V187" s="90"/>
      <c r="W187" s="90"/>
      <c r="X187" s="90"/>
      <c r="Y187" s="90"/>
    </row>
    <row r="188" spans="2:25">
      <c r="B188" s="76"/>
      <c r="C188" s="73"/>
      <c r="D188" s="73"/>
      <c r="E188" s="73"/>
      <c r="F188" s="73"/>
      <c r="G188" s="73"/>
      <c r="H188" s="73"/>
      <c r="I188" s="77"/>
      <c r="K188" s="76"/>
      <c r="L188" s="73"/>
      <c r="M188" s="73"/>
      <c r="N188" s="73"/>
      <c r="O188" s="73"/>
      <c r="P188" s="73"/>
      <c r="Q188" s="77"/>
      <c r="R188" s="90"/>
      <c r="S188" s="90"/>
      <c r="T188" s="90"/>
      <c r="U188" s="90"/>
      <c r="V188" s="90"/>
      <c r="W188" s="90"/>
      <c r="X188" s="90"/>
      <c r="Y188" s="90"/>
    </row>
    <row r="189" spans="2:25">
      <c r="B189" s="76"/>
      <c r="C189" s="73"/>
      <c r="D189" s="73"/>
      <c r="E189" s="73"/>
      <c r="F189" s="73"/>
      <c r="G189" s="73"/>
      <c r="H189" s="73"/>
      <c r="I189" s="77"/>
      <c r="K189" s="76"/>
      <c r="L189" s="73"/>
      <c r="M189" s="73"/>
      <c r="N189" s="73"/>
      <c r="O189" s="73"/>
      <c r="P189" s="73"/>
      <c r="Q189" s="77"/>
      <c r="R189" s="90"/>
      <c r="S189" s="90"/>
      <c r="T189" s="90"/>
      <c r="U189" s="90"/>
      <c r="V189" s="90"/>
      <c r="W189" s="90"/>
      <c r="X189" s="90"/>
      <c r="Y189" s="90"/>
    </row>
    <row r="190" spans="2:25">
      <c r="B190" s="76"/>
      <c r="C190" s="73"/>
      <c r="D190" s="73"/>
      <c r="E190" s="73"/>
      <c r="F190" s="73"/>
      <c r="G190" s="73"/>
      <c r="H190" s="73"/>
      <c r="I190" s="77"/>
      <c r="K190" s="76"/>
      <c r="L190" s="73"/>
      <c r="M190" s="73"/>
      <c r="N190" s="73"/>
      <c r="O190" s="73"/>
      <c r="P190" s="73"/>
      <c r="Q190" s="77"/>
      <c r="R190" s="90"/>
      <c r="S190" s="90"/>
      <c r="T190" s="90"/>
      <c r="U190" s="90"/>
      <c r="V190" s="90"/>
      <c r="W190" s="90"/>
      <c r="X190" s="90"/>
      <c r="Y190" s="90"/>
    </row>
    <row r="191" spans="2:25">
      <c r="B191" s="76"/>
      <c r="C191" s="73"/>
      <c r="D191" s="73"/>
      <c r="E191" s="73"/>
      <c r="F191" s="73"/>
      <c r="G191" s="73"/>
      <c r="H191" s="73"/>
      <c r="I191" s="77"/>
      <c r="K191" s="76"/>
      <c r="L191" s="73"/>
      <c r="M191" s="73"/>
      <c r="N191" s="73"/>
      <c r="O191" s="73"/>
      <c r="P191" s="73"/>
      <c r="Q191" s="77"/>
      <c r="R191" s="90"/>
      <c r="S191" s="90"/>
      <c r="T191" s="90"/>
      <c r="U191" s="90"/>
      <c r="V191" s="90"/>
      <c r="W191" s="90"/>
      <c r="X191" s="90"/>
      <c r="Y191" s="90"/>
    </row>
    <row r="192" spans="2:25">
      <c r="B192" s="76"/>
      <c r="C192" s="73"/>
      <c r="D192" s="73"/>
      <c r="E192" s="73"/>
      <c r="F192" s="73"/>
      <c r="G192" s="73"/>
      <c r="H192" s="73"/>
      <c r="I192" s="77"/>
      <c r="K192" s="76"/>
      <c r="L192" s="73"/>
      <c r="M192" s="73"/>
      <c r="N192" s="73"/>
      <c r="O192" s="73"/>
      <c r="P192" s="73"/>
      <c r="Q192" s="77"/>
      <c r="R192" s="90"/>
      <c r="S192" s="90"/>
      <c r="T192" s="90"/>
      <c r="U192" s="90"/>
      <c r="V192" s="90"/>
      <c r="W192" s="90"/>
      <c r="X192" s="90"/>
      <c r="Y192" s="90"/>
    </row>
    <row r="193" spans="2:25">
      <c r="B193" s="76"/>
      <c r="C193" s="73"/>
      <c r="D193" s="73"/>
      <c r="E193" s="73"/>
      <c r="F193" s="73"/>
      <c r="G193" s="73"/>
      <c r="H193" s="73"/>
      <c r="I193" s="77"/>
      <c r="K193" s="76"/>
      <c r="L193" s="73"/>
      <c r="M193" s="73"/>
      <c r="N193" s="73"/>
      <c r="O193" s="73"/>
      <c r="P193" s="73"/>
      <c r="Q193" s="77"/>
      <c r="R193" s="90"/>
      <c r="S193" s="90"/>
      <c r="T193" s="90"/>
      <c r="U193" s="90"/>
      <c r="V193" s="90"/>
      <c r="W193" s="90"/>
      <c r="X193" s="90"/>
      <c r="Y193" s="90"/>
    </row>
    <row r="194" spans="2:25">
      <c r="B194" s="76"/>
      <c r="C194" s="73"/>
      <c r="D194" s="73"/>
      <c r="E194" s="73"/>
      <c r="F194" s="73"/>
      <c r="G194" s="73"/>
      <c r="H194" s="73"/>
      <c r="I194" s="77"/>
      <c r="K194" s="76"/>
      <c r="L194" s="73"/>
      <c r="M194" s="73"/>
      <c r="N194" s="73"/>
      <c r="O194" s="73"/>
      <c r="P194" s="73"/>
      <c r="Q194" s="77"/>
      <c r="R194" s="90"/>
      <c r="S194" s="90"/>
      <c r="T194" s="90"/>
      <c r="U194" s="90"/>
      <c r="V194" s="90"/>
      <c r="W194" s="90"/>
      <c r="X194" s="90"/>
      <c r="Y194" s="90"/>
    </row>
    <row r="195" spans="2:25">
      <c r="B195" s="76"/>
      <c r="C195" s="73"/>
      <c r="D195" s="73"/>
      <c r="E195" s="73"/>
      <c r="F195" s="73"/>
      <c r="G195" s="73"/>
      <c r="H195" s="73"/>
      <c r="I195" s="77"/>
      <c r="K195" s="76"/>
      <c r="L195" s="73"/>
      <c r="M195" s="73"/>
      <c r="N195" s="73"/>
      <c r="O195" s="73"/>
      <c r="P195" s="73"/>
      <c r="Q195" s="77"/>
      <c r="R195" s="90"/>
      <c r="S195" s="90"/>
      <c r="T195" s="90"/>
      <c r="U195" s="90"/>
      <c r="V195" s="90"/>
      <c r="W195" s="90"/>
      <c r="X195" s="90"/>
      <c r="Y195" s="90"/>
    </row>
    <row r="196" spans="2:25">
      <c r="B196" s="76"/>
      <c r="C196" s="73"/>
      <c r="D196" s="73"/>
      <c r="E196" s="73"/>
      <c r="F196" s="73"/>
      <c r="G196" s="73"/>
      <c r="H196" s="73"/>
      <c r="I196" s="77"/>
      <c r="K196" s="76"/>
      <c r="L196" s="73"/>
      <c r="M196" s="73"/>
      <c r="N196" s="73"/>
      <c r="O196" s="73"/>
      <c r="P196" s="73"/>
      <c r="Q196" s="77"/>
      <c r="R196" s="90"/>
      <c r="S196" s="90"/>
      <c r="T196" s="90"/>
      <c r="U196" s="90"/>
      <c r="V196" s="90"/>
      <c r="W196" s="90"/>
      <c r="X196" s="90"/>
      <c r="Y196" s="90"/>
    </row>
    <row r="197" spans="2:25">
      <c r="B197" s="76"/>
      <c r="C197" s="73"/>
      <c r="D197" s="73"/>
      <c r="E197" s="73"/>
      <c r="F197" s="73"/>
      <c r="G197" s="73"/>
      <c r="H197" s="73"/>
      <c r="I197" s="77"/>
      <c r="K197" s="76"/>
      <c r="L197" s="73"/>
      <c r="M197" s="73"/>
      <c r="N197" s="73"/>
      <c r="O197" s="73"/>
      <c r="P197" s="73"/>
      <c r="Q197" s="77"/>
      <c r="R197" s="90"/>
      <c r="S197" s="90"/>
      <c r="T197" s="90"/>
      <c r="U197" s="90"/>
      <c r="V197" s="90"/>
      <c r="W197" s="90"/>
      <c r="X197" s="90"/>
      <c r="Y197" s="90"/>
    </row>
    <row r="198" spans="2:25">
      <c r="B198" s="76"/>
      <c r="C198" s="73"/>
      <c r="D198" s="73"/>
      <c r="E198" s="73"/>
      <c r="F198" s="73"/>
      <c r="G198" s="73"/>
      <c r="H198" s="73"/>
      <c r="I198" s="77"/>
      <c r="K198" s="76"/>
      <c r="L198" s="73"/>
      <c r="M198" s="73"/>
      <c r="N198" s="73"/>
      <c r="O198" s="73"/>
      <c r="P198" s="73"/>
      <c r="Q198" s="77"/>
      <c r="R198" s="90"/>
      <c r="S198" s="90"/>
      <c r="T198" s="90"/>
      <c r="U198" s="90"/>
      <c r="V198" s="90"/>
      <c r="W198" s="90"/>
      <c r="X198" s="90"/>
      <c r="Y198" s="90"/>
    </row>
    <row r="199" spans="2:25">
      <c r="B199" s="76"/>
      <c r="C199" s="73"/>
      <c r="D199" s="73"/>
      <c r="E199" s="73"/>
      <c r="F199" s="73"/>
      <c r="G199" s="73"/>
      <c r="H199" s="73"/>
      <c r="I199" s="77"/>
      <c r="K199" s="76"/>
      <c r="L199" s="73"/>
      <c r="M199" s="73"/>
      <c r="N199" s="73"/>
      <c r="O199" s="73"/>
      <c r="P199" s="73"/>
      <c r="Q199" s="77"/>
      <c r="R199" s="90"/>
      <c r="S199" s="90"/>
      <c r="T199" s="90"/>
      <c r="U199" s="90"/>
      <c r="V199" s="90"/>
      <c r="W199" s="90"/>
      <c r="X199" s="90"/>
      <c r="Y199" s="90"/>
    </row>
    <row r="200" spans="2:25">
      <c r="B200" s="76"/>
      <c r="C200" s="73"/>
      <c r="D200" s="73"/>
      <c r="E200" s="73"/>
      <c r="F200" s="73"/>
      <c r="G200" s="73"/>
      <c r="H200" s="73"/>
      <c r="I200" s="77"/>
      <c r="K200" s="76"/>
      <c r="L200" s="73"/>
      <c r="M200" s="73"/>
      <c r="N200" s="73"/>
      <c r="O200" s="73"/>
      <c r="P200" s="73"/>
      <c r="Q200" s="77"/>
      <c r="R200" s="90"/>
      <c r="S200" s="90"/>
      <c r="T200" s="90"/>
      <c r="U200" s="90"/>
      <c r="V200" s="90"/>
      <c r="W200" s="90"/>
      <c r="X200" s="90"/>
      <c r="Y200" s="90"/>
    </row>
    <row r="201" spans="2:25">
      <c r="B201" s="76"/>
      <c r="C201" s="73"/>
      <c r="D201" s="73"/>
      <c r="E201" s="73"/>
      <c r="F201" s="73"/>
      <c r="G201" s="73"/>
      <c r="H201" s="73"/>
      <c r="I201" s="77"/>
      <c r="K201" s="76"/>
      <c r="L201" s="73"/>
      <c r="M201" s="73"/>
      <c r="N201" s="73"/>
      <c r="O201" s="73"/>
      <c r="P201" s="73"/>
      <c r="Q201" s="77"/>
      <c r="R201" s="90"/>
      <c r="S201" s="90"/>
      <c r="T201" s="90"/>
      <c r="U201" s="90"/>
      <c r="V201" s="90"/>
      <c r="W201" s="90"/>
      <c r="X201" s="90"/>
      <c r="Y201" s="90"/>
    </row>
    <row r="202" spans="2:25">
      <c r="B202" s="76"/>
      <c r="C202" s="73"/>
      <c r="D202" s="73"/>
      <c r="E202" s="73"/>
      <c r="F202" s="73"/>
      <c r="G202" s="73"/>
      <c r="H202" s="73"/>
      <c r="I202" s="77"/>
      <c r="K202" s="76"/>
      <c r="L202" s="73"/>
      <c r="M202" s="73"/>
      <c r="N202" s="73"/>
      <c r="O202" s="73"/>
      <c r="P202" s="73"/>
      <c r="Q202" s="77"/>
      <c r="R202" s="90"/>
      <c r="S202" s="90"/>
      <c r="T202" s="90"/>
      <c r="U202" s="90"/>
      <c r="V202" s="90"/>
      <c r="W202" s="90"/>
      <c r="X202" s="90"/>
      <c r="Y202" s="90"/>
    </row>
    <row r="203" spans="2:25">
      <c r="B203" s="76"/>
      <c r="C203" s="73"/>
      <c r="D203" s="73"/>
      <c r="E203" s="73"/>
      <c r="F203" s="73"/>
      <c r="G203" s="73"/>
      <c r="H203" s="73"/>
      <c r="I203" s="77"/>
      <c r="K203" s="76"/>
      <c r="L203" s="73"/>
      <c r="M203" s="73"/>
      <c r="N203" s="73"/>
      <c r="O203" s="73"/>
      <c r="P203" s="73"/>
      <c r="Q203" s="77"/>
      <c r="R203" s="90"/>
      <c r="S203" s="90"/>
      <c r="T203" s="90"/>
      <c r="U203" s="90"/>
      <c r="V203" s="90"/>
      <c r="W203" s="90"/>
      <c r="X203" s="90"/>
      <c r="Y203" s="90"/>
    </row>
    <row r="204" spans="2:25">
      <c r="B204" s="76"/>
      <c r="C204" s="73"/>
      <c r="D204" s="73"/>
      <c r="E204" s="73"/>
      <c r="F204" s="73"/>
      <c r="G204" s="73"/>
      <c r="H204" s="73"/>
      <c r="I204" s="77"/>
      <c r="K204" s="76"/>
      <c r="L204" s="73"/>
      <c r="M204" s="73"/>
      <c r="N204" s="73"/>
      <c r="O204" s="73"/>
      <c r="P204" s="73"/>
      <c r="Q204" s="77"/>
      <c r="R204" s="90"/>
      <c r="S204" s="90"/>
      <c r="T204" s="90"/>
      <c r="U204" s="90"/>
      <c r="V204" s="90"/>
      <c r="W204" s="90"/>
      <c r="X204" s="90"/>
      <c r="Y204" s="90"/>
    </row>
    <row r="205" spans="2:25">
      <c r="B205" s="76"/>
      <c r="C205" s="73"/>
      <c r="D205" s="73"/>
      <c r="E205" s="73"/>
      <c r="F205" s="73"/>
      <c r="G205" s="73"/>
      <c r="H205" s="73"/>
      <c r="I205" s="77"/>
      <c r="K205" s="76"/>
      <c r="L205" s="73"/>
      <c r="M205" s="73"/>
      <c r="N205" s="73"/>
      <c r="O205" s="73"/>
      <c r="P205" s="73"/>
      <c r="Q205" s="77"/>
      <c r="R205" s="90"/>
      <c r="S205" s="90"/>
      <c r="T205" s="90"/>
      <c r="U205" s="90"/>
      <c r="V205" s="90"/>
      <c r="W205" s="90"/>
      <c r="X205" s="90"/>
      <c r="Y205" s="90"/>
    </row>
    <row r="206" spans="2:25">
      <c r="B206" s="76"/>
      <c r="C206" s="73"/>
      <c r="D206" s="73"/>
      <c r="E206" s="73"/>
      <c r="F206" s="73"/>
      <c r="G206" s="73"/>
      <c r="H206" s="73"/>
      <c r="I206" s="77"/>
      <c r="K206" s="76"/>
      <c r="L206" s="73"/>
      <c r="M206" s="73"/>
      <c r="N206" s="73"/>
      <c r="O206" s="73"/>
      <c r="P206" s="73"/>
      <c r="Q206" s="77"/>
      <c r="R206" s="90"/>
      <c r="S206" s="90"/>
      <c r="T206" s="90"/>
      <c r="U206" s="90"/>
      <c r="V206" s="90"/>
      <c r="W206" s="90"/>
      <c r="X206" s="90"/>
      <c r="Y206" s="90"/>
    </row>
    <row r="207" spans="2:25">
      <c r="B207" s="76"/>
      <c r="C207" s="73"/>
      <c r="D207" s="73"/>
      <c r="E207" s="73"/>
      <c r="F207" s="73"/>
      <c r="G207" s="73"/>
      <c r="H207" s="73"/>
      <c r="I207" s="77"/>
      <c r="K207" s="76"/>
      <c r="L207" s="73"/>
      <c r="M207" s="73"/>
      <c r="N207" s="73"/>
      <c r="O207" s="73"/>
      <c r="P207" s="73"/>
      <c r="Q207" s="77"/>
      <c r="R207" s="90"/>
      <c r="S207" s="90"/>
      <c r="T207" s="90"/>
      <c r="U207" s="90"/>
      <c r="V207" s="90"/>
      <c r="W207" s="90"/>
      <c r="X207" s="90"/>
      <c r="Y207" s="90"/>
    </row>
    <row r="208" spans="2:25">
      <c r="B208" s="76"/>
      <c r="C208" s="73"/>
      <c r="D208" s="73"/>
      <c r="E208" s="73"/>
      <c r="F208" s="73"/>
      <c r="G208" s="73"/>
      <c r="H208" s="73"/>
      <c r="I208" s="77"/>
      <c r="K208" s="76"/>
      <c r="L208" s="73"/>
      <c r="M208" s="73"/>
      <c r="N208" s="73"/>
      <c r="O208" s="73"/>
      <c r="P208" s="73"/>
      <c r="Q208" s="77"/>
      <c r="R208" s="90"/>
      <c r="S208" s="90"/>
      <c r="T208" s="90"/>
      <c r="U208" s="90"/>
      <c r="V208" s="90"/>
      <c r="W208" s="90"/>
      <c r="X208" s="90"/>
      <c r="Y208" s="90"/>
    </row>
    <row r="209" spans="2:25">
      <c r="B209" s="76"/>
      <c r="C209" s="73"/>
      <c r="D209" s="73"/>
      <c r="E209" s="73"/>
      <c r="F209" s="73"/>
      <c r="G209" s="73"/>
      <c r="H209" s="73"/>
      <c r="I209" s="77"/>
      <c r="K209" s="76"/>
      <c r="L209" s="73"/>
      <c r="M209" s="73"/>
      <c r="N209" s="73"/>
      <c r="O209" s="73"/>
      <c r="P209" s="73"/>
      <c r="Q209" s="77"/>
      <c r="R209" s="90"/>
      <c r="S209" s="90"/>
      <c r="T209" s="90"/>
      <c r="U209" s="90"/>
      <c r="V209" s="90"/>
      <c r="W209" s="90"/>
      <c r="X209" s="90"/>
      <c r="Y209" s="90"/>
    </row>
    <row r="210" spans="2:25">
      <c r="B210" s="76"/>
      <c r="C210" s="73"/>
      <c r="D210" s="73"/>
      <c r="E210" s="73"/>
      <c r="F210" s="73"/>
      <c r="G210" s="73"/>
      <c r="H210" s="73"/>
      <c r="I210" s="77"/>
      <c r="K210" s="76"/>
      <c r="L210" s="73"/>
      <c r="M210" s="73"/>
      <c r="N210" s="73"/>
      <c r="O210" s="73"/>
      <c r="P210" s="73"/>
      <c r="Q210" s="77"/>
      <c r="R210" s="90"/>
      <c r="S210" s="90"/>
      <c r="T210" s="90"/>
      <c r="U210" s="90"/>
      <c r="V210" s="90"/>
      <c r="W210" s="90"/>
      <c r="X210" s="90"/>
      <c r="Y210" s="90"/>
    </row>
    <row r="211" spans="2:25">
      <c r="B211" s="76"/>
      <c r="C211" s="73"/>
      <c r="D211" s="73"/>
      <c r="E211" s="73"/>
      <c r="F211" s="73"/>
      <c r="G211" s="73"/>
      <c r="H211" s="73"/>
      <c r="I211" s="77"/>
      <c r="K211" s="76"/>
      <c r="L211" s="73"/>
      <c r="M211" s="73"/>
      <c r="N211" s="73"/>
      <c r="O211" s="73"/>
      <c r="P211" s="73"/>
      <c r="Q211" s="77"/>
      <c r="R211" s="90"/>
      <c r="S211" s="90"/>
      <c r="T211" s="90"/>
      <c r="U211" s="90"/>
      <c r="V211" s="90"/>
      <c r="W211" s="90"/>
      <c r="X211" s="90"/>
      <c r="Y211" s="90"/>
    </row>
    <row r="212" spans="2:25">
      <c r="B212" s="76"/>
      <c r="C212" s="73"/>
      <c r="D212" s="73"/>
      <c r="E212" s="73"/>
      <c r="F212" s="73"/>
      <c r="G212" s="73"/>
      <c r="H212" s="73"/>
      <c r="I212" s="77"/>
      <c r="K212" s="76"/>
      <c r="L212" s="73"/>
      <c r="M212" s="73"/>
      <c r="N212" s="73"/>
      <c r="O212" s="73"/>
      <c r="P212" s="73"/>
      <c r="Q212" s="77"/>
      <c r="R212" s="90"/>
      <c r="S212" s="90"/>
      <c r="T212" s="90"/>
      <c r="U212" s="90"/>
      <c r="V212" s="90"/>
      <c r="W212" s="90"/>
      <c r="X212" s="90"/>
      <c r="Y212" s="90"/>
    </row>
    <row r="213" spans="2:25" ht="17" thickBot="1">
      <c r="B213" s="78"/>
      <c r="C213" s="79"/>
      <c r="D213" s="79"/>
      <c r="E213" s="79"/>
      <c r="F213" s="79"/>
      <c r="G213" s="79"/>
      <c r="H213" s="79"/>
      <c r="I213" s="80"/>
      <c r="K213" s="78"/>
      <c r="L213" s="79"/>
      <c r="M213" s="79"/>
      <c r="N213" s="79"/>
      <c r="O213" s="79"/>
      <c r="P213" s="79"/>
      <c r="Q213" s="80"/>
      <c r="R213" s="90"/>
      <c r="S213" s="90"/>
      <c r="T213" s="90"/>
      <c r="U213" s="90"/>
      <c r="V213" s="90"/>
      <c r="W213" s="90"/>
      <c r="X213" s="90"/>
      <c r="Y213" s="90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>ROUND($I$6/D18,0)</f>
        <v>1345</v>
      </c>
      <c r="J9" s="28">
        <f>J6+14</f>
        <v>43868</v>
      </c>
      <c r="K9" s="25">
        <f>ROUND($K$6/E18,0)</f>
        <v>642</v>
      </c>
      <c r="L9" s="28">
        <f>L6+14</f>
        <v>43868</v>
      </c>
      <c r="M9" s="25">
        <f>I9+K9</f>
        <v>1987</v>
      </c>
      <c r="O9" s="25">
        <f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>ROUND($I$6/D19,0)</f>
        <v>2018</v>
      </c>
      <c r="J10" s="28">
        <f>J6+21</f>
        <v>43875</v>
      </c>
      <c r="K10" s="25">
        <f>ROUND($K$6/E19,0)</f>
        <v>948</v>
      </c>
      <c r="L10" s="28">
        <f>L6+21</f>
        <v>43875</v>
      </c>
      <c r="M10" s="25">
        <f>I10+K10</f>
        <v>2966</v>
      </c>
      <c r="O10" s="25">
        <f>ROUND($M$6/M10,2)</f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161</v>
      </c>
      <c r="B1" t="s">
        <v>162</v>
      </c>
      <c r="C1" t="s">
        <v>163</v>
      </c>
      <c r="D1" t="s">
        <v>164</v>
      </c>
      <c r="E1" t="s">
        <v>165</v>
      </c>
      <c r="F1" t="s">
        <v>166</v>
      </c>
      <c r="G1" t="s">
        <v>167</v>
      </c>
      <c r="H1" t="s">
        <v>168</v>
      </c>
      <c r="I1" t="s">
        <v>169</v>
      </c>
    </row>
    <row r="2" spans="1:9">
      <c r="A2" t="s">
        <v>53</v>
      </c>
      <c r="B2" s="63">
        <v>43893</v>
      </c>
      <c r="C2" t="s">
        <v>170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170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170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170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170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170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170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170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170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170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170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170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170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170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170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170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170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170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170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170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170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170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170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170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170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170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170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170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170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170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170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170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170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170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170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170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170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170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170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170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170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170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170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170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170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170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170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170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170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170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170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170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171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171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171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171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171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171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171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171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171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171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171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171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171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171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E1" workbookViewId="0">
      <selection activeCell="A14" sqref="A14:XFD14"/>
    </sheetView>
  </sheetViews>
  <sheetFormatPr baseColWidth="10" defaultColWidth="9.1640625" defaultRowHeight="15"/>
  <cols>
    <col min="1" max="3" width="20.6640625" style="93" customWidth="1"/>
    <col min="4" max="4" width="23.5" style="93" customWidth="1"/>
    <col min="5" max="8" width="20.6640625" style="93" customWidth="1"/>
    <col min="9" max="9" width="21.5" style="93" customWidth="1"/>
    <col min="10" max="10" width="22.5" style="93" customWidth="1"/>
    <col min="11" max="16384" width="9.1640625" style="93"/>
  </cols>
  <sheetData>
    <row r="1" spans="1:18" ht="64">
      <c r="A1" s="92" t="s">
        <v>97</v>
      </c>
      <c r="B1" s="92" t="s">
        <v>98</v>
      </c>
      <c r="C1" s="92" t="s">
        <v>177</v>
      </c>
      <c r="D1" s="92" t="s">
        <v>178</v>
      </c>
      <c r="E1" s="92" t="s">
        <v>99</v>
      </c>
      <c r="F1" s="92" t="s">
        <v>100</v>
      </c>
      <c r="G1" s="92" t="s">
        <v>101</v>
      </c>
      <c r="H1" s="92" t="s">
        <v>102</v>
      </c>
      <c r="I1" s="92" t="s">
        <v>103</v>
      </c>
      <c r="J1" s="92" t="s">
        <v>104</v>
      </c>
      <c r="K1" s="92"/>
      <c r="L1" s="92"/>
      <c r="M1" s="92"/>
      <c r="N1" s="92"/>
      <c r="O1" s="92"/>
      <c r="P1" s="92"/>
      <c r="Q1" s="92"/>
      <c r="R1" s="92"/>
    </row>
    <row r="2" spans="1:18" ht="64">
      <c r="A2" s="92" t="s">
        <v>131</v>
      </c>
      <c r="B2" s="92" t="s">
        <v>105</v>
      </c>
      <c r="C2" s="92" t="s">
        <v>106</v>
      </c>
      <c r="D2" s="92" t="s">
        <v>107</v>
      </c>
      <c r="E2" s="92" t="s">
        <v>108</v>
      </c>
      <c r="F2" s="92" t="s">
        <v>109</v>
      </c>
      <c r="G2" s="92" t="s">
        <v>110</v>
      </c>
      <c r="H2" s="92" t="s">
        <v>111</v>
      </c>
      <c r="I2" s="92" t="s">
        <v>112</v>
      </c>
      <c r="J2" s="92" t="s">
        <v>113</v>
      </c>
      <c r="K2" s="92"/>
      <c r="L2" s="92">
        <v>111</v>
      </c>
      <c r="M2" s="92"/>
      <c r="N2" s="92"/>
      <c r="O2" s="92"/>
      <c r="P2" s="92"/>
      <c r="Q2" s="92"/>
      <c r="R2" s="92"/>
    </row>
    <row r="3" spans="1:18">
      <c r="A3" s="94">
        <v>43892</v>
      </c>
      <c r="B3" s="93">
        <v>308</v>
      </c>
      <c r="C3" s="93">
        <v>293</v>
      </c>
      <c r="D3" s="93">
        <v>325</v>
      </c>
      <c r="E3" s="93">
        <v>226</v>
      </c>
      <c r="F3" s="93">
        <v>213</v>
      </c>
      <c r="G3" s="93">
        <v>240</v>
      </c>
      <c r="L3" s="93">
        <v>129</v>
      </c>
      <c r="M3" s="93">
        <f>L3-L2</f>
        <v>18</v>
      </c>
      <c r="Q3" s="93" t="s">
        <v>80</v>
      </c>
    </row>
    <row r="4" spans="1:18">
      <c r="A4" s="94">
        <v>43893</v>
      </c>
      <c r="B4" s="93">
        <v>327</v>
      </c>
      <c r="C4" s="93">
        <v>311</v>
      </c>
      <c r="D4" s="93">
        <v>346</v>
      </c>
      <c r="E4" s="93">
        <v>263</v>
      </c>
      <c r="F4" s="93">
        <v>248</v>
      </c>
      <c r="G4" s="93">
        <v>279</v>
      </c>
      <c r="L4" s="93">
        <v>157</v>
      </c>
      <c r="M4" s="93">
        <f>L4-L3</f>
        <v>28</v>
      </c>
    </row>
    <row r="5" spans="1:18">
      <c r="A5" s="94">
        <v>43894</v>
      </c>
      <c r="B5" s="93">
        <v>452</v>
      </c>
      <c r="C5" s="93">
        <v>435</v>
      </c>
      <c r="D5" s="93">
        <v>470</v>
      </c>
      <c r="E5" s="93">
        <v>329</v>
      </c>
      <c r="F5" s="93">
        <v>313</v>
      </c>
      <c r="G5" s="93">
        <v>346</v>
      </c>
      <c r="L5" s="93">
        <v>196</v>
      </c>
      <c r="M5" s="93">
        <f t="shared" ref="M5:M18" si="0">L5-L4</f>
        <v>39</v>
      </c>
      <c r="Q5" s="93" t="s">
        <v>81</v>
      </c>
    </row>
    <row r="6" spans="1:18">
      <c r="A6" s="94">
        <v>43895</v>
      </c>
      <c r="B6" s="93">
        <v>498</v>
      </c>
      <c r="C6" s="93">
        <v>473</v>
      </c>
      <c r="D6" s="93">
        <v>520</v>
      </c>
      <c r="E6" s="93">
        <v>396</v>
      </c>
      <c r="F6" s="93">
        <v>378</v>
      </c>
      <c r="G6" s="93">
        <v>415</v>
      </c>
      <c r="L6" s="93">
        <v>262</v>
      </c>
      <c r="M6" s="93">
        <f t="shared" si="0"/>
        <v>66</v>
      </c>
    </row>
    <row r="7" spans="1:18">
      <c r="A7" s="94">
        <v>43896</v>
      </c>
      <c r="B7" s="93">
        <v>763</v>
      </c>
      <c r="C7" s="93">
        <v>735</v>
      </c>
      <c r="D7" s="93">
        <v>791</v>
      </c>
      <c r="E7" s="93">
        <v>510</v>
      </c>
      <c r="F7" s="93">
        <v>488</v>
      </c>
      <c r="G7" s="93">
        <v>532</v>
      </c>
      <c r="H7" s="93">
        <v>2.2599999999999998</v>
      </c>
      <c r="I7" s="93">
        <v>2.17</v>
      </c>
      <c r="J7" s="93">
        <v>2.33</v>
      </c>
      <c r="L7" s="93">
        <v>400</v>
      </c>
      <c r="M7" s="93">
        <f t="shared" si="0"/>
        <v>138</v>
      </c>
      <c r="N7" s="93">
        <f>M7/M3</f>
        <v>7.666666666666667</v>
      </c>
      <c r="Q7" s="93" t="s">
        <v>82</v>
      </c>
    </row>
    <row r="8" spans="1:18">
      <c r="A8" s="94">
        <v>43897</v>
      </c>
      <c r="B8" s="93">
        <v>992</v>
      </c>
      <c r="C8" s="93">
        <v>961</v>
      </c>
      <c r="D8" s="93">
        <v>1025</v>
      </c>
      <c r="E8" s="93">
        <v>676</v>
      </c>
      <c r="F8" s="93">
        <v>651</v>
      </c>
      <c r="G8" s="93">
        <v>702</v>
      </c>
      <c r="H8" s="93">
        <v>2.57</v>
      </c>
      <c r="I8" s="93">
        <v>2.48</v>
      </c>
      <c r="J8" s="93">
        <v>2.67</v>
      </c>
      <c r="L8" s="93">
        <v>684</v>
      </c>
      <c r="M8" s="93">
        <f t="shared" si="0"/>
        <v>284</v>
      </c>
      <c r="N8" s="93">
        <f t="shared" ref="N8:N18" si="1">L8/L4</f>
        <v>4.3566878980891719</v>
      </c>
      <c r="Q8" s="93" t="s">
        <v>83</v>
      </c>
    </row>
    <row r="9" spans="1:18">
      <c r="A9" s="94">
        <v>43898</v>
      </c>
      <c r="B9" s="93">
        <v>1337</v>
      </c>
      <c r="C9" s="93">
        <v>1303</v>
      </c>
      <c r="D9" s="93">
        <v>1376</v>
      </c>
      <c r="E9" s="93">
        <v>897</v>
      </c>
      <c r="F9" s="93">
        <v>868</v>
      </c>
      <c r="G9" s="93">
        <v>928</v>
      </c>
      <c r="H9" s="93">
        <v>2.73</v>
      </c>
      <c r="I9" s="93">
        <v>2.65</v>
      </c>
      <c r="J9" s="93">
        <v>2.84</v>
      </c>
      <c r="L9" s="93">
        <v>847</v>
      </c>
      <c r="M9" s="93">
        <f t="shared" si="0"/>
        <v>163</v>
      </c>
      <c r="N9" s="93">
        <f t="shared" si="1"/>
        <v>4.3214285714285712</v>
      </c>
    </row>
    <row r="10" spans="1:18">
      <c r="A10" s="94">
        <v>43899</v>
      </c>
      <c r="B10" s="93">
        <v>1987</v>
      </c>
      <c r="C10" s="93">
        <v>1941</v>
      </c>
      <c r="D10" s="93">
        <v>2027</v>
      </c>
      <c r="E10" s="93">
        <v>1270</v>
      </c>
      <c r="F10" s="93">
        <v>1235</v>
      </c>
      <c r="G10" s="93">
        <v>1305</v>
      </c>
      <c r="H10" s="93">
        <v>3.21</v>
      </c>
      <c r="I10" s="93">
        <v>3.13</v>
      </c>
      <c r="J10" s="93">
        <v>3.3</v>
      </c>
      <c r="L10" s="93">
        <v>902</v>
      </c>
      <c r="M10" s="93">
        <f t="shared" si="0"/>
        <v>55</v>
      </c>
      <c r="N10" s="93">
        <f t="shared" si="1"/>
        <v>3.4427480916030535</v>
      </c>
      <c r="Q10" s="93" t="s">
        <v>84</v>
      </c>
    </row>
    <row r="11" spans="1:18">
      <c r="A11" s="94">
        <v>43900</v>
      </c>
      <c r="B11" s="93">
        <v>2552</v>
      </c>
      <c r="C11" s="93">
        <v>2511</v>
      </c>
      <c r="D11" s="93">
        <v>2603</v>
      </c>
      <c r="E11" s="93">
        <v>1717</v>
      </c>
      <c r="F11" s="93">
        <v>1679</v>
      </c>
      <c r="G11" s="93">
        <v>1758</v>
      </c>
      <c r="H11" s="93">
        <v>3.37</v>
      </c>
      <c r="I11" s="93">
        <v>3.3</v>
      </c>
      <c r="J11" s="93">
        <v>3.44</v>
      </c>
      <c r="L11" s="93">
        <v>1139</v>
      </c>
      <c r="M11" s="93">
        <f t="shared" si="0"/>
        <v>237</v>
      </c>
      <c r="N11" s="93">
        <f t="shared" si="1"/>
        <v>2.8475000000000001</v>
      </c>
      <c r="Q11" s="93" t="s">
        <v>85</v>
      </c>
    </row>
    <row r="12" spans="1:18">
      <c r="A12" s="94">
        <v>43901</v>
      </c>
      <c r="B12" s="93">
        <v>3231</v>
      </c>
      <c r="C12" s="93">
        <v>3184</v>
      </c>
      <c r="D12" s="93">
        <v>3278</v>
      </c>
      <c r="E12" s="93">
        <v>2277</v>
      </c>
      <c r="F12" s="93">
        <v>2234</v>
      </c>
      <c r="G12" s="93">
        <v>2321</v>
      </c>
      <c r="H12" s="93">
        <v>3.37</v>
      </c>
      <c r="I12" s="93">
        <v>3.3</v>
      </c>
      <c r="J12" s="93">
        <v>3.43</v>
      </c>
      <c r="L12" s="93">
        <v>1296</v>
      </c>
      <c r="M12" s="93">
        <f t="shared" si="0"/>
        <v>157</v>
      </c>
      <c r="N12" s="93">
        <f t="shared" si="1"/>
        <v>1.8947368421052631</v>
      </c>
    </row>
    <row r="13" spans="1:18">
      <c r="A13" s="94">
        <v>43902</v>
      </c>
      <c r="B13" s="93">
        <v>3597</v>
      </c>
      <c r="C13" s="93">
        <v>3529</v>
      </c>
      <c r="D13" s="93">
        <v>3660</v>
      </c>
      <c r="E13" s="93">
        <v>2842</v>
      </c>
      <c r="F13" s="93">
        <v>2791</v>
      </c>
      <c r="G13" s="93">
        <v>2892</v>
      </c>
      <c r="H13" s="93">
        <v>3.17</v>
      </c>
      <c r="I13" s="93">
        <v>3.11</v>
      </c>
      <c r="J13" s="93">
        <v>3.23</v>
      </c>
      <c r="L13" s="93">
        <v>1567</v>
      </c>
      <c r="M13" s="93">
        <f t="shared" si="0"/>
        <v>271</v>
      </c>
      <c r="N13" s="93">
        <f t="shared" si="1"/>
        <v>1.8500590318772137</v>
      </c>
      <c r="Q13" s="93" t="s">
        <v>179</v>
      </c>
    </row>
    <row r="14" spans="1:18">
      <c r="A14" s="94">
        <v>43903</v>
      </c>
      <c r="B14" s="93">
        <v>4368</v>
      </c>
      <c r="C14" s="93">
        <v>4306</v>
      </c>
      <c r="D14" s="93">
        <v>4423</v>
      </c>
      <c r="E14" s="93">
        <v>3437</v>
      </c>
      <c r="F14" s="93">
        <v>3382</v>
      </c>
      <c r="G14" s="93">
        <v>3491</v>
      </c>
      <c r="H14" s="93">
        <v>2.71</v>
      </c>
      <c r="I14" s="93">
        <v>2.67</v>
      </c>
      <c r="J14" s="93">
        <v>2.75</v>
      </c>
      <c r="L14" s="93">
        <v>2369</v>
      </c>
      <c r="M14" s="93">
        <f t="shared" si="0"/>
        <v>802</v>
      </c>
      <c r="N14" s="93">
        <f t="shared" si="1"/>
        <v>2.6263858093126387</v>
      </c>
      <c r="Q14" s="93" t="s">
        <v>86</v>
      </c>
    </row>
    <row r="15" spans="1:18">
      <c r="A15" s="94">
        <v>43904</v>
      </c>
      <c r="B15" s="93">
        <v>4448</v>
      </c>
      <c r="C15" s="93">
        <v>4383</v>
      </c>
      <c r="D15" s="93">
        <v>4517</v>
      </c>
      <c r="E15" s="93">
        <v>3911</v>
      </c>
      <c r="F15" s="93">
        <v>3850</v>
      </c>
      <c r="G15" s="93">
        <v>3969</v>
      </c>
      <c r="H15" s="93">
        <v>2.2799999999999998</v>
      </c>
      <c r="I15" s="93">
        <v>2.25</v>
      </c>
      <c r="J15" s="93">
        <v>2.31</v>
      </c>
      <c r="L15" s="93">
        <v>3062</v>
      </c>
      <c r="M15" s="93">
        <f t="shared" si="0"/>
        <v>693</v>
      </c>
      <c r="N15" s="93">
        <f t="shared" si="1"/>
        <v>2.688323090430202</v>
      </c>
    </row>
    <row r="16" spans="1:18">
      <c r="A16" s="94">
        <v>43905</v>
      </c>
      <c r="B16" s="93">
        <v>4694</v>
      </c>
      <c r="C16" s="93">
        <v>4616</v>
      </c>
      <c r="D16" s="93">
        <v>4765</v>
      </c>
      <c r="E16" s="93">
        <v>4277</v>
      </c>
      <c r="F16" s="93">
        <v>4208</v>
      </c>
      <c r="G16" s="93">
        <v>4341</v>
      </c>
      <c r="H16" s="93">
        <v>1.88</v>
      </c>
      <c r="I16" s="93">
        <v>1.85</v>
      </c>
      <c r="J16" s="93">
        <v>1.9</v>
      </c>
      <c r="L16" s="93">
        <v>3795</v>
      </c>
      <c r="M16" s="93">
        <f t="shared" si="0"/>
        <v>733</v>
      </c>
      <c r="N16" s="93">
        <f t="shared" si="1"/>
        <v>2.9282407407407409</v>
      </c>
      <c r="Q16" s="93" t="s">
        <v>87</v>
      </c>
    </row>
    <row r="17" spans="1:17">
      <c r="A17" s="94">
        <v>43906</v>
      </c>
      <c r="B17" s="93">
        <v>5991</v>
      </c>
      <c r="C17" s="93">
        <v>5926</v>
      </c>
      <c r="D17" s="93">
        <v>6069</v>
      </c>
      <c r="E17" s="93">
        <v>4875</v>
      </c>
      <c r="F17" s="93">
        <v>4808</v>
      </c>
      <c r="G17" s="93">
        <v>4943</v>
      </c>
      <c r="H17" s="93">
        <v>1.72</v>
      </c>
      <c r="I17" s="93">
        <v>1.7</v>
      </c>
      <c r="J17" s="93">
        <v>1.73</v>
      </c>
      <c r="L17" s="93">
        <v>4838</v>
      </c>
      <c r="M17" s="93">
        <f t="shared" si="0"/>
        <v>1043</v>
      </c>
      <c r="N17" s="93">
        <f t="shared" si="1"/>
        <v>3.087428206764518</v>
      </c>
    </row>
    <row r="18" spans="1:17">
      <c r="A18" s="94">
        <v>43907</v>
      </c>
      <c r="B18" s="93">
        <v>5262</v>
      </c>
      <c r="C18" s="93">
        <v>5187</v>
      </c>
      <c r="D18" s="93">
        <v>5343</v>
      </c>
      <c r="E18" s="93">
        <v>5099</v>
      </c>
      <c r="F18" s="93">
        <v>5028</v>
      </c>
      <c r="G18" s="93">
        <v>5173</v>
      </c>
      <c r="H18" s="93">
        <v>1.48</v>
      </c>
      <c r="I18" s="93">
        <v>1.47</v>
      </c>
      <c r="J18" s="93">
        <v>1.5</v>
      </c>
      <c r="L18" s="93">
        <v>6012</v>
      </c>
      <c r="M18" s="93">
        <f t="shared" si="0"/>
        <v>1174</v>
      </c>
      <c r="N18" s="93">
        <f t="shared" si="1"/>
        <v>2.5377796538623891</v>
      </c>
    </row>
    <row r="19" spans="1:17">
      <c r="A19" s="94">
        <v>43908</v>
      </c>
      <c r="B19" s="93">
        <v>5328</v>
      </c>
      <c r="C19" s="93">
        <v>5255</v>
      </c>
      <c r="D19" s="93">
        <v>5398</v>
      </c>
      <c r="E19" s="93">
        <v>5319</v>
      </c>
      <c r="F19" s="93">
        <v>5246</v>
      </c>
      <c r="G19" s="93">
        <v>5393</v>
      </c>
      <c r="H19" s="93">
        <v>1.36</v>
      </c>
      <c r="I19" s="93">
        <v>1.34</v>
      </c>
      <c r="J19" s="93">
        <v>1.37</v>
      </c>
      <c r="L19" s="93">
        <v>7156</v>
      </c>
    </row>
    <row r="20" spans="1:17">
      <c r="A20" s="94">
        <v>43909</v>
      </c>
      <c r="B20" s="93">
        <v>4749</v>
      </c>
      <c r="C20" s="93">
        <v>4674</v>
      </c>
      <c r="D20" s="93">
        <v>4829</v>
      </c>
      <c r="E20" s="93">
        <v>5333</v>
      </c>
      <c r="F20" s="93">
        <v>5260</v>
      </c>
      <c r="G20" s="93">
        <v>5409</v>
      </c>
      <c r="H20" s="93">
        <v>1.25</v>
      </c>
      <c r="I20" s="93">
        <v>1.23</v>
      </c>
      <c r="J20" s="93">
        <v>1.26</v>
      </c>
      <c r="L20" s="93">
        <v>8198</v>
      </c>
    </row>
    <row r="21" spans="1:17">
      <c r="A21" s="94">
        <v>43910</v>
      </c>
      <c r="B21" s="93">
        <v>5315</v>
      </c>
      <c r="C21" s="93">
        <v>5242</v>
      </c>
      <c r="D21" s="93">
        <v>5382</v>
      </c>
      <c r="E21" s="93">
        <v>5164</v>
      </c>
      <c r="F21" s="93">
        <v>5089</v>
      </c>
      <c r="G21" s="93">
        <v>5238</v>
      </c>
      <c r="H21" s="93">
        <v>1.06</v>
      </c>
      <c r="I21" s="93">
        <v>1.05</v>
      </c>
      <c r="J21" s="93">
        <v>1.07</v>
      </c>
      <c r="L21" s="93">
        <v>14138</v>
      </c>
    </row>
    <row r="22" spans="1:17">
      <c r="A22" s="94">
        <v>43911</v>
      </c>
      <c r="B22" s="93">
        <v>4491</v>
      </c>
      <c r="C22" s="93">
        <v>4424</v>
      </c>
      <c r="D22" s="93">
        <v>4552</v>
      </c>
      <c r="E22" s="93">
        <v>4971</v>
      </c>
      <c r="F22" s="93">
        <v>4898</v>
      </c>
      <c r="G22" s="93">
        <v>5040</v>
      </c>
      <c r="H22" s="93">
        <v>0.97</v>
      </c>
      <c r="I22" s="93">
        <v>0.96</v>
      </c>
      <c r="J22" s="93">
        <v>0.98</v>
      </c>
      <c r="L22" s="93">
        <v>18187</v>
      </c>
      <c r="Q22" s="93" t="s">
        <v>88</v>
      </c>
    </row>
    <row r="23" spans="1:17">
      <c r="A23" s="94">
        <v>43912</v>
      </c>
      <c r="B23" s="93">
        <v>3897</v>
      </c>
      <c r="C23" s="93">
        <v>3834</v>
      </c>
      <c r="D23" s="93">
        <v>3962</v>
      </c>
      <c r="E23" s="93">
        <v>4613</v>
      </c>
      <c r="F23" s="93">
        <v>4543</v>
      </c>
      <c r="G23" s="93">
        <v>4681</v>
      </c>
      <c r="H23" s="93">
        <v>0.87</v>
      </c>
      <c r="I23" s="93">
        <v>0.86</v>
      </c>
      <c r="J23" s="93">
        <v>0.88</v>
      </c>
      <c r="L23" s="93">
        <v>21463</v>
      </c>
    </row>
    <row r="24" spans="1:17">
      <c r="A24" s="94">
        <v>43913</v>
      </c>
      <c r="B24" s="93">
        <v>5183</v>
      </c>
      <c r="C24" s="93">
        <v>5113</v>
      </c>
      <c r="D24" s="93">
        <v>5251</v>
      </c>
      <c r="E24" s="93">
        <v>4722</v>
      </c>
      <c r="F24" s="93">
        <v>4653</v>
      </c>
      <c r="G24" s="93">
        <v>4787</v>
      </c>
      <c r="H24" s="93">
        <v>0.89</v>
      </c>
      <c r="I24" s="93">
        <v>0.88</v>
      </c>
      <c r="J24" s="93">
        <v>0.89</v>
      </c>
      <c r="L24" s="93">
        <v>24774</v>
      </c>
      <c r="Q24" s="93" t="s">
        <v>89</v>
      </c>
    </row>
    <row r="25" spans="1:17">
      <c r="A25" s="94">
        <v>43914</v>
      </c>
      <c r="B25" s="93">
        <v>4165</v>
      </c>
      <c r="C25" s="93">
        <v>4104</v>
      </c>
      <c r="D25" s="93">
        <v>4233</v>
      </c>
      <c r="E25" s="93">
        <v>4434</v>
      </c>
      <c r="F25" s="93">
        <v>4368</v>
      </c>
      <c r="G25" s="93">
        <v>4499</v>
      </c>
      <c r="H25" s="93">
        <v>0.86</v>
      </c>
      <c r="I25" s="93">
        <v>0.85</v>
      </c>
      <c r="J25" s="93">
        <v>0.87</v>
      </c>
      <c r="L25" s="93">
        <v>29212</v>
      </c>
    </row>
    <row r="26" spans="1:17">
      <c r="A26" s="94">
        <v>43915</v>
      </c>
      <c r="B26" s="93">
        <v>4407</v>
      </c>
      <c r="C26" s="93">
        <v>4340</v>
      </c>
      <c r="D26" s="93">
        <v>4481</v>
      </c>
      <c r="E26" s="93">
        <v>4413</v>
      </c>
      <c r="F26" s="93">
        <v>4347</v>
      </c>
      <c r="G26" s="93">
        <v>4482</v>
      </c>
      <c r="H26" s="93">
        <v>0.89</v>
      </c>
      <c r="I26" s="93">
        <v>0.88</v>
      </c>
      <c r="J26" s="93">
        <v>0.9</v>
      </c>
      <c r="L26" s="93">
        <v>31554</v>
      </c>
      <c r="Q26" s="93" t="s">
        <v>90</v>
      </c>
    </row>
    <row r="27" spans="1:17">
      <c r="A27" s="94">
        <v>43916</v>
      </c>
      <c r="B27" s="93">
        <v>4042</v>
      </c>
      <c r="C27" s="93">
        <v>3978</v>
      </c>
      <c r="D27" s="93">
        <v>4111</v>
      </c>
      <c r="E27" s="93">
        <v>4449</v>
      </c>
      <c r="F27" s="93">
        <v>4383</v>
      </c>
      <c r="G27" s="93">
        <v>4519</v>
      </c>
      <c r="H27" s="93">
        <v>0.96</v>
      </c>
      <c r="I27" s="93">
        <v>0.95</v>
      </c>
      <c r="J27" s="93">
        <v>0.98</v>
      </c>
      <c r="L27" s="93">
        <v>36508</v>
      </c>
      <c r="Q27" s="93" t="s">
        <v>91</v>
      </c>
    </row>
    <row r="28" spans="1:17">
      <c r="A28" s="94">
        <v>43917</v>
      </c>
      <c r="B28" s="93">
        <v>4137</v>
      </c>
      <c r="C28" s="93">
        <v>4067</v>
      </c>
      <c r="D28" s="93">
        <v>4205</v>
      </c>
      <c r="E28" s="93">
        <v>4188</v>
      </c>
      <c r="F28" s="93">
        <v>4122</v>
      </c>
      <c r="G28" s="93">
        <v>4257</v>
      </c>
      <c r="H28" s="93">
        <v>0.89</v>
      </c>
      <c r="I28" s="93">
        <v>0.88</v>
      </c>
      <c r="J28" s="93">
        <v>0.9</v>
      </c>
      <c r="L28" s="93">
        <v>42288</v>
      </c>
    </row>
    <row r="29" spans="1:17">
      <c r="A29" s="94">
        <v>43918</v>
      </c>
      <c r="B29" s="93">
        <v>3911</v>
      </c>
      <c r="C29" s="93">
        <v>3845</v>
      </c>
      <c r="D29" s="93">
        <v>3979</v>
      </c>
      <c r="E29" s="93">
        <v>4124</v>
      </c>
      <c r="F29" s="93">
        <v>4057</v>
      </c>
      <c r="G29" s="93">
        <v>4194</v>
      </c>
      <c r="H29" s="93">
        <v>0.93</v>
      </c>
      <c r="I29" s="93">
        <v>0.92</v>
      </c>
      <c r="J29" s="93">
        <v>0.94</v>
      </c>
      <c r="L29" s="93">
        <v>48582</v>
      </c>
      <c r="Q29" s="93" t="s">
        <v>92</v>
      </c>
    </row>
    <row r="30" spans="1:17">
      <c r="A30" s="94">
        <v>43919</v>
      </c>
      <c r="B30" s="93">
        <v>3351</v>
      </c>
      <c r="C30" s="93">
        <v>3283</v>
      </c>
      <c r="D30" s="93">
        <v>3414</v>
      </c>
      <c r="E30" s="93">
        <v>3860</v>
      </c>
      <c r="F30" s="93">
        <v>3793</v>
      </c>
      <c r="G30" s="93">
        <v>3927</v>
      </c>
      <c r="H30" s="93">
        <v>0.87</v>
      </c>
      <c r="I30" s="93">
        <v>0.87</v>
      </c>
      <c r="J30" s="93">
        <v>0.89</v>
      </c>
      <c r="L30" s="93">
        <v>52547</v>
      </c>
      <c r="Q30" s="93" t="s">
        <v>93</v>
      </c>
    </row>
    <row r="31" spans="1:17">
      <c r="A31" s="94">
        <v>43920</v>
      </c>
      <c r="B31" s="93">
        <v>4351</v>
      </c>
      <c r="C31" s="93">
        <v>4289</v>
      </c>
      <c r="D31" s="93">
        <v>4405</v>
      </c>
      <c r="E31" s="93">
        <v>3937</v>
      </c>
      <c r="F31" s="93">
        <v>3871</v>
      </c>
      <c r="G31" s="93">
        <v>4001</v>
      </c>
      <c r="H31" s="93">
        <v>0.88</v>
      </c>
      <c r="I31" s="93">
        <v>0.87</v>
      </c>
      <c r="J31" s="93">
        <v>0.89</v>
      </c>
      <c r="L31" s="93">
        <v>57298</v>
      </c>
    </row>
    <row r="32" spans="1:17">
      <c r="A32" s="94">
        <v>43921</v>
      </c>
      <c r="B32" s="93">
        <v>3609</v>
      </c>
      <c r="C32" s="93">
        <v>3548</v>
      </c>
      <c r="D32" s="93">
        <v>3691</v>
      </c>
      <c r="E32" s="93">
        <v>3805</v>
      </c>
      <c r="F32" s="93">
        <v>3741</v>
      </c>
      <c r="G32" s="93">
        <v>3872</v>
      </c>
      <c r="H32" s="93">
        <v>0.91</v>
      </c>
      <c r="I32" s="93">
        <v>0.9</v>
      </c>
      <c r="J32" s="93">
        <v>0.92</v>
      </c>
      <c r="L32" s="93">
        <v>61913</v>
      </c>
      <c r="Q32" s="93" t="s">
        <v>94</v>
      </c>
    </row>
    <row r="33" spans="1:17">
      <c r="A33" s="94">
        <v>43922</v>
      </c>
      <c r="B33" s="93">
        <v>4030</v>
      </c>
      <c r="C33" s="93">
        <v>3971</v>
      </c>
      <c r="D33" s="93">
        <v>4095</v>
      </c>
      <c r="E33" s="93">
        <v>3835</v>
      </c>
      <c r="F33" s="93">
        <v>3773</v>
      </c>
      <c r="G33" s="93">
        <v>3901</v>
      </c>
      <c r="H33" s="93">
        <v>0.93</v>
      </c>
      <c r="I33" s="93">
        <v>0.92</v>
      </c>
      <c r="J33" s="93">
        <v>0.94</v>
      </c>
      <c r="L33" s="93">
        <v>67366</v>
      </c>
      <c r="Q33" s="93" t="s">
        <v>95</v>
      </c>
    </row>
    <row r="34" spans="1:17">
      <c r="A34" s="94">
        <v>43923</v>
      </c>
      <c r="B34" s="93">
        <v>3771</v>
      </c>
      <c r="C34" s="93">
        <v>3705</v>
      </c>
      <c r="D34" s="93">
        <v>3832</v>
      </c>
      <c r="E34" s="93">
        <v>3940</v>
      </c>
      <c r="F34" s="93">
        <v>3878</v>
      </c>
      <c r="G34" s="93">
        <v>4005</v>
      </c>
      <c r="H34" s="93">
        <v>1.02</v>
      </c>
      <c r="I34" s="93">
        <v>1.01</v>
      </c>
      <c r="J34" s="93">
        <v>1.03</v>
      </c>
      <c r="L34" s="93">
        <v>73522</v>
      </c>
    </row>
    <row r="35" spans="1:17">
      <c r="A35" s="94">
        <v>43924</v>
      </c>
      <c r="B35" s="93">
        <v>3760</v>
      </c>
      <c r="C35" s="93">
        <v>3693</v>
      </c>
      <c r="D35" s="93">
        <v>3824</v>
      </c>
      <c r="E35" s="93">
        <v>3792</v>
      </c>
      <c r="F35" s="93">
        <v>3729</v>
      </c>
      <c r="G35" s="93">
        <v>3860</v>
      </c>
      <c r="H35" s="93">
        <v>0.96</v>
      </c>
      <c r="I35" s="93">
        <v>0.95</v>
      </c>
      <c r="J35" s="93">
        <v>0.97</v>
      </c>
      <c r="L35" s="93">
        <v>79696</v>
      </c>
      <c r="Q35" s="93" t="s">
        <v>96</v>
      </c>
    </row>
    <row r="36" spans="1:17">
      <c r="A36" s="94">
        <v>43925</v>
      </c>
      <c r="B36" s="93">
        <v>3053</v>
      </c>
      <c r="C36" s="93">
        <v>2997</v>
      </c>
      <c r="D36" s="93">
        <v>3111</v>
      </c>
      <c r="E36" s="93">
        <v>3653</v>
      </c>
      <c r="F36" s="93">
        <v>3591</v>
      </c>
      <c r="G36" s="93">
        <v>3715</v>
      </c>
      <c r="H36" s="93">
        <v>0.96</v>
      </c>
      <c r="I36" s="93">
        <v>0.95</v>
      </c>
      <c r="J36" s="93">
        <v>0.97</v>
      </c>
      <c r="L36" s="93">
        <v>85778</v>
      </c>
    </row>
    <row r="37" spans="1:17">
      <c r="A37" s="94">
        <v>43926</v>
      </c>
      <c r="B37" s="93">
        <v>2742</v>
      </c>
      <c r="C37" s="93">
        <v>2676</v>
      </c>
      <c r="D37" s="93">
        <v>2796</v>
      </c>
      <c r="E37" s="93">
        <v>3331</v>
      </c>
      <c r="F37" s="93">
        <v>3268</v>
      </c>
      <c r="G37" s="93">
        <v>3390</v>
      </c>
      <c r="H37" s="93">
        <v>0.87</v>
      </c>
      <c r="I37" s="93">
        <v>0.86</v>
      </c>
      <c r="J37" s="93">
        <v>0.88</v>
      </c>
      <c r="L37" s="93">
        <v>91714</v>
      </c>
    </row>
    <row r="38" spans="1:17">
      <c r="A38" s="94">
        <v>43927</v>
      </c>
      <c r="B38" s="93">
        <v>3344</v>
      </c>
      <c r="C38" s="93">
        <v>3288</v>
      </c>
      <c r="D38" s="93">
        <v>3399</v>
      </c>
      <c r="E38" s="93">
        <v>3225</v>
      </c>
      <c r="F38" s="93">
        <v>3163</v>
      </c>
      <c r="G38" s="93">
        <v>3282</v>
      </c>
      <c r="H38" s="93">
        <v>0.82</v>
      </c>
      <c r="I38" s="93">
        <v>0.81</v>
      </c>
      <c r="J38" s="93">
        <v>0.83</v>
      </c>
      <c r="L38" s="93">
        <v>95391</v>
      </c>
    </row>
    <row r="39" spans="1:17">
      <c r="A39" s="94">
        <v>43928</v>
      </c>
      <c r="B39" s="93">
        <v>3104</v>
      </c>
      <c r="C39" s="93">
        <v>3044</v>
      </c>
      <c r="D39" s="93">
        <v>3172</v>
      </c>
      <c r="E39" s="93">
        <v>3061</v>
      </c>
      <c r="F39" s="93">
        <v>3001</v>
      </c>
      <c r="G39" s="93">
        <v>3119</v>
      </c>
      <c r="H39" s="93">
        <v>0.81</v>
      </c>
      <c r="I39" s="93">
        <v>0.8</v>
      </c>
      <c r="J39" s="93">
        <v>0.82</v>
      </c>
      <c r="L39" s="93">
        <v>99225</v>
      </c>
    </row>
    <row r="40" spans="1:17">
      <c r="A40" s="94">
        <v>43929</v>
      </c>
      <c r="B40" s="93">
        <v>2904</v>
      </c>
      <c r="C40" s="93">
        <v>2840</v>
      </c>
      <c r="D40" s="93">
        <v>2969</v>
      </c>
      <c r="E40" s="93">
        <v>3023</v>
      </c>
      <c r="F40" s="93">
        <v>2962</v>
      </c>
      <c r="G40" s="93">
        <v>3084</v>
      </c>
      <c r="H40" s="93">
        <v>0.83</v>
      </c>
      <c r="I40" s="93">
        <v>0.82</v>
      </c>
      <c r="J40" s="93">
        <v>0.84</v>
      </c>
      <c r="L40" s="93">
        <v>103228</v>
      </c>
    </row>
    <row r="41" spans="1:17">
      <c r="A41" s="94">
        <v>43930</v>
      </c>
      <c r="B41" s="93">
        <v>2725</v>
      </c>
      <c r="C41" s="93">
        <v>2658</v>
      </c>
      <c r="D41" s="93">
        <v>2782</v>
      </c>
      <c r="E41" s="93">
        <v>3019</v>
      </c>
      <c r="F41" s="93">
        <v>2957</v>
      </c>
      <c r="G41" s="93">
        <v>3080</v>
      </c>
      <c r="H41" s="93">
        <v>0.91</v>
      </c>
      <c r="I41" s="93">
        <v>0.89</v>
      </c>
      <c r="J41" s="93">
        <v>0.92</v>
      </c>
      <c r="L41" s="93">
        <v>108202</v>
      </c>
    </row>
    <row r="42" spans="1:17">
      <c r="A42" s="94">
        <v>43931</v>
      </c>
      <c r="B42" s="93">
        <v>2334</v>
      </c>
      <c r="C42" s="93">
        <v>2278</v>
      </c>
      <c r="D42" s="93">
        <v>2405</v>
      </c>
      <c r="E42" s="93">
        <v>2767</v>
      </c>
      <c r="F42" s="93">
        <v>2705</v>
      </c>
      <c r="G42" s="93">
        <v>2832</v>
      </c>
      <c r="H42" s="93">
        <v>0.86</v>
      </c>
      <c r="I42" s="93">
        <v>0.84</v>
      </c>
      <c r="J42" s="93">
        <v>0.87</v>
      </c>
      <c r="L42" s="93">
        <v>113525</v>
      </c>
    </row>
    <row r="43" spans="1:17">
      <c r="A43" s="94">
        <v>43932</v>
      </c>
      <c r="B43" s="93">
        <v>2026</v>
      </c>
      <c r="C43" s="93">
        <v>1958</v>
      </c>
      <c r="D43" s="93">
        <v>2092</v>
      </c>
      <c r="E43" s="93">
        <v>2497</v>
      </c>
      <c r="F43" s="93">
        <v>2433</v>
      </c>
      <c r="G43" s="93">
        <v>2562</v>
      </c>
      <c r="H43" s="93">
        <v>0.82</v>
      </c>
      <c r="I43" s="93">
        <v>0.8</v>
      </c>
      <c r="J43" s="93">
        <v>0.83</v>
      </c>
      <c r="L43" s="93">
        <v>117658</v>
      </c>
      <c r="M43" s="93">
        <v>0</v>
      </c>
    </row>
    <row r="44" spans="1:17">
      <c r="A44" s="94">
        <v>43933</v>
      </c>
      <c r="B44" s="93">
        <v>1993</v>
      </c>
      <c r="C44" s="93">
        <v>1917</v>
      </c>
      <c r="D44" s="93">
        <v>2057</v>
      </c>
      <c r="E44" s="93">
        <v>2269</v>
      </c>
      <c r="F44" s="93">
        <v>2203</v>
      </c>
      <c r="G44" s="93">
        <v>2334</v>
      </c>
      <c r="H44" s="93">
        <v>0.75</v>
      </c>
      <c r="I44" s="93">
        <v>0.74</v>
      </c>
      <c r="J44" s="93">
        <v>0.77</v>
      </c>
      <c r="L44" s="93">
        <v>120479</v>
      </c>
    </row>
    <row r="45" spans="1:17">
      <c r="A45" s="94">
        <v>43934</v>
      </c>
      <c r="B45" s="93">
        <v>1939</v>
      </c>
      <c r="C45" s="93">
        <v>1875</v>
      </c>
      <c r="D45" s="93">
        <v>1999</v>
      </c>
      <c r="E45" s="93">
        <v>2073</v>
      </c>
      <c r="F45" s="93">
        <v>2007</v>
      </c>
      <c r="G45" s="93">
        <v>2138</v>
      </c>
      <c r="H45" s="93">
        <v>0.69</v>
      </c>
      <c r="I45" s="93">
        <v>0.67</v>
      </c>
      <c r="J45" s="93">
        <v>0.7</v>
      </c>
      <c r="L45" s="93">
        <v>123016</v>
      </c>
    </row>
    <row r="46" spans="1:17">
      <c r="A46" s="94">
        <v>43935</v>
      </c>
      <c r="B46" s="93">
        <v>2007</v>
      </c>
      <c r="C46" s="93">
        <v>1943</v>
      </c>
      <c r="D46" s="93">
        <v>2073</v>
      </c>
      <c r="E46" s="93">
        <v>1991</v>
      </c>
      <c r="F46" s="93">
        <v>1923</v>
      </c>
      <c r="G46" s="93">
        <v>2055</v>
      </c>
      <c r="H46" s="93">
        <v>0.72</v>
      </c>
      <c r="I46" s="93">
        <v>0.71</v>
      </c>
      <c r="J46" s="93">
        <v>0.73</v>
      </c>
      <c r="L46" s="93">
        <v>125098</v>
      </c>
    </row>
    <row r="47" spans="1:17">
      <c r="A47" s="94">
        <v>43936</v>
      </c>
      <c r="B47" s="93">
        <v>1950</v>
      </c>
      <c r="C47" s="93">
        <v>1882</v>
      </c>
      <c r="D47" s="93">
        <v>2029</v>
      </c>
      <c r="E47" s="93">
        <v>1972</v>
      </c>
      <c r="F47" s="93">
        <v>1904</v>
      </c>
      <c r="G47" s="93">
        <v>2040</v>
      </c>
      <c r="H47" s="93">
        <v>0.79</v>
      </c>
      <c r="I47" s="93">
        <v>0.77</v>
      </c>
      <c r="J47" s="93">
        <v>0.81</v>
      </c>
      <c r="L47" s="93">
        <v>127584</v>
      </c>
    </row>
    <row r="48" spans="1:17">
      <c r="A48" s="94">
        <v>43937</v>
      </c>
      <c r="B48" s="93">
        <v>1789</v>
      </c>
      <c r="C48" s="93">
        <v>1724</v>
      </c>
      <c r="D48" s="93">
        <v>1852</v>
      </c>
      <c r="E48" s="93">
        <v>1921</v>
      </c>
      <c r="F48" s="93">
        <v>1856</v>
      </c>
      <c r="G48" s="93">
        <v>1989</v>
      </c>
      <c r="H48" s="93">
        <v>0.85</v>
      </c>
      <c r="I48" s="93">
        <v>0.83</v>
      </c>
      <c r="J48" s="93">
        <v>0.87</v>
      </c>
      <c r="L48" s="93">
        <v>130450</v>
      </c>
    </row>
    <row r="49" spans="1:12">
      <c r="A49" s="94">
        <v>43938</v>
      </c>
      <c r="B49" s="93">
        <v>1693</v>
      </c>
      <c r="C49" s="93">
        <v>1624</v>
      </c>
      <c r="D49" s="93">
        <v>1759</v>
      </c>
      <c r="E49" s="93">
        <v>1860</v>
      </c>
      <c r="F49" s="93">
        <v>1793</v>
      </c>
      <c r="G49" s="93">
        <v>1929</v>
      </c>
      <c r="H49" s="93">
        <v>0.9</v>
      </c>
      <c r="I49" s="93">
        <v>0.87</v>
      </c>
      <c r="J49" s="93">
        <v>0.92</v>
      </c>
      <c r="L49" s="93">
        <v>133830</v>
      </c>
    </row>
    <row r="50" spans="1:12">
      <c r="A50" s="94">
        <v>43939</v>
      </c>
      <c r="B50" s="93">
        <v>1473</v>
      </c>
      <c r="C50" s="93">
        <v>1410</v>
      </c>
      <c r="D50" s="93">
        <v>1536</v>
      </c>
      <c r="E50" s="93">
        <v>1726</v>
      </c>
      <c r="F50" s="93">
        <v>1660</v>
      </c>
      <c r="G50" s="93">
        <v>1794</v>
      </c>
      <c r="H50" s="93">
        <v>0.87</v>
      </c>
      <c r="I50" s="93">
        <v>0.84</v>
      </c>
      <c r="J50" s="93">
        <v>0.89</v>
      </c>
      <c r="L50" s="93">
        <v>137439</v>
      </c>
    </row>
    <row r="51" spans="1:12">
      <c r="A51" s="94">
        <v>43940</v>
      </c>
      <c r="B51" s="93">
        <v>1333</v>
      </c>
      <c r="C51" s="93">
        <v>1271</v>
      </c>
      <c r="D51" s="93">
        <v>1409</v>
      </c>
      <c r="E51" s="93">
        <v>1572</v>
      </c>
      <c r="F51" s="93">
        <v>1507</v>
      </c>
      <c r="G51" s="93">
        <v>1639</v>
      </c>
      <c r="H51" s="93">
        <v>0.8</v>
      </c>
      <c r="I51" s="93">
        <v>0.77</v>
      </c>
      <c r="J51" s="93">
        <v>0.82</v>
      </c>
      <c r="L51" s="93">
        <v>139897</v>
      </c>
    </row>
    <row r="52" spans="1:12">
      <c r="A52" s="94">
        <v>43941</v>
      </c>
      <c r="B52" s="93">
        <v>1573</v>
      </c>
      <c r="C52" s="93">
        <v>1504</v>
      </c>
      <c r="D52" s="93">
        <v>1637</v>
      </c>
      <c r="E52" s="93">
        <v>1518</v>
      </c>
      <c r="F52" s="93">
        <v>1452</v>
      </c>
      <c r="G52" s="93">
        <v>1585</v>
      </c>
      <c r="H52" s="93">
        <v>0.79</v>
      </c>
      <c r="I52" s="93">
        <v>0.77</v>
      </c>
      <c r="J52" s="93">
        <v>0.81</v>
      </c>
      <c r="L52" s="93">
        <v>141672</v>
      </c>
    </row>
    <row r="53" spans="1:12">
      <c r="A53" s="94">
        <v>43942</v>
      </c>
      <c r="B53" s="93">
        <v>1385</v>
      </c>
      <c r="C53" s="93">
        <v>1319</v>
      </c>
      <c r="D53" s="93">
        <v>1451</v>
      </c>
      <c r="E53" s="93">
        <v>1441</v>
      </c>
      <c r="F53" s="93">
        <v>1376</v>
      </c>
      <c r="G53" s="93">
        <v>1508</v>
      </c>
      <c r="H53" s="93">
        <v>0.78</v>
      </c>
      <c r="I53" s="93">
        <v>0.75</v>
      </c>
      <c r="J53" s="93">
        <v>0.8</v>
      </c>
      <c r="L53" s="93">
        <v>143457</v>
      </c>
    </row>
    <row r="54" spans="1:12">
      <c r="A54" s="94">
        <v>43943</v>
      </c>
      <c r="B54" s="93">
        <v>1331</v>
      </c>
      <c r="C54" s="93">
        <v>1269</v>
      </c>
      <c r="D54" s="93">
        <v>1415</v>
      </c>
      <c r="E54" s="93">
        <v>1406</v>
      </c>
      <c r="F54" s="93">
        <v>1341</v>
      </c>
      <c r="G54" s="93">
        <v>1478</v>
      </c>
      <c r="H54" s="93">
        <v>0.81</v>
      </c>
      <c r="I54" s="93">
        <v>0.79</v>
      </c>
      <c r="J54" s="93">
        <v>0.84</v>
      </c>
      <c r="L54" s="93">
        <v>145694</v>
      </c>
    </row>
    <row r="55" spans="1:12">
      <c r="A55" s="94">
        <v>43944</v>
      </c>
      <c r="B55" s="93">
        <v>1310</v>
      </c>
      <c r="C55" s="93">
        <v>1245</v>
      </c>
      <c r="D55" s="93">
        <v>1385</v>
      </c>
      <c r="E55" s="93">
        <v>1400</v>
      </c>
      <c r="F55" s="93">
        <v>1334</v>
      </c>
      <c r="G55" s="93">
        <v>1472</v>
      </c>
      <c r="H55" s="93">
        <v>0.89</v>
      </c>
      <c r="I55" s="93">
        <v>0.86</v>
      </c>
      <c r="J55" s="93">
        <v>0.92</v>
      </c>
      <c r="L55" s="93">
        <v>148046</v>
      </c>
    </row>
    <row r="56" spans="1:12">
      <c r="A56" s="94">
        <v>43945</v>
      </c>
      <c r="B56" s="93">
        <v>1190</v>
      </c>
      <c r="C56" s="93">
        <v>1123</v>
      </c>
      <c r="D56" s="93">
        <v>1255</v>
      </c>
      <c r="E56" s="93">
        <v>1304</v>
      </c>
      <c r="F56" s="93">
        <v>1239</v>
      </c>
      <c r="G56" s="93">
        <v>1377</v>
      </c>
      <c r="H56" s="93">
        <v>0.86</v>
      </c>
      <c r="I56" s="93">
        <v>0.83</v>
      </c>
      <c r="J56" s="93">
        <v>0.89</v>
      </c>
      <c r="L56" s="93">
        <v>150383</v>
      </c>
    </row>
    <row r="57" spans="1:12">
      <c r="A57" s="94">
        <v>43946</v>
      </c>
      <c r="B57" s="93">
        <v>1030</v>
      </c>
      <c r="C57" s="93">
        <v>962</v>
      </c>
      <c r="D57" s="93">
        <v>1098</v>
      </c>
      <c r="E57" s="93">
        <v>1215</v>
      </c>
      <c r="F57" s="93">
        <v>1150</v>
      </c>
      <c r="G57" s="93">
        <v>1288</v>
      </c>
      <c r="H57" s="93">
        <v>0.84</v>
      </c>
      <c r="I57" s="93">
        <v>0.81</v>
      </c>
      <c r="J57" s="93">
        <v>0.88</v>
      </c>
      <c r="L57" s="93">
        <v>152438</v>
      </c>
    </row>
    <row r="58" spans="1:12">
      <c r="A58" s="94">
        <v>43947</v>
      </c>
      <c r="B58" s="93">
        <v>941</v>
      </c>
      <c r="C58" s="93">
        <v>874</v>
      </c>
      <c r="D58" s="93">
        <v>1016</v>
      </c>
      <c r="E58" s="93">
        <v>1118</v>
      </c>
      <c r="F58" s="93">
        <v>1051</v>
      </c>
      <c r="G58" s="93">
        <v>1189</v>
      </c>
      <c r="H58" s="93">
        <v>0.8</v>
      </c>
      <c r="I58" s="93">
        <v>0.76</v>
      </c>
      <c r="J58" s="93">
        <v>0.83</v>
      </c>
      <c r="L58" s="93">
        <v>154175</v>
      </c>
    </row>
    <row r="59" spans="1:12">
      <c r="A59" s="94">
        <v>43948</v>
      </c>
      <c r="B59" s="93">
        <v>1130</v>
      </c>
      <c r="C59" s="93">
        <v>1051</v>
      </c>
      <c r="D59" s="93">
        <v>1222</v>
      </c>
      <c r="E59" s="93">
        <v>1073</v>
      </c>
      <c r="F59" s="93">
        <v>1003</v>
      </c>
      <c r="G59" s="93">
        <v>1148</v>
      </c>
      <c r="H59" s="93">
        <v>0.77</v>
      </c>
      <c r="I59" s="93">
        <v>0.73</v>
      </c>
      <c r="J59" s="93">
        <v>0.8</v>
      </c>
      <c r="L59" s="93">
        <v>155193</v>
      </c>
    </row>
    <row r="60" spans="1:12">
      <c r="A60" s="94">
        <v>43949</v>
      </c>
      <c r="B60" s="93">
        <v>944</v>
      </c>
      <c r="C60" s="93">
        <v>852</v>
      </c>
      <c r="D60" s="93">
        <v>1030</v>
      </c>
      <c r="E60" s="93">
        <v>1011</v>
      </c>
      <c r="F60" s="93">
        <v>935</v>
      </c>
      <c r="G60" s="93">
        <v>1092</v>
      </c>
      <c r="H60" s="93">
        <v>0.78</v>
      </c>
      <c r="I60" s="93">
        <v>0.74</v>
      </c>
      <c r="J60" s="93">
        <v>0.81</v>
      </c>
      <c r="L60" s="93">
        <v>156337</v>
      </c>
    </row>
    <row r="61" spans="1:12">
      <c r="A61" s="94">
        <v>43950</v>
      </c>
      <c r="B61" s="93">
        <v>911</v>
      </c>
      <c r="C61" s="93">
        <v>817</v>
      </c>
      <c r="D61" s="93">
        <v>999</v>
      </c>
      <c r="E61" s="93">
        <v>982</v>
      </c>
      <c r="F61" s="93">
        <v>899</v>
      </c>
      <c r="G61" s="93">
        <v>1067</v>
      </c>
      <c r="H61" s="93">
        <v>0.81</v>
      </c>
      <c r="I61" s="93">
        <v>0.77</v>
      </c>
      <c r="J61" s="93">
        <v>0.85</v>
      </c>
      <c r="L61" s="93">
        <v>157641</v>
      </c>
    </row>
    <row r="62" spans="1:12">
      <c r="A62" s="94">
        <v>43951</v>
      </c>
      <c r="B62" s="93">
        <v>913</v>
      </c>
      <c r="C62" s="93">
        <v>813</v>
      </c>
      <c r="D62" s="93">
        <v>1042</v>
      </c>
      <c r="E62" s="93">
        <v>975</v>
      </c>
      <c r="F62" s="93">
        <v>883</v>
      </c>
      <c r="G62" s="93">
        <v>1073</v>
      </c>
      <c r="H62" s="93">
        <v>0.87</v>
      </c>
      <c r="I62" s="93">
        <v>0.82</v>
      </c>
      <c r="J62" s="93">
        <v>0.92</v>
      </c>
      <c r="L62" s="93">
        <v>159119</v>
      </c>
    </row>
    <row r="63" spans="1:12">
      <c r="A63" s="94">
        <v>43952</v>
      </c>
      <c r="B63" s="93">
        <v>755</v>
      </c>
      <c r="C63" s="93">
        <v>637</v>
      </c>
      <c r="D63" s="93">
        <v>883</v>
      </c>
      <c r="E63" s="93">
        <v>881</v>
      </c>
      <c r="F63" s="93">
        <v>780</v>
      </c>
      <c r="G63" s="93">
        <v>989</v>
      </c>
      <c r="H63" s="93">
        <v>0.82</v>
      </c>
      <c r="I63" s="93">
        <v>0.76</v>
      </c>
      <c r="J63" s="93">
        <v>0.88</v>
      </c>
      <c r="L63" s="93">
        <v>159119</v>
      </c>
    </row>
    <row r="64" spans="1:12">
      <c r="A64" s="94">
        <v>43953</v>
      </c>
      <c r="B64" s="93">
        <v>747</v>
      </c>
      <c r="C64" s="93">
        <v>614</v>
      </c>
      <c r="D64" s="93">
        <v>887</v>
      </c>
      <c r="E64" s="93">
        <v>832</v>
      </c>
      <c r="F64" s="93">
        <v>720</v>
      </c>
      <c r="G64" s="93">
        <v>953</v>
      </c>
      <c r="H64" s="93">
        <v>0.82</v>
      </c>
      <c r="I64" s="93">
        <v>0.76</v>
      </c>
      <c r="J64" s="93">
        <v>0.9</v>
      </c>
      <c r="L64" s="93">
        <v>161703</v>
      </c>
    </row>
    <row r="65" spans="1:13">
      <c r="A65" s="94">
        <v>43954</v>
      </c>
      <c r="B65" s="93">
        <v>832</v>
      </c>
      <c r="C65" s="93">
        <v>628</v>
      </c>
      <c r="D65" s="93">
        <v>1021</v>
      </c>
      <c r="E65" s="93">
        <v>812</v>
      </c>
      <c r="F65" s="93">
        <v>673</v>
      </c>
      <c r="G65" s="93">
        <v>958</v>
      </c>
      <c r="H65" s="93">
        <v>0.83</v>
      </c>
      <c r="I65" s="93">
        <v>0.74</v>
      </c>
      <c r="J65" s="93">
        <v>0.91</v>
      </c>
      <c r="L65" s="93">
        <v>162496</v>
      </c>
    </row>
    <row r="66" spans="1:13">
      <c r="A66" s="94">
        <v>43955</v>
      </c>
      <c r="B66" s="93">
        <v>982</v>
      </c>
      <c r="C66" s="93">
        <v>753</v>
      </c>
      <c r="D66" s="93">
        <v>1196</v>
      </c>
      <c r="E66" s="93">
        <v>829</v>
      </c>
      <c r="F66" s="93">
        <v>658</v>
      </c>
      <c r="G66" s="93">
        <v>997</v>
      </c>
      <c r="H66" s="93">
        <v>0.85</v>
      </c>
      <c r="I66" s="93">
        <v>0.75</v>
      </c>
      <c r="J66" s="93">
        <v>0.96</v>
      </c>
      <c r="L66" s="93">
        <v>163175</v>
      </c>
    </row>
    <row r="67" spans="1:13">
      <c r="A67" s="94">
        <v>43956</v>
      </c>
      <c r="B67" s="93">
        <v>1003</v>
      </c>
      <c r="C67" s="93">
        <v>705</v>
      </c>
      <c r="D67" s="93">
        <v>1351</v>
      </c>
      <c r="E67" s="93">
        <v>891</v>
      </c>
      <c r="F67" s="93">
        <v>675</v>
      </c>
      <c r="G67" s="93">
        <v>1114</v>
      </c>
      <c r="H67" s="93">
        <v>1.01</v>
      </c>
      <c r="I67" s="93">
        <v>0.87</v>
      </c>
      <c r="J67" s="93">
        <v>1.17</v>
      </c>
      <c r="L67" s="93">
        <v>163860</v>
      </c>
    </row>
    <row r="68" spans="1:13">
      <c r="A68" s="94">
        <v>43957</v>
      </c>
      <c r="B68" s="93">
        <v>936</v>
      </c>
      <c r="C68" s="93">
        <v>525</v>
      </c>
      <c r="D68" s="93">
        <v>1416</v>
      </c>
      <c r="E68" s="93">
        <v>938</v>
      </c>
      <c r="F68" s="93">
        <v>653</v>
      </c>
      <c r="G68" s="93">
        <v>1246</v>
      </c>
      <c r="H68" s="93">
        <v>1.1299999999999999</v>
      </c>
      <c r="I68" s="93">
        <v>0.94</v>
      </c>
      <c r="J68" s="93">
        <v>1.35</v>
      </c>
      <c r="L68" s="93">
        <v>164897</v>
      </c>
      <c r="M68" s="93">
        <f>L68-L67</f>
        <v>1037</v>
      </c>
    </row>
    <row r="69" spans="1:13">
      <c r="L69" s="93">
        <v>166091</v>
      </c>
    </row>
    <row r="70" spans="1:13">
      <c r="L70" s="93">
        <v>167300</v>
      </c>
    </row>
    <row r="71" spans="1:13">
      <c r="L71" s="93">
        <v>168551</v>
      </c>
    </row>
    <row r="72" spans="1:13">
      <c r="L72" s="93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7" t="s">
        <v>15</v>
      </c>
      <c r="B1" s="118"/>
      <c r="C1" s="119" t="s">
        <v>74</v>
      </c>
      <c r="D1" s="120"/>
      <c r="E1" s="120"/>
      <c r="F1" s="120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27679</v>
      </c>
      <c r="D73" s="7">
        <f>ROUND(C73/'BEAR PT - EKL'!$T$6,0)</f>
        <v>9415</v>
      </c>
      <c r="E73" s="7">
        <f>ROUND(C73/'BEAR PT - EKL'!$T$8,0)</f>
        <v>46132</v>
      </c>
      <c r="F73" s="7">
        <f>ROUND(C73/'BEAR PT - EKL'!$T$9,0)</f>
        <v>86497</v>
      </c>
    </row>
    <row r="74" spans="1:6" ht="17" thickBot="1">
      <c r="A74" s="4">
        <v>43963</v>
      </c>
      <c r="B74" s="5">
        <v>71</v>
      </c>
      <c r="C74" s="38">
        <f>'DGS - EKL &amp; VOST'!C80</f>
        <v>27913</v>
      </c>
      <c r="D74" s="7">
        <f>ROUND(C74/'BEAR PT - EKL'!$T$6,0)</f>
        <v>9494</v>
      </c>
      <c r="E74" s="7">
        <f>ROUND(C74/'BEAR PT - EKL'!$T$8,0)</f>
        <v>46522</v>
      </c>
      <c r="F74" s="7">
        <f>ROUND(C74/'BEAR PT - EKL'!$T$9,0)</f>
        <v>87228</v>
      </c>
    </row>
    <row r="75" spans="1:6" ht="17" thickBot="1">
      <c r="A75" s="4">
        <v>43964</v>
      </c>
      <c r="B75" s="5">
        <v>72</v>
      </c>
      <c r="C75" s="38">
        <f>'DGS - EKL &amp; VOST'!C81</f>
        <v>28132</v>
      </c>
      <c r="D75" s="7">
        <f>ROUND(C75/'BEAR PT - EKL'!$T$6,0)</f>
        <v>9569</v>
      </c>
      <c r="E75" s="7">
        <f>ROUND(C75/'BEAR PT - EKL'!$T$8,0)</f>
        <v>46887</v>
      </c>
      <c r="F75" s="7">
        <f>ROUND(C75/'BEAR PT - EKL'!$T$9,0)</f>
        <v>87913</v>
      </c>
    </row>
    <row r="76" spans="1:6" ht="17" thickBot="1">
      <c r="A76" s="4">
        <v>43965</v>
      </c>
      <c r="B76" s="5">
        <v>73</v>
      </c>
      <c r="C76" s="38">
        <f>'DGS - EKL &amp; VOST'!C82</f>
        <v>28319</v>
      </c>
      <c r="D76" s="7">
        <f>ROUND(C76/'BEAR PT - EKL'!$T$6,0)</f>
        <v>9632</v>
      </c>
      <c r="E76" s="7">
        <f>ROUND(C76/'BEAR PT - EKL'!$T$8,0)</f>
        <v>47198</v>
      </c>
      <c r="F76" s="7">
        <f>ROUND(C76/'BEAR PT - EKL'!$T$9,0)</f>
        <v>88497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Nowcast_R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2020-05-14T18:53:23Z</dcterms:modified>
</cp:coreProperties>
</file>