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13_ncr:1_{27CC33DF-CF1B-8046-B601-E66E3045AAF8}" xr6:coauthVersionLast="45" xr6:coauthVersionMax="45" xr10:uidLastSave="{00000000-0000-0000-0000-000000000000}"/>
  <bookViews>
    <workbookView xWindow="0" yWindow="10640" windowWidth="28800" windowHeight="16740" xr2:uid="{47C6AFC8-4B9D-1645-AE0A-12E26D4B0EBF}"/>
  </bookViews>
  <sheets>
    <sheet name="data" sheetId="48" r:id="rId1"/>
    <sheet name="EKL - Rt-PT-7" sheetId="26" r:id="rId2"/>
    <sheet name="DGS - Rt-PT-7" sheetId="38" r:id="rId3"/>
    <sheet name="BEAR PT - EKL" sheetId="6" state="hidden" r:id="rId4"/>
    <sheet name="EPIFORECASTS - Rt" sheetId="30" r:id="rId5"/>
    <sheet name="COTEC-Rt" sheetId="45" r:id="rId6"/>
  </sheets>
  <externalReferences>
    <externalReference r:id="rId7"/>
    <externalReference r:id="rId8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30" l="1"/>
  <c r="M5" i="30"/>
  <c r="L5" i="30"/>
  <c r="L4" i="30"/>
  <c r="K5" i="30"/>
  <c r="K4" i="30"/>
  <c r="AS97" i="38"/>
  <c r="BK97" i="38" s="1"/>
  <c r="AY97" i="38"/>
  <c r="BQ97" i="38" s="1"/>
  <c r="CC97" i="38" s="1"/>
  <c r="BE97" i="38"/>
  <c r="BW97" i="38" s="1"/>
  <c r="CI97" i="38" s="1"/>
  <c r="AS98" i="38"/>
  <c r="BK98" i="38" s="1"/>
  <c r="AY98" i="38"/>
  <c r="BE98" i="38"/>
  <c r="BW98" i="38" s="1"/>
  <c r="CI98" i="38" s="1"/>
  <c r="BQ98" i="38"/>
  <c r="CC98" i="38" s="1"/>
  <c r="AS99" i="38"/>
  <c r="BK99" i="38" s="1"/>
  <c r="AY99" i="38"/>
  <c r="BE99" i="38"/>
  <c r="BQ99" i="38"/>
  <c r="CC99" i="38" s="1"/>
  <c r="AS100" i="38"/>
  <c r="BK100" i="38" s="1"/>
  <c r="AY100" i="38"/>
  <c r="BQ100" i="38" s="1"/>
  <c r="CC100" i="38" s="1"/>
  <c r="BE100" i="38"/>
  <c r="BW100" i="38" s="1"/>
  <c r="CI100" i="38" s="1"/>
  <c r="AS101" i="38"/>
  <c r="BK101" i="38" s="1"/>
  <c r="AY101" i="38"/>
  <c r="BQ101" i="38" s="1"/>
  <c r="CC101" i="38" s="1"/>
  <c r="BE101" i="38"/>
  <c r="BW101" i="38" s="1"/>
  <c r="CI101" i="38" s="1"/>
  <c r="AS102" i="38"/>
  <c r="BK102" i="38" s="1"/>
  <c r="AY102" i="38"/>
  <c r="BE102" i="38"/>
  <c r="BQ102" i="38"/>
  <c r="CC102" i="38" s="1"/>
  <c r="BW102" i="38"/>
  <c r="CI102" i="38" s="1"/>
  <c r="AS103" i="38"/>
  <c r="BK103" i="38" s="1"/>
  <c r="AY103" i="38"/>
  <c r="BQ103" i="38" s="1"/>
  <c r="CC103" i="38" s="1"/>
  <c r="BE103" i="38"/>
  <c r="AS104" i="38"/>
  <c r="BK104" i="38" s="1"/>
  <c r="AY104" i="38"/>
  <c r="BQ104" i="38" s="1"/>
  <c r="CC104" i="38" s="1"/>
  <c r="BE104" i="38"/>
  <c r="BW104" i="38" s="1"/>
  <c r="CI104" i="38" s="1"/>
  <c r="AS105" i="38"/>
  <c r="BK105" i="38" s="1"/>
  <c r="AY105" i="38"/>
  <c r="BE105" i="38"/>
  <c r="BW105" i="38" s="1"/>
  <c r="CI105" i="38" s="1"/>
  <c r="BQ105" i="38"/>
  <c r="CC105" i="38" s="1"/>
  <c r="AS106" i="38"/>
  <c r="BK106" i="38" s="1"/>
  <c r="AY106" i="38"/>
  <c r="BQ106" i="38" s="1"/>
  <c r="CC106" i="38" s="1"/>
  <c r="BE106" i="38"/>
  <c r="BW106" i="38" s="1"/>
  <c r="CI106" i="38" s="1"/>
  <c r="AS107" i="38"/>
  <c r="BK107" i="38" s="1"/>
  <c r="AY107" i="38"/>
  <c r="BE107" i="38"/>
  <c r="BQ107" i="38"/>
  <c r="CC107" i="38" s="1"/>
  <c r="AS108" i="38"/>
  <c r="BK108" i="38" s="1"/>
  <c r="AY108" i="38"/>
  <c r="BQ108" i="38" s="1"/>
  <c r="CC108" i="38" s="1"/>
  <c r="BE108" i="38"/>
  <c r="BW108" i="38" s="1"/>
  <c r="CI108" i="38" s="1"/>
  <c r="AS109" i="38"/>
  <c r="BK109" i="38" s="1"/>
  <c r="AY109" i="38"/>
  <c r="BQ109" i="38" s="1"/>
  <c r="CC109" i="38" s="1"/>
  <c r="BE109" i="38"/>
  <c r="BW109" i="38" s="1"/>
  <c r="CI109" i="38" s="1"/>
  <c r="AS110" i="38"/>
  <c r="BK110" i="38" s="1"/>
  <c r="AY110" i="38"/>
  <c r="BQ110" i="38" s="1"/>
  <c r="CC110" i="38" s="1"/>
  <c r="BE110" i="38"/>
  <c r="BW110" i="38" s="1"/>
  <c r="CI110" i="38" s="1"/>
  <c r="AS111" i="38"/>
  <c r="BK111" i="38" s="1"/>
  <c r="AY111" i="38"/>
  <c r="BE111" i="38"/>
  <c r="BQ111" i="38"/>
  <c r="CC111" i="38" s="1"/>
  <c r="Y97" i="38"/>
  <c r="AE97" i="38" s="1"/>
  <c r="Y98" i="38"/>
  <c r="AE98" i="38" s="1"/>
  <c r="Y99" i="38"/>
  <c r="AE99" i="38" s="1"/>
  <c r="Y100" i="38"/>
  <c r="AE100" i="38" s="1"/>
  <c r="Y101" i="38"/>
  <c r="AE101" i="38" s="1"/>
  <c r="Y102" i="38"/>
  <c r="AE102" i="38" s="1"/>
  <c r="Y103" i="38"/>
  <c r="AE103" i="38" s="1"/>
  <c r="Y104" i="38"/>
  <c r="AE104" i="38" s="1"/>
  <c r="Y105" i="38"/>
  <c r="AE105" i="38" s="1"/>
  <c r="Y106" i="38"/>
  <c r="AE106" i="38" s="1"/>
  <c r="Y107" i="38"/>
  <c r="AE107" i="38" s="1"/>
  <c r="Y108" i="38"/>
  <c r="AE108" i="38" s="1"/>
  <c r="Y109" i="38"/>
  <c r="AE109" i="38" s="1"/>
  <c r="Y110" i="38"/>
  <c r="AE110" i="38" s="1"/>
  <c r="Y111" i="38"/>
  <c r="AE111" i="38" s="1"/>
  <c r="BE96" i="38"/>
  <c r="BW96" i="38" s="1"/>
  <c r="CI96" i="38" s="1"/>
  <c r="AY96" i="38"/>
  <c r="BQ96" i="38" s="1"/>
  <c r="CC96" i="38" s="1"/>
  <c r="AS96" i="38"/>
  <c r="BK96" i="38" s="1"/>
  <c r="Y96" i="38"/>
  <c r="AE96" i="38" s="1"/>
  <c r="A93" i="38"/>
  <c r="A92" i="38"/>
  <c r="A98" i="38"/>
  <c r="A99" i="38"/>
  <c r="A100" i="38"/>
  <c r="A101" i="38"/>
  <c r="A102" i="38"/>
  <c r="A103" i="38"/>
  <c r="A104" i="38"/>
  <c r="A105" i="38"/>
  <c r="A106" i="38"/>
  <c r="A107" i="38"/>
  <c r="A108" i="38"/>
  <c r="A109" i="38"/>
  <c r="A110" i="38"/>
  <c r="A111" i="38"/>
  <c r="A97" i="38"/>
  <c r="A96" i="38"/>
  <c r="CL96" i="38" l="1"/>
  <c r="CL109" i="38"/>
  <c r="CL98" i="38"/>
  <c r="CL102" i="38"/>
  <c r="CL101" i="38"/>
  <c r="CL110" i="38"/>
  <c r="CL105" i="38"/>
  <c r="CL106" i="38"/>
  <c r="CL97" i="38"/>
  <c r="BW111" i="38"/>
  <c r="CI111" i="38" s="1"/>
  <c r="CL108" i="38"/>
  <c r="BW107" i="38"/>
  <c r="CI107" i="38" s="1"/>
  <c r="CL104" i="38"/>
  <c r="BW103" i="38"/>
  <c r="CI103" i="38" s="1"/>
  <c r="CL100" i="38"/>
  <c r="BW99" i="38"/>
  <c r="CI99" i="38" s="1"/>
  <c r="CL99" i="38" l="1"/>
  <c r="CL111" i="38"/>
  <c r="CL103" i="38"/>
  <c r="CL107" i="38"/>
  <c r="J5" i="30"/>
  <c r="J4" i="30"/>
  <c r="BE3" i="38" l="1"/>
  <c r="BW3" i="38" s="1"/>
  <c r="CI3" i="38" s="1"/>
  <c r="BE4" i="38"/>
  <c r="BW4" i="38" s="1"/>
  <c r="CI4" i="38" s="1"/>
  <c r="BE5" i="38"/>
  <c r="BW5" i="38" s="1"/>
  <c r="CI5" i="38" s="1"/>
  <c r="BE6" i="38"/>
  <c r="BW6" i="38" s="1"/>
  <c r="CI6" i="38" s="1"/>
  <c r="BE7" i="38"/>
  <c r="BW7" i="38" s="1"/>
  <c r="CI7" i="38" s="1"/>
  <c r="BE8" i="38"/>
  <c r="BW8" i="38" s="1"/>
  <c r="CI8" i="38" s="1"/>
  <c r="BE9" i="38"/>
  <c r="BW9" i="38" s="1"/>
  <c r="CI9" i="38" s="1"/>
  <c r="BE10" i="38"/>
  <c r="BW10" i="38" s="1"/>
  <c r="CI10" i="38" s="1"/>
  <c r="BE11" i="38"/>
  <c r="BW11" i="38" s="1"/>
  <c r="CI11" i="38" s="1"/>
  <c r="BE12" i="38"/>
  <c r="BW12" i="38" s="1"/>
  <c r="CI12" i="38" s="1"/>
  <c r="BE13" i="38"/>
  <c r="BW13" i="38" s="1"/>
  <c r="CI13" i="38" s="1"/>
  <c r="BE14" i="38"/>
  <c r="BW14" i="38" s="1"/>
  <c r="CI14" i="38" s="1"/>
  <c r="BE15" i="38"/>
  <c r="BW15" i="38" s="1"/>
  <c r="CI15" i="38" s="1"/>
  <c r="BE16" i="38"/>
  <c r="BW16" i="38" s="1"/>
  <c r="CI16" i="38" s="1"/>
  <c r="BE17" i="38"/>
  <c r="BW17" i="38" s="1"/>
  <c r="CI17" i="38" s="1"/>
  <c r="BE18" i="38"/>
  <c r="BW18" i="38" s="1"/>
  <c r="CI18" i="38" s="1"/>
  <c r="BE19" i="38"/>
  <c r="BW19" i="38" s="1"/>
  <c r="CI19" i="38" s="1"/>
  <c r="BE20" i="38"/>
  <c r="BW20" i="38" s="1"/>
  <c r="CI20" i="38" s="1"/>
  <c r="BE21" i="38"/>
  <c r="BW21" i="38" s="1"/>
  <c r="CI21" i="38" s="1"/>
  <c r="BE22" i="38"/>
  <c r="BW22" i="38" s="1"/>
  <c r="CI22" i="38" s="1"/>
  <c r="BE23" i="38"/>
  <c r="BW23" i="38" s="1"/>
  <c r="CI23" i="38" s="1"/>
  <c r="BE24" i="38"/>
  <c r="BW24" i="38" s="1"/>
  <c r="CI24" i="38" s="1"/>
  <c r="BE25" i="38"/>
  <c r="BW25" i="38" s="1"/>
  <c r="CI25" i="38" s="1"/>
  <c r="BE26" i="38"/>
  <c r="BW26" i="38" s="1"/>
  <c r="CI26" i="38" s="1"/>
  <c r="BE27" i="38"/>
  <c r="BW27" i="38" s="1"/>
  <c r="CI27" i="38" s="1"/>
  <c r="BE28" i="38"/>
  <c r="BW28" i="38" s="1"/>
  <c r="CI28" i="38" s="1"/>
  <c r="BE29" i="38"/>
  <c r="BW29" i="38" s="1"/>
  <c r="CI29" i="38" s="1"/>
  <c r="BE30" i="38"/>
  <c r="BW30" i="38" s="1"/>
  <c r="CI30" i="38" s="1"/>
  <c r="BE31" i="38"/>
  <c r="BW31" i="38" s="1"/>
  <c r="CI31" i="38" s="1"/>
  <c r="BE32" i="38"/>
  <c r="BW32" i="38" s="1"/>
  <c r="CI32" i="38" s="1"/>
  <c r="BE33" i="38"/>
  <c r="BW33" i="38" s="1"/>
  <c r="CI33" i="38" s="1"/>
  <c r="BE34" i="38"/>
  <c r="BW34" i="38" s="1"/>
  <c r="CI34" i="38" s="1"/>
  <c r="BE35" i="38"/>
  <c r="BW35" i="38" s="1"/>
  <c r="CI35" i="38" s="1"/>
  <c r="BE36" i="38"/>
  <c r="BW36" i="38" s="1"/>
  <c r="CI36" i="38" s="1"/>
  <c r="BE37" i="38"/>
  <c r="BW37" i="38" s="1"/>
  <c r="CI37" i="38" s="1"/>
  <c r="BE38" i="38"/>
  <c r="BW38" i="38" s="1"/>
  <c r="CI38" i="38" s="1"/>
  <c r="BE39" i="38"/>
  <c r="BW39" i="38" s="1"/>
  <c r="CI39" i="38" s="1"/>
  <c r="BE40" i="38"/>
  <c r="BW40" i="38" s="1"/>
  <c r="CI40" i="38" s="1"/>
  <c r="BE41" i="38"/>
  <c r="BW41" i="38" s="1"/>
  <c r="CI41" i="38" s="1"/>
  <c r="BE42" i="38"/>
  <c r="BW42" i="38" s="1"/>
  <c r="CI42" i="38" s="1"/>
  <c r="BE43" i="38"/>
  <c r="BW43" i="38" s="1"/>
  <c r="CI43" i="38" s="1"/>
  <c r="BE44" i="38"/>
  <c r="BW44" i="38" s="1"/>
  <c r="CI44" i="38" s="1"/>
  <c r="BE45" i="38"/>
  <c r="BW45" i="38" s="1"/>
  <c r="CI45" i="38" s="1"/>
  <c r="BE46" i="38"/>
  <c r="BW46" i="38" s="1"/>
  <c r="CI46" i="38" s="1"/>
  <c r="BE47" i="38"/>
  <c r="BW47" i="38" s="1"/>
  <c r="CI47" i="38" s="1"/>
  <c r="BE48" i="38"/>
  <c r="BW48" i="38" s="1"/>
  <c r="CI48" i="38" s="1"/>
  <c r="BE49" i="38"/>
  <c r="BW49" i="38" s="1"/>
  <c r="CI49" i="38" s="1"/>
  <c r="BE50" i="38"/>
  <c r="BW50" i="38" s="1"/>
  <c r="CI50" i="38" s="1"/>
  <c r="BE51" i="38"/>
  <c r="BW51" i="38" s="1"/>
  <c r="CI51" i="38" s="1"/>
  <c r="BE52" i="38"/>
  <c r="BW52" i="38" s="1"/>
  <c r="CI52" i="38" s="1"/>
  <c r="BE53" i="38"/>
  <c r="BW53" i="38" s="1"/>
  <c r="CI53" i="38" s="1"/>
  <c r="BE54" i="38"/>
  <c r="BW54" i="38" s="1"/>
  <c r="CI54" i="38" s="1"/>
  <c r="BE55" i="38"/>
  <c r="BW55" i="38" s="1"/>
  <c r="CI55" i="38" s="1"/>
  <c r="BE56" i="38"/>
  <c r="BW56" i="38" s="1"/>
  <c r="CI56" i="38" s="1"/>
  <c r="BE57" i="38"/>
  <c r="BW57" i="38" s="1"/>
  <c r="CI57" i="38" s="1"/>
  <c r="BE58" i="38"/>
  <c r="BW58" i="38" s="1"/>
  <c r="CI58" i="38" s="1"/>
  <c r="BE59" i="38"/>
  <c r="BW59" i="38" s="1"/>
  <c r="CI59" i="38" s="1"/>
  <c r="BE60" i="38"/>
  <c r="BW60" i="38" s="1"/>
  <c r="CI60" i="38" s="1"/>
  <c r="BE61" i="38"/>
  <c r="BW61" i="38" s="1"/>
  <c r="CI61" i="38" s="1"/>
  <c r="BE62" i="38"/>
  <c r="BW62" i="38" s="1"/>
  <c r="CI62" i="38" s="1"/>
  <c r="BE63" i="38"/>
  <c r="BW63" i="38" s="1"/>
  <c r="CI63" i="38" s="1"/>
  <c r="BE64" i="38"/>
  <c r="BW64" i="38" s="1"/>
  <c r="CI64" i="38" s="1"/>
  <c r="BE65" i="38"/>
  <c r="BW65" i="38" s="1"/>
  <c r="CI65" i="38" s="1"/>
  <c r="BE66" i="38"/>
  <c r="BW66" i="38" s="1"/>
  <c r="CI66" i="38" s="1"/>
  <c r="BE67" i="38"/>
  <c r="BW67" i="38" s="1"/>
  <c r="CI67" i="38" s="1"/>
  <c r="BE68" i="38"/>
  <c r="BW68" i="38" s="1"/>
  <c r="CI68" i="38" s="1"/>
  <c r="BE69" i="38"/>
  <c r="BW69" i="38" s="1"/>
  <c r="CI69" i="38" s="1"/>
  <c r="BE70" i="38"/>
  <c r="BW70" i="38" s="1"/>
  <c r="CI70" i="38" s="1"/>
  <c r="BE71" i="38"/>
  <c r="BW71" i="38" s="1"/>
  <c r="CI71" i="38" s="1"/>
  <c r="BE72" i="38"/>
  <c r="BW72" i="38" s="1"/>
  <c r="CI72" i="38" s="1"/>
  <c r="BE73" i="38"/>
  <c r="BW73" i="38" s="1"/>
  <c r="CI73" i="38" s="1"/>
  <c r="BE74" i="38"/>
  <c r="BW74" i="38" s="1"/>
  <c r="CI74" i="38" s="1"/>
  <c r="BE75" i="38"/>
  <c r="BW75" i="38" s="1"/>
  <c r="CI75" i="38" s="1"/>
  <c r="BE76" i="38"/>
  <c r="BW76" i="38" s="1"/>
  <c r="CI76" i="38" s="1"/>
  <c r="BE77" i="38"/>
  <c r="BW77" i="38" s="1"/>
  <c r="CI77" i="38" s="1"/>
  <c r="BE78" i="38"/>
  <c r="BW78" i="38" s="1"/>
  <c r="CI78" i="38" s="1"/>
  <c r="BE79" i="38"/>
  <c r="BW79" i="38" s="1"/>
  <c r="CI79" i="38" s="1"/>
  <c r="BE80" i="38"/>
  <c r="BW80" i="38" s="1"/>
  <c r="CI80" i="38" s="1"/>
  <c r="BE2" i="38"/>
  <c r="BW2" i="38" s="1"/>
  <c r="CI2" i="38" s="1"/>
  <c r="AY3" i="38"/>
  <c r="BQ3" i="38" s="1"/>
  <c r="CC3" i="38" s="1"/>
  <c r="AY4" i="38"/>
  <c r="BQ4" i="38" s="1"/>
  <c r="CC4" i="38" s="1"/>
  <c r="AY5" i="38"/>
  <c r="BQ5" i="38" s="1"/>
  <c r="CC5" i="38" s="1"/>
  <c r="AY6" i="38"/>
  <c r="BQ6" i="38" s="1"/>
  <c r="CC6" i="38" s="1"/>
  <c r="AY7" i="38"/>
  <c r="BQ7" i="38" s="1"/>
  <c r="CC7" i="38" s="1"/>
  <c r="AY8" i="38"/>
  <c r="BQ8" i="38" s="1"/>
  <c r="CC8" i="38" s="1"/>
  <c r="AY9" i="38"/>
  <c r="BQ9" i="38" s="1"/>
  <c r="CC9" i="38" s="1"/>
  <c r="AY10" i="38"/>
  <c r="BQ10" i="38" s="1"/>
  <c r="CC10" i="38" s="1"/>
  <c r="AY11" i="38"/>
  <c r="BQ11" i="38" s="1"/>
  <c r="CC11" i="38" s="1"/>
  <c r="AY12" i="38"/>
  <c r="BQ12" i="38" s="1"/>
  <c r="CC12" i="38" s="1"/>
  <c r="AY13" i="38"/>
  <c r="BQ13" i="38" s="1"/>
  <c r="CC13" i="38" s="1"/>
  <c r="AY14" i="38"/>
  <c r="BQ14" i="38" s="1"/>
  <c r="CC14" i="38" s="1"/>
  <c r="AY15" i="38"/>
  <c r="BQ15" i="38" s="1"/>
  <c r="CC15" i="38" s="1"/>
  <c r="AY16" i="38"/>
  <c r="BQ16" i="38" s="1"/>
  <c r="CC16" i="38" s="1"/>
  <c r="AY17" i="38"/>
  <c r="BQ17" i="38" s="1"/>
  <c r="CC17" i="38" s="1"/>
  <c r="AY18" i="38"/>
  <c r="BQ18" i="38" s="1"/>
  <c r="CC18" i="38" s="1"/>
  <c r="AY19" i="38"/>
  <c r="BQ19" i="38" s="1"/>
  <c r="CC19" i="38" s="1"/>
  <c r="AY20" i="38"/>
  <c r="BQ20" i="38" s="1"/>
  <c r="CC20" i="38" s="1"/>
  <c r="AY21" i="38"/>
  <c r="BQ21" i="38" s="1"/>
  <c r="CC21" i="38" s="1"/>
  <c r="AY22" i="38"/>
  <c r="BQ22" i="38" s="1"/>
  <c r="CC22" i="38" s="1"/>
  <c r="AY23" i="38"/>
  <c r="BQ23" i="38" s="1"/>
  <c r="CC23" i="38" s="1"/>
  <c r="AY24" i="38"/>
  <c r="BQ24" i="38" s="1"/>
  <c r="CC24" i="38" s="1"/>
  <c r="AY25" i="38"/>
  <c r="BQ25" i="38" s="1"/>
  <c r="CC25" i="38" s="1"/>
  <c r="AY26" i="38"/>
  <c r="BQ26" i="38" s="1"/>
  <c r="CC26" i="38" s="1"/>
  <c r="AY27" i="38"/>
  <c r="BQ27" i="38" s="1"/>
  <c r="CC27" i="38" s="1"/>
  <c r="AY28" i="38"/>
  <c r="BQ28" i="38" s="1"/>
  <c r="CC28" i="38" s="1"/>
  <c r="AY29" i="38"/>
  <c r="BQ29" i="38" s="1"/>
  <c r="CC29" i="38" s="1"/>
  <c r="AY30" i="38"/>
  <c r="BQ30" i="38" s="1"/>
  <c r="CC30" i="38" s="1"/>
  <c r="AY31" i="38"/>
  <c r="BQ31" i="38" s="1"/>
  <c r="CC31" i="38" s="1"/>
  <c r="AY32" i="38"/>
  <c r="BQ32" i="38" s="1"/>
  <c r="CC32" i="38" s="1"/>
  <c r="AY33" i="38"/>
  <c r="BQ33" i="38" s="1"/>
  <c r="CC33" i="38" s="1"/>
  <c r="AY34" i="38"/>
  <c r="BQ34" i="38" s="1"/>
  <c r="CC34" i="38" s="1"/>
  <c r="AY35" i="38"/>
  <c r="BQ35" i="38" s="1"/>
  <c r="CC35" i="38" s="1"/>
  <c r="AY36" i="38"/>
  <c r="BQ36" i="38" s="1"/>
  <c r="CC36" i="38" s="1"/>
  <c r="AY37" i="38"/>
  <c r="BQ37" i="38" s="1"/>
  <c r="CC37" i="38" s="1"/>
  <c r="AY38" i="38"/>
  <c r="BQ38" i="38" s="1"/>
  <c r="CC38" i="38" s="1"/>
  <c r="AY39" i="38"/>
  <c r="BQ39" i="38" s="1"/>
  <c r="CC39" i="38" s="1"/>
  <c r="AY40" i="38"/>
  <c r="BQ40" i="38" s="1"/>
  <c r="CC40" i="38" s="1"/>
  <c r="AY41" i="38"/>
  <c r="BQ41" i="38" s="1"/>
  <c r="CC41" i="38" s="1"/>
  <c r="AY42" i="38"/>
  <c r="BQ42" i="38" s="1"/>
  <c r="CC42" i="38" s="1"/>
  <c r="AY43" i="38"/>
  <c r="BQ43" i="38" s="1"/>
  <c r="CC43" i="38" s="1"/>
  <c r="AY44" i="38"/>
  <c r="BQ44" i="38" s="1"/>
  <c r="CC44" i="38" s="1"/>
  <c r="AY45" i="38"/>
  <c r="BQ45" i="38" s="1"/>
  <c r="CC45" i="38" s="1"/>
  <c r="AY46" i="38"/>
  <c r="BQ46" i="38" s="1"/>
  <c r="CC46" i="38" s="1"/>
  <c r="AY47" i="38"/>
  <c r="BQ47" i="38" s="1"/>
  <c r="CC47" i="38" s="1"/>
  <c r="AY48" i="38"/>
  <c r="BQ48" i="38" s="1"/>
  <c r="CC48" i="38" s="1"/>
  <c r="AY49" i="38"/>
  <c r="BQ49" i="38" s="1"/>
  <c r="CC49" i="38" s="1"/>
  <c r="AY50" i="38"/>
  <c r="BQ50" i="38" s="1"/>
  <c r="CC50" i="38" s="1"/>
  <c r="AY51" i="38"/>
  <c r="BQ51" i="38" s="1"/>
  <c r="CC51" i="38" s="1"/>
  <c r="AY52" i="38"/>
  <c r="BQ52" i="38" s="1"/>
  <c r="CC52" i="38" s="1"/>
  <c r="AY53" i="38"/>
  <c r="BQ53" i="38" s="1"/>
  <c r="CC53" i="38" s="1"/>
  <c r="AY54" i="38"/>
  <c r="BQ54" i="38" s="1"/>
  <c r="CC54" i="38" s="1"/>
  <c r="AY55" i="38"/>
  <c r="BQ55" i="38" s="1"/>
  <c r="CC55" i="38" s="1"/>
  <c r="AY56" i="38"/>
  <c r="BQ56" i="38" s="1"/>
  <c r="CC56" i="38" s="1"/>
  <c r="AY57" i="38"/>
  <c r="BQ57" i="38" s="1"/>
  <c r="CC57" i="38" s="1"/>
  <c r="AY58" i="38"/>
  <c r="BQ58" i="38" s="1"/>
  <c r="CC58" i="38" s="1"/>
  <c r="AY59" i="38"/>
  <c r="BQ59" i="38" s="1"/>
  <c r="CC59" i="38" s="1"/>
  <c r="AY60" i="38"/>
  <c r="BQ60" i="38" s="1"/>
  <c r="CC60" i="38" s="1"/>
  <c r="AY61" i="38"/>
  <c r="BQ61" i="38" s="1"/>
  <c r="CC61" i="38" s="1"/>
  <c r="AY62" i="38"/>
  <c r="BQ62" i="38" s="1"/>
  <c r="CC62" i="38" s="1"/>
  <c r="AY63" i="38"/>
  <c r="BQ63" i="38" s="1"/>
  <c r="CC63" i="38" s="1"/>
  <c r="AY64" i="38"/>
  <c r="BQ64" i="38" s="1"/>
  <c r="CC64" i="38" s="1"/>
  <c r="AY65" i="38"/>
  <c r="BQ65" i="38" s="1"/>
  <c r="CC65" i="38" s="1"/>
  <c r="AY66" i="38"/>
  <c r="BQ66" i="38" s="1"/>
  <c r="CC66" i="38" s="1"/>
  <c r="AY67" i="38"/>
  <c r="BQ67" i="38" s="1"/>
  <c r="CC67" i="38" s="1"/>
  <c r="AY68" i="38"/>
  <c r="BQ68" i="38" s="1"/>
  <c r="CC68" i="38" s="1"/>
  <c r="AY69" i="38"/>
  <c r="BQ69" i="38" s="1"/>
  <c r="CC69" i="38" s="1"/>
  <c r="AY70" i="38"/>
  <c r="BQ70" i="38" s="1"/>
  <c r="CC70" i="38" s="1"/>
  <c r="AY71" i="38"/>
  <c r="BQ71" i="38" s="1"/>
  <c r="CC71" i="38" s="1"/>
  <c r="AY72" i="38"/>
  <c r="BQ72" i="38" s="1"/>
  <c r="CC72" i="38" s="1"/>
  <c r="AY73" i="38"/>
  <c r="BQ73" i="38" s="1"/>
  <c r="CC73" i="38" s="1"/>
  <c r="AY74" i="38"/>
  <c r="BQ74" i="38" s="1"/>
  <c r="CC74" i="38" s="1"/>
  <c r="AY75" i="38"/>
  <c r="BQ75" i="38" s="1"/>
  <c r="CC75" i="38" s="1"/>
  <c r="AY76" i="38"/>
  <c r="BQ76" i="38" s="1"/>
  <c r="CC76" i="38" s="1"/>
  <c r="AY77" i="38"/>
  <c r="BQ77" i="38" s="1"/>
  <c r="CC77" i="38" s="1"/>
  <c r="AY78" i="38"/>
  <c r="BQ78" i="38" s="1"/>
  <c r="CC78" i="38" s="1"/>
  <c r="AY79" i="38"/>
  <c r="BQ79" i="38" s="1"/>
  <c r="CC79" i="38" s="1"/>
  <c r="AY80" i="38"/>
  <c r="BQ80" i="38" s="1"/>
  <c r="CC80" i="38" s="1"/>
  <c r="AY2" i="38"/>
  <c r="BQ2" i="38" s="1"/>
  <c r="CC2" i="38" s="1"/>
  <c r="AS3" i="38"/>
  <c r="BK3" i="38" s="1"/>
  <c r="AS4" i="38"/>
  <c r="BK4" i="38" s="1"/>
  <c r="AS5" i="38"/>
  <c r="BK5" i="38" s="1"/>
  <c r="AS6" i="38"/>
  <c r="BK6" i="38" s="1"/>
  <c r="AS7" i="38"/>
  <c r="BK7" i="38" s="1"/>
  <c r="AS8" i="38"/>
  <c r="BK8" i="38" s="1"/>
  <c r="AS9" i="38"/>
  <c r="BK9" i="38" s="1"/>
  <c r="AS10" i="38"/>
  <c r="BK10" i="38" s="1"/>
  <c r="AS11" i="38"/>
  <c r="BK11" i="38" s="1"/>
  <c r="AS12" i="38"/>
  <c r="BK12" i="38" s="1"/>
  <c r="AS13" i="38"/>
  <c r="BK13" i="38" s="1"/>
  <c r="AS14" i="38"/>
  <c r="BK14" i="38" s="1"/>
  <c r="AS15" i="38"/>
  <c r="BK15" i="38" s="1"/>
  <c r="AS16" i="38"/>
  <c r="BK16" i="38" s="1"/>
  <c r="AS17" i="38"/>
  <c r="BK17" i="38" s="1"/>
  <c r="AS18" i="38"/>
  <c r="BK18" i="38" s="1"/>
  <c r="AS19" i="38"/>
  <c r="BK19" i="38" s="1"/>
  <c r="AS20" i="38"/>
  <c r="BK20" i="38" s="1"/>
  <c r="AS21" i="38"/>
  <c r="BK21" i="38" s="1"/>
  <c r="AS22" i="38"/>
  <c r="BK22" i="38" s="1"/>
  <c r="AS23" i="38"/>
  <c r="BK23" i="38" s="1"/>
  <c r="AS24" i="38"/>
  <c r="BK24" i="38" s="1"/>
  <c r="AS25" i="38"/>
  <c r="BK25" i="38" s="1"/>
  <c r="AS26" i="38"/>
  <c r="BK26" i="38" s="1"/>
  <c r="AS27" i="38"/>
  <c r="BK27" i="38" s="1"/>
  <c r="AS28" i="38"/>
  <c r="BK28" i="38" s="1"/>
  <c r="AS29" i="38"/>
  <c r="BK29" i="38" s="1"/>
  <c r="AS30" i="38"/>
  <c r="BK30" i="38" s="1"/>
  <c r="AS31" i="38"/>
  <c r="BK31" i="38" s="1"/>
  <c r="AS32" i="38"/>
  <c r="BK32" i="38" s="1"/>
  <c r="AS33" i="38"/>
  <c r="BK33" i="38" s="1"/>
  <c r="AS34" i="38"/>
  <c r="BK34" i="38" s="1"/>
  <c r="AS35" i="38"/>
  <c r="BK35" i="38" s="1"/>
  <c r="AS36" i="38"/>
  <c r="BK36" i="38" s="1"/>
  <c r="AS37" i="38"/>
  <c r="BK37" i="38" s="1"/>
  <c r="AS38" i="38"/>
  <c r="BK38" i="38" s="1"/>
  <c r="AS39" i="38"/>
  <c r="BK39" i="38" s="1"/>
  <c r="AS40" i="38"/>
  <c r="BK40" i="38" s="1"/>
  <c r="AS41" i="38"/>
  <c r="BK41" i="38" s="1"/>
  <c r="AS42" i="38"/>
  <c r="BK42" i="38" s="1"/>
  <c r="AS43" i="38"/>
  <c r="BK43" i="38" s="1"/>
  <c r="AS44" i="38"/>
  <c r="BK44" i="38" s="1"/>
  <c r="AS45" i="38"/>
  <c r="BK45" i="38" s="1"/>
  <c r="AS46" i="38"/>
  <c r="BK46" i="38" s="1"/>
  <c r="AS47" i="38"/>
  <c r="BK47" i="38" s="1"/>
  <c r="AS48" i="38"/>
  <c r="BK48" i="38" s="1"/>
  <c r="AS49" i="38"/>
  <c r="BK49" i="38" s="1"/>
  <c r="AS50" i="38"/>
  <c r="BK50" i="38" s="1"/>
  <c r="AS51" i="38"/>
  <c r="BK51" i="38" s="1"/>
  <c r="AS52" i="38"/>
  <c r="BK52" i="38" s="1"/>
  <c r="AS53" i="38"/>
  <c r="BK53" i="38" s="1"/>
  <c r="AS54" i="38"/>
  <c r="BK54" i="38" s="1"/>
  <c r="AS55" i="38"/>
  <c r="BK55" i="38" s="1"/>
  <c r="AS56" i="38"/>
  <c r="BK56" i="38" s="1"/>
  <c r="AS57" i="38"/>
  <c r="BK57" i="38" s="1"/>
  <c r="AS58" i="38"/>
  <c r="BK58" i="38" s="1"/>
  <c r="AS59" i="38"/>
  <c r="BK59" i="38" s="1"/>
  <c r="AS60" i="38"/>
  <c r="BK60" i="38" s="1"/>
  <c r="AS61" i="38"/>
  <c r="BK61" i="38" s="1"/>
  <c r="AS62" i="38"/>
  <c r="BK62" i="38" s="1"/>
  <c r="AS63" i="38"/>
  <c r="BK63" i="38" s="1"/>
  <c r="AS64" i="38"/>
  <c r="BK64" i="38" s="1"/>
  <c r="AS65" i="38"/>
  <c r="BK65" i="38" s="1"/>
  <c r="AS66" i="38"/>
  <c r="BK66" i="38" s="1"/>
  <c r="AS67" i="38"/>
  <c r="BK67" i="38" s="1"/>
  <c r="AS68" i="38"/>
  <c r="BK68" i="38" s="1"/>
  <c r="AS69" i="38"/>
  <c r="BK69" i="38" s="1"/>
  <c r="AS70" i="38"/>
  <c r="BK70" i="38" s="1"/>
  <c r="AS71" i="38"/>
  <c r="BK71" i="38" s="1"/>
  <c r="AS72" i="38"/>
  <c r="BK72" i="38" s="1"/>
  <c r="AS73" i="38"/>
  <c r="BK73" i="38" s="1"/>
  <c r="AS74" i="38"/>
  <c r="BK74" i="38" s="1"/>
  <c r="AS75" i="38"/>
  <c r="BK75" i="38" s="1"/>
  <c r="AS76" i="38"/>
  <c r="BK76" i="38" s="1"/>
  <c r="AS77" i="38"/>
  <c r="BK77" i="38" s="1"/>
  <c r="AS78" i="38"/>
  <c r="BK78" i="38" s="1"/>
  <c r="AS79" i="38"/>
  <c r="BK79" i="38" s="1"/>
  <c r="AS80" i="38"/>
  <c r="BK80" i="38" s="1"/>
  <c r="AS2" i="38"/>
  <c r="BK2" i="38" s="1"/>
  <c r="AE3" i="38"/>
  <c r="AE7" i="38"/>
  <c r="AE11" i="38"/>
  <c r="AE15" i="38"/>
  <c r="AE19" i="38"/>
  <c r="AE23" i="38"/>
  <c r="AE27" i="38"/>
  <c r="AE31" i="38"/>
  <c r="AE35" i="38"/>
  <c r="AE39" i="38"/>
  <c r="AE43" i="38"/>
  <c r="AE47" i="38"/>
  <c r="Y3" i="38"/>
  <c r="Y4" i="38"/>
  <c r="AE4" i="38" s="1"/>
  <c r="Y5" i="38"/>
  <c r="Y6" i="38"/>
  <c r="AE6" i="38" s="1"/>
  <c r="Y7" i="38"/>
  <c r="Y8" i="38"/>
  <c r="AE8" i="38" s="1"/>
  <c r="Y9" i="38"/>
  <c r="Y10" i="38"/>
  <c r="AE10" i="38" s="1"/>
  <c r="Y11" i="38"/>
  <c r="Y12" i="38"/>
  <c r="AE12" i="38" s="1"/>
  <c r="Y13" i="38"/>
  <c r="Y14" i="38"/>
  <c r="AE14" i="38" s="1"/>
  <c r="Y15" i="38"/>
  <c r="Y16" i="38"/>
  <c r="AE16" i="38" s="1"/>
  <c r="Y17" i="38"/>
  <c r="Y18" i="38"/>
  <c r="AE18" i="38" s="1"/>
  <c r="Y19" i="38"/>
  <c r="Y20" i="38"/>
  <c r="AE20" i="38" s="1"/>
  <c r="Y21" i="38"/>
  <c r="Y22" i="38"/>
  <c r="AE22" i="38" s="1"/>
  <c r="Y23" i="38"/>
  <c r="Y24" i="38"/>
  <c r="AE24" i="38" s="1"/>
  <c r="Y25" i="38"/>
  <c r="Y26" i="38"/>
  <c r="AE26" i="38" s="1"/>
  <c r="Y27" i="38"/>
  <c r="Y28" i="38"/>
  <c r="AE28" i="38" s="1"/>
  <c r="Y29" i="38"/>
  <c r="Y30" i="38"/>
  <c r="AE30" i="38" s="1"/>
  <c r="Y31" i="38"/>
  <c r="Y32" i="38"/>
  <c r="AE32" i="38" s="1"/>
  <c r="Y33" i="38"/>
  <c r="Y34" i="38"/>
  <c r="AE34" i="38" s="1"/>
  <c r="Y35" i="38"/>
  <c r="Y36" i="38"/>
  <c r="AE36" i="38" s="1"/>
  <c r="Y37" i="38"/>
  <c r="Y38" i="38"/>
  <c r="AE38" i="38" s="1"/>
  <c r="Y39" i="38"/>
  <c r="Y40" i="38"/>
  <c r="AE40" i="38" s="1"/>
  <c r="Y41" i="38"/>
  <c r="Y42" i="38"/>
  <c r="AE42" i="38" s="1"/>
  <c r="Y43" i="38"/>
  <c r="Y44" i="38"/>
  <c r="AE44" i="38" s="1"/>
  <c r="Y45" i="38"/>
  <c r="Y46" i="38"/>
  <c r="AE46" i="38" s="1"/>
  <c r="Y47" i="38"/>
  <c r="Y48" i="38"/>
  <c r="AE48" i="38" s="1"/>
  <c r="Y49" i="38"/>
  <c r="Y50" i="38"/>
  <c r="AE50" i="38" s="1"/>
  <c r="Y51" i="38"/>
  <c r="AE51" i="38" s="1"/>
  <c r="Y52" i="38"/>
  <c r="AE52" i="38" s="1"/>
  <c r="Y53" i="38"/>
  <c r="Y54" i="38"/>
  <c r="AE54" i="38" s="1"/>
  <c r="Y55" i="38"/>
  <c r="AE55" i="38" s="1"/>
  <c r="Y56" i="38"/>
  <c r="AE56" i="38" s="1"/>
  <c r="Y57" i="38"/>
  <c r="Y58" i="38"/>
  <c r="AE58" i="38" s="1"/>
  <c r="Y59" i="38"/>
  <c r="AE59" i="38" s="1"/>
  <c r="Y60" i="38"/>
  <c r="AE60" i="38" s="1"/>
  <c r="Y61" i="38"/>
  <c r="Y62" i="38"/>
  <c r="AE62" i="38" s="1"/>
  <c r="Y63" i="38"/>
  <c r="AE63" i="38" s="1"/>
  <c r="Y64" i="38"/>
  <c r="AE64" i="38" s="1"/>
  <c r="Y65" i="38"/>
  <c r="Y66" i="38"/>
  <c r="AE66" i="38" s="1"/>
  <c r="Y67" i="38"/>
  <c r="AE67" i="38" s="1"/>
  <c r="Y68" i="38"/>
  <c r="AE68" i="38" s="1"/>
  <c r="Y69" i="38"/>
  <c r="Y70" i="38"/>
  <c r="AE70" i="38" s="1"/>
  <c r="Y71" i="38"/>
  <c r="AE71" i="38" s="1"/>
  <c r="Y72" i="38"/>
  <c r="AE72" i="38" s="1"/>
  <c r="Y73" i="38"/>
  <c r="Y74" i="38"/>
  <c r="AE74" i="38" s="1"/>
  <c r="Y75" i="38"/>
  <c r="AE75" i="38" s="1"/>
  <c r="Y76" i="38"/>
  <c r="AE76" i="38" s="1"/>
  <c r="Y77" i="38"/>
  <c r="Y78" i="38"/>
  <c r="AE78" i="38" s="1"/>
  <c r="Y79" i="38"/>
  <c r="AE79" i="38" s="1"/>
  <c r="Y80" i="38"/>
  <c r="AE80" i="38" s="1"/>
  <c r="Y2" i="38"/>
  <c r="I5" i="30"/>
  <c r="I4" i="30"/>
  <c r="H5" i="30"/>
  <c r="H4" i="30"/>
  <c r="CL72" i="38" l="1"/>
  <c r="CL56" i="38"/>
  <c r="CL44" i="38"/>
  <c r="CL32" i="38"/>
  <c r="CL20" i="38"/>
  <c r="CL16" i="38"/>
  <c r="CL12" i="38"/>
  <c r="CL8" i="38"/>
  <c r="CL4" i="38"/>
  <c r="CL76" i="38"/>
  <c r="CL64" i="38"/>
  <c r="CL52" i="38"/>
  <c r="CL36" i="38"/>
  <c r="CL24" i="38"/>
  <c r="CL75" i="38"/>
  <c r="CL67" i="38"/>
  <c r="CL63" i="38"/>
  <c r="CL59" i="38"/>
  <c r="CL55" i="38"/>
  <c r="CL51" i="38"/>
  <c r="CL47" i="38"/>
  <c r="CL43" i="38"/>
  <c r="CL39" i="38"/>
  <c r="CL35" i="38"/>
  <c r="CL31" i="38"/>
  <c r="CL27" i="38"/>
  <c r="CL23" i="38"/>
  <c r="CL19" i="38"/>
  <c r="CL15" i="38"/>
  <c r="CL11" i="38"/>
  <c r="CL7" i="38"/>
  <c r="CL3" i="38"/>
  <c r="CL80" i="38"/>
  <c r="CL68" i="38"/>
  <c r="CL60" i="38"/>
  <c r="CL48" i="38"/>
  <c r="CL40" i="38"/>
  <c r="CL28" i="38"/>
  <c r="CL79" i="38"/>
  <c r="CL71" i="38"/>
  <c r="CL78" i="38"/>
  <c r="CL74" i="38"/>
  <c r="CL70" i="38"/>
  <c r="CL66" i="38"/>
  <c r="CL62" i="38"/>
  <c r="CL58" i="38"/>
  <c r="CL54" i="38"/>
  <c r="CL50" i="38"/>
  <c r="CL46" i="38"/>
  <c r="CL42" i="38"/>
  <c r="CL38" i="38"/>
  <c r="CL34" i="38"/>
  <c r="CL30" i="38"/>
  <c r="CL26" i="38"/>
  <c r="CL22" i="38"/>
  <c r="CL18" i="38"/>
  <c r="CL14" i="38"/>
  <c r="CL10" i="38"/>
  <c r="CL6" i="38"/>
  <c r="AE2" i="38"/>
  <c r="CL2" i="38" s="1"/>
  <c r="AE77" i="38"/>
  <c r="CL77" i="38" s="1"/>
  <c r="AE73" i="38"/>
  <c r="CL73" i="38" s="1"/>
  <c r="AE69" i="38"/>
  <c r="CL69" i="38" s="1"/>
  <c r="AE65" i="38"/>
  <c r="CL65" i="38" s="1"/>
  <c r="AE61" i="38"/>
  <c r="CL61" i="38" s="1"/>
  <c r="AE57" i="38"/>
  <c r="CL57" i="38" s="1"/>
  <c r="AE53" i="38"/>
  <c r="CL53" i="38" s="1"/>
  <c r="AE49" i="38"/>
  <c r="CL49" i="38" s="1"/>
  <c r="AE45" i="38"/>
  <c r="CL45" i="38" s="1"/>
  <c r="AE41" i="38"/>
  <c r="CL41" i="38" s="1"/>
  <c r="AE37" i="38"/>
  <c r="CL37" i="38" s="1"/>
  <c r="AE33" i="38"/>
  <c r="CL33" i="38" s="1"/>
  <c r="AE29" i="38"/>
  <c r="CL29" i="38" s="1"/>
  <c r="AE25" i="38"/>
  <c r="CL25" i="38" s="1"/>
  <c r="AE21" i="38"/>
  <c r="CL21" i="38" s="1"/>
  <c r="AE17" i="38"/>
  <c r="CL17" i="38" s="1"/>
  <c r="AE13" i="38"/>
  <c r="CL13" i="38" s="1"/>
  <c r="AE9" i="38"/>
  <c r="CL9" i="38" s="1"/>
  <c r="AE5" i="38"/>
  <c r="CL5" i="38" s="1"/>
  <c r="G5" i="30"/>
  <c r="G4" i="30"/>
  <c r="F4" i="30"/>
  <c r="E4" i="30"/>
  <c r="D4" i="30"/>
  <c r="A66" i="38" l="1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2" i="38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sharedStrings.xml><?xml version="1.0" encoding="utf-8"?>
<sst xmlns="http://schemas.openxmlformats.org/spreadsheetml/2006/main" count="6443" uniqueCount="335">
  <si>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</si>
  <si>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</si>
  <si>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</si>
  <si>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</si>
  <si>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</si>
  <si>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</si>
  <si>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</si>
  <si>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</si>
  <si>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</si>
  <si>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</si>
  <si>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</si>
  <si>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</si>
  <si>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</si>
  <si>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</si>
  <si>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</si>
  <si>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</si>
  <si>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</si>
  <si>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</si>
  <si>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</si>
  <si>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</si>
  <si>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</si>
  <si>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</si>
  <si>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</si>
  <si>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</si>
  <si>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</si>
  <si>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</si>
  <si>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</si>
  <si>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</si>
  <si>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</si>
  <si>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</si>
  <si>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</si>
  <si>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</si>
  <si>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</si>
  <si>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</si>
  <si>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</si>
  <si>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</si>
  <si>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</si>
  <si>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</si>
  <si>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</si>
  <si>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</si>
  <si>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</si>
  <si>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</si>
  <si>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</si>
  <si>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</si>
  <si>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</si>
  <si>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</si>
  <si>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</si>
  <si>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</si>
  <si>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n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</si>
  <si>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</si>
  <si>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</si>
  <si>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</si>
  <si>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</si>
  <si>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</si>
  <si>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</si>
  <si>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</si>
  <si>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</si>
  <si>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</si>
  <si>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</si>
  <si>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upper</t>
  </si>
  <si>
    <t>mean</t>
  </si>
  <si>
    <t>lower</t>
  </si>
  <si>
    <t>Calculus Day</t>
  </si>
  <si>
    <t>day-7</t>
  </si>
  <si>
    <t>day-5</t>
  </si>
  <si>
    <t>tend2</t>
  </si>
  <si>
    <t>tend1</t>
  </si>
  <si>
    <t xml:space="preserve">Δ (n) </t>
  </si>
  <si>
    <t>Δ (%)</t>
  </si>
  <si>
    <t>Estimate</t>
  </si>
  <si>
    <t>New confirmed cases by infection date</t>
  </si>
  <si>
    <t>252 (212 – 288)</t>
  </si>
  <si>
    <t>Expected change in daily cases</t>
  </si>
  <si>
    <t>Unsure</t>
  </si>
  <si>
    <t>Effective reproduction no.</t>
  </si>
  <si>
    <t>1 (0.9 – 1.1)</t>
  </si>
  <si>
    <t>Doubling/halving time (days)</t>
  </si>
  <si>
    <t>810 (25 – -28)</t>
  </si>
  <si>
    <t>Adjusted R-squared</t>
  </si>
  <si>
    <t>0.15 (8e-14 – 0.39)</t>
  </si>
  <si>
    <t>19.05.2020</t>
  </si>
  <si>
    <t>242 (203 – 287)</t>
  </si>
  <si>
    <t>-34 (45 – -12)</t>
  </si>
  <si>
    <t>0.36 (-2.1e-14 – 0.73)</t>
  </si>
  <si>
    <t>20.05.2020</t>
  </si>
  <si>
    <t>dates</t>
  </si>
  <si>
    <t>lwr.Rt</t>
  </si>
  <si>
    <t>Rt</t>
  </si>
  <si>
    <t>upr .Co rr.Rt</t>
  </si>
  <si>
    <t>247 (206 – 289)</t>
  </si>
  <si>
    <t>1 (0.9 – 1.2)</t>
  </si>
  <si>
    <t>-110 (23 – -16)</t>
  </si>
  <si>
    <t>0.2 (-4.1e-15 – 0.52)</t>
  </si>
  <si>
    <t>21.05.2020</t>
  </si>
  <si>
    <t>Média = 0.95</t>
  </si>
  <si>
    <t>257 (212 – 302)</t>
  </si>
  <si>
    <t>Likely increasing</t>
  </si>
  <si>
    <t>1.1 (0.9 – 1.2)</t>
  </si>
  <si>
    <t>31 (13 – -82)</t>
  </si>
  <si>
    <t>0.4 (2.3e-06 – 0.76)</t>
  </si>
  <si>
    <t>23.05.2020</t>
  </si>
  <si>
    <t>DATE</t>
  </si>
  <si>
    <t>-</t>
  </si>
  <si>
    <t>13/05--&gt;17/05</t>
  </si>
  <si>
    <t>17/05--&gt;21/05</t>
  </si>
  <si>
    <t>Média = 1.01</t>
  </si>
  <si>
    <t>273 (227 – 324)</t>
  </si>
  <si>
    <t>1.1 (1 – 1.2)</t>
  </si>
  <si>
    <t>19 (11 – 100)</t>
  </si>
  <si>
    <t>0.64 (0.31 – 0.96)</t>
  </si>
  <si>
    <t>24.05.2020</t>
  </si>
  <si>
    <t>282 (225 – 334)</t>
  </si>
  <si>
    <t>Increasing</t>
  </si>
  <si>
    <t>1.1 (1 – 1.3)</t>
  </si>
  <si>
    <t>17 (10 – 56)</t>
  </si>
  <si>
    <t>0.7 (0.42 – 0.96)</t>
  </si>
  <si>
    <t>25.05.2020</t>
  </si>
  <si>
    <t>256 (219 – 292)</t>
  </si>
  <si>
    <t>28 (14 – -1000)</t>
  </si>
  <si>
    <t>0.51 (0.11 – 0.91)</t>
  </si>
  <si>
    <t>26.05.2020</t>
  </si>
  <si>
    <t>index</t>
  </si>
  <si>
    <t>t_start</t>
  </si>
  <si>
    <t>t_end</t>
  </si>
  <si>
    <t>Data</t>
  </si>
  <si>
    <t>Req0025</t>
  </si>
  <si>
    <t>Req0975</t>
  </si>
  <si>
    <t>Rmean</t>
  </si>
  <si>
    <t>lwr</t>
  </si>
  <si>
    <t>fit</t>
  </si>
  <si>
    <t>uppr</t>
  </si>
  <si>
    <t>{</t>
  </si>
  <si>
    <t>"</t>
  </si>
  <si>
    <t>window_index</t>
  </si>
  <si>
    <t>{"window_index":1,"window_t_start":2,"window_t_end":8,"Data":"2020-02-23","R_e_median":2.217984718,"R_e_q0025":1.39145299,"R_e_q0975":3.246153846,"fit":2.22,"lwr":1.39,"upr":3.25,"low":1.39,"high":3.25},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</si>
  <si>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</si>
  <si>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</si>
  <si>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</si>
  <si>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</si>
  <si>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</si>
  <si>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</si>
  <si>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</si>
  <si>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</si>
  <si>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</si>
  <si>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2020-02-27</t>
  </si>
  <si>
    <t>2020-02-23</t>
  </si>
  <si>
    <t>2020-02-24</t>
  </si>
  <si>
    <t>2020-02-25</t>
  </si>
  <si>
    <t>2020-02-26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</si>
  <si>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</si>
  <si>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</si>
  <si>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</si>
  <si>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</si>
  <si>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</si>
  <si>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</si>
  <si>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</si>
  <si>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</si>
  <si>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</si>
  <si>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</si>
  <si>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</si>
  <si>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</si>
  <si>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</si>
  <si>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</si>
  <si>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</si>
  <si>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</si>
  <si>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</si>
  <si>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</si>
  <si>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</si>
  <si>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</si>
  <si>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</si>
  <si>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</si>
  <si>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</si>
  <si>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</si>
  <si>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</si>
  <si>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</si>
  <si>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</si>
  <si>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</si>
  <si>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</si>
  <si>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</si>
  <si>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</si>
  <si>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</si>
  <si>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</si>
  <si>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</si>
  <si>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</si>
  <si>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</si>
  <si>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</si>
  <si>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</si>
  <si>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</si>
  <si>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</si>
  <si>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</si>
  <si>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</si>
  <si>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</si>
  <si>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</si>
  <si>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</si>
  <si>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</si>
  <si>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</si>
  <si>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</si>
  <si>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</si>
  <si>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</si>
  <si>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</si>
  <si>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</si>
  <si>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</si>
  <si>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</si>
  <si>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</si>
  <si>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</si>
  <si>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</si>
  <si>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</si>
  <si>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</si>
  <si>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</si>
  <si>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</si>
  <si>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</si>
  <si>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</si>
  <si>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</si>
  <si>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</si>
  <si>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</si>
  <si>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</si>
  <si>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</si>
  <si>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</si>
  <si>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</si>
  <si>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</si>
  <si>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</si>
  <si>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</si>
  <si>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</si>
  <si>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upr</t>
  </si>
  <si>
    <t>low</t>
  </si>
  <si>
    <t>59 (18 – -50)</t>
  </si>
  <si>
    <t>0.27 (-1.2e-13 – 0.62)</t>
  </si>
  <si>
    <t>28.05.2020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</si>
  <si>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</si>
  <si>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</si>
  <si>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</si>
  <si>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</si>
  <si>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</si>
  <si>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</si>
  <si>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</si>
  <si>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</si>
  <si>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</si>
  <si>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</si>
  <si>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</si>
  <si>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</si>
  <si>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</si>
  <si>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</si>
  <si>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44 (17 – -73)</t>
  </si>
  <si>
    <t>0.35 (3.7e-05 – 0.73)</t>
  </si>
  <si>
    <t>29.05.2020</t>
  </si>
  <si>
    <t>39 (16 – -100)</t>
  </si>
  <si>
    <t>0.39 (2.8e-14 – 0.76)</t>
  </si>
  <si>
    <t>31.05.2020</t>
  </si>
  <si>
    <t>29 (14 – 16000)</t>
  </si>
  <si>
    <t>0.52 (0.13 – 0.92)</t>
  </si>
  <si>
    <t>01.06.2020</t>
  </si>
  <si>
    <t>data</t>
  </si>
  <si>
    <t>data_dados</t>
  </si>
  <si>
    <t>confirmados</t>
  </si>
  <si>
    <t>confirmados_arsnorte</t>
  </si>
  <si>
    <t>confirmados_arscentro</t>
  </si>
  <si>
    <t>confirmados_arslvt</t>
  </si>
  <si>
    <t>confirmados_arsalentejo</t>
  </si>
  <si>
    <t>confirmados_arsalgarve</t>
  </si>
  <si>
    <t>confirmados_acores</t>
  </si>
  <si>
    <t>confirmados_madeira</t>
  </si>
  <si>
    <t>confirmados_estrangeiro</t>
  </si>
  <si>
    <t>confirmados_novos</t>
  </si>
  <si>
    <t>recuperados</t>
  </si>
  <si>
    <t>obitos</t>
  </si>
  <si>
    <t>internados</t>
  </si>
  <si>
    <t>internados_uci</t>
  </si>
  <si>
    <t>lab</t>
  </si>
  <si>
    <t>suspeitos</t>
  </si>
  <si>
    <t>vigilancia</t>
  </si>
  <si>
    <t>n_confirmados</t>
  </si>
  <si>
    <t>cadeias_transmissao</t>
  </si>
  <si>
    <t>transmissao_importada</t>
  </si>
  <si>
    <t>confirmados_0_9_f</t>
  </si>
  <si>
    <t>confirmados_0_9_m</t>
  </si>
  <si>
    <t>confirmados_10_19_f</t>
  </si>
  <si>
    <t>confirmados_10_19_m</t>
  </si>
  <si>
    <t>confirmados_20_29_f</t>
  </si>
  <si>
    <t>confirmados_20_29_m</t>
  </si>
  <si>
    <t>confirmados_30_39_f</t>
  </si>
  <si>
    <t>confirmados_30_39_m</t>
  </si>
  <si>
    <t>confirmados_40_49_f</t>
  </si>
  <si>
    <t>confirmados_40_49_m</t>
  </si>
  <si>
    <t>confirmados_50_59_f</t>
  </si>
  <si>
    <t>confirmados_50_59_m</t>
  </si>
  <si>
    <t>confirmados_60_69_f</t>
  </si>
  <si>
    <t>confirmados_60_69_m</t>
  </si>
  <si>
    <t>confirmados_70_79_f</t>
  </si>
  <si>
    <t>confirmados_70_79_m</t>
  </si>
  <si>
    <t>confirmados_80_plus_f</t>
  </si>
  <si>
    <t>confirmados_80_plus_m</t>
  </si>
  <si>
    <t>sintomas_tosse</t>
  </si>
  <si>
    <t>sintomas_febre</t>
  </si>
  <si>
    <t>sintomas_dificuldade_respiratoria</t>
  </si>
  <si>
    <t>sintomas_cefaleia</t>
  </si>
  <si>
    <t>sintomas_dores_musculares</t>
  </si>
  <si>
    <t>sintomas_fraqueza_generalizada</t>
  </si>
  <si>
    <t>confirmados_f</t>
  </si>
  <si>
    <t>confirmados_m</t>
  </si>
  <si>
    <t>obitos_arsnorte</t>
  </si>
  <si>
    <t>obitos_arscentro</t>
  </si>
  <si>
    <t>obitos_arslvt</t>
  </si>
  <si>
    <t>obitos_arsalentejo</t>
  </si>
  <si>
    <t>obitos_arsalgarve</t>
  </si>
  <si>
    <t>obitos_acores</t>
  </si>
  <si>
    <t>obitos_madeira</t>
  </si>
  <si>
    <t>obitos_estrangeiro</t>
  </si>
  <si>
    <t>recuperados_arsnorte</t>
  </si>
  <si>
    <t>recuperados_arscentro</t>
  </si>
  <si>
    <t>recuperados_arslvt</t>
  </si>
  <si>
    <t>recuperados_arsalentejo</t>
  </si>
  <si>
    <t>recuperados_arsalgarve</t>
  </si>
  <si>
    <t>recuperados_acores</t>
  </si>
  <si>
    <t>recuperados_madeira</t>
  </si>
  <si>
    <t>recuperados_estrangeiro</t>
  </si>
  <si>
    <t>obitos_0_9_f</t>
  </si>
  <si>
    <t>obitos_0_9_m</t>
  </si>
  <si>
    <t>obitos_10_19_f</t>
  </si>
  <si>
    <t>obitos_10_19_m</t>
  </si>
  <si>
    <t>obitos_20_29_f</t>
  </si>
  <si>
    <t>obitos_20_29_m</t>
  </si>
  <si>
    <t>obitos_30_39_f</t>
  </si>
  <si>
    <t>obitos_30_39_m</t>
  </si>
  <si>
    <t>obitos_40_49_f</t>
  </si>
  <si>
    <t>obitos_40_49_m</t>
  </si>
  <si>
    <t>obitos_50_59_f</t>
  </si>
  <si>
    <t>obitos_50_59_m</t>
  </si>
  <si>
    <t>obitos_60_69_f</t>
  </si>
  <si>
    <t>obitos_60_69_m</t>
  </si>
  <si>
    <t>obitos_70_79_f</t>
  </si>
  <si>
    <t>obitos_70_79_m</t>
  </si>
  <si>
    <t>obitos_80_plus_f</t>
  </si>
  <si>
    <t>obitos_80_plus_m</t>
  </si>
  <si>
    <t>obitos_f</t>
  </si>
  <si>
    <t>obitos_m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</si>
</sst>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 (Body)"/>
    </font>
    <font>
      <b/>
      <sz val="14"/>
      <color theme="0"/>
      <name val="Calibri (Body)"/>
    </font>
    <font>
      <i/>
      <sz val="17"/>
      <color theme="1"/>
      <name val="Helvetica Neue"/>
      <family val="2"/>
    </font>
    <font>
      <b/>
      <sz val="15"/>
      <color theme="1"/>
      <name val="Helvetica Neue"/>
      <family val="2"/>
    </font>
    <font>
      <sz val="15"/>
      <color theme="1"/>
      <name val="Helvetica Neue"/>
      <family val="2"/>
    </font>
    <font>
      <sz val="36"/>
      <color theme="1"/>
      <name val="Helvetica Neue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0" fillId="0" borderId="0"/>
  </cellStyleXfs>
  <cellXfs count="64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3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2" fillId="6" borderId="6" xfId="5" applyFont="1" applyFill="1" applyBorder="1" applyAlignment="1">
      <alignment horizontal="right"/>
    </xf>
    <xf numFmtId="0" fontId="12" fillId="6" borderId="5" xfId="5" applyFont="1" applyFill="1" applyBorder="1" applyAlignment="1">
      <alignment horizontal="right"/>
    </xf>
    <xf numFmtId="10" fontId="12" fillId="6" borderId="6" xfId="5" applyNumberFormat="1" applyFont="1" applyFill="1" applyBorder="1" applyAlignment="1">
      <alignment horizontal="right"/>
    </xf>
    <xf numFmtId="0" fontId="13" fillId="7" borderId="1" xfId="5" applyFont="1" applyFill="1" applyBorder="1" applyAlignment="1">
      <alignment horizontal="right"/>
    </xf>
    <xf numFmtId="0" fontId="14" fillId="5" borderId="4" xfId="5" applyFont="1" applyFill="1" applyBorder="1" applyAlignment="1">
      <alignment horizontal="right"/>
    </xf>
    <xf numFmtId="0" fontId="14" fillId="8" borderId="4" xfId="5" applyFont="1" applyFill="1" applyBorder="1" applyAlignment="1">
      <alignment horizontal="right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2" fillId="6" borderId="5" xfId="5" applyNumberFormat="1" applyFont="1" applyFill="1" applyBorder="1" applyAlignment="1">
      <alignment horizontal="right"/>
    </xf>
    <xf numFmtId="0" fontId="18" fillId="0" borderId="0" xfId="0" applyFont="1"/>
    <xf numFmtId="0" fontId="14" fillId="11" borderId="1" xfId="5" applyFont="1" applyFill="1" applyBorder="1" applyAlignment="1">
      <alignment horizontal="right"/>
    </xf>
    <xf numFmtId="10" fontId="12" fillId="6" borderId="6" xfId="5" applyNumberFormat="1" applyFont="1" applyFill="1" applyBorder="1" applyAlignment="1">
      <alignment horizontal="center"/>
    </xf>
    <xf numFmtId="0" fontId="12" fillId="6" borderId="5" xfId="5" applyNumberFormat="1" applyFont="1" applyFill="1" applyBorder="1" applyAlignment="1">
      <alignment horizontal="center"/>
    </xf>
    <xf numFmtId="0" fontId="14" fillId="9" borderId="1" xfId="5" applyFont="1" applyFill="1" applyBorder="1" applyAlignment="1">
      <alignment horizontal="right"/>
    </xf>
    <xf numFmtId="0" fontId="19" fillId="4" borderId="1" xfId="5" applyFont="1" applyFill="1" applyBorder="1" applyAlignment="1">
      <alignment horizontal="right"/>
    </xf>
    <xf numFmtId="0" fontId="14" fillId="10" borderId="4" xfId="5" applyFont="1" applyFill="1" applyBorder="1" applyAlignment="1">
      <alignment horizontal="right"/>
    </xf>
    <xf numFmtId="0" fontId="20" fillId="2" borderId="4" xfId="5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0" fillId="0" borderId="2" xfId="0" applyBorder="1"/>
    <xf numFmtId="0" fontId="0" fillId="0" borderId="17" xfId="0" applyBorder="1"/>
    <xf numFmtId="0" fontId="0" fillId="0" borderId="18" xfId="0" applyBorder="1"/>
    <xf numFmtId="14" fontId="0" fillId="0" borderId="19" xfId="0" applyNumberFormat="1" applyBorder="1"/>
    <xf numFmtId="0" fontId="0" fillId="0" borderId="20" xfId="0" applyBorder="1"/>
    <xf numFmtId="14" fontId="0" fillId="0" borderId="21" xfId="0" applyNumberFormat="1" applyBorder="1"/>
    <xf numFmtId="0" fontId="0" fillId="0" borderId="22" xfId="0" applyBorder="1"/>
    <xf numFmtId="0" fontId="0" fillId="0" borderId="23" xfId="0" applyBorder="1"/>
    <xf numFmtId="14" fontId="0" fillId="0" borderId="24" xfId="0" applyNumberFormat="1" applyBorder="1"/>
    <xf numFmtId="0" fontId="0" fillId="0" borderId="1" xfId="0" applyBorder="1"/>
    <xf numFmtId="0" fontId="0" fillId="0" borderId="25" xfId="0" applyBorder="1"/>
    <xf numFmtId="0" fontId="0" fillId="0" borderId="26" xfId="0" applyBorder="1"/>
    <xf numFmtId="0" fontId="0" fillId="0" borderId="7" xfId="0" applyBorder="1"/>
    <xf numFmtId="14" fontId="0" fillId="0" borderId="16" xfId="0" applyNumberFormat="1" applyBorder="1"/>
    <xf numFmtId="0" fontId="16" fillId="7" borderId="9" xfId="0" applyFont="1" applyFill="1" applyBorder="1" applyAlignment="1">
      <alignment horizontal="center" vertical="center"/>
    </xf>
    <xf numFmtId="0" fontId="16" fillId="7" borderId="10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3" xfId="0" applyFont="1" applyFill="1" applyBorder="1" applyAlignment="1">
      <alignment horizontal="center" vertical="center"/>
    </xf>
    <xf numFmtId="14" fontId="0" fillId="0" borderId="9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2" xfId="0" applyNumberForma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20" fillId="7" borderId="4" xfId="5" applyFont="1" applyFill="1" applyBorder="1" applyAlignment="1">
      <alignment horizontal="right"/>
    </xf>
    <xf numFmtId="0" fontId="21" fillId="9" borderId="4" xfId="5" applyFont="1" applyFill="1" applyBorder="1" applyAlignment="1">
      <alignment horizontal="right"/>
    </xf>
    <xf numFmtId="22" fontId="0" fillId="0" borderId="0" xfId="0" applyNumberFormat="1"/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387350</xdr:colOff>
      <xdr:row>45</xdr:row>
      <xdr:rowOff>12700</xdr:rowOff>
    </xdr:from>
    <xdr:to>
      <xdr:col>32</xdr:col>
      <xdr:colOff>1282700</xdr:colOff>
      <xdr:row>118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44FDDB-8152-0144-A214-01A53F39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0" y="9156700"/>
          <a:ext cx="23069550" cy="1537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80B19-3F3F-8A40-9A65-10B2E4421EEE}">
  <dimension ref="A1:CF99"/>
  <sheetViews>
    <sheetView tabSelected="1" topLeftCell="BP1" workbookViewId="0">
      <pane ySplit="1" topLeftCell="A94" activePane="bottomLeft" state="frozen"/>
      <selection pane="bottomLeft" activeCell="BY102" sqref="BY102"/>
    </sheetView>
  </sheetViews>
  <sheetFormatPr baseColWidth="10" defaultRowHeight="16"/>
  <cols>
    <col min="23" max="23" width="17.1640625" bestFit="1" customWidth="1"/>
    <col min="24" max="24" width="18.1640625" bestFit="1" customWidth="1"/>
    <col min="25" max="25" width="19.1640625" bestFit="1" customWidth="1"/>
    <col min="26" max="26" width="20.1640625" bestFit="1" customWidth="1"/>
    <col min="27" max="27" width="19.1640625" bestFit="1" customWidth="1"/>
    <col min="28" max="28" width="20.1640625" bestFit="1" customWidth="1"/>
    <col min="29" max="29" width="19.1640625" bestFit="1" customWidth="1"/>
    <col min="30" max="30" width="20.1640625" bestFit="1" customWidth="1"/>
    <col min="31" max="31" width="19.1640625" bestFit="1" customWidth="1"/>
    <col min="32" max="32" width="20.1640625" bestFit="1" customWidth="1"/>
    <col min="33" max="33" width="19.1640625" bestFit="1" customWidth="1"/>
    <col min="34" max="34" width="20.1640625" bestFit="1" customWidth="1"/>
    <col min="35" max="35" width="19.1640625" bestFit="1" customWidth="1"/>
    <col min="36" max="36" width="20.1640625" bestFit="1" customWidth="1"/>
    <col min="37" max="37" width="19.1640625" bestFit="1" customWidth="1"/>
    <col min="38" max="38" width="20.1640625" bestFit="1" customWidth="1"/>
    <col min="39" max="39" width="20.5" bestFit="1" customWidth="1"/>
    <col min="40" max="40" width="21.6640625" bestFit="1" customWidth="1"/>
    <col min="41" max="42" width="14" bestFit="1" customWidth="1"/>
    <col min="43" max="43" width="29.6640625" bestFit="1" customWidth="1"/>
    <col min="44" max="44" width="16.33203125" bestFit="1" customWidth="1"/>
    <col min="45" max="45" width="24.83203125" bestFit="1" customWidth="1"/>
    <col min="46" max="46" width="28.83203125" bestFit="1" customWidth="1"/>
    <col min="47" max="47" width="13" bestFit="1" customWidth="1"/>
    <col min="50" max="50" width="14.83203125" bestFit="1" customWidth="1"/>
    <col min="51" max="51" width="11.6640625" bestFit="1" customWidth="1"/>
    <col min="52" max="52" width="16.5" bestFit="1" customWidth="1"/>
    <col min="53" max="53" width="15.6640625" bestFit="1" customWidth="1"/>
    <col min="54" max="54" width="12.5" bestFit="1" customWidth="1"/>
    <col min="55" max="55" width="14" bestFit="1" customWidth="1"/>
    <col min="65" max="65" width="11.83203125" bestFit="1" customWidth="1"/>
    <col min="66" max="66" width="12.83203125" bestFit="1" customWidth="1"/>
    <col min="67" max="67" width="13.83203125" bestFit="1" customWidth="1"/>
    <col min="68" max="68" width="14.83203125" bestFit="1" customWidth="1"/>
    <col min="69" max="69" width="13.83203125" bestFit="1" customWidth="1"/>
    <col min="70" max="70" width="14.83203125" bestFit="1" customWidth="1"/>
    <col min="71" max="71" width="13.83203125" bestFit="1" customWidth="1"/>
    <col min="72" max="72" width="14.83203125" bestFit="1" customWidth="1"/>
    <col min="73" max="73" width="13.83203125" bestFit="1" customWidth="1"/>
    <col min="74" max="74" width="14.83203125" bestFit="1" customWidth="1"/>
    <col min="75" max="75" width="13.83203125" bestFit="1" customWidth="1"/>
    <col min="76" max="76" width="14.83203125" bestFit="1" customWidth="1"/>
    <col min="77" max="77" width="13.83203125" bestFit="1" customWidth="1"/>
    <col min="78" max="78" width="14.83203125" bestFit="1" customWidth="1"/>
    <col min="79" max="79" width="13.83203125" bestFit="1" customWidth="1"/>
    <col min="80" max="80" width="14.83203125" bestFit="1" customWidth="1"/>
    <col min="81" max="81" width="15.1640625" bestFit="1" customWidth="1"/>
    <col min="82" max="82" width="16.33203125" bestFit="1" customWidth="1"/>
    <col min="83" max="83" width="7.83203125" bestFit="1" customWidth="1"/>
    <col min="84" max="84" width="8.83203125" bestFit="1" customWidth="1"/>
  </cols>
  <sheetData>
    <row r="1" spans="1:84">
      <c r="A1" t="s">
        <v>251</v>
      </c>
      <c r="B1" t="s">
        <v>252</v>
      </c>
      <c r="C1" t="s">
        <v>253</v>
      </c>
      <c r="D1" t="s">
        <v>254</v>
      </c>
      <c r="E1" t="s">
        <v>255</v>
      </c>
      <c r="F1" t="s">
        <v>256</v>
      </c>
      <c r="G1" t="s">
        <v>257</v>
      </c>
      <c r="H1" t="s">
        <v>258</v>
      </c>
      <c r="I1" t="s">
        <v>259</v>
      </c>
      <c r="J1" t="s">
        <v>260</v>
      </c>
      <c r="K1" t="s">
        <v>261</v>
      </c>
      <c r="L1" t="s">
        <v>262</v>
      </c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S1" t="s">
        <v>269</v>
      </c>
      <c r="T1" t="s">
        <v>270</v>
      </c>
      <c r="U1" t="s">
        <v>271</v>
      </c>
      <c r="V1" t="s">
        <v>272</v>
      </c>
      <c r="W1" t="s">
        <v>273</v>
      </c>
      <c r="X1" t="s">
        <v>274</v>
      </c>
      <c r="Y1" t="s">
        <v>275</v>
      </c>
      <c r="Z1" t="s">
        <v>276</v>
      </c>
      <c r="AA1" t="s">
        <v>277</v>
      </c>
      <c r="AB1" t="s">
        <v>278</v>
      </c>
      <c r="AC1" t="s">
        <v>279</v>
      </c>
      <c r="AD1" t="s">
        <v>280</v>
      </c>
      <c r="AE1" t="s">
        <v>281</v>
      </c>
      <c r="AF1" t="s">
        <v>282</v>
      </c>
      <c r="AG1" t="s">
        <v>283</v>
      </c>
      <c r="AH1" t="s">
        <v>284</v>
      </c>
      <c r="AI1" t="s">
        <v>285</v>
      </c>
      <c r="AJ1" t="s">
        <v>286</v>
      </c>
      <c r="AK1" t="s">
        <v>287</v>
      </c>
      <c r="AL1" t="s">
        <v>288</v>
      </c>
      <c r="AM1" t="s">
        <v>289</v>
      </c>
      <c r="AN1" t="s">
        <v>290</v>
      </c>
      <c r="AO1" t="s">
        <v>291</v>
      </c>
      <c r="AP1" t="s">
        <v>292</v>
      </c>
      <c r="AQ1" t="s">
        <v>293</v>
      </c>
      <c r="AR1" t="s">
        <v>294</v>
      </c>
      <c r="AS1" t="s">
        <v>295</v>
      </c>
      <c r="AT1" t="s">
        <v>296</v>
      </c>
      <c r="AU1" t="s">
        <v>297</v>
      </c>
      <c r="AV1" t="s">
        <v>298</v>
      </c>
      <c r="AW1" t="s">
        <v>299</v>
      </c>
      <c r="AX1" t="s">
        <v>300</v>
      </c>
      <c r="AY1" t="s">
        <v>301</v>
      </c>
      <c r="AZ1" t="s">
        <v>302</v>
      </c>
      <c r="BA1" t="s">
        <v>303</v>
      </c>
      <c r="BB1" t="s">
        <v>304</v>
      </c>
      <c r="BC1" t="s">
        <v>305</v>
      </c>
      <c r="BD1" t="s">
        <v>306</v>
      </c>
      <c r="BE1" t="s">
        <v>307</v>
      </c>
      <c r="BF1" t="s">
        <v>308</v>
      </c>
      <c r="BG1" t="s">
        <v>309</v>
      </c>
      <c r="BH1" t="s">
        <v>310</v>
      </c>
      <c r="BI1" t="s">
        <v>311</v>
      </c>
      <c r="BJ1" t="s">
        <v>312</v>
      </c>
      <c r="BK1" t="s">
        <v>313</v>
      </c>
      <c r="BL1" t="s">
        <v>314</v>
      </c>
      <c r="BM1" t="s">
        <v>315</v>
      </c>
      <c r="BN1" t="s">
        <v>316</v>
      </c>
      <c r="BO1" t="s">
        <v>317</v>
      </c>
      <c r="BP1" t="s">
        <v>318</v>
      </c>
      <c r="BQ1" t="s">
        <v>319</v>
      </c>
      <c r="BR1" t="s">
        <v>320</v>
      </c>
      <c r="BS1" t="s">
        <v>321</v>
      </c>
      <c r="BT1" t="s">
        <v>322</v>
      </c>
      <c r="BU1" t="s">
        <v>323</v>
      </c>
      <c r="BV1" t="s">
        <v>324</v>
      </c>
      <c r="BW1" t="s">
        <v>325</v>
      </c>
      <c r="BX1" t="s">
        <v>326</v>
      </c>
      <c r="BY1" t="s">
        <v>327</v>
      </c>
      <c r="BZ1" t="s">
        <v>328</v>
      </c>
      <c r="CA1" t="s">
        <v>329</v>
      </c>
      <c r="CB1" t="s">
        <v>330</v>
      </c>
      <c r="CC1" t="s">
        <v>331</v>
      </c>
      <c r="CD1" t="s">
        <v>332</v>
      </c>
      <c r="CE1" t="s">
        <v>333</v>
      </c>
      <c r="CF1" t="s">
        <v>334</v>
      </c>
    </row>
    <row r="2" spans="1:84">
      <c r="A2" s="9">
        <v>43887</v>
      </c>
      <c r="B2" s="63">
        <v>43887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>
        <v>0</v>
      </c>
      <c r="M2">
        <v>0</v>
      </c>
      <c r="N2">
        <v>0</v>
      </c>
      <c r="R2">
        <v>25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</row>
    <row r="3" spans="1:84">
      <c r="A3" s="9">
        <v>43888</v>
      </c>
      <c r="B3" s="63">
        <v>43888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>
        <v>0</v>
      </c>
      <c r="M3">
        <v>0</v>
      </c>
      <c r="N3">
        <v>0</v>
      </c>
      <c r="R3">
        <v>51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</row>
    <row r="4" spans="1:84">
      <c r="A4" s="9">
        <v>43889</v>
      </c>
      <c r="B4" s="63">
        <v>43889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L4">
        <v>0</v>
      </c>
      <c r="M4">
        <v>0</v>
      </c>
      <c r="N4">
        <v>0</v>
      </c>
      <c r="R4">
        <v>59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</row>
    <row r="5" spans="1:84">
      <c r="A5" s="9">
        <v>43890</v>
      </c>
      <c r="B5" s="63">
        <v>43890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>
        <v>0</v>
      </c>
      <c r="M5">
        <v>0</v>
      </c>
      <c r="N5">
        <v>0</v>
      </c>
      <c r="R5">
        <v>70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</row>
    <row r="6" spans="1:84">
      <c r="A6" s="9">
        <v>43891</v>
      </c>
      <c r="B6" s="63">
        <v>43891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L6">
        <v>0</v>
      </c>
      <c r="M6">
        <v>0</v>
      </c>
      <c r="N6">
        <v>0</v>
      </c>
      <c r="R6">
        <v>85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</row>
    <row r="7" spans="1:84">
      <c r="A7" s="9">
        <v>43892</v>
      </c>
      <c r="B7" s="63">
        <v>43892</v>
      </c>
      <c r="C7">
        <v>2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L7">
        <v>2</v>
      </c>
      <c r="M7">
        <v>0</v>
      </c>
      <c r="N7">
        <v>0</v>
      </c>
      <c r="R7">
        <v>85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</row>
    <row r="8" spans="1:84">
      <c r="A8" s="9">
        <v>43893</v>
      </c>
      <c r="B8" s="63">
        <v>43893.666666666664</v>
      </c>
      <c r="C8">
        <v>4</v>
      </c>
      <c r="D8">
        <v>2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L8">
        <v>2</v>
      </c>
      <c r="M8">
        <v>0</v>
      </c>
      <c r="N8">
        <v>0</v>
      </c>
      <c r="R8">
        <v>101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2</v>
      </c>
      <c r="AE8">
        <v>0</v>
      </c>
      <c r="AF8">
        <v>1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0.5</v>
      </c>
      <c r="AP8">
        <v>0.5</v>
      </c>
      <c r="AR8">
        <v>0.25</v>
      </c>
      <c r="AS8">
        <v>0.5</v>
      </c>
      <c r="AT8">
        <v>0.25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</row>
    <row r="9" spans="1:84">
      <c r="A9" s="9">
        <v>43894</v>
      </c>
      <c r="B9" s="63">
        <v>43894.708333333336</v>
      </c>
      <c r="C9">
        <v>6</v>
      </c>
      <c r="D9">
        <v>3</v>
      </c>
      <c r="E9">
        <v>1</v>
      </c>
      <c r="F9">
        <v>2</v>
      </c>
      <c r="G9">
        <v>0</v>
      </c>
      <c r="H9">
        <v>0</v>
      </c>
      <c r="I9">
        <v>0</v>
      </c>
      <c r="J9">
        <v>0</v>
      </c>
      <c r="L9">
        <v>2</v>
      </c>
      <c r="M9">
        <v>0</v>
      </c>
      <c r="N9">
        <v>0</v>
      </c>
      <c r="R9">
        <v>117</v>
      </c>
      <c r="S9">
        <v>81</v>
      </c>
      <c r="V9">
        <v>4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2</v>
      </c>
      <c r="AE9">
        <v>1</v>
      </c>
      <c r="AF9">
        <v>2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>
        <v>0.5</v>
      </c>
      <c r="AP9">
        <v>0.83</v>
      </c>
      <c r="AR9">
        <v>0.5</v>
      </c>
      <c r="AS9">
        <v>0.5</v>
      </c>
      <c r="AT9">
        <v>0.17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</row>
    <row r="10" spans="1:84">
      <c r="A10" s="9">
        <v>43895</v>
      </c>
      <c r="B10" s="63">
        <v>43895.708333333336</v>
      </c>
      <c r="C10">
        <v>9</v>
      </c>
      <c r="D10">
        <v>5</v>
      </c>
      <c r="E10">
        <v>1</v>
      </c>
      <c r="F10">
        <v>3</v>
      </c>
      <c r="G10">
        <v>0</v>
      </c>
      <c r="H10">
        <v>0</v>
      </c>
      <c r="I10">
        <v>0</v>
      </c>
      <c r="J10">
        <v>0</v>
      </c>
      <c r="L10">
        <v>3</v>
      </c>
      <c r="M10">
        <v>0</v>
      </c>
      <c r="N10">
        <v>0</v>
      </c>
      <c r="O10">
        <v>9</v>
      </c>
      <c r="R10">
        <v>147</v>
      </c>
      <c r="S10">
        <v>213</v>
      </c>
      <c r="V10">
        <v>5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</v>
      </c>
      <c r="AE10">
        <v>1</v>
      </c>
      <c r="AF10">
        <v>3</v>
      </c>
      <c r="AG10">
        <v>0</v>
      </c>
      <c r="AH10">
        <v>1</v>
      </c>
      <c r="AI10">
        <v>0</v>
      </c>
      <c r="AJ10">
        <v>2</v>
      </c>
      <c r="AK10">
        <v>0</v>
      </c>
      <c r="AL10">
        <v>0</v>
      </c>
      <c r="AM10">
        <v>0</v>
      </c>
      <c r="AN10">
        <v>0</v>
      </c>
      <c r="AO10">
        <v>0.67</v>
      </c>
      <c r="AP10">
        <v>0.89</v>
      </c>
      <c r="AQ10">
        <v>0.11</v>
      </c>
      <c r="AR10">
        <v>0.33</v>
      </c>
      <c r="AS10">
        <v>0.56000000000000005</v>
      </c>
      <c r="AT10">
        <v>0.33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</row>
    <row r="11" spans="1:84">
      <c r="A11" s="9">
        <v>43896</v>
      </c>
      <c r="B11" s="63">
        <v>43896.708333333336</v>
      </c>
      <c r="C11">
        <v>13</v>
      </c>
      <c r="D11">
        <v>8</v>
      </c>
      <c r="E11">
        <v>1</v>
      </c>
      <c r="F11">
        <v>4</v>
      </c>
      <c r="G11">
        <v>0</v>
      </c>
      <c r="H11">
        <v>0</v>
      </c>
      <c r="I11">
        <v>0</v>
      </c>
      <c r="J11">
        <v>0</v>
      </c>
      <c r="L11">
        <v>4</v>
      </c>
      <c r="M11">
        <v>0</v>
      </c>
      <c r="N11">
        <v>0</v>
      </c>
      <c r="O11">
        <v>13</v>
      </c>
      <c r="Q11">
        <v>30</v>
      </c>
      <c r="R11">
        <v>181</v>
      </c>
      <c r="S11">
        <v>354</v>
      </c>
      <c r="U11">
        <v>5</v>
      </c>
      <c r="V11">
        <v>5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</v>
      </c>
      <c r="AE11">
        <v>1</v>
      </c>
      <c r="AF11">
        <v>5</v>
      </c>
      <c r="AG11">
        <v>0</v>
      </c>
      <c r="AH11">
        <v>2</v>
      </c>
      <c r="AI11">
        <v>0</v>
      </c>
      <c r="AJ11">
        <v>2</v>
      </c>
      <c r="AK11">
        <v>1</v>
      </c>
      <c r="AL11">
        <v>0</v>
      </c>
      <c r="AM11">
        <v>0</v>
      </c>
      <c r="AN11">
        <v>0</v>
      </c>
      <c r="AO11">
        <v>0.62</v>
      </c>
      <c r="AP11">
        <v>0.85</v>
      </c>
      <c r="AQ11">
        <v>0.15</v>
      </c>
      <c r="AR11">
        <v>0.23</v>
      </c>
      <c r="AS11">
        <v>0.46</v>
      </c>
      <c r="AT11">
        <v>0.31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</row>
    <row r="12" spans="1:84">
      <c r="A12" s="9">
        <v>43897</v>
      </c>
      <c r="B12" s="63">
        <v>43897.708333333336</v>
      </c>
      <c r="C12">
        <v>21</v>
      </c>
      <c r="D12">
        <v>15</v>
      </c>
      <c r="E12">
        <v>1</v>
      </c>
      <c r="F12">
        <v>5</v>
      </c>
      <c r="G12">
        <v>0</v>
      </c>
      <c r="H12">
        <v>0</v>
      </c>
      <c r="I12">
        <v>0</v>
      </c>
      <c r="J12">
        <v>0</v>
      </c>
      <c r="L12">
        <v>8</v>
      </c>
      <c r="M12">
        <v>0</v>
      </c>
      <c r="N12">
        <v>0</v>
      </c>
      <c r="O12">
        <v>21</v>
      </c>
      <c r="Q12">
        <v>47</v>
      </c>
      <c r="R12">
        <v>224</v>
      </c>
      <c r="S12">
        <v>412</v>
      </c>
      <c r="U12">
        <v>5</v>
      </c>
      <c r="V12">
        <v>5</v>
      </c>
      <c r="W12">
        <v>0</v>
      </c>
      <c r="X12">
        <v>0</v>
      </c>
      <c r="Y12">
        <v>1</v>
      </c>
      <c r="Z12">
        <v>2</v>
      </c>
      <c r="AA12">
        <v>0</v>
      </c>
      <c r="AB12">
        <v>1</v>
      </c>
      <c r="AC12">
        <v>1</v>
      </c>
      <c r="AD12">
        <v>2</v>
      </c>
      <c r="AE12">
        <v>2</v>
      </c>
      <c r="AF12">
        <v>6</v>
      </c>
      <c r="AG12">
        <v>0</v>
      </c>
      <c r="AH12">
        <v>2</v>
      </c>
      <c r="AI12">
        <v>1</v>
      </c>
      <c r="AJ12">
        <v>2</v>
      </c>
      <c r="AK12">
        <v>1</v>
      </c>
      <c r="AL12">
        <v>0</v>
      </c>
      <c r="AM12">
        <v>0</v>
      </c>
      <c r="AN12">
        <v>0</v>
      </c>
      <c r="AO12">
        <v>0.71</v>
      </c>
      <c r="AP12">
        <v>0.62</v>
      </c>
      <c r="AQ12">
        <v>0.14000000000000001</v>
      </c>
      <c r="AR12">
        <v>0.43</v>
      </c>
      <c r="AS12">
        <v>0.48</v>
      </c>
      <c r="AT12">
        <v>0.43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</row>
    <row r="13" spans="1:84">
      <c r="A13" s="9">
        <v>43898</v>
      </c>
      <c r="B13" s="63">
        <v>43898.729166666664</v>
      </c>
      <c r="C13">
        <v>30</v>
      </c>
      <c r="D13">
        <v>22</v>
      </c>
      <c r="E13">
        <v>1</v>
      </c>
      <c r="F13">
        <v>6</v>
      </c>
      <c r="G13">
        <v>0</v>
      </c>
      <c r="H13">
        <v>1</v>
      </c>
      <c r="I13">
        <v>0</v>
      </c>
      <c r="J13">
        <v>0</v>
      </c>
      <c r="L13">
        <v>9</v>
      </c>
      <c r="M13">
        <v>0</v>
      </c>
      <c r="N13">
        <v>0</v>
      </c>
      <c r="O13">
        <v>30</v>
      </c>
      <c r="Q13">
        <v>56</v>
      </c>
      <c r="R13">
        <v>281</v>
      </c>
      <c r="S13">
        <v>447</v>
      </c>
      <c r="U13">
        <v>4</v>
      </c>
      <c r="V13">
        <v>6</v>
      </c>
      <c r="W13">
        <v>0</v>
      </c>
      <c r="X13">
        <v>0</v>
      </c>
      <c r="Y13">
        <v>3</v>
      </c>
      <c r="Z13">
        <v>2</v>
      </c>
      <c r="AA13">
        <v>1</v>
      </c>
      <c r="AB13">
        <v>1</v>
      </c>
      <c r="AC13">
        <v>1</v>
      </c>
      <c r="AD13">
        <v>3</v>
      </c>
      <c r="AE13">
        <v>4</v>
      </c>
      <c r="AF13">
        <v>6</v>
      </c>
      <c r="AG13">
        <v>0</v>
      </c>
      <c r="AH13">
        <v>3</v>
      </c>
      <c r="AI13">
        <v>1</v>
      </c>
      <c r="AJ13">
        <v>3</v>
      </c>
      <c r="AK13">
        <v>2</v>
      </c>
      <c r="AL13">
        <v>0</v>
      </c>
      <c r="AM13">
        <v>0</v>
      </c>
      <c r="AN13">
        <v>0</v>
      </c>
      <c r="AO13">
        <v>0.77</v>
      </c>
      <c r="AP13">
        <v>0.6</v>
      </c>
      <c r="AQ13">
        <v>0.17</v>
      </c>
      <c r="AR13">
        <v>0.47</v>
      </c>
      <c r="AS13">
        <v>0.56999999999999995</v>
      </c>
      <c r="AT13">
        <v>0.47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</row>
    <row r="14" spans="1:84">
      <c r="A14" s="9">
        <v>43899</v>
      </c>
      <c r="B14" s="63">
        <v>43899.78125</v>
      </c>
      <c r="C14">
        <v>39</v>
      </c>
      <c r="D14">
        <v>27</v>
      </c>
      <c r="E14">
        <v>1</v>
      </c>
      <c r="F14">
        <v>9</v>
      </c>
      <c r="G14">
        <v>0</v>
      </c>
      <c r="H14">
        <v>2</v>
      </c>
      <c r="I14">
        <v>0</v>
      </c>
      <c r="J14">
        <v>0</v>
      </c>
      <c r="L14">
        <v>9</v>
      </c>
      <c r="M14">
        <v>0</v>
      </c>
      <c r="N14">
        <v>0</v>
      </c>
      <c r="O14">
        <v>38</v>
      </c>
      <c r="Q14">
        <v>67</v>
      </c>
      <c r="R14">
        <v>339</v>
      </c>
      <c r="S14">
        <v>496</v>
      </c>
      <c r="U14">
        <v>6</v>
      </c>
      <c r="V14">
        <v>7</v>
      </c>
      <c r="W14">
        <v>0</v>
      </c>
      <c r="X14">
        <v>0</v>
      </c>
      <c r="Y14">
        <v>3</v>
      </c>
      <c r="Z14">
        <v>3</v>
      </c>
      <c r="AA14">
        <v>1</v>
      </c>
      <c r="AB14">
        <v>1</v>
      </c>
      <c r="AC14">
        <v>2</v>
      </c>
      <c r="AD14">
        <v>4</v>
      </c>
      <c r="AE14">
        <v>7</v>
      </c>
      <c r="AF14">
        <v>7</v>
      </c>
      <c r="AG14">
        <v>1</v>
      </c>
      <c r="AH14">
        <v>3</v>
      </c>
      <c r="AI14">
        <v>1</v>
      </c>
      <c r="AJ14">
        <v>3</v>
      </c>
      <c r="AK14">
        <v>3</v>
      </c>
      <c r="AL14">
        <v>0</v>
      </c>
      <c r="AM14">
        <v>0</v>
      </c>
      <c r="AN14">
        <v>0</v>
      </c>
      <c r="AO14">
        <v>0.69</v>
      </c>
      <c r="AP14">
        <v>0.54</v>
      </c>
      <c r="AQ14">
        <v>0.13</v>
      </c>
      <c r="AR14">
        <v>0.46</v>
      </c>
      <c r="AS14">
        <v>0.49</v>
      </c>
      <c r="AT14">
        <v>0.38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</row>
    <row r="15" spans="1:84">
      <c r="A15" s="9">
        <v>43900</v>
      </c>
      <c r="B15" s="63">
        <v>43900.416666666664</v>
      </c>
      <c r="C15">
        <v>41</v>
      </c>
      <c r="D15">
        <v>27</v>
      </c>
      <c r="E15">
        <v>2</v>
      </c>
      <c r="F15">
        <v>10</v>
      </c>
      <c r="G15">
        <v>0</v>
      </c>
      <c r="H15">
        <v>2</v>
      </c>
      <c r="I15">
        <v>0</v>
      </c>
      <c r="J15">
        <v>0</v>
      </c>
      <c r="L15">
        <v>2</v>
      </c>
      <c r="M15">
        <v>0</v>
      </c>
      <c r="N15">
        <v>0</v>
      </c>
      <c r="O15">
        <v>40</v>
      </c>
      <c r="Q15">
        <v>83</v>
      </c>
      <c r="R15">
        <v>375</v>
      </c>
      <c r="S15">
        <v>667</v>
      </c>
      <c r="U15">
        <v>6</v>
      </c>
      <c r="V15">
        <v>8</v>
      </c>
      <c r="W15">
        <v>0</v>
      </c>
      <c r="X15">
        <v>0</v>
      </c>
      <c r="Y15">
        <v>3</v>
      </c>
      <c r="Z15">
        <v>3</v>
      </c>
      <c r="AA15">
        <v>1</v>
      </c>
      <c r="AB15">
        <v>1</v>
      </c>
      <c r="AC15">
        <v>2</v>
      </c>
      <c r="AD15">
        <v>4</v>
      </c>
      <c r="AE15">
        <v>7</v>
      </c>
      <c r="AF15">
        <v>7</v>
      </c>
      <c r="AG15">
        <v>1</v>
      </c>
      <c r="AH15">
        <v>3</v>
      </c>
      <c r="AI15">
        <v>1</v>
      </c>
      <c r="AJ15">
        <v>5</v>
      </c>
      <c r="AK15">
        <v>3</v>
      </c>
      <c r="AL15">
        <v>0</v>
      </c>
      <c r="AM15">
        <v>0</v>
      </c>
      <c r="AN15">
        <v>0</v>
      </c>
      <c r="AO15">
        <v>0.71</v>
      </c>
      <c r="AP15">
        <v>0.56000000000000005</v>
      </c>
      <c r="AQ15">
        <v>0.15</v>
      </c>
      <c r="AR15">
        <v>0.46</v>
      </c>
      <c r="AS15">
        <v>0.51</v>
      </c>
      <c r="AT15">
        <v>0.41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</row>
    <row r="16" spans="1:84">
      <c r="A16" s="9">
        <v>43901</v>
      </c>
      <c r="B16" s="63">
        <v>43901</v>
      </c>
      <c r="C16">
        <v>59</v>
      </c>
      <c r="D16">
        <v>36</v>
      </c>
      <c r="E16">
        <v>3</v>
      </c>
      <c r="F16">
        <v>17</v>
      </c>
      <c r="G16">
        <v>0</v>
      </c>
      <c r="H16">
        <v>3</v>
      </c>
      <c r="I16">
        <v>0</v>
      </c>
      <c r="J16">
        <v>0</v>
      </c>
      <c r="L16">
        <v>18</v>
      </c>
      <c r="M16">
        <v>0</v>
      </c>
      <c r="N16">
        <v>0</v>
      </c>
      <c r="O16">
        <v>57</v>
      </c>
      <c r="Q16">
        <v>83</v>
      </c>
      <c r="R16">
        <v>471</v>
      </c>
      <c r="S16">
        <v>3066</v>
      </c>
      <c r="U16">
        <v>6</v>
      </c>
      <c r="V16">
        <v>12</v>
      </c>
      <c r="W16">
        <v>0</v>
      </c>
      <c r="X16">
        <v>1</v>
      </c>
      <c r="Y16">
        <v>6</v>
      </c>
      <c r="Z16">
        <v>5</v>
      </c>
      <c r="AA16">
        <v>1</v>
      </c>
      <c r="AB16">
        <v>3</v>
      </c>
      <c r="AC16">
        <v>5</v>
      </c>
      <c r="AD16">
        <v>4</v>
      </c>
      <c r="AE16">
        <v>9</v>
      </c>
      <c r="AF16">
        <v>7</v>
      </c>
      <c r="AG16">
        <v>1</v>
      </c>
      <c r="AH16">
        <v>4</v>
      </c>
      <c r="AI16">
        <v>1</v>
      </c>
      <c r="AJ16">
        <v>5</v>
      </c>
      <c r="AK16">
        <v>3</v>
      </c>
      <c r="AL16">
        <v>2</v>
      </c>
      <c r="AM16">
        <v>0</v>
      </c>
      <c r="AN16">
        <v>2</v>
      </c>
      <c r="AO16">
        <v>0.66</v>
      </c>
      <c r="AP16">
        <v>0.47</v>
      </c>
      <c r="AQ16">
        <v>0.1</v>
      </c>
      <c r="AR16">
        <v>0.42</v>
      </c>
      <c r="AS16">
        <v>0.46</v>
      </c>
      <c r="AT16">
        <v>0.31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</row>
    <row r="17" spans="1:84">
      <c r="A17" s="9">
        <v>43902</v>
      </c>
      <c r="B17" s="63">
        <v>43902</v>
      </c>
      <c r="C17">
        <v>78</v>
      </c>
      <c r="D17">
        <v>44</v>
      </c>
      <c r="E17">
        <v>5</v>
      </c>
      <c r="F17">
        <v>23</v>
      </c>
      <c r="G17">
        <v>0</v>
      </c>
      <c r="H17">
        <v>5</v>
      </c>
      <c r="I17">
        <v>0</v>
      </c>
      <c r="J17">
        <v>0</v>
      </c>
      <c r="K17">
        <v>1</v>
      </c>
      <c r="L17">
        <v>19</v>
      </c>
      <c r="M17">
        <v>0</v>
      </c>
      <c r="N17">
        <v>0</v>
      </c>
      <c r="O17">
        <v>69</v>
      </c>
      <c r="Q17">
        <v>133</v>
      </c>
      <c r="R17">
        <v>637</v>
      </c>
      <c r="S17">
        <v>4923</v>
      </c>
      <c r="U17">
        <v>6</v>
      </c>
      <c r="V17">
        <v>19</v>
      </c>
      <c r="W17">
        <v>0</v>
      </c>
      <c r="X17">
        <v>1</v>
      </c>
      <c r="Y17">
        <v>7</v>
      </c>
      <c r="Z17">
        <v>5</v>
      </c>
      <c r="AA17">
        <v>1</v>
      </c>
      <c r="AB17">
        <v>6</v>
      </c>
      <c r="AC17">
        <v>6</v>
      </c>
      <c r="AD17">
        <v>8</v>
      </c>
      <c r="AE17">
        <v>10</v>
      </c>
      <c r="AF17">
        <v>11</v>
      </c>
      <c r="AG17">
        <v>1</v>
      </c>
      <c r="AH17">
        <v>8</v>
      </c>
      <c r="AI17">
        <v>1</v>
      </c>
      <c r="AJ17">
        <v>6</v>
      </c>
      <c r="AK17">
        <v>3</v>
      </c>
      <c r="AL17">
        <v>2</v>
      </c>
      <c r="AM17">
        <v>0</v>
      </c>
      <c r="AN17">
        <v>2</v>
      </c>
      <c r="AO17">
        <v>0.65</v>
      </c>
      <c r="AP17">
        <v>0.46</v>
      </c>
      <c r="AQ17">
        <v>0.1</v>
      </c>
      <c r="AR17">
        <v>0.37</v>
      </c>
      <c r="AS17">
        <v>0.4</v>
      </c>
      <c r="AT17">
        <v>0.24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</row>
    <row r="18" spans="1:84">
      <c r="A18" s="9">
        <v>43903</v>
      </c>
      <c r="B18" s="63">
        <v>43903</v>
      </c>
      <c r="C18">
        <v>112</v>
      </c>
      <c r="D18">
        <v>53</v>
      </c>
      <c r="E18">
        <v>6</v>
      </c>
      <c r="F18">
        <v>46</v>
      </c>
      <c r="G18">
        <v>0</v>
      </c>
      <c r="H18">
        <v>6</v>
      </c>
      <c r="I18">
        <v>0</v>
      </c>
      <c r="J18">
        <v>0</v>
      </c>
      <c r="K18">
        <v>1</v>
      </c>
      <c r="L18">
        <v>34</v>
      </c>
      <c r="M18">
        <v>0</v>
      </c>
      <c r="N18">
        <v>0</v>
      </c>
      <c r="O18">
        <v>107</v>
      </c>
      <c r="Q18">
        <v>172</v>
      </c>
      <c r="R18">
        <v>1308</v>
      </c>
      <c r="S18">
        <v>5674</v>
      </c>
      <c r="U18">
        <v>11</v>
      </c>
      <c r="V18">
        <v>33</v>
      </c>
      <c r="W18">
        <v>0</v>
      </c>
      <c r="X18">
        <v>1</v>
      </c>
      <c r="Y18">
        <v>10</v>
      </c>
      <c r="Z18">
        <v>5</v>
      </c>
      <c r="AA18">
        <v>3</v>
      </c>
      <c r="AB18">
        <v>8</v>
      </c>
      <c r="AC18">
        <v>9</v>
      </c>
      <c r="AD18">
        <v>15</v>
      </c>
      <c r="AE18">
        <v>14</v>
      </c>
      <c r="AF18">
        <v>14</v>
      </c>
      <c r="AG18">
        <v>2</v>
      </c>
      <c r="AH18">
        <v>12</v>
      </c>
      <c r="AI18">
        <v>3</v>
      </c>
      <c r="AJ18">
        <v>8</v>
      </c>
      <c r="AK18">
        <v>3</v>
      </c>
      <c r="AL18">
        <v>3</v>
      </c>
      <c r="AM18">
        <v>0</v>
      </c>
      <c r="AN18">
        <v>2</v>
      </c>
      <c r="AO18">
        <v>0.65</v>
      </c>
      <c r="AP18">
        <v>0.48</v>
      </c>
      <c r="AQ18">
        <v>0.12</v>
      </c>
      <c r="AR18">
        <v>0.39</v>
      </c>
      <c r="AS18">
        <v>0.37</v>
      </c>
      <c r="AT18">
        <v>0.24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</row>
    <row r="19" spans="1:84">
      <c r="A19" s="9">
        <v>43904</v>
      </c>
      <c r="B19" s="63">
        <v>43904</v>
      </c>
      <c r="C19">
        <v>169</v>
      </c>
      <c r="D19">
        <v>77</v>
      </c>
      <c r="E19">
        <v>8</v>
      </c>
      <c r="F19">
        <v>73</v>
      </c>
      <c r="G19">
        <v>0</v>
      </c>
      <c r="H19">
        <v>7</v>
      </c>
      <c r="I19">
        <v>0</v>
      </c>
      <c r="J19">
        <v>0</v>
      </c>
      <c r="K19">
        <v>4</v>
      </c>
      <c r="L19">
        <v>57</v>
      </c>
      <c r="M19">
        <v>1</v>
      </c>
      <c r="N19">
        <v>0</v>
      </c>
      <c r="O19">
        <v>114</v>
      </c>
      <c r="P19">
        <v>10</v>
      </c>
      <c r="Q19">
        <v>126</v>
      </c>
      <c r="R19">
        <v>1704</v>
      </c>
      <c r="S19">
        <v>5011</v>
      </c>
      <c r="U19">
        <v>11</v>
      </c>
      <c r="V19">
        <v>39</v>
      </c>
      <c r="W19">
        <v>0</v>
      </c>
      <c r="X19">
        <v>1</v>
      </c>
      <c r="Y19">
        <v>13</v>
      </c>
      <c r="Z19">
        <v>6</v>
      </c>
      <c r="AA19">
        <v>7</v>
      </c>
      <c r="AB19">
        <v>12</v>
      </c>
      <c r="AC19">
        <v>17</v>
      </c>
      <c r="AD19">
        <v>20</v>
      </c>
      <c r="AE19">
        <v>19</v>
      </c>
      <c r="AF19">
        <v>22</v>
      </c>
      <c r="AG19">
        <v>5</v>
      </c>
      <c r="AH19">
        <v>21</v>
      </c>
      <c r="AI19">
        <v>3</v>
      </c>
      <c r="AJ19">
        <v>9</v>
      </c>
      <c r="AK19">
        <v>4</v>
      </c>
      <c r="AL19">
        <v>7</v>
      </c>
      <c r="AM19">
        <v>1</v>
      </c>
      <c r="AN19">
        <v>2</v>
      </c>
      <c r="AO19">
        <v>0.54</v>
      </c>
      <c r="AP19">
        <v>0.39</v>
      </c>
      <c r="AQ19">
        <v>0.1</v>
      </c>
      <c r="AR19">
        <v>0.33</v>
      </c>
      <c r="AS19">
        <v>0.34</v>
      </c>
      <c r="AT19">
        <v>0.21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</row>
    <row r="20" spans="1:84">
      <c r="A20" s="9">
        <v>43905</v>
      </c>
      <c r="B20" s="63">
        <v>43905</v>
      </c>
      <c r="C20">
        <v>245</v>
      </c>
      <c r="D20">
        <v>103</v>
      </c>
      <c r="E20">
        <v>10</v>
      </c>
      <c r="F20">
        <v>116</v>
      </c>
      <c r="G20">
        <v>0</v>
      </c>
      <c r="H20">
        <v>10</v>
      </c>
      <c r="I20">
        <v>1</v>
      </c>
      <c r="J20">
        <v>0</v>
      </c>
      <c r="K20">
        <v>5</v>
      </c>
      <c r="L20">
        <v>76</v>
      </c>
      <c r="M20">
        <v>2</v>
      </c>
      <c r="N20">
        <v>0</v>
      </c>
      <c r="O20">
        <v>139</v>
      </c>
      <c r="P20">
        <v>9</v>
      </c>
      <c r="Q20">
        <v>281</v>
      </c>
      <c r="R20">
        <v>2271</v>
      </c>
      <c r="S20">
        <v>4592</v>
      </c>
      <c r="T20">
        <v>1746</v>
      </c>
      <c r="U20">
        <v>14</v>
      </c>
      <c r="V20">
        <v>47</v>
      </c>
      <c r="W20">
        <v>0</v>
      </c>
      <c r="X20">
        <v>1</v>
      </c>
      <c r="Y20">
        <v>17</v>
      </c>
      <c r="Z20">
        <v>8</v>
      </c>
      <c r="AA20">
        <v>12</v>
      </c>
      <c r="AB20">
        <v>16</v>
      </c>
      <c r="AC20">
        <v>25</v>
      </c>
      <c r="AD20">
        <v>30</v>
      </c>
      <c r="AE20">
        <v>27</v>
      </c>
      <c r="AF20">
        <v>26</v>
      </c>
      <c r="AG20">
        <v>16</v>
      </c>
      <c r="AH20">
        <v>27</v>
      </c>
      <c r="AI20">
        <v>6</v>
      </c>
      <c r="AJ20">
        <v>12</v>
      </c>
      <c r="AK20">
        <v>5</v>
      </c>
      <c r="AL20">
        <v>12</v>
      </c>
      <c r="AM20">
        <v>3</v>
      </c>
      <c r="AN20">
        <v>2</v>
      </c>
      <c r="AO20">
        <v>0.53</v>
      </c>
      <c r="AP20">
        <v>0.31</v>
      </c>
      <c r="AQ20">
        <v>0.09</v>
      </c>
      <c r="AR20">
        <v>0.19</v>
      </c>
      <c r="AS20">
        <v>0.18</v>
      </c>
      <c r="AT20">
        <v>0.13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</row>
    <row r="21" spans="1:84">
      <c r="A21" s="9">
        <v>43906</v>
      </c>
      <c r="B21" s="63">
        <v>43906</v>
      </c>
      <c r="C21">
        <v>331</v>
      </c>
      <c r="D21">
        <v>138</v>
      </c>
      <c r="E21">
        <v>31</v>
      </c>
      <c r="F21">
        <v>142</v>
      </c>
      <c r="G21">
        <v>0</v>
      </c>
      <c r="H21">
        <v>13</v>
      </c>
      <c r="I21">
        <v>1</v>
      </c>
      <c r="J21">
        <v>0</v>
      </c>
      <c r="K21">
        <v>5</v>
      </c>
      <c r="L21">
        <v>86</v>
      </c>
      <c r="M21">
        <v>3</v>
      </c>
      <c r="N21">
        <v>0</v>
      </c>
      <c r="O21">
        <v>139</v>
      </c>
      <c r="P21">
        <v>18</v>
      </c>
      <c r="Q21">
        <v>374</v>
      </c>
      <c r="R21">
        <v>2908</v>
      </c>
      <c r="S21">
        <v>4592</v>
      </c>
      <c r="T21">
        <v>2203</v>
      </c>
      <c r="U21">
        <v>18</v>
      </c>
      <c r="V21">
        <v>47</v>
      </c>
      <c r="W21">
        <v>2</v>
      </c>
      <c r="X21">
        <v>1</v>
      </c>
      <c r="Y21">
        <v>17</v>
      </c>
      <c r="Z21">
        <v>10</v>
      </c>
      <c r="AA21">
        <v>17</v>
      </c>
      <c r="AB21">
        <v>21</v>
      </c>
      <c r="AC21">
        <v>30</v>
      </c>
      <c r="AD21">
        <v>35</v>
      </c>
      <c r="AE21">
        <v>32</v>
      </c>
      <c r="AF21">
        <v>36</v>
      </c>
      <c r="AG21">
        <v>21</v>
      </c>
      <c r="AH21">
        <v>31</v>
      </c>
      <c r="AI21">
        <v>11</v>
      </c>
      <c r="AJ21">
        <v>26</v>
      </c>
      <c r="AK21">
        <v>10</v>
      </c>
      <c r="AL21">
        <v>18</v>
      </c>
      <c r="AM21">
        <v>8</v>
      </c>
      <c r="AN21">
        <v>4</v>
      </c>
      <c r="AO21">
        <v>0.53</v>
      </c>
      <c r="AP21">
        <v>0.31</v>
      </c>
      <c r="AQ21">
        <v>0.09</v>
      </c>
      <c r="AR21">
        <v>0.19</v>
      </c>
      <c r="AS21">
        <v>0.18</v>
      </c>
      <c r="AT21">
        <v>0.13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</row>
    <row r="22" spans="1:84">
      <c r="A22" s="9">
        <v>43907</v>
      </c>
      <c r="B22" s="63">
        <v>43907</v>
      </c>
      <c r="C22">
        <v>448</v>
      </c>
      <c r="D22">
        <v>196</v>
      </c>
      <c r="E22">
        <v>51</v>
      </c>
      <c r="F22">
        <v>180</v>
      </c>
      <c r="G22">
        <v>0</v>
      </c>
      <c r="H22">
        <v>14</v>
      </c>
      <c r="I22">
        <v>1</v>
      </c>
      <c r="J22">
        <v>0</v>
      </c>
      <c r="K22">
        <v>6</v>
      </c>
      <c r="L22">
        <v>117</v>
      </c>
      <c r="M22">
        <v>3</v>
      </c>
      <c r="N22">
        <v>1</v>
      </c>
      <c r="O22">
        <v>206</v>
      </c>
      <c r="P22">
        <v>17</v>
      </c>
      <c r="Q22">
        <v>323</v>
      </c>
      <c r="R22">
        <v>4030</v>
      </c>
      <c r="S22">
        <v>6852</v>
      </c>
      <c r="T22">
        <v>3259</v>
      </c>
      <c r="U22">
        <v>19</v>
      </c>
      <c r="V22">
        <v>61</v>
      </c>
      <c r="W22">
        <v>2</v>
      </c>
      <c r="X22">
        <v>1</v>
      </c>
      <c r="Y22">
        <v>19</v>
      </c>
      <c r="Z22">
        <v>13</v>
      </c>
      <c r="AA22">
        <v>21</v>
      </c>
      <c r="AB22">
        <v>34</v>
      </c>
      <c r="AC22">
        <v>37</v>
      </c>
      <c r="AD22">
        <v>51</v>
      </c>
      <c r="AE22">
        <v>47</v>
      </c>
      <c r="AF22">
        <v>46</v>
      </c>
      <c r="AG22">
        <v>32</v>
      </c>
      <c r="AH22">
        <v>41</v>
      </c>
      <c r="AI22">
        <v>18</v>
      </c>
      <c r="AJ22">
        <v>34</v>
      </c>
      <c r="AK22">
        <v>13</v>
      </c>
      <c r="AL22">
        <v>22</v>
      </c>
      <c r="AM22">
        <v>12</v>
      </c>
      <c r="AN22">
        <v>5</v>
      </c>
      <c r="AO22">
        <v>0.33</v>
      </c>
      <c r="AP22">
        <v>0.27</v>
      </c>
      <c r="AQ22">
        <v>0.1</v>
      </c>
      <c r="AR22">
        <v>0.17</v>
      </c>
      <c r="AS22">
        <v>0.19</v>
      </c>
      <c r="AT22">
        <v>0.14000000000000001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0</v>
      </c>
    </row>
    <row r="23" spans="1:84">
      <c r="A23" s="9">
        <v>43908</v>
      </c>
      <c r="B23" s="63">
        <v>43908</v>
      </c>
      <c r="C23">
        <v>642</v>
      </c>
      <c r="D23">
        <v>289</v>
      </c>
      <c r="E23">
        <v>74</v>
      </c>
      <c r="F23">
        <v>243</v>
      </c>
      <c r="G23">
        <v>2</v>
      </c>
      <c r="H23">
        <v>21</v>
      </c>
      <c r="I23">
        <v>3</v>
      </c>
      <c r="J23">
        <v>1</v>
      </c>
      <c r="K23">
        <v>9</v>
      </c>
      <c r="L23">
        <v>194</v>
      </c>
      <c r="M23">
        <v>3</v>
      </c>
      <c r="N23">
        <v>1</v>
      </c>
      <c r="O23">
        <v>89</v>
      </c>
      <c r="P23">
        <v>20</v>
      </c>
      <c r="Q23">
        <v>351</v>
      </c>
      <c r="R23">
        <v>5067</v>
      </c>
      <c r="S23">
        <v>6656</v>
      </c>
      <c r="T23">
        <v>4074</v>
      </c>
      <c r="U23">
        <v>24</v>
      </c>
      <c r="V23">
        <v>62</v>
      </c>
      <c r="W23">
        <v>13</v>
      </c>
      <c r="X23">
        <v>3</v>
      </c>
      <c r="Y23">
        <v>21</v>
      </c>
      <c r="Z23">
        <v>15</v>
      </c>
      <c r="AA23">
        <v>42</v>
      </c>
      <c r="AB23">
        <v>45</v>
      </c>
      <c r="AC23">
        <v>55</v>
      </c>
      <c r="AD23">
        <v>62</v>
      </c>
      <c r="AE23">
        <v>75</v>
      </c>
      <c r="AF23">
        <v>63</v>
      </c>
      <c r="AG23">
        <v>50</v>
      </c>
      <c r="AH23">
        <v>42</v>
      </c>
      <c r="AI23">
        <v>49</v>
      </c>
      <c r="AJ23">
        <v>28</v>
      </c>
      <c r="AK23">
        <v>32</v>
      </c>
      <c r="AL23">
        <v>17</v>
      </c>
      <c r="AM23">
        <v>11</v>
      </c>
      <c r="AN23">
        <v>19</v>
      </c>
      <c r="AO23">
        <v>0.31</v>
      </c>
      <c r="AP23">
        <v>0.24</v>
      </c>
      <c r="AQ23">
        <v>0.1</v>
      </c>
      <c r="AR23">
        <v>0.17</v>
      </c>
      <c r="AS23">
        <v>0.17</v>
      </c>
      <c r="AT23">
        <v>0.12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0</v>
      </c>
    </row>
    <row r="24" spans="1:84">
      <c r="A24" s="9">
        <v>43909</v>
      </c>
      <c r="B24" s="63">
        <v>43909</v>
      </c>
      <c r="C24">
        <v>785</v>
      </c>
      <c r="D24">
        <v>381</v>
      </c>
      <c r="E24">
        <v>86</v>
      </c>
      <c r="F24">
        <v>278</v>
      </c>
      <c r="G24">
        <v>2</v>
      </c>
      <c r="H24">
        <v>25</v>
      </c>
      <c r="I24">
        <v>3</v>
      </c>
      <c r="J24">
        <v>1</v>
      </c>
      <c r="K24">
        <v>9</v>
      </c>
      <c r="L24">
        <v>143</v>
      </c>
      <c r="M24">
        <v>3</v>
      </c>
      <c r="N24">
        <v>3</v>
      </c>
      <c r="O24">
        <v>89</v>
      </c>
      <c r="P24">
        <v>20</v>
      </c>
      <c r="Q24">
        <v>488</v>
      </c>
      <c r="R24">
        <v>6061</v>
      </c>
      <c r="S24">
        <v>8091</v>
      </c>
      <c r="T24">
        <v>4788</v>
      </c>
      <c r="U24">
        <v>24</v>
      </c>
      <c r="V24">
        <v>71</v>
      </c>
      <c r="W24">
        <v>14</v>
      </c>
      <c r="X24">
        <v>3</v>
      </c>
      <c r="Y24">
        <v>22</v>
      </c>
      <c r="Z24">
        <v>17</v>
      </c>
      <c r="AA24">
        <v>51</v>
      </c>
      <c r="AB24">
        <v>51</v>
      </c>
      <c r="AC24">
        <v>75</v>
      </c>
      <c r="AD24">
        <v>71</v>
      </c>
      <c r="AE24">
        <v>89</v>
      </c>
      <c r="AF24">
        <v>78</v>
      </c>
      <c r="AG24">
        <v>60</v>
      </c>
      <c r="AH24">
        <v>61</v>
      </c>
      <c r="AI24">
        <v>35</v>
      </c>
      <c r="AJ24">
        <v>61</v>
      </c>
      <c r="AK24">
        <v>23</v>
      </c>
      <c r="AL24">
        <v>36</v>
      </c>
      <c r="AM24">
        <v>21</v>
      </c>
      <c r="AN24">
        <v>17</v>
      </c>
      <c r="AO24">
        <v>0.25</v>
      </c>
      <c r="AP24">
        <v>0.2</v>
      </c>
      <c r="AQ24">
        <v>0.08</v>
      </c>
      <c r="AR24">
        <v>0.14000000000000001</v>
      </c>
      <c r="AS24">
        <v>0.14000000000000001</v>
      </c>
      <c r="AT24">
        <v>0.1</v>
      </c>
      <c r="AU24">
        <v>390</v>
      </c>
      <c r="AV24">
        <v>395</v>
      </c>
      <c r="AW24">
        <v>0</v>
      </c>
      <c r="AX24">
        <v>1</v>
      </c>
      <c r="AY24">
        <v>2</v>
      </c>
      <c r="AZ24">
        <v>0</v>
      </c>
      <c r="BA24">
        <v>0</v>
      </c>
      <c r="BB24">
        <v>0</v>
      </c>
      <c r="BC24">
        <v>0</v>
      </c>
      <c r="BD24">
        <v>0</v>
      </c>
    </row>
    <row r="25" spans="1:84">
      <c r="A25" s="9">
        <v>43910</v>
      </c>
      <c r="B25" s="63">
        <v>43910</v>
      </c>
      <c r="C25">
        <v>1020</v>
      </c>
      <c r="D25">
        <v>506</v>
      </c>
      <c r="E25">
        <v>106</v>
      </c>
      <c r="F25">
        <v>361</v>
      </c>
      <c r="G25">
        <v>2</v>
      </c>
      <c r="H25">
        <v>29</v>
      </c>
      <c r="I25">
        <v>3</v>
      </c>
      <c r="J25">
        <v>1</v>
      </c>
      <c r="K25">
        <v>9</v>
      </c>
      <c r="L25">
        <v>235</v>
      </c>
      <c r="M25">
        <v>5</v>
      </c>
      <c r="N25">
        <v>6</v>
      </c>
      <c r="O25">
        <v>126</v>
      </c>
      <c r="P25">
        <v>26</v>
      </c>
      <c r="Q25">
        <v>850</v>
      </c>
      <c r="R25">
        <v>7732</v>
      </c>
      <c r="S25">
        <v>9008</v>
      </c>
      <c r="T25">
        <v>5862</v>
      </c>
      <c r="U25">
        <v>24</v>
      </c>
      <c r="V25">
        <v>95</v>
      </c>
      <c r="W25">
        <v>14</v>
      </c>
      <c r="X25">
        <v>4</v>
      </c>
      <c r="Y25">
        <v>23</v>
      </c>
      <c r="Z25">
        <v>21</v>
      </c>
      <c r="AA25">
        <v>65</v>
      </c>
      <c r="AB25">
        <v>61</v>
      </c>
      <c r="AC25">
        <v>92</v>
      </c>
      <c r="AD25">
        <v>95</v>
      </c>
      <c r="AE25">
        <v>106</v>
      </c>
      <c r="AF25">
        <v>90</v>
      </c>
      <c r="AG25">
        <v>90</v>
      </c>
      <c r="AH25">
        <v>84</v>
      </c>
      <c r="AI25">
        <v>53</v>
      </c>
      <c r="AJ25">
        <v>79</v>
      </c>
      <c r="AK25">
        <v>35</v>
      </c>
      <c r="AL25">
        <v>55</v>
      </c>
      <c r="AM25">
        <v>27</v>
      </c>
      <c r="AN25">
        <v>25</v>
      </c>
      <c r="AO25">
        <v>0.2</v>
      </c>
      <c r="AP25">
        <v>0.15</v>
      </c>
      <c r="AQ25">
        <v>0.06</v>
      </c>
      <c r="AR25">
        <v>0.11</v>
      </c>
      <c r="AS25">
        <v>0.11</v>
      </c>
      <c r="AT25">
        <v>0.08</v>
      </c>
      <c r="AU25">
        <v>506</v>
      </c>
      <c r="AV25">
        <v>514</v>
      </c>
      <c r="AW25">
        <v>1</v>
      </c>
      <c r="AX25">
        <v>2</v>
      </c>
      <c r="AY25">
        <v>2</v>
      </c>
      <c r="AZ25">
        <v>0</v>
      </c>
      <c r="BA25">
        <v>1</v>
      </c>
      <c r="BB25">
        <v>0</v>
      </c>
      <c r="BC25">
        <v>0</v>
      </c>
      <c r="BD25">
        <v>0</v>
      </c>
    </row>
    <row r="26" spans="1:84">
      <c r="A26" s="9">
        <v>43911</v>
      </c>
      <c r="B26" s="63">
        <v>43911</v>
      </c>
      <c r="C26">
        <v>1280</v>
      </c>
      <c r="D26">
        <v>644</v>
      </c>
      <c r="E26">
        <v>137</v>
      </c>
      <c r="F26">
        <v>448</v>
      </c>
      <c r="G26">
        <v>3</v>
      </c>
      <c r="H26">
        <v>31</v>
      </c>
      <c r="I26">
        <v>3</v>
      </c>
      <c r="J26">
        <v>5</v>
      </c>
      <c r="K26">
        <v>9</v>
      </c>
      <c r="L26">
        <v>260</v>
      </c>
      <c r="M26">
        <v>5</v>
      </c>
      <c r="N26">
        <v>12</v>
      </c>
      <c r="O26">
        <v>156</v>
      </c>
      <c r="P26">
        <v>35</v>
      </c>
      <c r="Q26">
        <v>1059</v>
      </c>
      <c r="R26">
        <v>9854</v>
      </c>
      <c r="S26">
        <v>13155</v>
      </c>
      <c r="T26">
        <v>7515</v>
      </c>
      <c r="V26">
        <v>104</v>
      </c>
      <c r="W26">
        <v>14</v>
      </c>
      <c r="X26">
        <v>4</v>
      </c>
      <c r="Y26">
        <v>27</v>
      </c>
      <c r="Z26">
        <v>22</v>
      </c>
      <c r="AA26">
        <v>89</v>
      </c>
      <c r="AB26">
        <v>68</v>
      </c>
      <c r="AC26">
        <v>118</v>
      </c>
      <c r="AD26">
        <v>116</v>
      </c>
      <c r="AE26">
        <v>133</v>
      </c>
      <c r="AF26">
        <v>109</v>
      </c>
      <c r="AG26">
        <v>113</v>
      </c>
      <c r="AH26">
        <v>101</v>
      </c>
      <c r="AI26">
        <v>75</v>
      </c>
      <c r="AJ26">
        <v>105</v>
      </c>
      <c r="AK26">
        <v>42</v>
      </c>
      <c r="AL26">
        <v>71</v>
      </c>
      <c r="AM26">
        <v>38</v>
      </c>
      <c r="AN26">
        <v>35</v>
      </c>
      <c r="AO26">
        <v>0.1</v>
      </c>
      <c r="AP26">
        <v>0.22</v>
      </c>
      <c r="AQ26">
        <v>0.09</v>
      </c>
      <c r="AR26">
        <v>0.14000000000000001</v>
      </c>
      <c r="AS26">
        <v>0.17</v>
      </c>
      <c r="AT26">
        <v>0.11</v>
      </c>
      <c r="AU26">
        <v>649</v>
      </c>
      <c r="AV26">
        <v>631</v>
      </c>
      <c r="AW26">
        <v>4</v>
      </c>
      <c r="AX26">
        <v>4</v>
      </c>
      <c r="AY26">
        <v>3</v>
      </c>
      <c r="AZ26">
        <v>0</v>
      </c>
      <c r="BA26">
        <v>1</v>
      </c>
      <c r="BB26">
        <v>0</v>
      </c>
      <c r="BC26">
        <v>0</v>
      </c>
      <c r="BD26">
        <v>0</v>
      </c>
    </row>
    <row r="27" spans="1:84">
      <c r="A27" s="9">
        <v>43912</v>
      </c>
      <c r="B27" s="63">
        <v>43912</v>
      </c>
      <c r="C27">
        <v>1600</v>
      </c>
      <c r="D27">
        <v>825</v>
      </c>
      <c r="E27">
        <v>180</v>
      </c>
      <c r="F27">
        <v>534</v>
      </c>
      <c r="G27">
        <v>5</v>
      </c>
      <c r="H27">
        <v>35</v>
      </c>
      <c r="I27">
        <v>4</v>
      </c>
      <c r="J27">
        <v>7</v>
      </c>
      <c r="K27">
        <v>10</v>
      </c>
      <c r="L27">
        <v>320</v>
      </c>
      <c r="M27">
        <v>5</v>
      </c>
      <c r="N27">
        <v>14</v>
      </c>
      <c r="O27">
        <v>169</v>
      </c>
      <c r="P27">
        <v>41</v>
      </c>
      <c r="Q27">
        <v>1152</v>
      </c>
      <c r="R27">
        <v>11779</v>
      </c>
      <c r="S27">
        <v>12562</v>
      </c>
      <c r="T27">
        <v>9027</v>
      </c>
      <c r="V27">
        <v>114</v>
      </c>
      <c r="W27">
        <v>17</v>
      </c>
      <c r="X27">
        <v>6</v>
      </c>
      <c r="Y27">
        <v>31</v>
      </c>
      <c r="Z27">
        <v>26</v>
      </c>
      <c r="AA27">
        <v>105</v>
      </c>
      <c r="AB27">
        <v>82</v>
      </c>
      <c r="AC27">
        <v>148</v>
      </c>
      <c r="AD27">
        <v>140</v>
      </c>
      <c r="AE27">
        <v>173</v>
      </c>
      <c r="AF27">
        <v>141</v>
      </c>
      <c r="AG27">
        <v>154</v>
      </c>
      <c r="AH27">
        <v>128</v>
      </c>
      <c r="AI27">
        <v>91</v>
      </c>
      <c r="AJ27">
        <v>122</v>
      </c>
      <c r="AK27">
        <v>51</v>
      </c>
      <c r="AL27">
        <v>90</v>
      </c>
      <c r="AM27">
        <v>51</v>
      </c>
      <c r="AN27">
        <v>44</v>
      </c>
      <c r="AO27">
        <v>0.44</v>
      </c>
      <c r="AP27">
        <v>0.36</v>
      </c>
      <c r="AQ27">
        <v>0.14000000000000001</v>
      </c>
      <c r="AR27">
        <v>0.2</v>
      </c>
      <c r="AS27">
        <v>0.24</v>
      </c>
      <c r="AT27">
        <v>0.16</v>
      </c>
      <c r="AU27">
        <v>821</v>
      </c>
      <c r="AV27">
        <v>779</v>
      </c>
      <c r="AW27">
        <v>5</v>
      </c>
      <c r="AX27">
        <v>4</v>
      </c>
      <c r="AY27">
        <v>4</v>
      </c>
      <c r="AZ27">
        <v>0</v>
      </c>
      <c r="BA27">
        <v>1</v>
      </c>
      <c r="BB27">
        <v>0</v>
      </c>
      <c r="BC27">
        <v>0</v>
      </c>
      <c r="BD27">
        <v>0</v>
      </c>
    </row>
    <row r="28" spans="1:84">
      <c r="A28" s="9">
        <v>43913</v>
      </c>
      <c r="B28" s="63">
        <v>43913</v>
      </c>
      <c r="C28">
        <v>2060</v>
      </c>
      <c r="D28">
        <v>1007</v>
      </c>
      <c r="E28">
        <v>238</v>
      </c>
      <c r="F28">
        <v>737</v>
      </c>
      <c r="G28">
        <v>5</v>
      </c>
      <c r="H28">
        <v>42</v>
      </c>
      <c r="I28">
        <v>11</v>
      </c>
      <c r="J28">
        <v>9</v>
      </c>
      <c r="K28">
        <v>11</v>
      </c>
      <c r="L28">
        <v>460</v>
      </c>
      <c r="M28">
        <v>14</v>
      </c>
      <c r="N28">
        <v>23</v>
      </c>
      <c r="O28">
        <v>201</v>
      </c>
      <c r="P28">
        <v>47</v>
      </c>
      <c r="Q28">
        <v>1402</v>
      </c>
      <c r="R28">
        <v>13674</v>
      </c>
      <c r="S28">
        <v>11842</v>
      </c>
      <c r="T28">
        <v>10212</v>
      </c>
      <c r="V28">
        <v>142</v>
      </c>
      <c r="W28">
        <v>18</v>
      </c>
      <c r="X28">
        <v>7</v>
      </c>
      <c r="Y28">
        <v>36</v>
      </c>
      <c r="Z28">
        <v>30</v>
      </c>
      <c r="AA28">
        <v>140</v>
      </c>
      <c r="AB28">
        <v>100</v>
      </c>
      <c r="AC28">
        <v>181</v>
      </c>
      <c r="AD28">
        <v>166</v>
      </c>
      <c r="AE28">
        <v>226</v>
      </c>
      <c r="AF28">
        <v>178</v>
      </c>
      <c r="AG28">
        <v>194</v>
      </c>
      <c r="AH28">
        <v>167</v>
      </c>
      <c r="AI28">
        <v>127</v>
      </c>
      <c r="AJ28">
        <v>167</v>
      </c>
      <c r="AK28">
        <v>73</v>
      </c>
      <c r="AL28">
        <v>107</v>
      </c>
      <c r="AM28">
        <v>85</v>
      </c>
      <c r="AN28">
        <v>58</v>
      </c>
      <c r="AO28">
        <v>0.72</v>
      </c>
      <c r="AP28">
        <v>0.6</v>
      </c>
      <c r="AQ28">
        <v>0.23</v>
      </c>
      <c r="AR28">
        <v>0.34</v>
      </c>
      <c r="AS28">
        <v>0.42</v>
      </c>
      <c r="AT28">
        <v>0.28000000000000003</v>
      </c>
      <c r="AU28">
        <v>1080</v>
      </c>
      <c r="AV28">
        <v>980</v>
      </c>
      <c r="AW28">
        <v>9</v>
      </c>
      <c r="AX28">
        <v>5</v>
      </c>
      <c r="AY28">
        <v>8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3</v>
      </c>
      <c r="BF28">
        <v>7</v>
      </c>
      <c r="BG28">
        <v>4</v>
      </c>
      <c r="BH28">
        <v>0</v>
      </c>
      <c r="BI28">
        <v>0</v>
      </c>
      <c r="BJ28">
        <v>0</v>
      </c>
      <c r="BK28">
        <v>0</v>
      </c>
      <c r="BL28">
        <v>0</v>
      </c>
    </row>
    <row r="29" spans="1:84">
      <c r="A29" s="9">
        <v>43914</v>
      </c>
      <c r="B29" s="63">
        <v>43914</v>
      </c>
      <c r="C29">
        <v>2362</v>
      </c>
      <c r="D29">
        <v>1130</v>
      </c>
      <c r="E29">
        <v>293</v>
      </c>
      <c r="F29">
        <v>852</v>
      </c>
      <c r="G29">
        <v>6</v>
      </c>
      <c r="H29">
        <v>46</v>
      </c>
      <c r="I29">
        <v>12</v>
      </c>
      <c r="J29">
        <v>12</v>
      </c>
      <c r="K29">
        <v>11</v>
      </c>
      <c r="L29">
        <v>302</v>
      </c>
      <c r="M29">
        <v>22</v>
      </c>
      <c r="N29">
        <v>33</v>
      </c>
      <c r="O29">
        <v>203</v>
      </c>
      <c r="P29">
        <v>48</v>
      </c>
      <c r="Q29">
        <v>1783</v>
      </c>
      <c r="R29">
        <v>15474</v>
      </c>
      <c r="S29">
        <v>11842</v>
      </c>
      <c r="T29">
        <v>11329</v>
      </c>
      <c r="V29">
        <v>142</v>
      </c>
      <c r="W29">
        <v>18</v>
      </c>
      <c r="X29">
        <v>7</v>
      </c>
      <c r="Y29">
        <v>35</v>
      </c>
      <c r="Z29">
        <v>30</v>
      </c>
      <c r="AA29">
        <v>145</v>
      </c>
      <c r="AB29">
        <v>133</v>
      </c>
      <c r="AC29">
        <v>206</v>
      </c>
      <c r="AD29">
        <v>188</v>
      </c>
      <c r="AE29">
        <v>224</v>
      </c>
      <c r="AF29">
        <v>224</v>
      </c>
      <c r="AG29">
        <v>215</v>
      </c>
      <c r="AH29">
        <v>208</v>
      </c>
      <c r="AI29">
        <v>190</v>
      </c>
      <c r="AJ29">
        <v>158</v>
      </c>
      <c r="AK29">
        <v>106</v>
      </c>
      <c r="AL29">
        <v>107</v>
      </c>
      <c r="AM29">
        <v>95</v>
      </c>
      <c r="AN29">
        <v>73</v>
      </c>
      <c r="AO29">
        <v>0.7</v>
      </c>
      <c r="AP29">
        <v>0.57999999999999996</v>
      </c>
      <c r="AQ29">
        <v>0.24</v>
      </c>
      <c r="AR29">
        <v>0.34</v>
      </c>
      <c r="AS29">
        <v>0.42</v>
      </c>
      <c r="AT29">
        <v>0.27</v>
      </c>
      <c r="AU29">
        <v>1234</v>
      </c>
      <c r="AV29">
        <v>1128</v>
      </c>
      <c r="AW29">
        <v>14</v>
      </c>
      <c r="AX29">
        <v>6</v>
      </c>
      <c r="AY29">
        <v>12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3</v>
      </c>
      <c r="BF29">
        <v>8</v>
      </c>
      <c r="BG29">
        <v>11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</v>
      </c>
      <c r="BX29">
        <v>2</v>
      </c>
      <c r="BY29">
        <v>0</v>
      </c>
      <c r="BZ29">
        <v>4</v>
      </c>
      <c r="CA29">
        <v>0</v>
      </c>
      <c r="CB29">
        <v>5</v>
      </c>
      <c r="CC29">
        <v>9</v>
      </c>
      <c r="CD29">
        <v>12</v>
      </c>
      <c r="CE29">
        <v>10</v>
      </c>
      <c r="CF29">
        <v>23</v>
      </c>
    </row>
    <row r="30" spans="1:84">
      <c r="A30" s="9">
        <v>43915</v>
      </c>
      <c r="B30" s="63">
        <v>43915</v>
      </c>
      <c r="C30">
        <v>2995</v>
      </c>
      <c r="D30">
        <v>1517</v>
      </c>
      <c r="E30">
        <v>365</v>
      </c>
      <c r="F30">
        <v>992</v>
      </c>
      <c r="G30">
        <v>12</v>
      </c>
      <c r="H30">
        <v>62</v>
      </c>
      <c r="I30">
        <v>17</v>
      </c>
      <c r="J30">
        <v>16</v>
      </c>
      <c r="K30">
        <v>14</v>
      </c>
      <c r="L30">
        <v>633</v>
      </c>
      <c r="M30">
        <v>22</v>
      </c>
      <c r="N30">
        <v>43</v>
      </c>
      <c r="O30">
        <v>276</v>
      </c>
      <c r="P30">
        <v>61</v>
      </c>
      <c r="Q30">
        <v>1591</v>
      </c>
      <c r="R30">
        <v>21155</v>
      </c>
      <c r="S30">
        <v>13624</v>
      </c>
      <c r="T30">
        <v>16569</v>
      </c>
      <c r="V30">
        <v>155</v>
      </c>
      <c r="W30">
        <v>21</v>
      </c>
      <c r="X30">
        <v>13</v>
      </c>
      <c r="Y30">
        <v>42</v>
      </c>
      <c r="Z30">
        <v>35</v>
      </c>
      <c r="AA30">
        <v>191</v>
      </c>
      <c r="AB30">
        <v>157</v>
      </c>
      <c r="AC30">
        <v>260</v>
      </c>
      <c r="AD30">
        <v>230</v>
      </c>
      <c r="AE30">
        <v>279</v>
      </c>
      <c r="AF30">
        <v>272</v>
      </c>
      <c r="AG30">
        <v>283</v>
      </c>
      <c r="AH30">
        <v>252</v>
      </c>
      <c r="AI30">
        <v>226</v>
      </c>
      <c r="AJ30">
        <v>198</v>
      </c>
      <c r="AK30">
        <v>134</v>
      </c>
      <c r="AL30">
        <v>142</v>
      </c>
      <c r="AM30">
        <v>150</v>
      </c>
      <c r="AN30">
        <v>110</v>
      </c>
      <c r="AO30">
        <v>0.62</v>
      </c>
      <c r="AP30">
        <v>0.51</v>
      </c>
      <c r="AQ30">
        <v>0.19</v>
      </c>
      <c r="AR30">
        <v>0.28000000000000003</v>
      </c>
      <c r="AS30">
        <v>0.36</v>
      </c>
      <c r="AT30">
        <v>0.23</v>
      </c>
      <c r="AU30">
        <v>1586</v>
      </c>
      <c r="AV30">
        <v>1409</v>
      </c>
      <c r="AW30">
        <v>20</v>
      </c>
      <c r="AX30">
        <v>10</v>
      </c>
      <c r="AY30">
        <v>12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3</v>
      </c>
      <c r="BF30">
        <v>8</v>
      </c>
      <c r="BG30">
        <v>11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3</v>
      </c>
      <c r="BY30">
        <v>0</v>
      </c>
      <c r="BZ30">
        <v>7</v>
      </c>
      <c r="CA30">
        <v>0</v>
      </c>
      <c r="CB30">
        <v>7</v>
      </c>
      <c r="CC30">
        <v>12</v>
      </c>
      <c r="CD30">
        <v>13</v>
      </c>
      <c r="CE30">
        <v>13</v>
      </c>
      <c r="CF30">
        <v>30</v>
      </c>
    </row>
    <row r="31" spans="1:84">
      <c r="A31" s="9">
        <v>43916</v>
      </c>
      <c r="B31" s="63">
        <v>43916</v>
      </c>
      <c r="C31">
        <v>3544</v>
      </c>
      <c r="D31">
        <v>1858</v>
      </c>
      <c r="E31">
        <v>435</v>
      </c>
      <c r="F31">
        <v>1082</v>
      </c>
      <c r="G31">
        <v>20</v>
      </c>
      <c r="H31">
        <v>89</v>
      </c>
      <c r="I31">
        <v>24</v>
      </c>
      <c r="J31">
        <v>15</v>
      </c>
      <c r="K31">
        <v>21</v>
      </c>
      <c r="L31">
        <v>549</v>
      </c>
      <c r="M31">
        <v>43</v>
      </c>
      <c r="N31">
        <v>60</v>
      </c>
      <c r="O31">
        <v>191</v>
      </c>
      <c r="P31">
        <v>61</v>
      </c>
      <c r="Q31">
        <v>1995</v>
      </c>
      <c r="R31">
        <v>22257</v>
      </c>
      <c r="S31">
        <v>14994</v>
      </c>
      <c r="T31">
        <v>16718</v>
      </c>
      <c r="V31">
        <v>330</v>
      </c>
      <c r="W31">
        <v>29</v>
      </c>
      <c r="X31">
        <v>14</v>
      </c>
      <c r="Y31">
        <v>51</v>
      </c>
      <c r="Z31">
        <v>49</v>
      </c>
      <c r="AA31">
        <v>234</v>
      </c>
      <c r="AB31">
        <v>166</v>
      </c>
      <c r="AC31">
        <v>310</v>
      </c>
      <c r="AD31">
        <v>268</v>
      </c>
      <c r="AE31">
        <v>367</v>
      </c>
      <c r="AF31">
        <v>304</v>
      </c>
      <c r="AG31">
        <v>360</v>
      </c>
      <c r="AH31">
        <v>277</v>
      </c>
      <c r="AI31">
        <v>229</v>
      </c>
      <c r="AJ31">
        <v>255</v>
      </c>
      <c r="AK31">
        <v>133</v>
      </c>
      <c r="AL31">
        <v>184</v>
      </c>
      <c r="AM31">
        <v>186</v>
      </c>
      <c r="AN31">
        <v>128</v>
      </c>
      <c r="AO31">
        <v>0.53</v>
      </c>
      <c r="AP31">
        <v>0.48</v>
      </c>
      <c r="AQ31">
        <v>0.19</v>
      </c>
      <c r="AR31">
        <v>0.63</v>
      </c>
      <c r="AS31">
        <v>0.31</v>
      </c>
      <c r="AT31">
        <v>0.37</v>
      </c>
      <c r="AU31">
        <v>1899</v>
      </c>
      <c r="AV31">
        <v>1645</v>
      </c>
      <c r="AW31">
        <v>28</v>
      </c>
      <c r="AX31">
        <v>13</v>
      </c>
      <c r="AY31">
        <v>18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3</v>
      </c>
      <c r="BF31">
        <v>8</v>
      </c>
      <c r="BG31">
        <v>11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1</v>
      </c>
      <c r="BX31">
        <v>3</v>
      </c>
      <c r="BY31">
        <v>0</v>
      </c>
      <c r="BZ31">
        <v>8</v>
      </c>
      <c r="CA31">
        <v>1</v>
      </c>
      <c r="CB31">
        <v>14</v>
      </c>
      <c r="CC31">
        <v>17</v>
      </c>
      <c r="CD31">
        <v>16</v>
      </c>
      <c r="CE31">
        <v>19</v>
      </c>
      <c r="CF31">
        <v>41</v>
      </c>
    </row>
    <row r="32" spans="1:84">
      <c r="A32" s="9">
        <v>43917</v>
      </c>
      <c r="B32" s="63">
        <v>43917</v>
      </c>
      <c r="C32">
        <v>4268</v>
      </c>
      <c r="D32">
        <v>2443</v>
      </c>
      <c r="E32">
        <v>520</v>
      </c>
      <c r="F32">
        <v>1110</v>
      </c>
      <c r="G32">
        <v>30</v>
      </c>
      <c r="H32">
        <v>99</v>
      </c>
      <c r="I32">
        <v>24</v>
      </c>
      <c r="J32">
        <v>21</v>
      </c>
      <c r="K32">
        <v>21</v>
      </c>
      <c r="L32">
        <v>724</v>
      </c>
      <c r="M32">
        <v>43</v>
      </c>
      <c r="N32">
        <v>76</v>
      </c>
      <c r="O32">
        <v>354</v>
      </c>
      <c r="P32">
        <v>71</v>
      </c>
      <c r="Q32">
        <v>3995</v>
      </c>
      <c r="R32">
        <v>25431</v>
      </c>
      <c r="S32">
        <v>19816</v>
      </c>
      <c r="T32">
        <v>17168</v>
      </c>
      <c r="V32">
        <v>330</v>
      </c>
      <c r="W32">
        <v>30</v>
      </c>
      <c r="X32">
        <v>19</v>
      </c>
      <c r="Y32">
        <v>54</v>
      </c>
      <c r="Z32">
        <v>50</v>
      </c>
      <c r="AA32">
        <v>254</v>
      </c>
      <c r="AB32">
        <v>179</v>
      </c>
      <c r="AC32">
        <v>364</v>
      </c>
      <c r="AD32">
        <v>307</v>
      </c>
      <c r="AE32">
        <v>462</v>
      </c>
      <c r="AF32">
        <v>359</v>
      </c>
      <c r="AG32">
        <v>429</v>
      </c>
      <c r="AH32">
        <v>346</v>
      </c>
      <c r="AI32">
        <v>294</v>
      </c>
      <c r="AJ32">
        <v>319</v>
      </c>
      <c r="AK32">
        <v>179</v>
      </c>
      <c r="AL32">
        <v>236</v>
      </c>
      <c r="AM32">
        <v>222</v>
      </c>
      <c r="AN32">
        <v>161</v>
      </c>
      <c r="AO32">
        <v>0.6</v>
      </c>
      <c r="AP32">
        <v>0.51</v>
      </c>
      <c r="AQ32">
        <v>0.19</v>
      </c>
      <c r="AR32">
        <v>0.28000000000000003</v>
      </c>
      <c r="AS32">
        <v>0.35</v>
      </c>
      <c r="AT32">
        <v>0.24</v>
      </c>
      <c r="AU32">
        <v>2288</v>
      </c>
      <c r="AV32">
        <v>1976</v>
      </c>
      <c r="AW32">
        <v>33</v>
      </c>
      <c r="AX32">
        <v>18</v>
      </c>
      <c r="AY32">
        <v>24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16</v>
      </c>
      <c r="BF32">
        <v>10</v>
      </c>
      <c r="BG32">
        <v>17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1</v>
      </c>
      <c r="BV32">
        <v>0</v>
      </c>
      <c r="BW32">
        <v>1</v>
      </c>
      <c r="BX32">
        <v>3</v>
      </c>
      <c r="BY32">
        <v>1</v>
      </c>
      <c r="BZ32">
        <v>9</v>
      </c>
      <c r="CA32">
        <v>4</v>
      </c>
      <c r="CB32">
        <v>14</v>
      </c>
      <c r="CC32">
        <v>20</v>
      </c>
      <c r="CD32">
        <v>23</v>
      </c>
      <c r="CE32">
        <v>27</v>
      </c>
      <c r="CF32">
        <v>49</v>
      </c>
    </row>
    <row r="33" spans="1:84">
      <c r="A33" s="9">
        <v>43918</v>
      </c>
      <c r="B33" s="63">
        <v>43918</v>
      </c>
      <c r="C33">
        <v>5170</v>
      </c>
      <c r="D33">
        <v>3035</v>
      </c>
      <c r="E33">
        <v>647</v>
      </c>
      <c r="F33">
        <v>1287</v>
      </c>
      <c r="G33">
        <v>34</v>
      </c>
      <c r="H33">
        <v>106</v>
      </c>
      <c r="I33">
        <v>30</v>
      </c>
      <c r="J33">
        <v>31</v>
      </c>
      <c r="L33">
        <v>902</v>
      </c>
      <c r="M33">
        <v>43</v>
      </c>
      <c r="N33">
        <v>100</v>
      </c>
      <c r="O33">
        <v>418</v>
      </c>
      <c r="P33">
        <v>89</v>
      </c>
      <c r="Q33">
        <v>4938</v>
      </c>
      <c r="R33">
        <v>32754</v>
      </c>
      <c r="S33">
        <v>19927</v>
      </c>
      <c r="T33">
        <v>22646</v>
      </c>
      <c r="V33">
        <v>330</v>
      </c>
      <c r="W33">
        <v>34</v>
      </c>
      <c r="X33">
        <v>22</v>
      </c>
      <c r="Y33">
        <v>67</v>
      </c>
      <c r="Z33">
        <v>56</v>
      </c>
      <c r="AA33">
        <v>302</v>
      </c>
      <c r="AB33">
        <v>216</v>
      </c>
      <c r="AC33">
        <v>439</v>
      </c>
      <c r="AD33">
        <v>362</v>
      </c>
      <c r="AE33">
        <v>568</v>
      </c>
      <c r="AF33">
        <v>434</v>
      </c>
      <c r="AG33">
        <v>533</v>
      </c>
      <c r="AH33">
        <v>398</v>
      </c>
      <c r="AI33">
        <v>359</v>
      </c>
      <c r="AJ33">
        <v>377</v>
      </c>
      <c r="AK33">
        <v>224</v>
      </c>
      <c r="AL33">
        <v>286</v>
      </c>
      <c r="AM33">
        <v>285</v>
      </c>
      <c r="AN33">
        <v>208</v>
      </c>
      <c r="AO33">
        <v>0.49</v>
      </c>
      <c r="AP33">
        <v>0.41</v>
      </c>
      <c r="AQ33">
        <v>0.15</v>
      </c>
      <c r="AR33">
        <v>0.23</v>
      </c>
      <c r="AS33">
        <v>0.28000000000000003</v>
      </c>
      <c r="AT33">
        <v>0.19</v>
      </c>
      <c r="AU33">
        <v>2811</v>
      </c>
      <c r="AV33">
        <v>2359</v>
      </c>
      <c r="AW33">
        <v>44</v>
      </c>
      <c r="AX33">
        <v>28</v>
      </c>
      <c r="AY33">
        <v>27</v>
      </c>
      <c r="AZ33">
        <v>0</v>
      </c>
      <c r="BA33">
        <v>1</v>
      </c>
      <c r="BB33">
        <v>0</v>
      </c>
      <c r="BC33">
        <v>0</v>
      </c>
      <c r="BE33">
        <v>16</v>
      </c>
      <c r="BF33">
        <v>10</v>
      </c>
      <c r="BG33">
        <v>17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2</v>
      </c>
      <c r="BV33">
        <v>0</v>
      </c>
      <c r="BW33">
        <v>1</v>
      </c>
      <c r="BX33">
        <v>4</v>
      </c>
      <c r="BY33">
        <v>1</v>
      </c>
      <c r="BZ33">
        <v>13</v>
      </c>
      <c r="CA33">
        <v>4</v>
      </c>
      <c r="CB33">
        <v>17</v>
      </c>
      <c r="CC33">
        <v>27</v>
      </c>
      <c r="CD33">
        <v>31</v>
      </c>
      <c r="CE33">
        <v>35</v>
      </c>
      <c r="CF33">
        <v>65</v>
      </c>
    </row>
    <row r="34" spans="1:84">
      <c r="A34" s="9">
        <v>43919</v>
      </c>
      <c r="B34" s="63">
        <v>43919</v>
      </c>
      <c r="C34">
        <v>5962</v>
      </c>
      <c r="D34">
        <v>3550</v>
      </c>
      <c r="E34">
        <v>709</v>
      </c>
      <c r="F34">
        <v>1478</v>
      </c>
      <c r="G34">
        <v>41</v>
      </c>
      <c r="H34">
        <v>108</v>
      </c>
      <c r="I34">
        <v>33</v>
      </c>
      <c r="J34">
        <v>43</v>
      </c>
      <c r="L34">
        <v>792</v>
      </c>
      <c r="M34">
        <v>43</v>
      </c>
      <c r="N34">
        <v>119</v>
      </c>
      <c r="O34">
        <v>486</v>
      </c>
      <c r="P34">
        <v>138</v>
      </c>
      <c r="Q34">
        <v>5508</v>
      </c>
      <c r="R34">
        <v>38042</v>
      </c>
      <c r="S34">
        <v>17785</v>
      </c>
      <c r="T34">
        <v>26572</v>
      </c>
      <c r="V34">
        <v>427</v>
      </c>
      <c r="W34">
        <v>40</v>
      </c>
      <c r="X34">
        <v>24</v>
      </c>
      <c r="Y34">
        <v>75</v>
      </c>
      <c r="Z34">
        <v>63</v>
      </c>
      <c r="AA34">
        <v>347</v>
      </c>
      <c r="AB34">
        <v>241</v>
      </c>
      <c r="AC34">
        <v>495</v>
      </c>
      <c r="AD34">
        <v>407</v>
      </c>
      <c r="AE34">
        <v>664</v>
      </c>
      <c r="AF34">
        <v>482</v>
      </c>
      <c r="AG34">
        <v>615</v>
      </c>
      <c r="AH34">
        <v>469</v>
      </c>
      <c r="AI34">
        <v>412</v>
      </c>
      <c r="AJ34">
        <v>438</v>
      </c>
      <c r="AK34">
        <v>275</v>
      </c>
      <c r="AL34">
        <v>336</v>
      </c>
      <c r="AM34">
        <v>334</v>
      </c>
      <c r="AN34">
        <v>245</v>
      </c>
      <c r="AO34">
        <v>0.62</v>
      </c>
      <c r="AP34">
        <v>0.52</v>
      </c>
      <c r="AQ34">
        <v>0.2</v>
      </c>
      <c r="AR34">
        <v>0.28999999999999998</v>
      </c>
      <c r="AS34">
        <v>0.35</v>
      </c>
      <c r="AT34">
        <v>0.24</v>
      </c>
      <c r="AU34">
        <v>3257</v>
      </c>
      <c r="AV34">
        <v>2705</v>
      </c>
      <c r="AW34">
        <v>61</v>
      </c>
      <c r="AX34">
        <v>28</v>
      </c>
      <c r="AY34">
        <v>28</v>
      </c>
      <c r="AZ34">
        <v>0</v>
      </c>
      <c r="BA34">
        <v>2</v>
      </c>
      <c r="BB34">
        <v>0</v>
      </c>
      <c r="BC34">
        <v>0</v>
      </c>
      <c r="BE34">
        <v>16</v>
      </c>
      <c r="BF34">
        <v>10</v>
      </c>
      <c r="BG34">
        <v>17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2</v>
      </c>
      <c r="BV34">
        <v>0</v>
      </c>
      <c r="BW34">
        <v>1</v>
      </c>
      <c r="BX34">
        <v>4</v>
      </c>
      <c r="BY34">
        <v>1</v>
      </c>
      <c r="BZ34">
        <v>14</v>
      </c>
      <c r="CA34">
        <v>7</v>
      </c>
      <c r="CB34">
        <v>20</v>
      </c>
      <c r="CC34">
        <v>32</v>
      </c>
      <c r="CD34">
        <v>38</v>
      </c>
      <c r="CE34">
        <v>43</v>
      </c>
      <c r="CF34">
        <v>76</v>
      </c>
    </row>
    <row r="35" spans="1:84">
      <c r="A35" s="9">
        <v>43920</v>
      </c>
      <c r="B35" s="63">
        <v>43920</v>
      </c>
      <c r="C35">
        <v>6408</v>
      </c>
      <c r="D35">
        <v>3801</v>
      </c>
      <c r="E35">
        <v>784</v>
      </c>
      <c r="F35">
        <v>1577</v>
      </c>
      <c r="G35">
        <v>45</v>
      </c>
      <c r="H35">
        <v>116</v>
      </c>
      <c r="I35">
        <v>41</v>
      </c>
      <c r="J35">
        <v>44</v>
      </c>
      <c r="L35">
        <v>446</v>
      </c>
      <c r="M35">
        <v>43</v>
      </c>
      <c r="N35">
        <v>140</v>
      </c>
      <c r="O35">
        <v>571</v>
      </c>
      <c r="P35">
        <v>164</v>
      </c>
      <c r="Q35">
        <v>4845</v>
      </c>
      <c r="R35">
        <v>44206</v>
      </c>
      <c r="S35">
        <v>11482</v>
      </c>
      <c r="T35">
        <v>32953</v>
      </c>
      <c r="V35">
        <v>431</v>
      </c>
      <c r="W35">
        <v>41</v>
      </c>
      <c r="X35">
        <v>30</v>
      </c>
      <c r="Y35">
        <v>83</v>
      </c>
      <c r="Z35">
        <v>66</v>
      </c>
      <c r="AA35">
        <v>373</v>
      </c>
      <c r="AB35">
        <v>264</v>
      </c>
      <c r="AC35">
        <v>529</v>
      </c>
      <c r="AD35">
        <v>436</v>
      </c>
      <c r="AE35">
        <v>700</v>
      </c>
      <c r="AF35">
        <v>510</v>
      </c>
      <c r="AG35">
        <v>647</v>
      </c>
      <c r="AH35">
        <v>503</v>
      </c>
      <c r="AI35">
        <v>443</v>
      </c>
      <c r="AJ35">
        <v>458</v>
      </c>
      <c r="AK35">
        <v>308</v>
      </c>
      <c r="AL35">
        <v>360</v>
      </c>
      <c r="AM35">
        <v>388</v>
      </c>
      <c r="AN35">
        <v>269</v>
      </c>
      <c r="AO35">
        <v>0.61</v>
      </c>
      <c r="AP35">
        <v>0.51</v>
      </c>
      <c r="AQ35">
        <v>0.19</v>
      </c>
      <c r="AR35">
        <v>0.28999999999999998</v>
      </c>
      <c r="AS35">
        <v>0.35</v>
      </c>
      <c r="AT35">
        <v>0.24</v>
      </c>
      <c r="AU35">
        <v>3512</v>
      </c>
      <c r="AV35">
        <v>2896</v>
      </c>
      <c r="AW35">
        <v>74</v>
      </c>
      <c r="AX35">
        <v>34</v>
      </c>
      <c r="AY35">
        <v>30</v>
      </c>
      <c r="AZ35">
        <v>0</v>
      </c>
      <c r="BA35">
        <v>2</v>
      </c>
      <c r="BB35">
        <v>0</v>
      </c>
      <c r="BC35">
        <v>0</v>
      </c>
      <c r="BE35">
        <v>16</v>
      </c>
      <c r="BF35">
        <v>10</v>
      </c>
      <c r="BG35">
        <v>17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2</v>
      </c>
      <c r="BV35">
        <v>0</v>
      </c>
      <c r="BW35">
        <v>1</v>
      </c>
      <c r="BX35">
        <v>5</v>
      </c>
      <c r="BY35">
        <v>1</v>
      </c>
      <c r="BZ35">
        <v>15</v>
      </c>
      <c r="CA35">
        <v>8</v>
      </c>
      <c r="CB35">
        <v>23</v>
      </c>
      <c r="CC35">
        <v>40</v>
      </c>
      <c r="CD35">
        <v>45</v>
      </c>
      <c r="CE35">
        <v>52</v>
      </c>
      <c r="CF35">
        <v>88</v>
      </c>
    </row>
    <row r="36" spans="1:84">
      <c r="A36" s="9">
        <v>43921</v>
      </c>
      <c r="B36" s="63">
        <v>43921</v>
      </c>
      <c r="C36">
        <v>7443</v>
      </c>
      <c r="D36">
        <v>4452</v>
      </c>
      <c r="E36">
        <v>911</v>
      </c>
      <c r="F36">
        <v>1799</v>
      </c>
      <c r="G36">
        <v>50</v>
      </c>
      <c r="H36">
        <v>137</v>
      </c>
      <c r="I36">
        <v>48</v>
      </c>
      <c r="J36">
        <v>46</v>
      </c>
      <c r="L36">
        <v>1035</v>
      </c>
      <c r="M36">
        <v>43</v>
      </c>
      <c r="N36">
        <v>160</v>
      </c>
      <c r="O36">
        <v>627</v>
      </c>
      <c r="P36">
        <v>188</v>
      </c>
      <c r="Q36">
        <v>4610</v>
      </c>
      <c r="R36">
        <v>52086</v>
      </c>
      <c r="S36">
        <v>19260</v>
      </c>
      <c r="T36">
        <v>40033</v>
      </c>
      <c r="V36">
        <v>504</v>
      </c>
      <c r="W36">
        <v>50</v>
      </c>
      <c r="X36">
        <v>44</v>
      </c>
      <c r="Y36">
        <v>104</v>
      </c>
      <c r="Z36">
        <v>80</v>
      </c>
      <c r="AA36">
        <v>437</v>
      </c>
      <c r="AB36">
        <v>318</v>
      </c>
      <c r="AC36">
        <v>610</v>
      </c>
      <c r="AD36">
        <v>505</v>
      </c>
      <c r="AE36">
        <v>798</v>
      </c>
      <c r="AF36">
        <v>585</v>
      </c>
      <c r="AG36">
        <v>773</v>
      </c>
      <c r="AH36">
        <v>573</v>
      </c>
      <c r="AI36">
        <v>513</v>
      </c>
      <c r="AJ36">
        <v>515</v>
      </c>
      <c r="AK36">
        <v>342</v>
      </c>
      <c r="AL36">
        <v>416</v>
      </c>
      <c r="AM36">
        <v>462</v>
      </c>
      <c r="AN36">
        <v>318</v>
      </c>
      <c r="AO36">
        <v>0.62</v>
      </c>
      <c r="AP36">
        <v>0.5</v>
      </c>
      <c r="AQ36">
        <v>0.19</v>
      </c>
      <c r="AR36">
        <v>0.28999999999999998</v>
      </c>
      <c r="AS36">
        <v>0.34</v>
      </c>
      <c r="AT36">
        <v>0.24</v>
      </c>
      <c r="AU36">
        <v>4089</v>
      </c>
      <c r="AV36">
        <v>3354</v>
      </c>
      <c r="AW36">
        <v>83</v>
      </c>
      <c r="AX36">
        <v>40</v>
      </c>
      <c r="AY36">
        <v>35</v>
      </c>
      <c r="AZ36">
        <v>0</v>
      </c>
      <c r="BA36">
        <v>2</v>
      </c>
      <c r="BB36">
        <v>0</v>
      </c>
      <c r="BC36">
        <v>0</v>
      </c>
      <c r="BE36">
        <v>16</v>
      </c>
      <c r="BF36">
        <v>10</v>
      </c>
      <c r="BG36">
        <v>17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2</v>
      </c>
      <c r="BV36">
        <v>0</v>
      </c>
      <c r="BW36">
        <v>1</v>
      </c>
      <c r="BX36">
        <v>5</v>
      </c>
      <c r="BY36">
        <v>1</v>
      </c>
      <c r="BZ36">
        <v>16</v>
      </c>
      <c r="CA36">
        <v>13</v>
      </c>
      <c r="CB36">
        <v>25</v>
      </c>
      <c r="CC36">
        <v>47</v>
      </c>
      <c r="CD36">
        <v>50</v>
      </c>
      <c r="CE36">
        <v>64</v>
      </c>
      <c r="CF36">
        <v>96</v>
      </c>
    </row>
    <row r="37" spans="1:84">
      <c r="A37" s="9">
        <v>43922</v>
      </c>
      <c r="B37" s="63">
        <v>43922</v>
      </c>
      <c r="C37">
        <v>8251</v>
      </c>
      <c r="D37">
        <v>4910</v>
      </c>
      <c r="E37">
        <v>1043</v>
      </c>
      <c r="F37">
        <v>1998</v>
      </c>
      <c r="G37">
        <v>54</v>
      </c>
      <c r="H37">
        <v>146</v>
      </c>
      <c r="I37">
        <v>52</v>
      </c>
      <c r="J37">
        <v>48</v>
      </c>
      <c r="L37">
        <v>808</v>
      </c>
      <c r="M37">
        <v>43</v>
      </c>
      <c r="N37">
        <v>187</v>
      </c>
      <c r="O37">
        <v>726</v>
      </c>
      <c r="P37">
        <v>230</v>
      </c>
      <c r="Q37">
        <v>4957</v>
      </c>
      <c r="R37">
        <v>59457</v>
      </c>
      <c r="S37">
        <v>20275</v>
      </c>
      <c r="T37">
        <v>46249</v>
      </c>
      <c r="V37">
        <v>532</v>
      </c>
      <c r="W37">
        <v>55</v>
      </c>
      <c r="X37">
        <v>49</v>
      </c>
      <c r="Y37">
        <v>116</v>
      </c>
      <c r="Z37">
        <v>89</v>
      </c>
      <c r="AA37">
        <v>470</v>
      </c>
      <c r="AB37">
        <v>355</v>
      </c>
      <c r="AC37">
        <v>677</v>
      </c>
      <c r="AD37">
        <v>543</v>
      </c>
      <c r="AE37">
        <v>879</v>
      </c>
      <c r="AF37">
        <v>641</v>
      </c>
      <c r="AG37">
        <v>840</v>
      </c>
      <c r="AH37">
        <v>636</v>
      </c>
      <c r="AI37">
        <v>569</v>
      </c>
      <c r="AJ37">
        <v>564</v>
      </c>
      <c r="AK37">
        <v>378</v>
      </c>
      <c r="AL37">
        <v>455</v>
      </c>
      <c r="AM37">
        <v>554</v>
      </c>
      <c r="AN37">
        <v>381</v>
      </c>
      <c r="AO37">
        <v>0.61</v>
      </c>
      <c r="AP37">
        <v>0.49</v>
      </c>
      <c r="AQ37">
        <v>0.19</v>
      </c>
      <c r="AR37">
        <v>0.28999999999999998</v>
      </c>
      <c r="AS37">
        <v>0.33</v>
      </c>
      <c r="AT37">
        <v>0.24</v>
      </c>
      <c r="AU37">
        <v>4538</v>
      </c>
      <c r="AV37">
        <v>3713</v>
      </c>
      <c r="AW37">
        <v>95</v>
      </c>
      <c r="AX37">
        <v>52</v>
      </c>
      <c r="AY37">
        <v>38</v>
      </c>
      <c r="AZ37">
        <v>0</v>
      </c>
      <c r="BA37">
        <v>2</v>
      </c>
      <c r="BB37">
        <v>0</v>
      </c>
      <c r="BC37">
        <v>0</v>
      </c>
      <c r="BE37">
        <v>16</v>
      </c>
      <c r="BF37">
        <v>10</v>
      </c>
      <c r="BG37">
        <v>17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2</v>
      </c>
      <c r="BV37">
        <v>0</v>
      </c>
      <c r="BW37">
        <v>1</v>
      </c>
      <c r="BX37">
        <v>6</v>
      </c>
      <c r="BY37">
        <v>1</v>
      </c>
      <c r="BZ37">
        <v>16</v>
      </c>
      <c r="CA37">
        <v>14</v>
      </c>
      <c r="CB37">
        <v>27</v>
      </c>
      <c r="CC37">
        <v>58</v>
      </c>
      <c r="CD37">
        <v>62</v>
      </c>
      <c r="CE37">
        <v>76</v>
      </c>
      <c r="CF37">
        <v>111</v>
      </c>
    </row>
    <row r="38" spans="1:84">
      <c r="A38" s="9">
        <v>43923</v>
      </c>
      <c r="B38" s="63">
        <v>43923</v>
      </c>
      <c r="C38">
        <v>9034</v>
      </c>
      <c r="D38">
        <v>5338</v>
      </c>
      <c r="E38">
        <v>1161</v>
      </c>
      <c r="F38">
        <v>2207</v>
      </c>
      <c r="G38">
        <v>59</v>
      </c>
      <c r="H38">
        <v>164</v>
      </c>
      <c r="I38">
        <v>57</v>
      </c>
      <c r="J38">
        <v>48</v>
      </c>
      <c r="L38">
        <v>783</v>
      </c>
      <c r="M38">
        <v>68</v>
      </c>
      <c r="N38">
        <v>209</v>
      </c>
      <c r="O38">
        <v>1042</v>
      </c>
      <c r="P38">
        <v>240</v>
      </c>
      <c r="Q38">
        <v>4958</v>
      </c>
      <c r="R38">
        <v>66895</v>
      </c>
      <c r="S38">
        <v>21798</v>
      </c>
      <c r="T38">
        <v>52903</v>
      </c>
      <c r="V38">
        <v>550</v>
      </c>
      <c r="W38">
        <v>63</v>
      </c>
      <c r="X38">
        <v>52</v>
      </c>
      <c r="Y38">
        <v>122</v>
      </c>
      <c r="Z38">
        <v>97</v>
      </c>
      <c r="AA38">
        <v>506</v>
      </c>
      <c r="AB38">
        <v>390</v>
      </c>
      <c r="AC38">
        <v>735</v>
      </c>
      <c r="AD38">
        <v>593</v>
      </c>
      <c r="AE38">
        <v>970</v>
      </c>
      <c r="AF38">
        <v>681</v>
      </c>
      <c r="AG38">
        <v>929</v>
      </c>
      <c r="AH38">
        <v>701</v>
      </c>
      <c r="AI38">
        <v>622</v>
      </c>
      <c r="AJ38">
        <v>605</v>
      </c>
      <c r="AK38">
        <v>402</v>
      </c>
      <c r="AL38">
        <v>490</v>
      </c>
      <c r="AM38">
        <v>641</v>
      </c>
      <c r="AN38">
        <v>435</v>
      </c>
      <c r="AO38">
        <v>0.6</v>
      </c>
      <c r="AP38">
        <v>0.49</v>
      </c>
      <c r="AQ38">
        <v>0.19</v>
      </c>
      <c r="AR38">
        <v>0.28000000000000003</v>
      </c>
      <c r="AS38">
        <v>0.33</v>
      </c>
      <c r="AT38">
        <v>0.25</v>
      </c>
      <c r="AU38">
        <v>4990</v>
      </c>
      <c r="AV38">
        <v>4044</v>
      </c>
      <c r="AW38">
        <v>107</v>
      </c>
      <c r="AX38">
        <v>55</v>
      </c>
      <c r="AY38">
        <v>44</v>
      </c>
      <c r="AZ38">
        <v>0</v>
      </c>
      <c r="BA38">
        <v>3</v>
      </c>
      <c r="BB38">
        <v>0</v>
      </c>
      <c r="BC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2</v>
      </c>
      <c r="BV38">
        <v>0</v>
      </c>
      <c r="BW38">
        <v>2</v>
      </c>
      <c r="BX38">
        <v>6</v>
      </c>
      <c r="BY38">
        <v>2</v>
      </c>
      <c r="BZ38">
        <v>16</v>
      </c>
      <c r="CA38">
        <v>15</v>
      </c>
      <c r="CB38">
        <v>30</v>
      </c>
      <c r="CC38">
        <v>63</v>
      </c>
      <c r="CD38">
        <v>73</v>
      </c>
      <c r="CE38">
        <v>84</v>
      </c>
      <c r="CF38">
        <v>125</v>
      </c>
    </row>
    <row r="39" spans="1:84">
      <c r="A39" s="9">
        <v>43924</v>
      </c>
      <c r="B39" s="63">
        <v>43924</v>
      </c>
      <c r="C39">
        <v>9886</v>
      </c>
      <c r="D39">
        <v>5899</v>
      </c>
      <c r="E39">
        <v>1286</v>
      </c>
      <c r="F39">
        <v>2347</v>
      </c>
      <c r="G39">
        <v>62</v>
      </c>
      <c r="H39">
        <v>179</v>
      </c>
      <c r="I39">
        <v>63</v>
      </c>
      <c r="J39">
        <v>50</v>
      </c>
      <c r="L39">
        <v>852</v>
      </c>
      <c r="M39">
        <v>68</v>
      </c>
      <c r="N39">
        <v>246</v>
      </c>
      <c r="O39">
        <v>1058</v>
      </c>
      <c r="P39">
        <v>245</v>
      </c>
      <c r="Q39">
        <v>5392</v>
      </c>
      <c r="R39">
        <v>74377</v>
      </c>
      <c r="S39">
        <v>22556</v>
      </c>
      <c r="T39">
        <v>59099</v>
      </c>
      <c r="V39">
        <v>576</v>
      </c>
      <c r="W39">
        <v>65</v>
      </c>
      <c r="X39">
        <v>68</v>
      </c>
      <c r="Y39">
        <v>132</v>
      </c>
      <c r="Z39">
        <v>104</v>
      </c>
      <c r="AA39">
        <v>580</v>
      </c>
      <c r="AB39">
        <v>425</v>
      </c>
      <c r="AC39">
        <v>825</v>
      </c>
      <c r="AD39">
        <v>648</v>
      </c>
      <c r="AE39">
        <v>1093</v>
      </c>
      <c r="AF39">
        <v>734</v>
      </c>
      <c r="AG39">
        <v>1025</v>
      </c>
      <c r="AH39">
        <v>761</v>
      </c>
      <c r="AI39">
        <v>679</v>
      </c>
      <c r="AJ39">
        <v>646</v>
      </c>
      <c r="AK39">
        <v>420</v>
      </c>
      <c r="AL39">
        <v>525</v>
      </c>
      <c r="AM39">
        <v>690</v>
      </c>
      <c r="AN39">
        <v>466</v>
      </c>
      <c r="AO39">
        <v>0.6</v>
      </c>
      <c r="AP39">
        <v>0.48</v>
      </c>
      <c r="AQ39">
        <v>0.18</v>
      </c>
      <c r="AR39">
        <v>0.28999999999999998</v>
      </c>
      <c r="AS39">
        <v>0.33</v>
      </c>
      <c r="AT39">
        <v>0.25</v>
      </c>
      <c r="AU39">
        <v>5509</v>
      </c>
      <c r="AV39">
        <v>4377</v>
      </c>
      <c r="AW39">
        <v>130</v>
      </c>
      <c r="AX39">
        <v>61</v>
      </c>
      <c r="AY39">
        <v>51</v>
      </c>
      <c r="AZ39">
        <v>1</v>
      </c>
      <c r="BA39">
        <v>3</v>
      </c>
      <c r="BB39">
        <v>0</v>
      </c>
      <c r="BC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2</v>
      </c>
      <c r="BV39">
        <v>0</v>
      </c>
      <c r="BW39">
        <v>2</v>
      </c>
      <c r="BX39">
        <v>7</v>
      </c>
      <c r="BY39">
        <v>3</v>
      </c>
      <c r="BZ39">
        <v>18</v>
      </c>
      <c r="CA39">
        <v>23</v>
      </c>
      <c r="CB39">
        <v>35</v>
      </c>
      <c r="CC39">
        <v>73</v>
      </c>
      <c r="CD39">
        <v>83</v>
      </c>
      <c r="CE39">
        <v>103</v>
      </c>
      <c r="CF39">
        <v>143</v>
      </c>
    </row>
    <row r="40" spans="1:84">
      <c r="A40" s="9">
        <v>43925</v>
      </c>
      <c r="B40" s="63">
        <v>43925</v>
      </c>
      <c r="C40">
        <v>10524</v>
      </c>
      <c r="D40">
        <v>6280</v>
      </c>
      <c r="E40">
        <v>1372</v>
      </c>
      <c r="F40">
        <v>2513</v>
      </c>
      <c r="G40">
        <v>63</v>
      </c>
      <c r="H40">
        <v>182</v>
      </c>
      <c r="I40">
        <v>63</v>
      </c>
      <c r="J40">
        <v>51</v>
      </c>
      <c r="L40">
        <v>638</v>
      </c>
      <c r="M40">
        <v>75</v>
      </c>
      <c r="N40">
        <v>266</v>
      </c>
      <c r="O40">
        <v>1075</v>
      </c>
      <c r="P40">
        <v>251</v>
      </c>
      <c r="Q40">
        <v>5518</v>
      </c>
      <c r="R40">
        <v>81087</v>
      </c>
      <c r="S40">
        <v>22858</v>
      </c>
      <c r="T40">
        <v>65045</v>
      </c>
      <c r="V40">
        <v>603</v>
      </c>
      <c r="W40">
        <v>74</v>
      </c>
      <c r="X40">
        <v>76</v>
      </c>
      <c r="Y40">
        <v>137</v>
      </c>
      <c r="Z40">
        <v>115</v>
      </c>
      <c r="AA40">
        <v>632</v>
      </c>
      <c r="AB40">
        <v>450</v>
      </c>
      <c r="AC40">
        <v>877</v>
      </c>
      <c r="AD40">
        <v>690</v>
      </c>
      <c r="AE40">
        <v>1157</v>
      </c>
      <c r="AF40">
        <v>771</v>
      </c>
      <c r="AG40">
        <v>1095</v>
      </c>
      <c r="AH40">
        <v>813</v>
      </c>
      <c r="AI40">
        <v>723</v>
      </c>
      <c r="AJ40">
        <v>673</v>
      </c>
      <c r="AK40">
        <v>450</v>
      </c>
      <c r="AL40">
        <v>549</v>
      </c>
      <c r="AM40">
        <v>747</v>
      </c>
      <c r="AN40">
        <v>495</v>
      </c>
      <c r="AO40">
        <v>0.6</v>
      </c>
      <c r="AP40">
        <v>0.47</v>
      </c>
      <c r="AQ40">
        <v>0.18</v>
      </c>
      <c r="AR40">
        <v>0.28000000000000003</v>
      </c>
      <c r="AS40">
        <v>0.32</v>
      </c>
      <c r="AT40">
        <v>0.25</v>
      </c>
      <c r="AU40">
        <v>5892</v>
      </c>
      <c r="AV40">
        <v>4632</v>
      </c>
      <c r="AW40">
        <v>141</v>
      </c>
      <c r="AX40">
        <v>66</v>
      </c>
      <c r="AY40">
        <v>54</v>
      </c>
      <c r="AZ40">
        <v>0</v>
      </c>
      <c r="BA40">
        <v>5</v>
      </c>
      <c r="BB40">
        <v>0</v>
      </c>
      <c r="BC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3</v>
      </c>
      <c r="BV40">
        <v>1</v>
      </c>
      <c r="BW40">
        <v>2</v>
      </c>
      <c r="BX40">
        <v>6</v>
      </c>
      <c r="BY40">
        <v>4</v>
      </c>
      <c r="BZ40">
        <v>20</v>
      </c>
      <c r="CA40">
        <v>22</v>
      </c>
      <c r="CB40">
        <v>38</v>
      </c>
      <c r="CC40">
        <v>86</v>
      </c>
      <c r="CD40">
        <v>84</v>
      </c>
      <c r="CE40">
        <v>117</v>
      </c>
      <c r="CF40">
        <v>149</v>
      </c>
    </row>
    <row r="41" spans="1:84">
      <c r="A41" s="9">
        <v>43926</v>
      </c>
      <c r="B41" s="63">
        <v>43926</v>
      </c>
      <c r="C41">
        <v>11278</v>
      </c>
      <c r="D41">
        <v>6530</v>
      </c>
      <c r="E41">
        <v>1442</v>
      </c>
      <c r="F41">
        <v>2904</v>
      </c>
      <c r="G41">
        <v>82</v>
      </c>
      <c r="H41">
        <v>201</v>
      </c>
      <c r="I41">
        <v>67</v>
      </c>
      <c r="J41">
        <v>52</v>
      </c>
      <c r="L41">
        <v>754</v>
      </c>
      <c r="M41">
        <v>75</v>
      </c>
      <c r="N41">
        <v>295</v>
      </c>
      <c r="O41">
        <v>1084</v>
      </c>
      <c r="P41">
        <v>267</v>
      </c>
      <c r="Q41">
        <v>4962</v>
      </c>
      <c r="R41">
        <v>86370</v>
      </c>
      <c r="S41">
        <v>23209</v>
      </c>
      <c r="T41">
        <v>70130</v>
      </c>
      <c r="V41">
        <v>619</v>
      </c>
      <c r="W41">
        <v>81</v>
      </c>
      <c r="X41">
        <v>81</v>
      </c>
      <c r="Y41">
        <v>153</v>
      </c>
      <c r="Z41">
        <v>123</v>
      </c>
      <c r="AA41">
        <v>692</v>
      </c>
      <c r="AB41">
        <v>487</v>
      </c>
      <c r="AC41">
        <v>933</v>
      </c>
      <c r="AD41">
        <v>738</v>
      </c>
      <c r="AE41">
        <v>1232</v>
      </c>
      <c r="AF41">
        <v>826</v>
      </c>
      <c r="AG41">
        <v>1170</v>
      </c>
      <c r="AH41">
        <v>863</v>
      </c>
      <c r="AI41">
        <v>777</v>
      </c>
      <c r="AJ41">
        <v>714</v>
      </c>
      <c r="AK41">
        <v>479</v>
      </c>
      <c r="AL41">
        <v>580</v>
      </c>
      <c r="AM41">
        <v>817</v>
      </c>
      <c r="AN41">
        <v>532</v>
      </c>
      <c r="AO41">
        <v>0.6</v>
      </c>
      <c r="AP41">
        <v>0.46</v>
      </c>
      <c r="AQ41">
        <v>0.17</v>
      </c>
      <c r="AR41">
        <v>0.28999999999999998</v>
      </c>
      <c r="AS41">
        <v>0.32</v>
      </c>
      <c r="AT41">
        <v>0.25</v>
      </c>
      <c r="AU41">
        <v>6334</v>
      </c>
      <c r="AV41">
        <v>4944</v>
      </c>
      <c r="AW41">
        <v>158</v>
      </c>
      <c r="AX41">
        <v>72</v>
      </c>
      <c r="AY41">
        <v>58</v>
      </c>
      <c r="AZ41">
        <v>0</v>
      </c>
      <c r="BA41">
        <v>7</v>
      </c>
      <c r="BB41">
        <v>0</v>
      </c>
      <c r="BC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3</v>
      </c>
      <c r="BV41">
        <v>1</v>
      </c>
      <c r="BW41">
        <v>2</v>
      </c>
      <c r="BX41">
        <v>6</v>
      </c>
      <c r="BY41">
        <v>6</v>
      </c>
      <c r="BZ41">
        <v>21</v>
      </c>
      <c r="CA41">
        <v>24</v>
      </c>
      <c r="CB41">
        <v>42</v>
      </c>
      <c r="CC41">
        <v>92</v>
      </c>
      <c r="CD41">
        <v>98</v>
      </c>
      <c r="CE41">
        <v>127</v>
      </c>
      <c r="CF41">
        <v>168</v>
      </c>
    </row>
    <row r="42" spans="1:84">
      <c r="A42" s="9">
        <v>43927</v>
      </c>
      <c r="B42" s="63">
        <v>43927</v>
      </c>
      <c r="C42">
        <v>11730</v>
      </c>
      <c r="D42">
        <v>6706</v>
      </c>
      <c r="E42">
        <v>1521</v>
      </c>
      <c r="F42">
        <v>3070</v>
      </c>
      <c r="G42">
        <v>84</v>
      </c>
      <c r="H42">
        <v>229</v>
      </c>
      <c r="I42">
        <v>68</v>
      </c>
      <c r="J42">
        <v>52</v>
      </c>
      <c r="L42">
        <v>452</v>
      </c>
      <c r="M42">
        <v>140</v>
      </c>
      <c r="N42">
        <v>311</v>
      </c>
      <c r="O42">
        <v>1099</v>
      </c>
      <c r="P42">
        <v>270</v>
      </c>
      <c r="Q42">
        <v>4500</v>
      </c>
      <c r="R42">
        <v>91794</v>
      </c>
      <c r="S42">
        <v>23470</v>
      </c>
      <c r="T42">
        <v>75564</v>
      </c>
      <c r="V42">
        <v>623</v>
      </c>
      <c r="W42">
        <v>87</v>
      </c>
      <c r="X42">
        <v>87</v>
      </c>
      <c r="Y42">
        <v>155</v>
      </c>
      <c r="Z42">
        <v>130</v>
      </c>
      <c r="AA42">
        <v>708</v>
      </c>
      <c r="AB42">
        <v>507</v>
      </c>
      <c r="AC42">
        <v>963</v>
      </c>
      <c r="AD42">
        <v>768</v>
      </c>
      <c r="AE42">
        <v>1269</v>
      </c>
      <c r="AF42">
        <v>860</v>
      </c>
      <c r="AG42">
        <v>1217</v>
      </c>
      <c r="AH42">
        <v>883</v>
      </c>
      <c r="AI42">
        <v>802</v>
      </c>
      <c r="AJ42">
        <v>733</v>
      </c>
      <c r="AK42">
        <v>503</v>
      </c>
      <c r="AL42">
        <v>599</v>
      </c>
      <c r="AM42">
        <v>897</v>
      </c>
      <c r="AN42">
        <v>562</v>
      </c>
      <c r="AO42">
        <v>0.6</v>
      </c>
      <c r="AP42">
        <v>0.46</v>
      </c>
      <c r="AQ42">
        <v>0.17</v>
      </c>
      <c r="AR42">
        <v>0.28000000000000003</v>
      </c>
      <c r="AS42">
        <v>0.32</v>
      </c>
      <c r="AT42">
        <v>0.24</v>
      </c>
      <c r="AU42">
        <v>6601</v>
      </c>
      <c r="AV42">
        <v>5129</v>
      </c>
      <c r="AW42">
        <v>168</v>
      </c>
      <c r="AX42">
        <v>76</v>
      </c>
      <c r="AY42">
        <v>60</v>
      </c>
      <c r="AZ42">
        <v>0</v>
      </c>
      <c r="BA42">
        <v>7</v>
      </c>
      <c r="BB42">
        <v>0</v>
      </c>
      <c r="BC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3</v>
      </c>
      <c r="BV42">
        <v>1</v>
      </c>
      <c r="BW42">
        <v>2</v>
      </c>
      <c r="BX42">
        <v>6</v>
      </c>
      <c r="BY42">
        <v>7</v>
      </c>
      <c r="BZ42">
        <v>22</v>
      </c>
      <c r="CA42">
        <v>26</v>
      </c>
      <c r="CB42">
        <v>45</v>
      </c>
      <c r="CC42">
        <v>99</v>
      </c>
      <c r="CD42">
        <v>100</v>
      </c>
      <c r="CE42">
        <v>137</v>
      </c>
      <c r="CF42">
        <v>174</v>
      </c>
    </row>
    <row r="43" spans="1:84">
      <c r="A43" s="9">
        <v>43928</v>
      </c>
      <c r="B43" s="63">
        <v>43928</v>
      </c>
      <c r="C43">
        <v>12442</v>
      </c>
      <c r="D43">
        <v>7052</v>
      </c>
      <c r="E43">
        <v>1766</v>
      </c>
      <c r="F43">
        <v>3185</v>
      </c>
      <c r="G43">
        <v>85</v>
      </c>
      <c r="H43">
        <v>234</v>
      </c>
      <c r="I43">
        <v>68</v>
      </c>
      <c r="J43">
        <v>52</v>
      </c>
      <c r="L43">
        <v>712</v>
      </c>
      <c r="M43">
        <v>184</v>
      </c>
      <c r="N43">
        <v>345</v>
      </c>
      <c r="O43">
        <v>1180</v>
      </c>
      <c r="P43">
        <v>271</v>
      </c>
      <c r="Q43">
        <v>4442</v>
      </c>
      <c r="R43">
        <v>99730</v>
      </c>
      <c r="S43">
        <v>25070</v>
      </c>
      <c r="T43">
        <v>82846</v>
      </c>
      <c r="V43">
        <v>637</v>
      </c>
      <c r="W43">
        <v>87</v>
      </c>
      <c r="X43">
        <v>92</v>
      </c>
      <c r="Y43">
        <v>166</v>
      </c>
      <c r="Z43">
        <v>140</v>
      </c>
      <c r="AA43">
        <v>756</v>
      </c>
      <c r="AB43">
        <v>538</v>
      </c>
      <c r="AC43">
        <v>1021</v>
      </c>
      <c r="AD43">
        <v>797</v>
      </c>
      <c r="AE43">
        <v>1338</v>
      </c>
      <c r="AF43">
        <v>901</v>
      </c>
      <c r="AG43">
        <v>1296</v>
      </c>
      <c r="AH43">
        <v>920</v>
      </c>
      <c r="AI43">
        <v>845</v>
      </c>
      <c r="AJ43">
        <v>769</v>
      </c>
      <c r="AK43">
        <v>530</v>
      </c>
      <c r="AL43">
        <v>629</v>
      </c>
      <c r="AM43">
        <v>1012</v>
      </c>
      <c r="AN43">
        <v>605</v>
      </c>
      <c r="AO43">
        <v>0.59</v>
      </c>
      <c r="AP43">
        <v>0.46</v>
      </c>
      <c r="AQ43">
        <v>0.17</v>
      </c>
      <c r="AR43">
        <v>0.28000000000000003</v>
      </c>
      <c r="AS43">
        <v>0.31</v>
      </c>
      <c r="AT43">
        <v>0.24</v>
      </c>
      <c r="AU43">
        <v>7051</v>
      </c>
      <c r="AV43">
        <v>5391</v>
      </c>
      <c r="AW43">
        <v>186</v>
      </c>
      <c r="AX43">
        <v>88</v>
      </c>
      <c r="AY43">
        <v>64</v>
      </c>
      <c r="AZ43">
        <v>0</v>
      </c>
      <c r="BA43">
        <v>7</v>
      </c>
      <c r="BB43">
        <v>0</v>
      </c>
      <c r="BC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3</v>
      </c>
      <c r="BV43">
        <v>1</v>
      </c>
      <c r="BW43">
        <v>2</v>
      </c>
      <c r="BX43">
        <v>7</v>
      </c>
      <c r="BY43">
        <v>10</v>
      </c>
      <c r="BZ43">
        <v>25</v>
      </c>
      <c r="CA43">
        <v>28</v>
      </c>
      <c r="CB43">
        <v>50</v>
      </c>
      <c r="CC43">
        <v>114</v>
      </c>
      <c r="CD43">
        <v>105</v>
      </c>
      <c r="CE43">
        <v>157</v>
      </c>
      <c r="CF43">
        <v>188</v>
      </c>
    </row>
    <row r="44" spans="1:84">
      <c r="A44" s="9">
        <v>43929</v>
      </c>
      <c r="B44" s="63">
        <v>43929</v>
      </c>
      <c r="C44">
        <v>13141</v>
      </c>
      <c r="D44">
        <v>7386</v>
      </c>
      <c r="E44">
        <v>1865</v>
      </c>
      <c r="F44">
        <v>3424</v>
      </c>
      <c r="G44">
        <v>93</v>
      </c>
      <c r="H44">
        <v>251</v>
      </c>
      <c r="I44">
        <v>70</v>
      </c>
      <c r="J44">
        <v>52</v>
      </c>
      <c r="L44">
        <v>699</v>
      </c>
      <c r="M44">
        <v>196</v>
      </c>
      <c r="N44">
        <v>380</v>
      </c>
      <c r="O44">
        <v>1211</v>
      </c>
      <c r="P44">
        <v>245</v>
      </c>
      <c r="Q44">
        <v>5903</v>
      </c>
      <c r="R44">
        <v>104886</v>
      </c>
      <c r="S44">
        <v>24481</v>
      </c>
      <c r="T44">
        <v>85842</v>
      </c>
      <c r="V44">
        <v>637</v>
      </c>
      <c r="W44">
        <v>95</v>
      </c>
      <c r="X44">
        <v>97</v>
      </c>
      <c r="Y44">
        <v>175</v>
      </c>
      <c r="Z44">
        <v>148</v>
      </c>
      <c r="AA44">
        <v>796</v>
      </c>
      <c r="AB44">
        <v>567</v>
      </c>
      <c r="AC44">
        <v>1093</v>
      </c>
      <c r="AD44">
        <v>831</v>
      </c>
      <c r="AE44">
        <v>1423</v>
      </c>
      <c r="AF44">
        <v>957</v>
      </c>
      <c r="AG44">
        <v>1386</v>
      </c>
      <c r="AH44">
        <v>966</v>
      </c>
      <c r="AI44">
        <v>896</v>
      </c>
      <c r="AJ44">
        <v>814</v>
      </c>
      <c r="AK44">
        <v>568</v>
      </c>
      <c r="AL44">
        <v>658</v>
      </c>
      <c r="AM44">
        <v>1052</v>
      </c>
      <c r="AN44">
        <v>619</v>
      </c>
      <c r="AO44">
        <v>0.59</v>
      </c>
      <c r="AP44">
        <v>0.46</v>
      </c>
      <c r="AQ44">
        <v>0.17</v>
      </c>
      <c r="AR44">
        <v>0.28000000000000003</v>
      </c>
      <c r="AS44">
        <v>0.31</v>
      </c>
      <c r="AT44">
        <v>0.24</v>
      </c>
      <c r="AU44">
        <v>7484</v>
      </c>
      <c r="AV44">
        <v>5657</v>
      </c>
      <c r="AW44">
        <v>208</v>
      </c>
      <c r="AX44">
        <v>96</v>
      </c>
      <c r="AY44">
        <v>68</v>
      </c>
      <c r="AZ44">
        <v>0</v>
      </c>
      <c r="BA44">
        <v>8</v>
      </c>
      <c r="BB44">
        <v>0</v>
      </c>
      <c r="BC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3</v>
      </c>
      <c r="BV44">
        <v>1</v>
      </c>
      <c r="BW44">
        <v>2</v>
      </c>
      <c r="BX44">
        <v>8</v>
      </c>
      <c r="BY44">
        <v>12</v>
      </c>
      <c r="BZ44">
        <v>26</v>
      </c>
      <c r="CA44">
        <v>34</v>
      </c>
      <c r="CB44">
        <v>53</v>
      </c>
      <c r="CC44">
        <v>125</v>
      </c>
      <c r="CD44">
        <v>116</v>
      </c>
      <c r="CE44">
        <v>176</v>
      </c>
      <c r="CF44">
        <v>204</v>
      </c>
    </row>
    <row r="45" spans="1:84">
      <c r="A45" s="9">
        <v>43930</v>
      </c>
      <c r="B45" s="63">
        <v>43930</v>
      </c>
      <c r="C45">
        <v>13956</v>
      </c>
      <c r="D45">
        <v>8102</v>
      </c>
      <c r="E45">
        <v>1905</v>
      </c>
      <c r="F45">
        <v>3451</v>
      </c>
      <c r="G45">
        <v>94</v>
      </c>
      <c r="H45">
        <v>260</v>
      </c>
      <c r="I45">
        <v>91</v>
      </c>
      <c r="J45">
        <v>53</v>
      </c>
      <c r="L45">
        <v>815</v>
      </c>
      <c r="M45">
        <v>205</v>
      </c>
      <c r="N45">
        <v>409</v>
      </c>
      <c r="O45">
        <v>1173</v>
      </c>
      <c r="P45">
        <v>241</v>
      </c>
      <c r="Q45">
        <v>3801</v>
      </c>
      <c r="R45">
        <v>115158</v>
      </c>
      <c r="S45">
        <v>24708</v>
      </c>
      <c r="T45">
        <v>97401</v>
      </c>
      <c r="V45">
        <v>642</v>
      </c>
      <c r="W45">
        <v>101</v>
      </c>
      <c r="X45">
        <v>105</v>
      </c>
      <c r="Y45">
        <v>190</v>
      </c>
      <c r="Z45">
        <v>161</v>
      </c>
      <c r="AA45">
        <v>846</v>
      </c>
      <c r="AB45">
        <v>598</v>
      </c>
      <c r="AC45">
        <v>1141</v>
      </c>
      <c r="AD45">
        <v>872</v>
      </c>
      <c r="AE45">
        <v>1483</v>
      </c>
      <c r="AF45">
        <v>1000</v>
      </c>
      <c r="AG45">
        <v>1452</v>
      </c>
      <c r="AH45">
        <v>1005</v>
      </c>
      <c r="AI45">
        <v>938</v>
      </c>
      <c r="AJ45">
        <v>842</v>
      </c>
      <c r="AK45">
        <v>608</v>
      </c>
      <c r="AL45">
        <v>676</v>
      </c>
      <c r="AM45">
        <v>1235</v>
      </c>
      <c r="AN45">
        <v>703</v>
      </c>
      <c r="AO45">
        <v>0.57999999999999996</v>
      </c>
      <c r="AP45">
        <v>0.45</v>
      </c>
      <c r="AQ45">
        <v>0.17</v>
      </c>
      <c r="AR45">
        <v>0.28000000000000003</v>
      </c>
      <c r="AS45">
        <v>0.31</v>
      </c>
      <c r="AT45">
        <v>0.23</v>
      </c>
      <c r="AU45">
        <v>7994</v>
      </c>
      <c r="AV45">
        <v>5962</v>
      </c>
      <c r="AW45">
        <v>224</v>
      </c>
      <c r="AX45">
        <v>104</v>
      </c>
      <c r="AY45">
        <v>72</v>
      </c>
      <c r="AZ45">
        <v>0</v>
      </c>
      <c r="BA45">
        <v>8</v>
      </c>
      <c r="BB45">
        <v>1</v>
      </c>
      <c r="BC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3</v>
      </c>
      <c r="BV45">
        <v>1</v>
      </c>
      <c r="BW45">
        <v>2</v>
      </c>
      <c r="BX45">
        <v>8</v>
      </c>
      <c r="BY45">
        <v>12</v>
      </c>
      <c r="BZ45">
        <v>30</v>
      </c>
      <c r="CA45">
        <v>34</v>
      </c>
      <c r="CB45">
        <v>54</v>
      </c>
      <c r="CC45">
        <v>139</v>
      </c>
      <c r="CD45">
        <v>126</v>
      </c>
      <c r="CE45">
        <v>190</v>
      </c>
      <c r="CF45">
        <v>219</v>
      </c>
    </row>
    <row r="46" spans="1:84">
      <c r="A46" s="9">
        <v>43931</v>
      </c>
      <c r="B46" s="63">
        <v>43931</v>
      </c>
      <c r="C46">
        <v>15472</v>
      </c>
      <c r="D46">
        <v>8897</v>
      </c>
      <c r="E46">
        <v>2197</v>
      </c>
      <c r="F46">
        <v>3821</v>
      </c>
      <c r="G46">
        <v>125</v>
      </c>
      <c r="H46">
        <v>279</v>
      </c>
      <c r="I46">
        <v>94</v>
      </c>
      <c r="J46">
        <v>59</v>
      </c>
      <c r="L46">
        <v>1516</v>
      </c>
      <c r="M46">
        <v>233</v>
      </c>
      <c r="N46">
        <v>435</v>
      </c>
      <c r="O46">
        <v>1179</v>
      </c>
      <c r="P46">
        <v>226</v>
      </c>
      <c r="Q46">
        <v>4509</v>
      </c>
      <c r="R46">
        <v>123564</v>
      </c>
      <c r="S46">
        <v>25914</v>
      </c>
      <c r="T46">
        <v>103583</v>
      </c>
      <c r="V46">
        <v>660</v>
      </c>
      <c r="W46">
        <v>119</v>
      </c>
      <c r="X46">
        <v>126</v>
      </c>
      <c r="Y46">
        <v>214</v>
      </c>
      <c r="Z46">
        <v>186</v>
      </c>
      <c r="AA46">
        <v>959</v>
      </c>
      <c r="AB46">
        <v>649</v>
      </c>
      <c r="AC46">
        <v>1261</v>
      </c>
      <c r="AD46">
        <v>954</v>
      </c>
      <c r="AE46">
        <v>1641</v>
      </c>
      <c r="AF46">
        <v>1094</v>
      </c>
      <c r="AG46">
        <v>1619</v>
      </c>
      <c r="AH46">
        <v>1093</v>
      </c>
      <c r="AI46">
        <v>1035</v>
      </c>
      <c r="AJ46">
        <v>924</v>
      </c>
      <c r="AK46">
        <v>682</v>
      </c>
      <c r="AL46">
        <v>724</v>
      </c>
      <c r="AM46">
        <v>1415</v>
      </c>
      <c r="AN46">
        <v>777</v>
      </c>
      <c r="AO46">
        <v>0.56999999999999995</v>
      </c>
      <c r="AP46">
        <v>0.43</v>
      </c>
      <c r="AQ46">
        <v>0.17</v>
      </c>
      <c r="AR46">
        <v>0.27</v>
      </c>
      <c r="AS46">
        <v>0.3</v>
      </c>
      <c r="AT46">
        <v>0.23</v>
      </c>
      <c r="AU46">
        <v>8945</v>
      </c>
      <c r="AV46">
        <v>6527</v>
      </c>
      <c r="AW46">
        <v>240</v>
      </c>
      <c r="AX46">
        <v>107</v>
      </c>
      <c r="AY46">
        <v>78</v>
      </c>
      <c r="AZ46">
        <v>0</v>
      </c>
      <c r="BA46">
        <v>8</v>
      </c>
      <c r="BB46">
        <v>2</v>
      </c>
      <c r="BC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3</v>
      </c>
      <c r="BV46">
        <v>1</v>
      </c>
      <c r="BW46">
        <v>2</v>
      </c>
      <c r="BX46">
        <v>10</v>
      </c>
      <c r="BY46">
        <v>12</v>
      </c>
      <c r="BZ46">
        <v>31</v>
      </c>
      <c r="CA46">
        <v>35</v>
      </c>
      <c r="CB46">
        <v>57</v>
      </c>
      <c r="CC46">
        <v>151</v>
      </c>
      <c r="CD46">
        <v>133</v>
      </c>
      <c r="CE46">
        <v>203</v>
      </c>
      <c r="CF46">
        <v>232</v>
      </c>
    </row>
    <row r="47" spans="1:84">
      <c r="A47" s="9">
        <v>43932</v>
      </c>
      <c r="B47" s="63">
        <v>43932</v>
      </c>
      <c r="C47">
        <v>15987</v>
      </c>
      <c r="D47">
        <v>9264</v>
      </c>
      <c r="E47">
        <v>2327</v>
      </c>
      <c r="F47">
        <v>3834</v>
      </c>
      <c r="G47">
        <v>130</v>
      </c>
      <c r="H47">
        <v>279</v>
      </c>
      <c r="I47">
        <v>94</v>
      </c>
      <c r="J47">
        <v>59</v>
      </c>
      <c r="L47">
        <v>515</v>
      </c>
      <c r="M47">
        <v>266</v>
      </c>
      <c r="N47">
        <v>470</v>
      </c>
      <c r="O47">
        <v>1175</v>
      </c>
      <c r="P47">
        <v>233</v>
      </c>
      <c r="Q47">
        <v>3961</v>
      </c>
      <c r="R47">
        <v>130300</v>
      </c>
      <c r="S47">
        <v>25432</v>
      </c>
      <c r="T47">
        <v>110352</v>
      </c>
      <c r="V47">
        <v>660</v>
      </c>
      <c r="W47">
        <v>132</v>
      </c>
      <c r="X47">
        <v>133</v>
      </c>
      <c r="Y47">
        <v>224</v>
      </c>
      <c r="Z47">
        <v>191</v>
      </c>
      <c r="AA47">
        <v>982</v>
      </c>
      <c r="AB47">
        <v>657</v>
      </c>
      <c r="AC47">
        <v>1290</v>
      </c>
      <c r="AD47">
        <v>966</v>
      </c>
      <c r="AE47">
        <v>1701</v>
      </c>
      <c r="AF47">
        <v>1116</v>
      </c>
      <c r="AG47">
        <v>1665</v>
      </c>
      <c r="AH47">
        <v>1127</v>
      </c>
      <c r="AI47">
        <v>1065</v>
      </c>
      <c r="AJ47">
        <v>945</v>
      </c>
      <c r="AK47">
        <v>714</v>
      </c>
      <c r="AL47">
        <v>746</v>
      </c>
      <c r="AM47">
        <v>1517</v>
      </c>
      <c r="AN47">
        <v>816</v>
      </c>
      <c r="AO47">
        <v>0.56000000000000005</v>
      </c>
      <c r="AP47">
        <v>0.42</v>
      </c>
      <c r="AQ47">
        <v>0.17</v>
      </c>
      <c r="AR47">
        <v>0.26</v>
      </c>
      <c r="AS47">
        <v>0.28999999999999998</v>
      </c>
      <c r="AT47">
        <v>0.23</v>
      </c>
      <c r="AU47">
        <v>9290</v>
      </c>
      <c r="AV47">
        <v>6697</v>
      </c>
      <c r="AW47">
        <v>258</v>
      </c>
      <c r="AX47">
        <v>113</v>
      </c>
      <c r="AY47">
        <v>87</v>
      </c>
      <c r="AZ47">
        <v>0</v>
      </c>
      <c r="BA47">
        <v>9</v>
      </c>
      <c r="BB47">
        <v>3</v>
      </c>
      <c r="BC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3</v>
      </c>
      <c r="BV47">
        <v>1</v>
      </c>
      <c r="BW47">
        <v>3</v>
      </c>
      <c r="BX47">
        <v>13</v>
      </c>
      <c r="BY47">
        <v>13</v>
      </c>
      <c r="BZ47">
        <v>35</v>
      </c>
      <c r="CA47">
        <v>38</v>
      </c>
      <c r="CB47">
        <v>62</v>
      </c>
      <c r="CC47">
        <v>161</v>
      </c>
      <c r="CD47">
        <v>141</v>
      </c>
      <c r="CE47">
        <v>218</v>
      </c>
      <c r="CF47">
        <v>252</v>
      </c>
    </row>
    <row r="48" spans="1:84">
      <c r="A48" s="9">
        <v>43933</v>
      </c>
      <c r="B48" s="63">
        <v>43933</v>
      </c>
      <c r="C48">
        <v>16585</v>
      </c>
      <c r="D48">
        <v>9747</v>
      </c>
      <c r="E48">
        <v>2426</v>
      </c>
      <c r="F48">
        <v>3841</v>
      </c>
      <c r="G48">
        <v>139</v>
      </c>
      <c r="H48">
        <v>279</v>
      </c>
      <c r="I48">
        <v>94</v>
      </c>
      <c r="J48">
        <v>59</v>
      </c>
      <c r="L48">
        <v>598</v>
      </c>
      <c r="M48">
        <v>277</v>
      </c>
      <c r="N48">
        <v>504</v>
      </c>
      <c r="O48">
        <v>1177</v>
      </c>
      <c r="P48">
        <v>228</v>
      </c>
      <c r="Q48">
        <v>3611</v>
      </c>
      <c r="R48">
        <v>136243</v>
      </c>
      <c r="S48">
        <v>25041</v>
      </c>
      <c r="T48">
        <v>116047</v>
      </c>
      <c r="V48">
        <v>697</v>
      </c>
      <c r="W48">
        <v>147</v>
      </c>
      <c r="X48">
        <v>136</v>
      </c>
      <c r="Y48">
        <v>229</v>
      </c>
      <c r="Z48">
        <v>201</v>
      </c>
      <c r="AA48">
        <v>1030</v>
      </c>
      <c r="AB48">
        <v>681</v>
      </c>
      <c r="AC48">
        <v>1329</v>
      </c>
      <c r="AD48">
        <v>995</v>
      </c>
      <c r="AE48">
        <v>1752</v>
      </c>
      <c r="AF48">
        <v>1143</v>
      </c>
      <c r="AG48">
        <v>1728</v>
      </c>
      <c r="AH48">
        <v>1163</v>
      </c>
      <c r="AI48">
        <v>1101</v>
      </c>
      <c r="AJ48">
        <v>972</v>
      </c>
      <c r="AK48">
        <v>750</v>
      </c>
      <c r="AL48">
        <v>767</v>
      </c>
      <c r="AM48">
        <v>1616</v>
      </c>
      <c r="AN48">
        <v>845</v>
      </c>
      <c r="AO48">
        <v>0.56000000000000005</v>
      </c>
      <c r="AP48">
        <v>0.42</v>
      </c>
      <c r="AQ48">
        <v>0.17</v>
      </c>
      <c r="AR48">
        <v>0.26</v>
      </c>
      <c r="AS48">
        <v>0.28999999999999998</v>
      </c>
      <c r="AT48">
        <v>0.23</v>
      </c>
      <c r="AU48">
        <v>9682</v>
      </c>
      <c r="AV48">
        <v>6903</v>
      </c>
      <c r="AW48">
        <v>280</v>
      </c>
      <c r="AX48">
        <v>120</v>
      </c>
      <c r="AY48">
        <v>91</v>
      </c>
      <c r="AZ48">
        <v>0</v>
      </c>
      <c r="BA48">
        <v>9</v>
      </c>
      <c r="BB48">
        <v>4</v>
      </c>
      <c r="BC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4</v>
      </c>
      <c r="BV48">
        <v>1</v>
      </c>
      <c r="BW48">
        <v>3</v>
      </c>
      <c r="BX48">
        <v>13</v>
      </c>
      <c r="BY48">
        <v>13</v>
      </c>
      <c r="BZ48">
        <v>35</v>
      </c>
      <c r="CA48">
        <v>40</v>
      </c>
      <c r="CB48">
        <v>68</v>
      </c>
      <c r="CC48">
        <v>180</v>
      </c>
      <c r="CD48">
        <v>147</v>
      </c>
      <c r="CE48">
        <v>240</v>
      </c>
      <c r="CF48">
        <v>264</v>
      </c>
    </row>
    <row r="49" spans="1:84">
      <c r="A49" s="9">
        <v>43934</v>
      </c>
      <c r="B49" s="63">
        <v>43934</v>
      </c>
      <c r="C49">
        <v>16934</v>
      </c>
      <c r="D49">
        <v>9984</v>
      </c>
      <c r="E49">
        <v>2477</v>
      </c>
      <c r="F49">
        <v>3896</v>
      </c>
      <c r="G49">
        <v>140</v>
      </c>
      <c r="H49">
        <v>284</v>
      </c>
      <c r="I49">
        <v>94</v>
      </c>
      <c r="J49">
        <v>59</v>
      </c>
      <c r="L49">
        <v>349</v>
      </c>
      <c r="M49">
        <v>277</v>
      </c>
      <c r="N49">
        <v>535</v>
      </c>
      <c r="O49">
        <v>1187</v>
      </c>
      <c r="P49">
        <v>188</v>
      </c>
      <c r="Q49">
        <v>3264</v>
      </c>
      <c r="R49">
        <v>139184</v>
      </c>
      <c r="S49">
        <v>26989</v>
      </c>
      <c r="T49">
        <v>118986</v>
      </c>
      <c r="V49">
        <v>707</v>
      </c>
      <c r="W49">
        <v>147</v>
      </c>
      <c r="X49">
        <v>137</v>
      </c>
      <c r="Y49">
        <v>229</v>
      </c>
      <c r="Z49">
        <v>206</v>
      </c>
      <c r="AA49">
        <v>1059</v>
      </c>
      <c r="AB49">
        <v>704</v>
      </c>
      <c r="AC49">
        <v>1362</v>
      </c>
      <c r="AD49">
        <v>1010</v>
      </c>
      <c r="AE49">
        <v>1773</v>
      </c>
      <c r="AF49">
        <v>1159</v>
      </c>
      <c r="AG49">
        <v>1762</v>
      </c>
      <c r="AH49">
        <v>1180</v>
      </c>
      <c r="AI49">
        <v>1120</v>
      </c>
      <c r="AJ49">
        <v>986</v>
      </c>
      <c r="AK49">
        <v>781</v>
      </c>
      <c r="AL49">
        <v>784</v>
      </c>
      <c r="AM49">
        <v>1676</v>
      </c>
      <c r="AN49">
        <v>859</v>
      </c>
      <c r="AO49">
        <v>0.55000000000000004</v>
      </c>
      <c r="AP49">
        <v>0.41</v>
      </c>
      <c r="AQ49">
        <v>0.16</v>
      </c>
      <c r="AR49">
        <v>0.26</v>
      </c>
      <c r="AS49">
        <v>0.28999999999999998</v>
      </c>
      <c r="AT49">
        <v>0.23</v>
      </c>
      <c r="AU49">
        <v>9909</v>
      </c>
      <c r="AV49">
        <v>7025</v>
      </c>
      <c r="AW49">
        <v>303</v>
      </c>
      <c r="AX49">
        <v>123</v>
      </c>
      <c r="AY49">
        <v>96</v>
      </c>
      <c r="AZ49">
        <v>0</v>
      </c>
      <c r="BA49">
        <v>9</v>
      </c>
      <c r="BB49">
        <v>4</v>
      </c>
      <c r="BC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5</v>
      </c>
      <c r="BV49">
        <v>1</v>
      </c>
      <c r="BW49">
        <v>4</v>
      </c>
      <c r="BX49">
        <v>13</v>
      </c>
      <c r="BY49">
        <v>16</v>
      </c>
      <c r="BZ49">
        <v>37</v>
      </c>
      <c r="CA49">
        <v>43</v>
      </c>
      <c r="CB49">
        <v>68</v>
      </c>
      <c r="CC49">
        <v>194</v>
      </c>
      <c r="CD49">
        <v>154</v>
      </c>
      <c r="CE49">
        <v>262</v>
      </c>
      <c r="CF49">
        <v>273</v>
      </c>
    </row>
    <row r="50" spans="1:84">
      <c r="A50" s="9">
        <v>43935</v>
      </c>
      <c r="B50" s="63">
        <v>43935</v>
      </c>
      <c r="C50">
        <v>17448</v>
      </c>
      <c r="D50">
        <v>10302</v>
      </c>
      <c r="E50">
        <v>2549</v>
      </c>
      <c r="F50">
        <v>3994</v>
      </c>
      <c r="G50">
        <v>155</v>
      </c>
      <c r="H50">
        <v>289</v>
      </c>
      <c r="I50">
        <v>100</v>
      </c>
      <c r="J50">
        <v>59</v>
      </c>
      <c r="L50">
        <v>514</v>
      </c>
      <c r="M50">
        <v>347</v>
      </c>
      <c r="N50">
        <v>567</v>
      </c>
      <c r="O50">
        <v>1227</v>
      </c>
      <c r="P50">
        <v>218</v>
      </c>
      <c r="Q50">
        <v>2474</v>
      </c>
      <c r="R50">
        <v>142514</v>
      </c>
      <c r="S50">
        <v>23265</v>
      </c>
      <c r="T50">
        <v>122592</v>
      </c>
      <c r="V50">
        <v>707</v>
      </c>
      <c r="W50">
        <v>147</v>
      </c>
      <c r="X50">
        <v>143</v>
      </c>
      <c r="Y50">
        <v>241</v>
      </c>
      <c r="Z50">
        <v>210</v>
      </c>
      <c r="AA50">
        <v>1094</v>
      </c>
      <c r="AB50">
        <v>726</v>
      </c>
      <c r="AC50">
        <v>1397</v>
      </c>
      <c r="AD50">
        <v>1025</v>
      </c>
      <c r="AE50">
        <v>1829</v>
      </c>
      <c r="AF50">
        <v>1176</v>
      </c>
      <c r="AG50">
        <v>1817</v>
      </c>
      <c r="AH50">
        <v>1211</v>
      </c>
      <c r="AI50">
        <v>1173</v>
      </c>
      <c r="AJ50">
        <v>995</v>
      </c>
      <c r="AK50">
        <v>824</v>
      </c>
      <c r="AL50">
        <v>802</v>
      </c>
      <c r="AM50">
        <v>1754</v>
      </c>
      <c r="AN50">
        <v>884</v>
      </c>
      <c r="AO50">
        <v>0.54</v>
      </c>
      <c r="AP50">
        <v>0.41</v>
      </c>
      <c r="AQ50">
        <v>0.16</v>
      </c>
      <c r="AR50">
        <v>0.26</v>
      </c>
      <c r="AS50">
        <v>0.28000000000000003</v>
      </c>
      <c r="AT50">
        <v>0.23</v>
      </c>
      <c r="AU50">
        <v>10276</v>
      </c>
      <c r="AV50">
        <v>7172</v>
      </c>
      <c r="AW50">
        <v>321</v>
      </c>
      <c r="AX50">
        <v>131</v>
      </c>
      <c r="AY50">
        <v>102</v>
      </c>
      <c r="AZ50">
        <v>0</v>
      </c>
      <c r="BA50">
        <v>9</v>
      </c>
      <c r="BB50">
        <v>4</v>
      </c>
      <c r="BC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5</v>
      </c>
      <c r="BV50">
        <v>2</v>
      </c>
      <c r="BW50">
        <v>5</v>
      </c>
      <c r="BX50">
        <v>13</v>
      </c>
      <c r="BY50">
        <v>17</v>
      </c>
      <c r="BZ50">
        <v>39</v>
      </c>
      <c r="CA50">
        <v>45</v>
      </c>
      <c r="CB50">
        <v>71</v>
      </c>
      <c r="CC50">
        <v>208</v>
      </c>
      <c r="CD50">
        <v>162</v>
      </c>
      <c r="CE50">
        <v>280</v>
      </c>
      <c r="CF50">
        <v>287</v>
      </c>
    </row>
    <row r="51" spans="1:84">
      <c r="A51" s="9">
        <v>43936</v>
      </c>
      <c r="B51" s="63">
        <v>43936</v>
      </c>
      <c r="C51">
        <v>18091</v>
      </c>
      <c r="D51">
        <v>10751</v>
      </c>
      <c r="E51">
        <v>2629</v>
      </c>
      <c r="F51">
        <v>4102</v>
      </c>
      <c r="G51">
        <v>155</v>
      </c>
      <c r="H51">
        <v>295</v>
      </c>
      <c r="I51">
        <v>100</v>
      </c>
      <c r="J51">
        <v>59</v>
      </c>
      <c r="L51">
        <v>643</v>
      </c>
      <c r="M51">
        <v>383</v>
      </c>
      <c r="N51">
        <v>599</v>
      </c>
      <c r="O51">
        <v>1200</v>
      </c>
      <c r="P51">
        <v>208</v>
      </c>
      <c r="Q51">
        <v>4060</v>
      </c>
      <c r="R51">
        <v>150804</v>
      </c>
      <c r="S51">
        <v>26144</v>
      </c>
      <c r="T51">
        <v>128653</v>
      </c>
      <c r="V51">
        <v>723</v>
      </c>
      <c r="W51">
        <v>153</v>
      </c>
      <c r="X51">
        <v>151</v>
      </c>
      <c r="Y51">
        <v>250</v>
      </c>
      <c r="Z51">
        <v>220</v>
      </c>
      <c r="AA51">
        <v>1144</v>
      </c>
      <c r="AB51">
        <v>754</v>
      </c>
      <c r="AC51">
        <v>1457</v>
      </c>
      <c r="AD51">
        <v>1049</v>
      </c>
      <c r="AE51">
        <v>1903</v>
      </c>
      <c r="AF51">
        <v>1221</v>
      </c>
      <c r="AG51">
        <v>1890</v>
      </c>
      <c r="AH51">
        <v>1243</v>
      </c>
      <c r="AI51">
        <v>1212</v>
      </c>
      <c r="AJ51">
        <v>1030</v>
      </c>
      <c r="AK51">
        <v>840</v>
      </c>
      <c r="AL51">
        <v>833</v>
      </c>
      <c r="AM51">
        <v>1821</v>
      </c>
      <c r="AN51">
        <v>920</v>
      </c>
      <c r="AO51">
        <v>0.54</v>
      </c>
      <c r="AP51">
        <v>0.4</v>
      </c>
      <c r="AQ51">
        <v>0.16</v>
      </c>
      <c r="AR51">
        <v>0.25</v>
      </c>
      <c r="AS51">
        <v>0.28000000000000003</v>
      </c>
      <c r="AT51">
        <v>0.23</v>
      </c>
      <c r="AU51">
        <v>10670</v>
      </c>
      <c r="AV51">
        <v>7421</v>
      </c>
      <c r="AW51">
        <v>339</v>
      </c>
      <c r="AX51">
        <v>136</v>
      </c>
      <c r="AY51">
        <v>111</v>
      </c>
      <c r="AZ51">
        <v>0</v>
      </c>
      <c r="BA51">
        <v>9</v>
      </c>
      <c r="BB51">
        <v>4</v>
      </c>
      <c r="BC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5</v>
      </c>
      <c r="BV51">
        <v>2</v>
      </c>
      <c r="BW51">
        <v>5</v>
      </c>
      <c r="BX51">
        <v>13</v>
      </c>
      <c r="BY51">
        <v>19</v>
      </c>
      <c r="BZ51">
        <v>39</v>
      </c>
      <c r="CA51">
        <v>49</v>
      </c>
      <c r="CB51">
        <v>76</v>
      </c>
      <c r="CC51">
        <v>218</v>
      </c>
      <c r="CD51">
        <v>173</v>
      </c>
      <c r="CE51">
        <v>296</v>
      </c>
      <c r="CF51">
        <v>303</v>
      </c>
    </row>
    <row r="52" spans="1:84">
      <c r="A52" s="9">
        <v>43937</v>
      </c>
      <c r="B52" s="63">
        <v>43937</v>
      </c>
      <c r="C52">
        <v>18841</v>
      </c>
      <c r="D52">
        <v>11237</v>
      </c>
      <c r="E52">
        <v>2756</v>
      </c>
      <c r="F52">
        <v>4237</v>
      </c>
      <c r="G52">
        <v>156</v>
      </c>
      <c r="H52">
        <v>300</v>
      </c>
      <c r="I52">
        <v>102</v>
      </c>
      <c r="J52">
        <v>53</v>
      </c>
      <c r="L52">
        <v>750</v>
      </c>
      <c r="M52">
        <v>493</v>
      </c>
      <c r="N52">
        <v>629</v>
      </c>
      <c r="O52">
        <v>1302</v>
      </c>
      <c r="P52">
        <v>229</v>
      </c>
      <c r="Q52">
        <v>3910</v>
      </c>
      <c r="R52">
        <v>154727</v>
      </c>
      <c r="S52">
        <v>26065</v>
      </c>
      <c r="T52">
        <v>131976</v>
      </c>
      <c r="V52">
        <v>729</v>
      </c>
      <c r="W52">
        <v>164</v>
      </c>
      <c r="X52">
        <v>157</v>
      </c>
      <c r="Y52">
        <v>259</v>
      </c>
      <c r="Z52">
        <v>226</v>
      </c>
      <c r="AA52">
        <v>1205</v>
      </c>
      <c r="AB52">
        <v>789</v>
      </c>
      <c r="AC52">
        <v>1530</v>
      </c>
      <c r="AD52">
        <v>1094</v>
      </c>
      <c r="AE52">
        <v>1982</v>
      </c>
      <c r="AF52">
        <v>1285</v>
      </c>
      <c r="AG52">
        <v>1977</v>
      </c>
      <c r="AH52">
        <v>1302</v>
      </c>
      <c r="AI52">
        <v>1251</v>
      </c>
      <c r="AJ52">
        <v>1068</v>
      </c>
      <c r="AK52">
        <v>867</v>
      </c>
      <c r="AL52">
        <v>848</v>
      </c>
      <c r="AM52">
        <v>1887</v>
      </c>
      <c r="AN52">
        <v>950</v>
      </c>
      <c r="AO52">
        <v>0.56000000000000005</v>
      </c>
      <c r="AP52">
        <v>0.41</v>
      </c>
      <c r="AQ52">
        <v>0.17</v>
      </c>
      <c r="AR52">
        <v>0.25</v>
      </c>
      <c r="AS52">
        <v>0.28999999999999998</v>
      </c>
      <c r="AT52">
        <v>0.24</v>
      </c>
      <c r="AU52">
        <v>11122</v>
      </c>
      <c r="AV52">
        <v>7719</v>
      </c>
      <c r="AW52">
        <v>355</v>
      </c>
      <c r="AX52">
        <v>146</v>
      </c>
      <c r="AY52">
        <v>115</v>
      </c>
      <c r="AZ52">
        <v>0</v>
      </c>
      <c r="BA52">
        <v>9</v>
      </c>
      <c r="BB52">
        <v>4</v>
      </c>
      <c r="BC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5</v>
      </c>
      <c r="BV52">
        <v>3</v>
      </c>
      <c r="BW52">
        <v>5</v>
      </c>
      <c r="BX52">
        <v>13</v>
      </c>
      <c r="BY52">
        <v>19</v>
      </c>
      <c r="BZ52">
        <v>40</v>
      </c>
      <c r="CA52">
        <v>52</v>
      </c>
      <c r="CB52">
        <v>79</v>
      </c>
      <c r="CC52">
        <v>230</v>
      </c>
      <c r="CD52">
        <v>183</v>
      </c>
      <c r="CE52">
        <v>311</v>
      </c>
      <c r="CF52">
        <v>318</v>
      </c>
    </row>
    <row r="53" spans="1:84">
      <c r="A53" s="9">
        <v>43938</v>
      </c>
      <c r="B53" s="63">
        <v>43938</v>
      </c>
      <c r="C53">
        <v>19022</v>
      </c>
      <c r="D53">
        <v>11324</v>
      </c>
      <c r="E53">
        <v>2778</v>
      </c>
      <c r="F53">
        <v>4302</v>
      </c>
      <c r="G53">
        <v>158</v>
      </c>
      <c r="H53">
        <v>305</v>
      </c>
      <c r="I53">
        <v>102</v>
      </c>
      <c r="J53">
        <v>53</v>
      </c>
      <c r="L53">
        <v>181</v>
      </c>
      <c r="M53">
        <v>519</v>
      </c>
      <c r="N53">
        <v>657</v>
      </c>
      <c r="O53">
        <v>1284</v>
      </c>
      <c r="P53">
        <v>222</v>
      </c>
      <c r="Q53">
        <v>4805</v>
      </c>
      <c r="R53">
        <v>158940</v>
      </c>
      <c r="S53">
        <v>25456</v>
      </c>
      <c r="T53">
        <v>135113</v>
      </c>
      <c r="V53">
        <v>731</v>
      </c>
      <c r="W53">
        <v>165</v>
      </c>
      <c r="X53">
        <v>157</v>
      </c>
      <c r="Y53">
        <v>261</v>
      </c>
      <c r="Z53">
        <v>226</v>
      </c>
      <c r="AA53">
        <v>1217</v>
      </c>
      <c r="AB53">
        <v>796</v>
      </c>
      <c r="AC53">
        <v>1543</v>
      </c>
      <c r="AD53">
        <v>1106</v>
      </c>
      <c r="AE53">
        <v>1997</v>
      </c>
      <c r="AF53">
        <v>1299</v>
      </c>
      <c r="AG53">
        <v>1996</v>
      </c>
      <c r="AH53">
        <v>1310</v>
      </c>
      <c r="AI53">
        <v>1264</v>
      </c>
      <c r="AJ53">
        <v>1077</v>
      </c>
      <c r="AK53">
        <v>880</v>
      </c>
      <c r="AL53">
        <v>851</v>
      </c>
      <c r="AM53">
        <v>1917</v>
      </c>
      <c r="AN53">
        <v>960</v>
      </c>
      <c r="AO53">
        <v>0.53</v>
      </c>
      <c r="AP53">
        <v>0.38</v>
      </c>
      <c r="AQ53">
        <v>0.16</v>
      </c>
      <c r="AR53">
        <v>0.25</v>
      </c>
      <c r="AS53">
        <v>0.27</v>
      </c>
      <c r="AT53">
        <v>0.21</v>
      </c>
      <c r="AU53">
        <v>11240</v>
      </c>
      <c r="AV53">
        <v>7782</v>
      </c>
      <c r="AW53">
        <v>377</v>
      </c>
      <c r="AX53">
        <v>148</v>
      </c>
      <c r="AY53">
        <v>119</v>
      </c>
      <c r="AZ53">
        <v>0</v>
      </c>
      <c r="BA53">
        <v>9</v>
      </c>
      <c r="BB53">
        <v>4</v>
      </c>
      <c r="BC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5</v>
      </c>
      <c r="BV53">
        <v>3</v>
      </c>
      <c r="BW53">
        <v>5</v>
      </c>
      <c r="BX53">
        <v>13</v>
      </c>
      <c r="BY53">
        <v>19</v>
      </c>
      <c r="BZ53">
        <v>42</v>
      </c>
      <c r="CA53">
        <v>54</v>
      </c>
      <c r="CB53">
        <v>83</v>
      </c>
      <c r="CC53">
        <v>240</v>
      </c>
      <c r="CD53">
        <v>193</v>
      </c>
      <c r="CE53">
        <v>323</v>
      </c>
      <c r="CF53">
        <v>334</v>
      </c>
    </row>
    <row r="54" spans="1:84">
      <c r="A54" s="9">
        <v>43939</v>
      </c>
      <c r="B54" s="63">
        <v>43939</v>
      </c>
      <c r="C54">
        <v>19685</v>
      </c>
      <c r="D54">
        <v>11762</v>
      </c>
      <c r="E54">
        <v>2863</v>
      </c>
      <c r="F54">
        <v>4438</v>
      </c>
      <c r="G54">
        <v>158</v>
      </c>
      <c r="H54">
        <v>306</v>
      </c>
      <c r="I54">
        <v>104</v>
      </c>
      <c r="J54">
        <v>54</v>
      </c>
      <c r="L54">
        <v>663</v>
      </c>
      <c r="M54">
        <v>610</v>
      </c>
      <c r="N54">
        <v>687</v>
      </c>
      <c r="O54">
        <v>1253</v>
      </c>
      <c r="P54">
        <v>228</v>
      </c>
      <c r="Q54">
        <v>5166</v>
      </c>
      <c r="R54">
        <v>162711</v>
      </c>
      <c r="S54">
        <v>25456</v>
      </c>
      <c r="T54">
        <v>137860</v>
      </c>
      <c r="V54">
        <v>735</v>
      </c>
      <c r="W54">
        <v>171</v>
      </c>
      <c r="X54">
        <v>157</v>
      </c>
      <c r="Y54">
        <v>277</v>
      </c>
      <c r="Z54">
        <v>231</v>
      </c>
      <c r="AA54">
        <v>1269</v>
      </c>
      <c r="AB54">
        <v>828</v>
      </c>
      <c r="AC54">
        <v>1601</v>
      </c>
      <c r="AD54">
        <v>1150</v>
      </c>
      <c r="AE54">
        <v>2056</v>
      </c>
      <c r="AF54">
        <v>1332</v>
      </c>
      <c r="AG54">
        <v>2073</v>
      </c>
      <c r="AH54">
        <v>1349</v>
      </c>
      <c r="AI54">
        <v>1300</v>
      </c>
      <c r="AJ54">
        <v>1107</v>
      </c>
      <c r="AK54">
        <v>909</v>
      </c>
      <c r="AL54">
        <v>876</v>
      </c>
      <c r="AM54">
        <v>1999</v>
      </c>
      <c r="AN54">
        <v>1000</v>
      </c>
      <c r="AO54">
        <v>0.53</v>
      </c>
      <c r="AP54">
        <v>0.38</v>
      </c>
      <c r="AQ54">
        <v>0.16</v>
      </c>
      <c r="AR54">
        <v>0.25</v>
      </c>
      <c r="AS54">
        <v>0.27</v>
      </c>
      <c r="AT54">
        <v>0.21</v>
      </c>
      <c r="AU54">
        <v>11655</v>
      </c>
      <c r="AV54">
        <v>8030</v>
      </c>
      <c r="AW54">
        <v>393</v>
      </c>
      <c r="AX54">
        <v>157</v>
      </c>
      <c r="AY54">
        <v>124</v>
      </c>
      <c r="AZ54">
        <v>0</v>
      </c>
      <c r="BA54">
        <v>9</v>
      </c>
      <c r="BB54">
        <v>4</v>
      </c>
      <c r="BC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5</v>
      </c>
      <c r="BV54">
        <v>3</v>
      </c>
      <c r="BW54">
        <v>5</v>
      </c>
      <c r="BX54">
        <v>14</v>
      </c>
      <c r="BY54">
        <v>21</v>
      </c>
      <c r="BZ54">
        <v>43</v>
      </c>
      <c r="CA54">
        <v>58</v>
      </c>
      <c r="CB54">
        <v>87</v>
      </c>
      <c r="CC54">
        <v>250</v>
      </c>
      <c r="CD54">
        <v>201</v>
      </c>
      <c r="CE54">
        <v>339</v>
      </c>
      <c r="CF54">
        <v>348</v>
      </c>
    </row>
    <row r="55" spans="1:84">
      <c r="A55" s="9">
        <v>43940</v>
      </c>
      <c r="B55" s="63">
        <v>43940</v>
      </c>
      <c r="C55">
        <v>20206</v>
      </c>
      <c r="D55">
        <v>12148</v>
      </c>
      <c r="E55">
        <v>2923</v>
      </c>
      <c r="F55">
        <v>4500</v>
      </c>
      <c r="G55">
        <v>158</v>
      </c>
      <c r="H55">
        <v>310</v>
      </c>
      <c r="I55">
        <v>106</v>
      </c>
      <c r="J55">
        <v>61</v>
      </c>
      <c r="L55">
        <v>521</v>
      </c>
      <c r="M55">
        <v>610</v>
      </c>
      <c r="N55">
        <v>714</v>
      </c>
      <c r="O55">
        <v>1243</v>
      </c>
      <c r="P55">
        <v>224</v>
      </c>
      <c r="Q55">
        <v>4959</v>
      </c>
      <c r="R55">
        <v>187604</v>
      </c>
      <c r="S55">
        <v>27947</v>
      </c>
      <c r="T55">
        <v>162439</v>
      </c>
      <c r="V55">
        <v>735</v>
      </c>
      <c r="W55">
        <v>181</v>
      </c>
      <c r="X55">
        <v>164</v>
      </c>
      <c r="Y55">
        <v>290</v>
      </c>
      <c r="Z55">
        <v>246</v>
      </c>
      <c r="AA55">
        <v>1293</v>
      </c>
      <c r="AB55">
        <v>856</v>
      </c>
      <c r="AC55">
        <v>1650</v>
      </c>
      <c r="AD55">
        <v>1181</v>
      </c>
      <c r="AE55">
        <v>2112</v>
      </c>
      <c r="AF55">
        <v>1361</v>
      </c>
      <c r="AG55">
        <v>2133</v>
      </c>
      <c r="AH55">
        <v>1377</v>
      </c>
      <c r="AI55">
        <v>1321</v>
      </c>
      <c r="AJ55">
        <v>1123</v>
      </c>
      <c r="AK55">
        <v>935</v>
      </c>
      <c r="AL55">
        <v>891</v>
      </c>
      <c r="AM55">
        <v>2062</v>
      </c>
      <c r="AN55">
        <v>1030</v>
      </c>
      <c r="AO55">
        <v>0.52</v>
      </c>
      <c r="AP55">
        <v>0.38</v>
      </c>
      <c r="AQ55">
        <v>0.16</v>
      </c>
      <c r="AR55">
        <v>0.25</v>
      </c>
      <c r="AS55">
        <v>0.27</v>
      </c>
      <c r="AT55">
        <v>0.21</v>
      </c>
      <c r="AU55">
        <v>11977</v>
      </c>
      <c r="AV55">
        <v>8229</v>
      </c>
      <c r="AW55">
        <v>409</v>
      </c>
      <c r="AX55">
        <v>164</v>
      </c>
      <c r="AY55">
        <v>126</v>
      </c>
      <c r="AZ55">
        <v>0</v>
      </c>
      <c r="BA55">
        <v>10</v>
      </c>
      <c r="BB55">
        <v>5</v>
      </c>
      <c r="BC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5</v>
      </c>
      <c r="BV55">
        <v>3</v>
      </c>
      <c r="BW55">
        <v>5</v>
      </c>
      <c r="BX55">
        <v>15</v>
      </c>
      <c r="BY55">
        <v>22</v>
      </c>
      <c r="BZ55">
        <v>43</v>
      </c>
      <c r="CA55">
        <v>63</v>
      </c>
      <c r="CB55">
        <v>88</v>
      </c>
      <c r="CC55">
        <v>261</v>
      </c>
      <c r="CD55">
        <v>209</v>
      </c>
      <c r="CE55">
        <v>356</v>
      </c>
      <c r="CF55">
        <v>358</v>
      </c>
    </row>
    <row r="56" spans="1:84">
      <c r="A56" s="9">
        <v>43941</v>
      </c>
      <c r="B56" s="63">
        <v>43941</v>
      </c>
      <c r="C56">
        <v>20863</v>
      </c>
      <c r="D56">
        <v>12543</v>
      </c>
      <c r="E56">
        <v>2952</v>
      </c>
      <c r="F56">
        <v>4709</v>
      </c>
      <c r="G56">
        <v>161</v>
      </c>
      <c r="H56">
        <v>311</v>
      </c>
      <c r="I56">
        <v>107</v>
      </c>
      <c r="J56">
        <v>80</v>
      </c>
      <c r="L56">
        <v>657</v>
      </c>
      <c r="M56">
        <v>610</v>
      </c>
      <c r="N56">
        <v>735</v>
      </c>
      <c r="O56">
        <v>1208</v>
      </c>
      <c r="P56">
        <v>215</v>
      </c>
      <c r="Q56">
        <v>4739</v>
      </c>
      <c r="R56">
        <v>198353</v>
      </c>
      <c r="S56">
        <v>30805</v>
      </c>
      <c r="T56">
        <v>172751</v>
      </c>
      <c r="V56">
        <v>735</v>
      </c>
      <c r="W56">
        <v>189</v>
      </c>
      <c r="X56">
        <v>170</v>
      </c>
      <c r="Y56">
        <v>319</v>
      </c>
      <c r="Z56">
        <v>262</v>
      </c>
      <c r="AA56">
        <v>1367</v>
      </c>
      <c r="AB56">
        <v>933</v>
      </c>
      <c r="AC56">
        <v>1694</v>
      </c>
      <c r="AD56">
        <v>1237</v>
      </c>
      <c r="AE56">
        <v>2181</v>
      </c>
      <c r="AF56">
        <v>1417</v>
      </c>
      <c r="AG56">
        <v>2191</v>
      </c>
      <c r="AH56">
        <v>1391</v>
      </c>
      <c r="AI56">
        <v>1332</v>
      </c>
      <c r="AJ56">
        <v>1171</v>
      </c>
      <c r="AK56">
        <v>972</v>
      </c>
      <c r="AL56">
        <v>905</v>
      </c>
      <c r="AM56">
        <v>2091</v>
      </c>
      <c r="AN56">
        <v>1041</v>
      </c>
      <c r="AO56">
        <v>0.52</v>
      </c>
      <c r="AP56">
        <v>0.38</v>
      </c>
      <c r="AQ56">
        <v>0.16</v>
      </c>
      <c r="AR56">
        <v>0.24</v>
      </c>
      <c r="AS56">
        <v>0.27</v>
      </c>
      <c r="AT56">
        <v>0.2</v>
      </c>
      <c r="AU56">
        <v>12336</v>
      </c>
      <c r="AV56">
        <v>8527</v>
      </c>
      <c r="AW56">
        <v>424</v>
      </c>
      <c r="AX56">
        <v>164</v>
      </c>
      <c r="AY56">
        <v>130</v>
      </c>
      <c r="AZ56">
        <v>0</v>
      </c>
      <c r="BA56">
        <v>11</v>
      </c>
      <c r="BB56">
        <v>6</v>
      </c>
      <c r="BC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5</v>
      </c>
      <c r="BV56">
        <v>3</v>
      </c>
      <c r="BW56">
        <v>5</v>
      </c>
      <c r="BX56">
        <v>15</v>
      </c>
      <c r="BY56">
        <v>22</v>
      </c>
      <c r="BZ56">
        <v>43</v>
      </c>
      <c r="CA56">
        <v>66</v>
      </c>
      <c r="CB56">
        <v>89</v>
      </c>
      <c r="CC56">
        <v>269</v>
      </c>
      <c r="CD56">
        <v>218</v>
      </c>
      <c r="CE56">
        <v>367</v>
      </c>
      <c r="CF56">
        <v>368</v>
      </c>
    </row>
    <row r="57" spans="1:84">
      <c r="A57" s="9">
        <v>43942</v>
      </c>
      <c r="B57" s="63">
        <v>43942</v>
      </c>
      <c r="C57">
        <v>21379</v>
      </c>
      <c r="D57">
        <v>12806</v>
      </c>
      <c r="E57">
        <v>2999</v>
      </c>
      <c r="F57">
        <v>4896</v>
      </c>
      <c r="G57">
        <v>173</v>
      </c>
      <c r="H57">
        <v>313</v>
      </c>
      <c r="I57">
        <v>107</v>
      </c>
      <c r="J57">
        <v>85</v>
      </c>
      <c r="L57">
        <v>516</v>
      </c>
      <c r="M57">
        <v>917</v>
      </c>
      <c r="N57">
        <v>762</v>
      </c>
      <c r="O57">
        <v>1172</v>
      </c>
      <c r="P57">
        <v>213</v>
      </c>
      <c r="Q57">
        <v>5009</v>
      </c>
      <c r="R57">
        <v>202769</v>
      </c>
      <c r="S57">
        <v>30646</v>
      </c>
      <c r="T57">
        <v>176381</v>
      </c>
      <c r="V57">
        <v>735</v>
      </c>
      <c r="W57">
        <v>189</v>
      </c>
      <c r="X57">
        <v>170</v>
      </c>
      <c r="Y57">
        <v>321</v>
      </c>
      <c r="Z57">
        <v>266</v>
      </c>
      <c r="AA57">
        <v>1390</v>
      </c>
      <c r="AB57">
        <v>988</v>
      </c>
      <c r="AC57">
        <v>1713</v>
      </c>
      <c r="AD57">
        <v>1271</v>
      </c>
      <c r="AE57">
        <v>2202</v>
      </c>
      <c r="AF57">
        <v>1418</v>
      </c>
      <c r="AG57">
        <v>2231</v>
      </c>
      <c r="AH57">
        <v>1439</v>
      </c>
      <c r="AI57">
        <v>1384</v>
      </c>
      <c r="AJ57">
        <v>1173</v>
      </c>
      <c r="AK57">
        <v>978</v>
      </c>
      <c r="AL57">
        <v>927</v>
      </c>
      <c r="AM57">
        <v>2222</v>
      </c>
      <c r="AN57">
        <v>1097</v>
      </c>
      <c r="AO57">
        <v>0.52</v>
      </c>
      <c r="AP57">
        <v>0.37</v>
      </c>
      <c r="AQ57">
        <v>0.15</v>
      </c>
      <c r="AR57">
        <v>0.25</v>
      </c>
      <c r="AS57">
        <v>0.27</v>
      </c>
      <c r="AT57">
        <v>0.2</v>
      </c>
      <c r="AU57">
        <v>12630</v>
      </c>
      <c r="AV57">
        <v>8749</v>
      </c>
      <c r="AW57">
        <v>441</v>
      </c>
      <c r="AX57">
        <v>171</v>
      </c>
      <c r="AY57">
        <v>133</v>
      </c>
      <c r="AZ57">
        <v>0</v>
      </c>
      <c r="BA57">
        <v>11</v>
      </c>
      <c r="BB57">
        <v>6</v>
      </c>
      <c r="BC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5</v>
      </c>
      <c r="BV57">
        <v>4</v>
      </c>
      <c r="BW57">
        <v>5</v>
      </c>
      <c r="BX57">
        <v>15</v>
      </c>
      <c r="BY57">
        <v>22</v>
      </c>
      <c r="BZ57">
        <v>45</v>
      </c>
      <c r="CA57">
        <v>68</v>
      </c>
      <c r="CB57">
        <v>91</v>
      </c>
      <c r="CC57">
        <v>282</v>
      </c>
      <c r="CD57">
        <v>225</v>
      </c>
      <c r="CE57">
        <v>382</v>
      </c>
      <c r="CF57">
        <v>380</v>
      </c>
    </row>
    <row r="58" spans="1:84">
      <c r="A58" s="9">
        <v>43943</v>
      </c>
      <c r="B58" s="63">
        <v>43943</v>
      </c>
      <c r="C58">
        <v>21982</v>
      </c>
      <c r="D58">
        <v>13150</v>
      </c>
      <c r="E58">
        <v>3053</v>
      </c>
      <c r="F58">
        <v>5093</v>
      </c>
      <c r="G58">
        <v>176</v>
      </c>
      <c r="H58">
        <v>316</v>
      </c>
      <c r="I58">
        <v>109</v>
      </c>
      <c r="J58">
        <v>85</v>
      </c>
      <c r="L58">
        <v>603</v>
      </c>
      <c r="M58">
        <v>1143</v>
      </c>
      <c r="N58">
        <v>785</v>
      </c>
      <c r="O58">
        <v>1146</v>
      </c>
      <c r="P58">
        <v>207</v>
      </c>
      <c r="Q58">
        <v>3219</v>
      </c>
      <c r="R58">
        <v>210302</v>
      </c>
      <c r="S58">
        <v>30646</v>
      </c>
      <c r="T58">
        <v>185101</v>
      </c>
      <c r="V58">
        <v>735</v>
      </c>
      <c r="W58">
        <v>189</v>
      </c>
      <c r="X58">
        <v>171</v>
      </c>
      <c r="Y58">
        <v>353</v>
      </c>
      <c r="Z58">
        <v>295</v>
      </c>
      <c r="AA58">
        <v>1437</v>
      </c>
      <c r="AB58">
        <v>1022</v>
      </c>
      <c r="AC58">
        <v>1777</v>
      </c>
      <c r="AD58">
        <v>1296</v>
      </c>
      <c r="AE58">
        <v>2302</v>
      </c>
      <c r="AF58">
        <v>1439</v>
      </c>
      <c r="AG58">
        <v>2303</v>
      </c>
      <c r="AH58">
        <v>1466</v>
      </c>
      <c r="AI58">
        <v>1401</v>
      </c>
      <c r="AJ58">
        <v>1220</v>
      </c>
      <c r="AK58">
        <v>1025</v>
      </c>
      <c r="AL58">
        <v>936</v>
      </c>
      <c r="AM58">
        <v>2242</v>
      </c>
      <c r="AN58">
        <v>1108</v>
      </c>
      <c r="AO58">
        <v>0.52</v>
      </c>
      <c r="AP58">
        <v>0.37</v>
      </c>
      <c r="AQ58">
        <v>0.15</v>
      </c>
      <c r="AR58">
        <v>0.25</v>
      </c>
      <c r="AS58">
        <v>0.27</v>
      </c>
      <c r="AT58">
        <v>0.2</v>
      </c>
      <c r="AU58">
        <v>13029</v>
      </c>
      <c r="AV58">
        <v>8953</v>
      </c>
      <c r="AW58">
        <v>454</v>
      </c>
      <c r="AX58">
        <v>175</v>
      </c>
      <c r="AY58">
        <v>138</v>
      </c>
      <c r="AZ58">
        <v>1</v>
      </c>
      <c r="BA58">
        <v>11</v>
      </c>
      <c r="BB58">
        <v>6</v>
      </c>
      <c r="BC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5</v>
      </c>
      <c r="BV58">
        <v>4</v>
      </c>
      <c r="BW58">
        <v>5</v>
      </c>
      <c r="BX58">
        <v>15</v>
      </c>
      <c r="BY58">
        <v>22</v>
      </c>
      <c r="BZ58">
        <v>45</v>
      </c>
      <c r="CA58">
        <v>68</v>
      </c>
      <c r="CB58">
        <v>93</v>
      </c>
      <c r="CC58">
        <v>295</v>
      </c>
      <c r="CD58">
        <v>233</v>
      </c>
      <c r="CE58">
        <v>395</v>
      </c>
      <c r="CF58">
        <v>390</v>
      </c>
    </row>
    <row r="59" spans="1:84">
      <c r="A59" s="9">
        <v>43944</v>
      </c>
      <c r="B59" s="63">
        <v>43944</v>
      </c>
      <c r="C59">
        <v>22353</v>
      </c>
      <c r="D59">
        <v>13382</v>
      </c>
      <c r="E59">
        <v>3084</v>
      </c>
      <c r="F59">
        <v>5194</v>
      </c>
      <c r="G59">
        <v>181</v>
      </c>
      <c r="H59">
        <v>318</v>
      </c>
      <c r="I59">
        <v>109</v>
      </c>
      <c r="J59">
        <v>85</v>
      </c>
      <c r="L59">
        <v>371</v>
      </c>
      <c r="M59">
        <v>1201</v>
      </c>
      <c r="N59">
        <v>820</v>
      </c>
      <c r="O59">
        <v>1095</v>
      </c>
      <c r="P59">
        <v>204</v>
      </c>
      <c r="Q59">
        <v>4048</v>
      </c>
      <c r="R59">
        <v>219848</v>
      </c>
      <c r="S59">
        <v>30342</v>
      </c>
      <c r="T59">
        <v>193447</v>
      </c>
      <c r="V59">
        <v>741</v>
      </c>
      <c r="W59">
        <v>189</v>
      </c>
      <c r="X59">
        <v>171</v>
      </c>
      <c r="Y59">
        <v>362</v>
      </c>
      <c r="Z59">
        <v>297</v>
      </c>
      <c r="AA59">
        <v>1473</v>
      </c>
      <c r="AB59">
        <v>1058</v>
      </c>
      <c r="AC59">
        <v>1809</v>
      </c>
      <c r="AD59">
        <v>1321</v>
      </c>
      <c r="AE59">
        <v>2317</v>
      </c>
      <c r="AF59">
        <v>1468</v>
      </c>
      <c r="AG59">
        <v>2328</v>
      </c>
      <c r="AH59">
        <v>1490</v>
      </c>
      <c r="AI59">
        <v>1421</v>
      </c>
      <c r="AJ59">
        <v>1236</v>
      </c>
      <c r="AK59">
        <v>1036</v>
      </c>
      <c r="AL59">
        <v>963</v>
      </c>
      <c r="AM59">
        <v>2279</v>
      </c>
      <c r="AN59">
        <v>1135</v>
      </c>
      <c r="AO59">
        <v>0.51</v>
      </c>
      <c r="AP59">
        <v>0.36</v>
      </c>
      <c r="AQ59">
        <v>0.14000000000000001</v>
      </c>
      <c r="AR59">
        <v>0.24</v>
      </c>
      <c r="AS59">
        <v>0.27</v>
      </c>
      <c r="AT59">
        <v>0.2</v>
      </c>
      <c r="AU59">
        <v>13214</v>
      </c>
      <c r="AV59">
        <v>9139</v>
      </c>
      <c r="AW59">
        <v>475</v>
      </c>
      <c r="AX59">
        <v>179</v>
      </c>
      <c r="AY59">
        <v>146</v>
      </c>
      <c r="AZ59">
        <v>1</v>
      </c>
      <c r="BA59">
        <v>11</v>
      </c>
      <c r="BB59">
        <v>8</v>
      </c>
      <c r="BC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5</v>
      </c>
      <c r="BV59">
        <v>4</v>
      </c>
      <c r="BW59">
        <v>5</v>
      </c>
      <c r="BX59">
        <v>16</v>
      </c>
      <c r="BY59">
        <v>23</v>
      </c>
      <c r="BZ59">
        <v>48</v>
      </c>
      <c r="CA59">
        <v>70</v>
      </c>
      <c r="CB59">
        <v>98</v>
      </c>
      <c r="CC59">
        <v>311</v>
      </c>
      <c r="CD59">
        <v>240</v>
      </c>
      <c r="CE59">
        <v>414</v>
      </c>
      <c r="CF59">
        <v>406</v>
      </c>
    </row>
    <row r="60" spans="1:84">
      <c r="A60" s="9">
        <v>43945</v>
      </c>
      <c r="B60" s="63">
        <v>43945</v>
      </c>
      <c r="C60">
        <v>22797</v>
      </c>
      <c r="D60">
        <v>13707</v>
      </c>
      <c r="E60">
        <v>3116</v>
      </c>
      <c r="F60">
        <v>5277</v>
      </c>
      <c r="G60">
        <v>183</v>
      </c>
      <c r="H60">
        <v>320</v>
      </c>
      <c r="I60">
        <v>109</v>
      </c>
      <c r="J60">
        <v>85</v>
      </c>
      <c r="L60">
        <v>444</v>
      </c>
      <c r="M60">
        <v>1228</v>
      </c>
      <c r="N60">
        <v>854</v>
      </c>
      <c r="O60">
        <v>1068</v>
      </c>
      <c r="P60">
        <v>188</v>
      </c>
      <c r="Q60">
        <v>4377</v>
      </c>
      <c r="R60">
        <v>227393</v>
      </c>
      <c r="S60">
        <v>29621</v>
      </c>
      <c r="T60">
        <v>200219</v>
      </c>
      <c r="V60">
        <v>741</v>
      </c>
      <c r="W60">
        <v>189</v>
      </c>
      <c r="X60">
        <v>171</v>
      </c>
      <c r="Y60">
        <v>372</v>
      </c>
      <c r="Z60">
        <v>299</v>
      </c>
      <c r="AA60">
        <v>1511</v>
      </c>
      <c r="AB60">
        <v>1097</v>
      </c>
      <c r="AC60">
        <v>1842</v>
      </c>
      <c r="AD60">
        <v>1347</v>
      </c>
      <c r="AE60">
        <v>2332</v>
      </c>
      <c r="AF60">
        <v>1498</v>
      </c>
      <c r="AG60">
        <v>2363</v>
      </c>
      <c r="AH60">
        <v>1517</v>
      </c>
      <c r="AI60">
        <v>1450</v>
      </c>
      <c r="AJ60">
        <v>1273</v>
      </c>
      <c r="AK60">
        <v>1057</v>
      </c>
      <c r="AL60">
        <v>990</v>
      </c>
      <c r="AM60">
        <v>2322</v>
      </c>
      <c r="AN60">
        <v>1167</v>
      </c>
      <c r="AO60">
        <v>0.5</v>
      </c>
      <c r="AP60">
        <v>0.36</v>
      </c>
      <c r="AQ60">
        <v>0.14000000000000001</v>
      </c>
      <c r="AR60">
        <v>0.24</v>
      </c>
      <c r="AS60">
        <v>0.26</v>
      </c>
      <c r="AT60">
        <v>0.2</v>
      </c>
      <c r="AU60">
        <v>13438</v>
      </c>
      <c r="AV60">
        <v>9359</v>
      </c>
      <c r="AW60">
        <v>491</v>
      </c>
      <c r="AX60">
        <v>183</v>
      </c>
      <c r="AY60">
        <v>160</v>
      </c>
      <c r="AZ60">
        <v>1</v>
      </c>
      <c r="BA60">
        <v>11</v>
      </c>
      <c r="BB60">
        <v>8</v>
      </c>
      <c r="BC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5</v>
      </c>
      <c r="BV60">
        <v>4</v>
      </c>
      <c r="BW60">
        <v>5</v>
      </c>
      <c r="BX60">
        <v>17</v>
      </c>
      <c r="BY60">
        <v>24</v>
      </c>
      <c r="BZ60">
        <v>51</v>
      </c>
      <c r="CA60">
        <v>71</v>
      </c>
      <c r="CB60">
        <v>103</v>
      </c>
      <c r="CC60">
        <v>323</v>
      </c>
      <c r="CD60">
        <v>251</v>
      </c>
      <c r="CE60">
        <v>428</v>
      </c>
      <c r="CF60">
        <v>426</v>
      </c>
    </row>
    <row r="61" spans="1:84">
      <c r="A61" s="9">
        <v>43946</v>
      </c>
      <c r="B61" s="63">
        <v>43946</v>
      </c>
      <c r="C61">
        <v>23271</v>
      </c>
      <c r="D61">
        <v>13951</v>
      </c>
      <c r="E61">
        <v>3183</v>
      </c>
      <c r="F61">
        <v>5435</v>
      </c>
      <c r="G61">
        <v>185</v>
      </c>
      <c r="H61">
        <v>320</v>
      </c>
      <c r="I61">
        <v>111</v>
      </c>
      <c r="J61">
        <v>86</v>
      </c>
      <c r="L61">
        <v>474</v>
      </c>
      <c r="M61">
        <v>1277</v>
      </c>
      <c r="N61">
        <v>880</v>
      </c>
      <c r="O61">
        <v>1040</v>
      </c>
      <c r="P61">
        <v>186</v>
      </c>
      <c r="Q61">
        <v>4783</v>
      </c>
      <c r="R61">
        <v>231616</v>
      </c>
      <c r="S61">
        <v>29932</v>
      </c>
      <c r="T61">
        <v>203562</v>
      </c>
      <c r="V61">
        <v>741</v>
      </c>
      <c r="W61">
        <v>191</v>
      </c>
      <c r="X61">
        <v>177</v>
      </c>
      <c r="Y61">
        <v>382</v>
      </c>
      <c r="Z61">
        <v>301</v>
      </c>
      <c r="AA61">
        <v>1535</v>
      </c>
      <c r="AB61">
        <v>1109</v>
      </c>
      <c r="AC61">
        <v>1880</v>
      </c>
      <c r="AD61">
        <v>1387</v>
      </c>
      <c r="AE61">
        <v>2391</v>
      </c>
      <c r="AF61">
        <v>1536</v>
      </c>
      <c r="AG61">
        <v>2418</v>
      </c>
      <c r="AH61">
        <v>1540</v>
      </c>
      <c r="AI61">
        <v>1481</v>
      </c>
      <c r="AJ61">
        <v>1288</v>
      </c>
      <c r="AK61">
        <v>1073</v>
      </c>
      <c r="AL61">
        <v>1000</v>
      </c>
      <c r="AM61">
        <v>2389</v>
      </c>
      <c r="AN61">
        <v>1193</v>
      </c>
      <c r="AO61">
        <v>0.5</v>
      </c>
      <c r="AP61">
        <v>0.36</v>
      </c>
      <c r="AQ61">
        <v>0.14000000000000001</v>
      </c>
      <c r="AR61">
        <v>0.24</v>
      </c>
      <c r="AS61">
        <v>0.26</v>
      </c>
      <c r="AT61">
        <v>0.2</v>
      </c>
      <c r="AU61">
        <v>13740</v>
      </c>
      <c r="AV61">
        <v>9531</v>
      </c>
      <c r="AW61">
        <v>502</v>
      </c>
      <c r="AX61">
        <v>188</v>
      </c>
      <c r="AY61">
        <v>170</v>
      </c>
      <c r="AZ61">
        <v>1</v>
      </c>
      <c r="BA61">
        <v>11</v>
      </c>
      <c r="BB61">
        <v>8</v>
      </c>
      <c r="BC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5</v>
      </c>
      <c r="BV61">
        <v>5</v>
      </c>
      <c r="BW61">
        <v>6</v>
      </c>
      <c r="BX61">
        <v>18</v>
      </c>
      <c r="BY61">
        <v>25</v>
      </c>
      <c r="BZ61">
        <v>52</v>
      </c>
      <c r="CA61">
        <v>71</v>
      </c>
      <c r="CB61">
        <v>107</v>
      </c>
      <c r="CC61">
        <v>332</v>
      </c>
      <c r="CD61">
        <v>259</v>
      </c>
      <c r="CE61">
        <v>439</v>
      </c>
      <c r="CF61">
        <v>441</v>
      </c>
    </row>
    <row r="62" spans="1:84">
      <c r="A62" s="9">
        <v>43947</v>
      </c>
      <c r="B62" s="63">
        <v>43947</v>
      </c>
      <c r="C62">
        <v>23683</v>
      </c>
      <c r="D62">
        <v>14205</v>
      </c>
      <c r="E62">
        <v>3232</v>
      </c>
      <c r="F62">
        <v>5531</v>
      </c>
      <c r="G62">
        <v>187</v>
      </c>
      <c r="H62">
        <v>322</v>
      </c>
      <c r="I62">
        <v>120</v>
      </c>
      <c r="J62">
        <v>86</v>
      </c>
      <c r="L62">
        <v>412</v>
      </c>
      <c r="M62">
        <v>1329</v>
      </c>
      <c r="N62">
        <v>903</v>
      </c>
      <c r="O62">
        <v>1005</v>
      </c>
      <c r="P62">
        <v>182</v>
      </c>
      <c r="Q62">
        <v>4673</v>
      </c>
      <c r="R62">
        <v>236229</v>
      </c>
      <c r="S62">
        <v>30453</v>
      </c>
      <c r="T62">
        <v>207873</v>
      </c>
      <c r="V62">
        <v>751</v>
      </c>
      <c r="W62">
        <v>195</v>
      </c>
      <c r="X62">
        <v>183</v>
      </c>
      <c r="Y62">
        <v>391</v>
      </c>
      <c r="Z62">
        <v>309</v>
      </c>
      <c r="AA62">
        <v>1567</v>
      </c>
      <c r="AB62">
        <v>1126</v>
      </c>
      <c r="AC62">
        <v>1915</v>
      </c>
      <c r="AD62">
        <v>1399</v>
      </c>
      <c r="AE62">
        <v>2436</v>
      </c>
      <c r="AF62">
        <v>1551</v>
      </c>
      <c r="AG62">
        <v>2450</v>
      </c>
      <c r="AH62">
        <v>1555</v>
      </c>
      <c r="AI62">
        <v>1498</v>
      </c>
      <c r="AJ62">
        <v>1300</v>
      </c>
      <c r="AK62">
        <v>1100</v>
      </c>
      <c r="AL62">
        <v>1014</v>
      </c>
      <c r="AM62">
        <v>2475</v>
      </c>
      <c r="AN62">
        <v>1219</v>
      </c>
      <c r="AO62">
        <v>0.5</v>
      </c>
      <c r="AP62">
        <v>0.36</v>
      </c>
      <c r="AQ62">
        <v>0.15</v>
      </c>
      <c r="AR62">
        <v>0.23</v>
      </c>
      <c r="AS62">
        <v>0.26</v>
      </c>
      <c r="AT62">
        <v>0.2</v>
      </c>
      <c r="AU62">
        <v>14027</v>
      </c>
      <c r="AV62">
        <v>9656</v>
      </c>
      <c r="AW62">
        <v>519</v>
      </c>
      <c r="AX62">
        <v>188</v>
      </c>
      <c r="AY62">
        <v>175</v>
      </c>
      <c r="AZ62">
        <v>1</v>
      </c>
      <c r="BA62">
        <v>12</v>
      </c>
      <c r="BB62">
        <v>8</v>
      </c>
      <c r="BC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5</v>
      </c>
      <c r="BV62">
        <v>5</v>
      </c>
      <c r="BW62">
        <v>6</v>
      </c>
      <c r="BX62">
        <v>18</v>
      </c>
      <c r="BY62">
        <v>26</v>
      </c>
      <c r="BZ62">
        <v>52</v>
      </c>
      <c r="CA62">
        <v>73</v>
      </c>
      <c r="CB62">
        <v>109</v>
      </c>
      <c r="CC62">
        <v>345</v>
      </c>
      <c r="CD62">
        <v>264</v>
      </c>
      <c r="CE62">
        <v>455</v>
      </c>
      <c r="CF62">
        <v>448</v>
      </c>
    </row>
    <row r="63" spans="1:84">
      <c r="A63" s="9">
        <v>43948</v>
      </c>
      <c r="B63" s="63">
        <v>43948</v>
      </c>
      <c r="C63">
        <v>23846</v>
      </c>
      <c r="D63">
        <v>14315</v>
      </c>
      <c r="E63">
        <v>3252</v>
      </c>
      <c r="F63">
        <v>5556</v>
      </c>
      <c r="G63">
        <v>189</v>
      </c>
      <c r="H63">
        <v>328</v>
      </c>
      <c r="I63">
        <v>120</v>
      </c>
      <c r="J63">
        <v>86</v>
      </c>
      <c r="L63">
        <v>163</v>
      </c>
      <c r="M63">
        <v>1357</v>
      </c>
      <c r="N63">
        <v>928</v>
      </c>
      <c r="O63">
        <v>995</v>
      </c>
      <c r="P63">
        <v>176</v>
      </c>
      <c r="Q63">
        <v>5091</v>
      </c>
      <c r="R63">
        <v>237390</v>
      </c>
      <c r="S63">
        <v>30703</v>
      </c>
      <c r="T63">
        <v>208453</v>
      </c>
      <c r="V63">
        <v>751</v>
      </c>
      <c r="W63">
        <v>196</v>
      </c>
      <c r="X63">
        <v>184</v>
      </c>
      <c r="Y63">
        <v>395</v>
      </c>
      <c r="Z63">
        <v>313</v>
      </c>
      <c r="AA63">
        <v>1574</v>
      </c>
      <c r="AB63">
        <v>1132</v>
      </c>
      <c r="AC63">
        <v>1924</v>
      </c>
      <c r="AD63">
        <v>1405</v>
      </c>
      <c r="AE63">
        <v>2451</v>
      </c>
      <c r="AF63">
        <v>1561</v>
      </c>
      <c r="AG63">
        <v>2460</v>
      </c>
      <c r="AH63">
        <v>1571</v>
      </c>
      <c r="AI63">
        <v>1514</v>
      </c>
      <c r="AJ63">
        <v>1305</v>
      </c>
      <c r="AK63">
        <v>1109</v>
      </c>
      <c r="AL63">
        <v>1018</v>
      </c>
      <c r="AM63">
        <v>2504</v>
      </c>
      <c r="AN63">
        <v>1230</v>
      </c>
      <c r="AO63">
        <v>0.5</v>
      </c>
      <c r="AP63">
        <v>0.36</v>
      </c>
      <c r="AQ63">
        <v>0.15</v>
      </c>
      <c r="AR63">
        <v>0.23</v>
      </c>
      <c r="AS63">
        <v>0.26</v>
      </c>
      <c r="AT63">
        <v>0.19</v>
      </c>
      <c r="AU63">
        <v>14127</v>
      </c>
      <c r="AV63">
        <v>9719</v>
      </c>
      <c r="AW63">
        <v>536</v>
      </c>
      <c r="AX63">
        <v>191</v>
      </c>
      <c r="AY63">
        <v>179</v>
      </c>
      <c r="AZ63">
        <v>1</v>
      </c>
      <c r="BA63">
        <v>12</v>
      </c>
      <c r="BB63">
        <v>9</v>
      </c>
      <c r="BC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5</v>
      </c>
      <c r="BV63">
        <v>5</v>
      </c>
      <c r="BW63">
        <v>6</v>
      </c>
      <c r="BX63">
        <v>20</v>
      </c>
      <c r="BY63">
        <v>28</v>
      </c>
      <c r="BZ63">
        <v>52</v>
      </c>
      <c r="CA63">
        <v>73</v>
      </c>
      <c r="CB63">
        <v>111</v>
      </c>
      <c r="CC63">
        <v>356</v>
      </c>
      <c r="CD63">
        <v>272</v>
      </c>
      <c r="CE63">
        <v>468</v>
      </c>
      <c r="CF63">
        <v>460</v>
      </c>
    </row>
    <row r="64" spans="1:84">
      <c r="A64" s="9">
        <v>43949</v>
      </c>
      <c r="B64" s="63">
        <v>43949</v>
      </c>
      <c r="C64">
        <v>24141</v>
      </c>
      <c r="D64">
        <v>14521</v>
      </c>
      <c r="E64">
        <v>3289</v>
      </c>
      <c r="F64">
        <v>5593</v>
      </c>
      <c r="G64">
        <v>201</v>
      </c>
      <c r="H64">
        <v>330</v>
      </c>
      <c r="I64">
        <v>121</v>
      </c>
      <c r="J64">
        <v>86</v>
      </c>
      <c r="L64">
        <v>295</v>
      </c>
      <c r="M64">
        <v>1389</v>
      </c>
      <c r="N64">
        <v>948</v>
      </c>
      <c r="O64">
        <v>936</v>
      </c>
      <c r="P64">
        <v>172</v>
      </c>
      <c r="Q64">
        <v>3563</v>
      </c>
      <c r="R64">
        <v>238884</v>
      </c>
      <c r="S64">
        <v>29559</v>
      </c>
      <c r="T64">
        <v>211180</v>
      </c>
      <c r="V64">
        <v>751</v>
      </c>
      <c r="W64">
        <v>205</v>
      </c>
      <c r="X64">
        <v>189</v>
      </c>
      <c r="Y64">
        <v>399</v>
      </c>
      <c r="Z64">
        <v>314</v>
      </c>
      <c r="AA64">
        <v>1594</v>
      </c>
      <c r="AB64">
        <v>1149</v>
      </c>
      <c r="AC64">
        <v>1938</v>
      </c>
      <c r="AD64">
        <v>1419</v>
      </c>
      <c r="AE64">
        <v>2481</v>
      </c>
      <c r="AF64">
        <v>1586</v>
      </c>
      <c r="AG64">
        <v>2481</v>
      </c>
      <c r="AH64">
        <v>1581</v>
      </c>
      <c r="AI64">
        <v>1540</v>
      </c>
      <c r="AJ64">
        <v>1316</v>
      </c>
      <c r="AK64">
        <v>1129</v>
      </c>
      <c r="AL64">
        <v>1032</v>
      </c>
      <c r="AM64">
        <v>2531</v>
      </c>
      <c r="AN64">
        <v>1257</v>
      </c>
      <c r="AO64">
        <v>0.5</v>
      </c>
      <c r="AP64">
        <v>0.36</v>
      </c>
      <c r="AQ64">
        <v>0.15</v>
      </c>
      <c r="AR64">
        <v>0.23</v>
      </c>
      <c r="AS64">
        <v>0.25</v>
      </c>
      <c r="AT64">
        <v>0.19</v>
      </c>
      <c r="AU64">
        <v>14298</v>
      </c>
      <c r="AV64">
        <v>9843</v>
      </c>
      <c r="AW64">
        <v>546</v>
      </c>
      <c r="AX64">
        <v>194</v>
      </c>
      <c r="AY64">
        <v>185</v>
      </c>
      <c r="AZ64">
        <v>1</v>
      </c>
      <c r="BA64">
        <v>12</v>
      </c>
      <c r="BB64">
        <v>10</v>
      </c>
      <c r="BC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5</v>
      </c>
      <c r="BV64">
        <v>5</v>
      </c>
      <c r="BW64">
        <v>7</v>
      </c>
      <c r="BX64">
        <v>20</v>
      </c>
      <c r="BY64">
        <v>30</v>
      </c>
      <c r="BZ64">
        <v>53</v>
      </c>
      <c r="CA64">
        <v>75</v>
      </c>
      <c r="CB64">
        <v>112</v>
      </c>
      <c r="CC64">
        <v>362</v>
      </c>
      <c r="CD64">
        <v>279</v>
      </c>
      <c r="CE64">
        <v>479</v>
      </c>
      <c r="CF64">
        <v>469</v>
      </c>
    </row>
    <row r="65" spans="1:84">
      <c r="A65" s="9">
        <v>43950</v>
      </c>
      <c r="B65" s="63">
        <v>43950</v>
      </c>
      <c r="C65">
        <v>24324</v>
      </c>
      <c r="D65">
        <v>14534</v>
      </c>
      <c r="E65">
        <v>3340</v>
      </c>
      <c r="F65">
        <v>5695</v>
      </c>
      <c r="G65">
        <v>214</v>
      </c>
      <c r="H65">
        <v>330</v>
      </c>
      <c r="I65">
        <v>125</v>
      </c>
      <c r="J65">
        <v>86</v>
      </c>
      <c r="L65">
        <v>183</v>
      </c>
      <c r="M65">
        <v>1470</v>
      </c>
      <c r="N65">
        <v>973</v>
      </c>
      <c r="O65">
        <v>980</v>
      </c>
      <c r="P65">
        <v>169</v>
      </c>
      <c r="Q65">
        <v>3825</v>
      </c>
      <c r="R65">
        <v>243474</v>
      </c>
      <c r="S65">
        <v>29568</v>
      </c>
      <c r="T65">
        <v>215325</v>
      </c>
      <c r="V65">
        <v>751</v>
      </c>
      <c r="W65">
        <v>207</v>
      </c>
      <c r="X65">
        <v>189</v>
      </c>
      <c r="Y65">
        <v>403</v>
      </c>
      <c r="Z65">
        <v>316</v>
      </c>
      <c r="AA65">
        <v>1604</v>
      </c>
      <c r="AB65">
        <v>1153</v>
      </c>
      <c r="AC65">
        <v>1950</v>
      </c>
      <c r="AD65">
        <v>1437</v>
      </c>
      <c r="AE65">
        <v>2499</v>
      </c>
      <c r="AF65">
        <v>1596</v>
      </c>
      <c r="AG65">
        <v>2499</v>
      </c>
      <c r="AH65">
        <v>1599</v>
      </c>
      <c r="AI65">
        <v>1552</v>
      </c>
      <c r="AJ65">
        <v>1322</v>
      </c>
      <c r="AK65">
        <v>1139</v>
      </c>
      <c r="AL65">
        <v>1037</v>
      </c>
      <c r="AM65">
        <v>2555</v>
      </c>
      <c r="AN65">
        <v>1267</v>
      </c>
      <c r="AO65">
        <v>0.48</v>
      </c>
      <c r="AP65">
        <v>0.35</v>
      </c>
      <c r="AQ65">
        <v>0.13</v>
      </c>
      <c r="AR65">
        <v>0.21</v>
      </c>
      <c r="AS65">
        <v>0.22</v>
      </c>
      <c r="AT65">
        <v>0.17</v>
      </c>
      <c r="AU65">
        <v>14408</v>
      </c>
      <c r="AV65">
        <v>9916</v>
      </c>
      <c r="AW65">
        <v>556</v>
      </c>
      <c r="AX65">
        <v>196</v>
      </c>
      <c r="AY65">
        <v>195</v>
      </c>
      <c r="AZ65">
        <v>1</v>
      </c>
      <c r="BA65">
        <v>13</v>
      </c>
      <c r="BB65">
        <v>12</v>
      </c>
      <c r="BC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5</v>
      </c>
      <c r="BV65">
        <v>5</v>
      </c>
      <c r="BW65">
        <v>7</v>
      </c>
      <c r="BX65">
        <v>21</v>
      </c>
      <c r="BY65">
        <v>31</v>
      </c>
      <c r="BZ65">
        <v>55</v>
      </c>
      <c r="CA65">
        <v>78</v>
      </c>
      <c r="CB65">
        <v>113</v>
      </c>
      <c r="CC65">
        <v>375</v>
      </c>
      <c r="CD65">
        <v>283</v>
      </c>
      <c r="CE65">
        <v>496</v>
      </c>
      <c r="CF65">
        <v>477</v>
      </c>
    </row>
    <row r="66" spans="1:84">
      <c r="A66" s="9">
        <v>43951</v>
      </c>
      <c r="B66" s="63">
        <v>43951</v>
      </c>
      <c r="C66">
        <v>24692</v>
      </c>
      <c r="D66">
        <v>14726</v>
      </c>
      <c r="E66">
        <v>3389</v>
      </c>
      <c r="F66">
        <v>5815</v>
      </c>
      <c r="G66">
        <v>218</v>
      </c>
      <c r="H66">
        <v>331</v>
      </c>
      <c r="I66">
        <v>127</v>
      </c>
      <c r="J66">
        <v>86</v>
      </c>
      <c r="L66">
        <v>368</v>
      </c>
      <c r="M66">
        <v>1519</v>
      </c>
      <c r="N66">
        <v>989</v>
      </c>
      <c r="O66">
        <v>968</v>
      </c>
      <c r="P66">
        <v>172</v>
      </c>
      <c r="Q66">
        <v>3794</v>
      </c>
      <c r="R66">
        <v>247343</v>
      </c>
      <c r="S66">
        <v>29467</v>
      </c>
      <c r="T66">
        <v>218857</v>
      </c>
      <c r="V66">
        <v>751</v>
      </c>
      <c r="W66">
        <v>208</v>
      </c>
      <c r="X66">
        <v>189</v>
      </c>
      <c r="Y66">
        <v>410</v>
      </c>
      <c r="Z66">
        <v>328</v>
      </c>
      <c r="AA66">
        <v>1639</v>
      </c>
      <c r="AB66">
        <v>1194</v>
      </c>
      <c r="AC66">
        <v>1982</v>
      </c>
      <c r="AD66">
        <v>1466</v>
      </c>
      <c r="AE66">
        <v>2527</v>
      </c>
      <c r="AF66">
        <v>1616</v>
      </c>
      <c r="AG66">
        <v>2558</v>
      </c>
      <c r="AH66">
        <v>1620</v>
      </c>
      <c r="AI66">
        <v>1553</v>
      </c>
      <c r="AJ66">
        <v>1322</v>
      </c>
      <c r="AK66">
        <v>1143</v>
      </c>
      <c r="AL66">
        <v>1047</v>
      </c>
      <c r="AM66">
        <v>2618</v>
      </c>
      <c r="AN66">
        <v>1272</v>
      </c>
      <c r="AO66">
        <v>0.5</v>
      </c>
      <c r="AP66">
        <v>0.36</v>
      </c>
      <c r="AQ66">
        <v>0.15</v>
      </c>
      <c r="AR66">
        <v>0.23</v>
      </c>
      <c r="AS66">
        <v>0.25</v>
      </c>
      <c r="AT66">
        <v>0.19</v>
      </c>
      <c r="AU66">
        <v>14638</v>
      </c>
      <c r="AV66">
        <v>10054</v>
      </c>
      <c r="AW66">
        <v>566</v>
      </c>
      <c r="AX66">
        <v>198</v>
      </c>
      <c r="AY66">
        <v>199</v>
      </c>
      <c r="AZ66">
        <v>1</v>
      </c>
      <c r="BA66">
        <v>13</v>
      </c>
      <c r="BB66">
        <v>12</v>
      </c>
      <c r="BC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5</v>
      </c>
      <c r="BV66">
        <v>5</v>
      </c>
      <c r="BW66">
        <v>8</v>
      </c>
      <c r="BX66">
        <v>21</v>
      </c>
      <c r="BY66">
        <v>31</v>
      </c>
      <c r="BZ66">
        <v>56</v>
      </c>
      <c r="CA66">
        <v>81</v>
      </c>
      <c r="CB66">
        <v>114</v>
      </c>
      <c r="CC66">
        <v>380</v>
      </c>
      <c r="CD66">
        <v>288</v>
      </c>
      <c r="CE66">
        <v>505</v>
      </c>
      <c r="CF66">
        <v>484</v>
      </c>
    </row>
    <row r="67" spans="1:84">
      <c r="A67" s="9">
        <v>43952</v>
      </c>
      <c r="B67" s="63">
        <v>43952</v>
      </c>
      <c r="C67">
        <v>24987</v>
      </c>
      <c r="D67">
        <v>14867</v>
      </c>
      <c r="E67">
        <v>3419</v>
      </c>
      <c r="F67">
        <v>5939</v>
      </c>
      <c r="G67">
        <v>218</v>
      </c>
      <c r="H67">
        <v>331</v>
      </c>
      <c r="I67">
        <v>127</v>
      </c>
      <c r="J67">
        <v>86</v>
      </c>
      <c r="L67">
        <v>295</v>
      </c>
      <c r="M67">
        <v>1647</v>
      </c>
      <c r="N67">
        <v>1007</v>
      </c>
      <c r="O67">
        <v>892</v>
      </c>
      <c r="P67">
        <v>154</v>
      </c>
      <c r="Q67">
        <v>3828</v>
      </c>
      <c r="R67">
        <v>250905</v>
      </c>
      <c r="S67">
        <v>29756</v>
      </c>
      <c r="T67">
        <v>222090</v>
      </c>
      <c r="V67">
        <v>751</v>
      </c>
      <c r="W67">
        <v>208</v>
      </c>
      <c r="X67">
        <v>193</v>
      </c>
      <c r="Y67">
        <v>417</v>
      </c>
      <c r="Z67">
        <v>334</v>
      </c>
      <c r="AA67">
        <v>1656</v>
      </c>
      <c r="AB67">
        <v>1221</v>
      </c>
      <c r="AC67">
        <v>2016</v>
      </c>
      <c r="AD67">
        <v>1485</v>
      </c>
      <c r="AE67">
        <v>2549</v>
      </c>
      <c r="AF67">
        <v>1647</v>
      </c>
      <c r="AG67">
        <v>2593</v>
      </c>
      <c r="AH67">
        <v>1638</v>
      </c>
      <c r="AI67">
        <v>1560</v>
      </c>
      <c r="AJ67">
        <v>1334</v>
      </c>
      <c r="AK67">
        <v>1149</v>
      </c>
      <c r="AL67">
        <v>1051</v>
      </c>
      <c r="AM67">
        <v>2656</v>
      </c>
      <c r="AN67">
        <v>1280</v>
      </c>
      <c r="AO67">
        <v>0.44</v>
      </c>
      <c r="AP67">
        <v>0.34</v>
      </c>
      <c r="AQ67">
        <v>0.15</v>
      </c>
      <c r="AR67">
        <v>0.2</v>
      </c>
      <c r="AS67">
        <v>0.25</v>
      </c>
      <c r="AT67">
        <v>0.18</v>
      </c>
      <c r="AU67">
        <v>14804</v>
      </c>
      <c r="AV67">
        <v>10183</v>
      </c>
      <c r="AW67">
        <v>578</v>
      </c>
      <c r="AX67">
        <v>201</v>
      </c>
      <c r="AY67">
        <v>202</v>
      </c>
      <c r="AZ67">
        <v>1</v>
      </c>
      <c r="BA67">
        <v>13</v>
      </c>
      <c r="BB67">
        <v>12</v>
      </c>
      <c r="BC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5</v>
      </c>
      <c r="BV67">
        <v>5</v>
      </c>
      <c r="BW67">
        <v>9</v>
      </c>
      <c r="BX67">
        <v>22</v>
      </c>
      <c r="BY67">
        <v>32</v>
      </c>
      <c r="BZ67">
        <v>56</v>
      </c>
      <c r="CA67">
        <v>81</v>
      </c>
      <c r="CB67">
        <v>116</v>
      </c>
      <c r="CC67">
        <v>387</v>
      </c>
      <c r="CD67">
        <v>294</v>
      </c>
      <c r="CE67">
        <v>514</v>
      </c>
      <c r="CF67">
        <v>493</v>
      </c>
    </row>
    <row r="68" spans="1:84">
      <c r="A68" s="9">
        <v>43953</v>
      </c>
      <c r="B68" s="63">
        <v>43953</v>
      </c>
      <c r="C68">
        <v>25190</v>
      </c>
      <c r="D68">
        <v>14951</v>
      </c>
      <c r="E68">
        <v>3426</v>
      </c>
      <c r="F68">
        <v>6047</v>
      </c>
      <c r="G68">
        <v>218</v>
      </c>
      <c r="H68">
        <v>331</v>
      </c>
      <c r="I68">
        <v>131</v>
      </c>
      <c r="J68">
        <v>86</v>
      </c>
      <c r="L68">
        <v>203</v>
      </c>
      <c r="M68">
        <v>1671</v>
      </c>
      <c r="N68">
        <v>1023</v>
      </c>
      <c r="O68">
        <v>855</v>
      </c>
      <c r="P68">
        <v>150</v>
      </c>
      <c r="Q68">
        <v>3761</v>
      </c>
      <c r="R68">
        <v>252728</v>
      </c>
      <c r="S68">
        <v>27895</v>
      </c>
      <c r="T68">
        <v>223777</v>
      </c>
      <c r="V68">
        <v>751</v>
      </c>
      <c r="W68">
        <v>212</v>
      </c>
      <c r="X68">
        <v>199</v>
      </c>
      <c r="Y68">
        <v>418</v>
      </c>
      <c r="Z68">
        <v>337</v>
      </c>
      <c r="AA68">
        <v>1675</v>
      </c>
      <c r="AB68">
        <v>1245</v>
      </c>
      <c r="AC68">
        <v>2040</v>
      </c>
      <c r="AD68">
        <v>1497</v>
      </c>
      <c r="AE68">
        <v>2568</v>
      </c>
      <c r="AF68">
        <v>1654</v>
      </c>
      <c r="AG68">
        <v>2599</v>
      </c>
      <c r="AH68">
        <v>1670</v>
      </c>
      <c r="AI68">
        <v>1567</v>
      </c>
      <c r="AJ68">
        <v>1342</v>
      </c>
      <c r="AK68">
        <v>1155</v>
      </c>
      <c r="AL68">
        <v>1052</v>
      </c>
      <c r="AM68">
        <v>2677</v>
      </c>
      <c r="AN68">
        <v>1283</v>
      </c>
      <c r="AO68">
        <v>0.44</v>
      </c>
      <c r="AP68">
        <v>0.31</v>
      </c>
      <c r="AQ68">
        <v>0.13</v>
      </c>
      <c r="AR68">
        <v>0.2</v>
      </c>
      <c r="AS68">
        <v>0.22</v>
      </c>
      <c r="AT68">
        <v>0.16</v>
      </c>
      <c r="AU68">
        <v>14911</v>
      </c>
      <c r="AV68">
        <v>10279</v>
      </c>
      <c r="AW68">
        <v>585</v>
      </c>
      <c r="AX68">
        <v>206</v>
      </c>
      <c r="AY68">
        <v>205</v>
      </c>
      <c r="AZ68">
        <v>1</v>
      </c>
      <c r="BA68">
        <v>13</v>
      </c>
      <c r="BB68">
        <v>13</v>
      </c>
      <c r="BC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5</v>
      </c>
      <c r="BV68">
        <v>5</v>
      </c>
      <c r="BW68">
        <v>9</v>
      </c>
      <c r="BX68">
        <v>23</v>
      </c>
      <c r="BY68">
        <v>32</v>
      </c>
      <c r="BZ68">
        <v>57</v>
      </c>
      <c r="CA68">
        <v>82</v>
      </c>
      <c r="CB68">
        <v>119</v>
      </c>
      <c r="CC68">
        <v>392</v>
      </c>
      <c r="CD68">
        <v>299</v>
      </c>
      <c r="CE68">
        <v>520</v>
      </c>
      <c r="CF68">
        <v>503</v>
      </c>
    </row>
    <row r="69" spans="1:84">
      <c r="A69" s="9">
        <v>43954</v>
      </c>
      <c r="B69" s="63">
        <v>43954</v>
      </c>
      <c r="C69">
        <v>25282</v>
      </c>
      <c r="D69">
        <v>15021</v>
      </c>
      <c r="E69">
        <v>3447</v>
      </c>
      <c r="F69">
        <v>6047</v>
      </c>
      <c r="G69">
        <v>218</v>
      </c>
      <c r="H69">
        <v>331</v>
      </c>
      <c r="I69">
        <v>132</v>
      </c>
      <c r="J69">
        <v>86</v>
      </c>
      <c r="L69">
        <v>92</v>
      </c>
      <c r="M69">
        <v>1689</v>
      </c>
      <c r="N69">
        <v>1043</v>
      </c>
      <c r="O69">
        <v>856</v>
      </c>
      <c r="P69">
        <v>144</v>
      </c>
      <c r="Q69">
        <v>3691</v>
      </c>
      <c r="R69">
        <v>252889</v>
      </c>
      <c r="S69">
        <v>25324</v>
      </c>
      <c r="T69">
        <v>223916</v>
      </c>
      <c r="V69">
        <v>751</v>
      </c>
      <c r="W69">
        <v>212</v>
      </c>
      <c r="X69">
        <v>199</v>
      </c>
      <c r="Y69">
        <v>418</v>
      </c>
      <c r="Z69">
        <v>337</v>
      </c>
      <c r="AA69">
        <v>1677</v>
      </c>
      <c r="AB69">
        <v>1245</v>
      </c>
      <c r="AC69">
        <v>2041</v>
      </c>
      <c r="AD69">
        <v>1497</v>
      </c>
      <c r="AE69">
        <v>2569</v>
      </c>
      <c r="AF69">
        <v>1654</v>
      </c>
      <c r="AG69">
        <v>2602</v>
      </c>
      <c r="AH69">
        <v>1670</v>
      </c>
      <c r="AI69">
        <v>1567</v>
      </c>
      <c r="AJ69">
        <v>1342</v>
      </c>
      <c r="AK69">
        <v>1155</v>
      </c>
      <c r="AL69">
        <v>1052</v>
      </c>
      <c r="AM69">
        <v>2678</v>
      </c>
      <c r="AN69">
        <v>1286</v>
      </c>
      <c r="AO69">
        <v>0.44</v>
      </c>
      <c r="AP69">
        <v>0.31</v>
      </c>
      <c r="AQ69">
        <v>0.13</v>
      </c>
      <c r="AR69">
        <v>0.2</v>
      </c>
      <c r="AS69">
        <v>0.22</v>
      </c>
      <c r="AT69">
        <v>0.16</v>
      </c>
      <c r="AU69">
        <v>14919</v>
      </c>
      <c r="AV69">
        <v>10282</v>
      </c>
      <c r="AW69">
        <v>597</v>
      </c>
      <c r="AX69">
        <v>209</v>
      </c>
      <c r="AY69">
        <v>210</v>
      </c>
      <c r="AZ69">
        <v>1</v>
      </c>
      <c r="BA69">
        <v>13</v>
      </c>
      <c r="BB69">
        <v>13</v>
      </c>
      <c r="BC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5</v>
      </c>
      <c r="BV69">
        <v>5</v>
      </c>
      <c r="BW69">
        <v>9</v>
      </c>
      <c r="BX69">
        <v>23</v>
      </c>
      <c r="BY69">
        <v>33</v>
      </c>
      <c r="BZ69">
        <v>58</v>
      </c>
      <c r="CA69">
        <v>84</v>
      </c>
      <c r="CB69">
        <v>123</v>
      </c>
      <c r="CC69">
        <v>396</v>
      </c>
      <c r="CD69">
        <v>307</v>
      </c>
      <c r="CE69">
        <v>527</v>
      </c>
      <c r="CF69">
        <v>516</v>
      </c>
    </row>
    <row r="70" spans="1:84">
      <c r="A70" s="9">
        <v>43955</v>
      </c>
      <c r="B70" s="63">
        <v>43955</v>
      </c>
      <c r="C70">
        <v>25524</v>
      </c>
      <c r="D70">
        <v>15141</v>
      </c>
      <c r="E70">
        <v>3478</v>
      </c>
      <c r="F70">
        <v>6136</v>
      </c>
      <c r="G70">
        <v>218</v>
      </c>
      <c r="H70">
        <v>333</v>
      </c>
      <c r="I70">
        <v>132</v>
      </c>
      <c r="J70">
        <v>86</v>
      </c>
      <c r="L70">
        <v>242</v>
      </c>
      <c r="M70">
        <v>1712</v>
      </c>
      <c r="N70">
        <v>1063</v>
      </c>
      <c r="O70">
        <v>813</v>
      </c>
      <c r="P70">
        <v>143</v>
      </c>
      <c r="Q70">
        <v>2760</v>
      </c>
      <c r="R70">
        <v>254510</v>
      </c>
      <c r="S70">
        <v>25081</v>
      </c>
      <c r="T70">
        <v>226226</v>
      </c>
      <c r="V70">
        <v>751</v>
      </c>
      <c r="W70">
        <v>217</v>
      </c>
      <c r="X70">
        <v>208</v>
      </c>
      <c r="Y70">
        <v>422</v>
      </c>
      <c r="Z70">
        <v>348</v>
      </c>
      <c r="AA70">
        <v>1702</v>
      </c>
      <c r="AB70">
        <v>1271</v>
      </c>
      <c r="AC70">
        <v>2067</v>
      </c>
      <c r="AD70">
        <v>1533</v>
      </c>
      <c r="AE70">
        <v>2594</v>
      </c>
      <c r="AF70">
        <v>1667</v>
      </c>
      <c r="AG70">
        <v>2642</v>
      </c>
      <c r="AH70">
        <v>1690</v>
      </c>
      <c r="AI70">
        <v>1581</v>
      </c>
      <c r="AJ70">
        <v>1349</v>
      </c>
      <c r="AK70">
        <v>1172</v>
      </c>
      <c r="AL70">
        <v>1061</v>
      </c>
      <c r="AM70">
        <v>2698</v>
      </c>
      <c r="AN70">
        <v>1302</v>
      </c>
      <c r="AO70">
        <v>0.44</v>
      </c>
      <c r="AP70">
        <v>0.31</v>
      </c>
      <c r="AQ70">
        <v>0.13</v>
      </c>
      <c r="AR70">
        <v>0.2</v>
      </c>
      <c r="AS70">
        <v>0.22</v>
      </c>
      <c r="AT70">
        <v>0.16</v>
      </c>
      <c r="AU70">
        <v>15095</v>
      </c>
      <c r="AV70">
        <v>10429</v>
      </c>
      <c r="AW70">
        <v>609</v>
      </c>
      <c r="AX70">
        <v>209</v>
      </c>
      <c r="AY70">
        <v>218</v>
      </c>
      <c r="AZ70">
        <v>1</v>
      </c>
      <c r="BA70">
        <v>13</v>
      </c>
      <c r="BB70">
        <v>13</v>
      </c>
      <c r="BC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5</v>
      </c>
      <c r="BV70">
        <v>5</v>
      </c>
      <c r="BW70">
        <v>9</v>
      </c>
      <c r="BX70">
        <v>23</v>
      </c>
      <c r="BY70">
        <v>33</v>
      </c>
      <c r="BZ70">
        <v>59</v>
      </c>
      <c r="CA70">
        <v>89</v>
      </c>
      <c r="CB70">
        <v>126</v>
      </c>
      <c r="CC70">
        <v>402</v>
      </c>
      <c r="CD70">
        <v>312</v>
      </c>
      <c r="CE70">
        <v>538</v>
      </c>
      <c r="CF70">
        <v>525</v>
      </c>
    </row>
    <row r="71" spans="1:84">
      <c r="A71" s="9">
        <v>43956</v>
      </c>
      <c r="B71" s="63">
        <v>43956</v>
      </c>
      <c r="C71">
        <v>25702</v>
      </c>
      <c r="D71">
        <v>15199</v>
      </c>
      <c r="E71">
        <v>3489</v>
      </c>
      <c r="F71">
        <v>6241</v>
      </c>
      <c r="G71">
        <v>220</v>
      </c>
      <c r="H71">
        <v>335</v>
      </c>
      <c r="I71">
        <v>132</v>
      </c>
      <c r="J71">
        <v>86</v>
      </c>
      <c r="L71">
        <v>178</v>
      </c>
      <c r="M71">
        <v>1743</v>
      </c>
      <c r="N71">
        <v>1074</v>
      </c>
      <c r="O71">
        <v>818</v>
      </c>
      <c r="P71">
        <v>134</v>
      </c>
      <c r="Q71">
        <v>2671</v>
      </c>
      <c r="R71">
        <v>258488</v>
      </c>
      <c r="S71">
        <v>25066</v>
      </c>
      <c r="T71">
        <v>230115</v>
      </c>
      <c r="V71">
        <v>751</v>
      </c>
      <c r="W71">
        <v>221</v>
      </c>
      <c r="X71">
        <v>215</v>
      </c>
      <c r="Y71">
        <v>423</v>
      </c>
      <c r="Z71">
        <v>351</v>
      </c>
      <c r="AA71">
        <v>1706</v>
      </c>
      <c r="AB71">
        <v>1288</v>
      </c>
      <c r="AC71">
        <v>2077</v>
      </c>
      <c r="AD71">
        <v>1538</v>
      </c>
      <c r="AE71">
        <v>2608</v>
      </c>
      <c r="AF71">
        <v>1668</v>
      </c>
      <c r="AG71">
        <v>2650</v>
      </c>
      <c r="AH71">
        <v>1693</v>
      </c>
      <c r="AI71">
        <v>1598</v>
      </c>
      <c r="AJ71">
        <v>1357</v>
      </c>
      <c r="AK71">
        <v>1196</v>
      </c>
      <c r="AL71">
        <v>1068</v>
      </c>
      <c r="AM71">
        <v>2729</v>
      </c>
      <c r="AN71">
        <v>1316</v>
      </c>
      <c r="AO71">
        <v>0.43</v>
      </c>
      <c r="AP71">
        <v>0.31</v>
      </c>
      <c r="AQ71">
        <v>0.13</v>
      </c>
      <c r="AR71">
        <v>0.2</v>
      </c>
      <c r="AS71">
        <v>0.22</v>
      </c>
      <c r="AT71">
        <v>0.16</v>
      </c>
      <c r="AU71">
        <v>15208</v>
      </c>
      <c r="AV71">
        <v>10494</v>
      </c>
      <c r="AW71">
        <v>613</v>
      </c>
      <c r="AX71">
        <v>211</v>
      </c>
      <c r="AY71">
        <v>223</v>
      </c>
      <c r="AZ71">
        <v>1</v>
      </c>
      <c r="BA71">
        <v>13</v>
      </c>
      <c r="BB71">
        <v>13</v>
      </c>
      <c r="BC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1</v>
      </c>
      <c r="BS71">
        <v>0</v>
      </c>
      <c r="BT71">
        <v>0</v>
      </c>
      <c r="BU71">
        <v>5</v>
      </c>
      <c r="BV71">
        <v>5</v>
      </c>
      <c r="BW71">
        <v>9</v>
      </c>
      <c r="BX71">
        <v>24</v>
      </c>
      <c r="BY71">
        <v>34</v>
      </c>
      <c r="BZ71">
        <v>59</v>
      </c>
      <c r="CA71">
        <v>89</v>
      </c>
      <c r="CB71">
        <v>127</v>
      </c>
      <c r="CC71">
        <v>408</v>
      </c>
      <c r="CD71">
        <v>313</v>
      </c>
      <c r="CE71">
        <v>545</v>
      </c>
      <c r="CF71">
        <v>529</v>
      </c>
    </row>
    <row r="72" spans="1:84">
      <c r="A72" s="9">
        <v>43957</v>
      </c>
      <c r="B72" s="63">
        <v>43957</v>
      </c>
      <c r="C72">
        <v>26182</v>
      </c>
      <c r="D72">
        <v>15256</v>
      </c>
      <c r="E72">
        <v>3505</v>
      </c>
      <c r="F72">
        <v>6641</v>
      </c>
      <c r="G72">
        <v>220</v>
      </c>
      <c r="H72">
        <v>342</v>
      </c>
      <c r="I72">
        <v>132</v>
      </c>
      <c r="J72">
        <v>86</v>
      </c>
      <c r="L72">
        <v>480</v>
      </c>
      <c r="M72">
        <v>2076</v>
      </c>
      <c r="N72">
        <v>1089</v>
      </c>
      <c r="O72">
        <v>838</v>
      </c>
      <c r="P72">
        <v>136</v>
      </c>
      <c r="Q72">
        <v>2492</v>
      </c>
      <c r="R72">
        <v>262041</v>
      </c>
      <c r="S72">
        <v>24579</v>
      </c>
      <c r="T72">
        <v>233367</v>
      </c>
      <c r="V72">
        <v>751</v>
      </c>
      <c r="W72">
        <v>223</v>
      </c>
      <c r="X72">
        <v>216</v>
      </c>
      <c r="Y72">
        <v>423</v>
      </c>
      <c r="Z72">
        <v>359</v>
      </c>
      <c r="AA72">
        <v>1756</v>
      </c>
      <c r="AB72">
        <v>1338</v>
      </c>
      <c r="AC72">
        <v>2128</v>
      </c>
      <c r="AD72">
        <v>1583</v>
      </c>
      <c r="AE72">
        <v>2668</v>
      </c>
      <c r="AF72">
        <v>1720</v>
      </c>
      <c r="AG72">
        <v>2701</v>
      </c>
      <c r="AH72">
        <v>1730</v>
      </c>
      <c r="AI72">
        <v>1616</v>
      </c>
      <c r="AJ72">
        <v>1372</v>
      </c>
      <c r="AK72">
        <v>1202</v>
      </c>
      <c r="AL72">
        <v>1073</v>
      </c>
      <c r="AM72">
        <v>2754</v>
      </c>
      <c r="AN72">
        <v>1320</v>
      </c>
      <c r="AO72">
        <v>0.43</v>
      </c>
      <c r="AP72">
        <v>0.3</v>
      </c>
      <c r="AQ72">
        <v>0.12</v>
      </c>
      <c r="AR72">
        <v>0.2</v>
      </c>
      <c r="AS72">
        <v>0.22</v>
      </c>
      <c r="AT72">
        <v>0.16</v>
      </c>
      <c r="AU72">
        <v>15471</v>
      </c>
      <c r="AV72">
        <v>10711</v>
      </c>
      <c r="AW72">
        <v>623</v>
      </c>
      <c r="AX72">
        <v>213</v>
      </c>
      <c r="AY72">
        <v>226</v>
      </c>
      <c r="AZ72">
        <v>1</v>
      </c>
      <c r="BA72">
        <v>13</v>
      </c>
      <c r="BB72">
        <v>13</v>
      </c>
      <c r="BC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1</v>
      </c>
      <c r="BS72">
        <v>0</v>
      </c>
      <c r="BT72">
        <v>0</v>
      </c>
      <c r="BU72">
        <v>5</v>
      </c>
      <c r="BV72">
        <v>5</v>
      </c>
      <c r="BW72">
        <v>9</v>
      </c>
      <c r="BX72">
        <v>24</v>
      </c>
      <c r="BY72">
        <v>34</v>
      </c>
      <c r="BZ72">
        <v>61</v>
      </c>
      <c r="CA72">
        <v>90</v>
      </c>
      <c r="CB72">
        <v>128</v>
      </c>
      <c r="CC72">
        <v>417</v>
      </c>
      <c r="CD72">
        <v>315</v>
      </c>
      <c r="CE72">
        <v>555</v>
      </c>
      <c r="CF72">
        <v>534</v>
      </c>
    </row>
    <row r="73" spans="1:84">
      <c r="A73" s="9">
        <v>43958</v>
      </c>
      <c r="B73" s="63">
        <v>43958</v>
      </c>
      <c r="C73">
        <v>26715</v>
      </c>
      <c r="D73">
        <v>15450</v>
      </c>
      <c r="E73">
        <v>3545</v>
      </c>
      <c r="F73">
        <v>6935</v>
      </c>
      <c r="G73">
        <v>220</v>
      </c>
      <c r="H73">
        <v>343</v>
      </c>
      <c r="I73">
        <v>132</v>
      </c>
      <c r="J73">
        <v>90</v>
      </c>
      <c r="L73">
        <v>533</v>
      </c>
      <c r="M73">
        <v>2258</v>
      </c>
      <c r="N73">
        <v>1105</v>
      </c>
      <c r="O73">
        <v>874</v>
      </c>
      <c r="P73">
        <v>135</v>
      </c>
      <c r="Q73">
        <v>2666</v>
      </c>
      <c r="R73">
        <v>265572</v>
      </c>
      <c r="S73">
        <v>27318</v>
      </c>
      <c r="T73">
        <v>236191</v>
      </c>
      <c r="V73">
        <v>751</v>
      </c>
      <c r="W73">
        <v>231</v>
      </c>
      <c r="X73">
        <v>223</v>
      </c>
      <c r="Y73">
        <v>431</v>
      </c>
      <c r="Z73">
        <v>373</v>
      </c>
      <c r="AA73">
        <v>1796</v>
      </c>
      <c r="AB73">
        <v>1397</v>
      </c>
      <c r="AC73">
        <v>2191</v>
      </c>
      <c r="AD73">
        <v>1626</v>
      </c>
      <c r="AE73">
        <v>2736</v>
      </c>
      <c r="AF73">
        <v>1757</v>
      </c>
      <c r="AG73">
        <v>2746</v>
      </c>
      <c r="AH73">
        <v>1769</v>
      </c>
      <c r="AI73">
        <v>1638</v>
      </c>
      <c r="AJ73">
        <v>1396</v>
      </c>
      <c r="AK73">
        <v>1210</v>
      </c>
      <c r="AL73">
        <v>1079</v>
      </c>
      <c r="AM73">
        <v>2789</v>
      </c>
      <c r="AN73">
        <v>1327</v>
      </c>
      <c r="AO73">
        <v>0.43</v>
      </c>
      <c r="AP73">
        <v>0.3</v>
      </c>
      <c r="AQ73">
        <v>0.12</v>
      </c>
      <c r="AR73">
        <v>0.2</v>
      </c>
      <c r="AS73">
        <v>0.22</v>
      </c>
      <c r="AT73">
        <v>0.16</v>
      </c>
      <c r="AU73">
        <v>15768</v>
      </c>
      <c r="AV73">
        <v>10947</v>
      </c>
      <c r="AW73">
        <v>634</v>
      </c>
      <c r="AX73">
        <v>213</v>
      </c>
      <c r="AY73">
        <v>230</v>
      </c>
      <c r="AZ73">
        <v>1</v>
      </c>
      <c r="BA73">
        <v>13</v>
      </c>
      <c r="BB73">
        <v>14</v>
      </c>
      <c r="BC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1</v>
      </c>
      <c r="BS73">
        <v>0</v>
      </c>
      <c r="BT73">
        <v>0</v>
      </c>
      <c r="BU73">
        <v>5</v>
      </c>
      <c r="BV73">
        <v>5</v>
      </c>
      <c r="BW73">
        <v>9</v>
      </c>
      <c r="BX73">
        <v>24</v>
      </c>
      <c r="BY73">
        <v>34</v>
      </c>
      <c r="BZ73">
        <v>61</v>
      </c>
      <c r="CA73">
        <v>91</v>
      </c>
      <c r="CB73">
        <v>132</v>
      </c>
      <c r="CC73">
        <v>423</v>
      </c>
      <c r="CD73">
        <v>320</v>
      </c>
      <c r="CE73">
        <v>562</v>
      </c>
      <c r="CF73">
        <v>543</v>
      </c>
    </row>
    <row r="74" spans="1:84">
      <c r="A74" s="9">
        <v>43959</v>
      </c>
      <c r="B74" s="63">
        <v>43959</v>
      </c>
      <c r="C74">
        <v>27268</v>
      </c>
      <c r="D74">
        <v>15809</v>
      </c>
      <c r="E74">
        <v>3564</v>
      </c>
      <c r="F74">
        <v>7093</v>
      </c>
      <c r="G74">
        <v>232</v>
      </c>
      <c r="H74">
        <v>345</v>
      </c>
      <c r="I74">
        <v>135</v>
      </c>
      <c r="J74">
        <v>90</v>
      </c>
      <c r="L74">
        <v>553</v>
      </c>
      <c r="M74">
        <v>2422</v>
      </c>
      <c r="N74">
        <v>1114</v>
      </c>
      <c r="O74">
        <v>842</v>
      </c>
      <c r="P74">
        <v>127</v>
      </c>
      <c r="Q74">
        <v>2984</v>
      </c>
      <c r="R74">
        <v>269266</v>
      </c>
      <c r="S74">
        <v>26829</v>
      </c>
      <c r="T74">
        <v>239014</v>
      </c>
      <c r="V74">
        <v>770</v>
      </c>
      <c r="W74">
        <v>235</v>
      </c>
      <c r="X74">
        <v>229</v>
      </c>
      <c r="Y74">
        <v>438</v>
      </c>
      <c r="Z74">
        <v>381</v>
      </c>
      <c r="AA74">
        <v>1831</v>
      </c>
      <c r="AB74">
        <v>1439</v>
      </c>
      <c r="AC74">
        <v>2264</v>
      </c>
      <c r="AD74">
        <v>1668</v>
      </c>
      <c r="AE74">
        <v>2791</v>
      </c>
      <c r="AF74">
        <v>1807</v>
      </c>
      <c r="AG74">
        <v>2804</v>
      </c>
      <c r="AH74">
        <v>1801</v>
      </c>
      <c r="AI74">
        <v>1668</v>
      </c>
      <c r="AJ74">
        <v>1429</v>
      </c>
      <c r="AK74">
        <v>1228</v>
      </c>
      <c r="AL74">
        <v>1090</v>
      </c>
      <c r="AM74">
        <v>2828</v>
      </c>
      <c r="AN74">
        <v>1337</v>
      </c>
      <c r="AO74">
        <v>0.42</v>
      </c>
      <c r="AP74">
        <v>0.3</v>
      </c>
      <c r="AQ74">
        <v>0.12</v>
      </c>
      <c r="AR74">
        <v>0.2</v>
      </c>
      <c r="AS74">
        <v>0.21</v>
      </c>
      <c r="AT74">
        <v>0.16</v>
      </c>
      <c r="AU74">
        <v>16087</v>
      </c>
      <c r="AV74">
        <v>11181</v>
      </c>
      <c r="AW74">
        <v>639</v>
      </c>
      <c r="AX74">
        <v>214</v>
      </c>
      <c r="AY74">
        <v>233</v>
      </c>
      <c r="AZ74">
        <v>1</v>
      </c>
      <c r="BA74">
        <v>13</v>
      </c>
      <c r="BB74">
        <v>14</v>
      </c>
      <c r="BC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1</v>
      </c>
      <c r="BS74">
        <v>0</v>
      </c>
      <c r="BT74">
        <v>0</v>
      </c>
      <c r="BU74">
        <v>5</v>
      </c>
      <c r="BV74">
        <v>5</v>
      </c>
      <c r="BW74">
        <v>9</v>
      </c>
      <c r="BX74">
        <v>24</v>
      </c>
      <c r="BY74">
        <v>34</v>
      </c>
      <c r="BZ74">
        <v>61</v>
      </c>
      <c r="CA74">
        <v>93</v>
      </c>
      <c r="CB74">
        <v>133</v>
      </c>
      <c r="CC74">
        <v>428</v>
      </c>
      <c r="CD74">
        <v>321</v>
      </c>
      <c r="CE74">
        <v>569</v>
      </c>
      <c r="CF74">
        <v>545</v>
      </c>
    </row>
    <row r="75" spans="1:84">
      <c r="A75" s="9">
        <v>43960</v>
      </c>
      <c r="B75" s="63">
        <v>43960</v>
      </c>
      <c r="C75">
        <v>27406</v>
      </c>
      <c r="D75">
        <v>15854</v>
      </c>
      <c r="E75">
        <v>3581</v>
      </c>
      <c r="F75">
        <v>7166</v>
      </c>
      <c r="G75">
        <v>235</v>
      </c>
      <c r="H75">
        <v>345</v>
      </c>
      <c r="I75">
        <v>135</v>
      </c>
      <c r="J75">
        <v>90</v>
      </c>
      <c r="L75">
        <v>138</v>
      </c>
      <c r="M75">
        <v>2499</v>
      </c>
      <c r="N75">
        <v>1126</v>
      </c>
      <c r="O75">
        <v>815</v>
      </c>
      <c r="P75">
        <v>120</v>
      </c>
      <c r="Q75">
        <v>2955</v>
      </c>
      <c r="R75">
        <v>272443</v>
      </c>
      <c r="S75">
        <v>26667</v>
      </c>
      <c r="T75">
        <v>242082</v>
      </c>
      <c r="V75">
        <v>770</v>
      </c>
      <c r="W75">
        <v>235</v>
      </c>
      <c r="X75">
        <v>230</v>
      </c>
      <c r="Y75">
        <v>445</v>
      </c>
      <c r="Z75">
        <v>386</v>
      </c>
      <c r="AA75">
        <v>1839</v>
      </c>
      <c r="AB75">
        <v>1443</v>
      </c>
      <c r="AC75">
        <v>2273</v>
      </c>
      <c r="AD75">
        <v>1679</v>
      </c>
      <c r="AE75">
        <v>2798</v>
      </c>
      <c r="AF75">
        <v>1816</v>
      </c>
      <c r="AG75">
        <v>2815</v>
      </c>
      <c r="AH75">
        <v>1806</v>
      </c>
      <c r="AI75">
        <v>1683</v>
      </c>
      <c r="AJ75">
        <v>1434</v>
      </c>
      <c r="AK75">
        <v>1244</v>
      </c>
      <c r="AL75">
        <v>1095</v>
      </c>
      <c r="AM75">
        <v>2843</v>
      </c>
      <c r="AN75">
        <v>1342</v>
      </c>
      <c r="AO75">
        <v>0.42</v>
      </c>
      <c r="AP75">
        <v>0.3</v>
      </c>
      <c r="AQ75">
        <v>0.12</v>
      </c>
      <c r="AR75">
        <v>0.2</v>
      </c>
      <c r="AS75">
        <v>0.21</v>
      </c>
      <c r="AT75">
        <v>0.16</v>
      </c>
      <c r="AU75">
        <v>16175</v>
      </c>
      <c r="AV75">
        <v>11231</v>
      </c>
      <c r="AW75">
        <v>645</v>
      </c>
      <c r="AX75">
        <v>215</v>
      </c>
      <c r="AY75">
        <v>238</v>
      </c>
      <c r="AZ75">
        <v>1</v>
      </c>
      <c r="BA75">
        <v>13</v>
      </c>
      <c r="BB75">
        <v>14</v>
      </c>
      <c r="BC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1</v>
      </c>
      <c r="BS75">
        <v>0</v>
      </c>
      <c r="BT75">
        <v>0</v>
      </c>
      <c r="BU75">
        <v>6</v>
      </c>
      <c r="BV75">
        <v>5</v>
      </c>
      <c r="BW75">
        <v>9</v>
      </c>
      <c r="BX75">
        <v>27</v>
      </c>
      <c r="BY75">
        <v>34</v>
      </c>
      <c r="BZ75">
        <v>63</v>
      </c>
      <c r="CA75">
        <v>93</v>
      </c>
      <c r="CB75">
        <v>133</v>
      </c>
      <c r="CC75">
        <v>432</v>
      </c>
      <c r="CD75">
        <v>323</v>
      </c>
      <c r="CE75">
        <v>574</v>
      </c>
      <c r="CF75">
        <v>552</v>
      </c>
    </row>
    <row r="76" spans="1:84">
      <c r="A76" s="9">
        <v>43961</v>
      </c>
      <c r="B76" s="63">
        <v>43961</v>
      </c>
      <c r="C76">
        <v>27581</v>
      </c>
      <c r="D76">
        <v>15952</v>
      </c>
      <c r="E76">
        <v>3581</v>
      </c>
      <c r="F76">
        <v>7242</v>
      </c>
      <c r="G76">
        <v>235</v>
      </c>
      <c r="H76">
        <v>346</v>
      </c>
      <c r="I76">
        <v>135</v>
      </c>
      <c r="J76">
        <v>90</v>
      </c>
      <c r="L76">
        <v>175</v>
      </c>
      <c r="M76">
        <v>2549</v>
      </c>
      <c r="N76">
        <v>1135</v>
      </c>
      <c r="O76">
        <v>797</v>
      </c>
      <c r="P76">
        <v>112</v>
      </c>
      <c r="Q76">
        <v>2754</v>
      </c>
      <c r="R76">
        <v>274536</v>
      </c>
      <c r="S76">
        <v>26344</v>
      </c>
      <c r="T76">
        <v>244201</v>
      </c>
      <c r="V76">
        <v>770</v>
      </c>
      <c r="W76">
        <v>235</v>
      </c>
      <c r="X76">
        <v>233</v>
      </c>
      <c r="Y76">
        <v>452</v>
      </c>
      <c r="Z76">
        <v>390</v>
      </c>
      <c r="AA76">
        <v>1848</v>
      </c>
      <c r="AB76">
        <v>1467</v>
      </c>
      <c r="AC76">
        <v>2288</v>
      </c>
      <c r="AD76">
        <v>1695</v>
      </c>
      <c r="AE76">
        <v>2809</v>
      </c>
      <c r="AF76">
        <v>1831</v>
      </c>
      <c r="AG76">
        <v>2830</v>
      </c>
      <c r="AH76">
        <v>1827</v>
      </c>
      <c r="AI76">
        <v>1687</v>
      </c>
      <c r="AJ76">
        <v>1447</v>
      </c>
      <c r="AK76">
        <v>1251</v>
      </c>
      <c r="AL76">
        <v>1102</v>
      </c>
      <c r="AM76">
        <v>2845</v>
      </c>
      <c r="AN76">
        <v>1344</v>
      </c>
      <c r="AO76">
        <v>0.42</v>
      </c>
      <c r="AP76">
        <v>0.3</v>
      </c>
      <c r="AQ76">
        <v>0.12</v>
      </c>
      <c r="AR76">
        <v>0.2</v>
      </c>
      <c r="AS76">
        <v>0.21</v>
      </c>
      <c r="AT76">
        <v>0.16</v>
      </c>
      <c r="AU76">
        <v>16245</v>
      </c>
      <c r="AV76">
        <v>11336</v>
      </c>
      <c r="AW76">
        <v>648</v>
      </c>
      <c r="AX76">
        <v>216</v>
      </c>
      <c r="AY76">
        <v>243</v>
      </c>
      <c r="AZ76">
        <v>1</v>
      </c>
      <c r="BA76">
        <v>13</v>
      </c>
      <c r="BB76">
        <v>14</v>
      </c>
      <c r="BC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1</v>
      </c>
      <c r="BS76">
        <v>0</v>
      </c>
      <c r="BT76">
        <v>0</v>
      </c>
      <c r="BU76">
        <v>6</v>
      </c>
      <c r="BV76">
        <v>5</v>
      </c>
      <c r="BW76">
        <v>9</v>
      </c>
      <c r="BX76">
        <v>27</v>
      </c>
      <c r="BY76">
        <v>34</v>
      </c>
      <c r="BZ76">
        <v>63</v>
      </c>
      <c r="CA76">
        <v>94</v>
      </c>
      <c r="CB76">
        <v>133</v>
      </c>
      <c r="CC76">
        <v>439</v>
      </c>
      <c r="CD76">
        <v>324</v>
      </c>
      <c r="CE76">
        <v>582</v>
      </c>
      <c r="CF76">
        <v>553</v>
      </c>
    </row>
    <row r="77" spans="1:84">
      <c r="A77" s="9">
        <v>43962</v>
      </c>
      <c r="B77" s="63">
        <v>43962</v>
      </c>
      <c r="C77">
        <v>27679</v>
      </c>
      <c r="D77">
        <v>16008</v>
      </c>
      <c r="E77">
        <v>3545</v>
      </c>
      <c r="F77">
        <v>7316</v>
      </c>
      <c r="G77">
        <v>237</v>
      </c>
      <c r="H77">
        <v>348</v>
      </c>
      <c r="I77">
        <v>135</v>
      </c>
      <c r="J77">
        <v>90</v>
      </c>
      <c r="L77">
        <v>98</v>
      </c>
      <c r="M77">
        <v>2549</v>
      </c>
      <c r="N77">
        <v>1144</v>
      </c>
      <c r="O77">
        <v>805</v>
      </c>
      <c r="P77">
        <v>112</v>
      </c>
      <c r="Q77">
        <v>2642</v>
      </c>
      <c r="R77">
        <v>276153</v>
      </c>
      <c r="S77">
        <v>28307</v>
      </c>
      <c r="T77">
        <v>245832</v>
      </c>
      <c r="V77">
        <v>770</v>
      </c>
      <c r="W77">
        <v>236</v>
      </c>
      <c r="X77">
        <v>237</v>
      </c>
      <c r="Y77">
        <v>455</v>
      </c>
      <c r="Z77">
        <v>394</v>
      </c>
      <c r="AA77">
        <v>1860</v>
      </c>
      <c r="AB77">
        <v>1474</v>
      </c>
      <c r="AC77">
        <v>2289</v>
      </c>
      <c r="AD77">
        <v>1700</v>
      </c>
      <c r="AE77">
        <v>2810</v>
      </c>
      <c r="AF77">
        <v>1839</v>
      </c>
      <c r="AG77">
        <v>2838</v>
      </c>
      <c r="AH77">
        <v>1835</v>
      </c>
      <c r="AI77">
        <v>1694</v>
      </c>
      <c r="AJ77">
        <v>1448</v>
      </c>
      <c r="AK77">
        <v>1253</v>
      </c>
      <c r="AL77">
        <v>1105</v>
      </c>
      <c r="AM77">
        <v>2863</v>
      </c>
      <c r="AN77">
        <v>1349</v>
      </c>
      <c r="AO77">
        <v>0.42</v>
      </c>
      <c r="AP77">
        <v>0.3</v>
      </c>
      <c r="AQ77">
        <v>0.12</v>
      </c>
      <c r="AR77">
        <v>0.2</v>
      </c>
      <c r="AS77">
        <v>0.21</v>
      </c>
      <c r="AT77">
        <v>0.15</v>
      </c>
      <c r="AU77">
        <v>16298</v>
      </c>
      <c r="AV77">
        <v>11381</v>
      </c>
      <c r="AW77">
        <v>651</v>
      </c>
      <c r="AX77">
        <v>216</v>
      </c>
      <c r="AY77">
        <v>248</v>
      </c>
      <c r="AZ77">
        <v>1</v>
      </c>
      <c r="BA77">
        <v>14</v>
      </c>
      <c r="BB77">
        <v>14</v>
      </c>
      <c r="BC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1</v>
      </c>
      <c r="BS77">
        <v>0</v>
      </c>
      <c r="BT77">
        <v>0</v>
      </c>
      <c r="BU77">
        <v>6</v>
      </c>
      <c r="BV77">
        <v>5</v>
      </c>
      <c r="BW77">
        <v>9</v>
      </c>
      <c r="BX77">
        <v>27</v>
      </c>
      <c r="BY77">
        <v>35</v>
      </c>
      <c r="BZ77">
        <v>64</v>
      </c>
      <c r="CA77">
        <v>94</v>
      </c>
      <c r="CB77">
        <v>134</v>
      </c>
      <c r="CC77">
        <v>443</v>
      </c>
      <c r="CD77">
        <v>326</v>
      </c>
      <c r="CE77">
        <v>587</v>
      </c>
      <c r="CF77">
        <v>557</v>
      </c>
    </row>
    <row r="78" spans="1:84">
      <c r="A78" s="9">
        <v>43963</v>
      </c>
      <c r="B78" s="63">
        <v>43963</v>
      </c>
      <c r="C78">
        <v>27913</v>
      </c>
      <c r="D78">
        <v>16053</v>
      </c>
      <c r="E78">
        <v>3553</v>
      </c>
      <c r="F78">
        <v>7494</v>
      </c>
      <c r="G78">
        <v>238</v>
      </c>
      <c r="H78">
        <v>350</v>
      </c>
      <c r="I78">
        <v>135</v>
      </c>
      <c r="J78">
        <v>90</v>
      </c>
      <c r="L78">
        <v>234</v>
      </c>
      <c r="M78">
        <v>3013</v>
      </c>
      <c r="N78">
        <v>1163</v>
      </c>
      <c r="O78">
        <v>709</v>
      </c>
      <c r="P78">
        <v>113</v>
      </c>
      <c r="Q78">
        <v>2719</v>
      </c>
      <c r="R78">
        <v>279933</v>
      </c>
      <c r="S78">
        <v>27054</v>
      </c>
      <c r="T78">
        <v>249301</v>
      </c>
      <c r="V78">
        <v>770</v>
      </c>
      <c r="W78">
        <v>236</v>
      </c>
      <c r="X78">
        <v>242</v>
      </c>
      <c r="Y78">
        <v>463</v>
      </c>
      <c r="Z78">
        <v>401</v>
      </c>
      <c r="AA78">
        <v>1883</v>
      </c>
      <c r="AB78">
        <v>1489</v>
      </c>
      <c r="AC78">
        <v>2310</v>
      </c>
      <c r="AD78">
        <v>1717</v>
      </c>
      <c r="AE78">
        <v>2828</v>
      </c>
      <c r="AF78">
        <v>1865</v>
      </c>
      <c r="AG78">
        <v>2853</v>
      </c>
      <c r="AH78">
        <v>1857</v>
      </c>
      <c r="AI78">
        <v>1704</v>
      </c>
      <c r="AJ78">
        <v>1455</v>
      </c>
      <c r="AK78">
        <v>1258</v>
      </c>
      <c r="AL78">
        <v>1107</v>
      </c>
      <c r="AM78">
        <v>2881</v>
      </c>
      <c r="AN78">
        <v>1364</v>
      </c>
      <c r="AO78">
        <v>0.42</v>
      </c>
      <c r="AP78">
        <v>0.3</v>
      </c>
      <c r="AQ78">
        <v>0.12</v>
      </c>
      <c r="AR78">
        <v>0.2</v>
      </c>
      <c r="AS78">
        <v>0.21</v>
      </c>
      <c r="AT78">
        <v>0.15</v>
      </c>
      <c r="AU78">
        <v>16416</v>
      </c>
      <c r="AV78">
        <v>11497</v>
      </c>
      <c r="AW78">
        <v>660</v>
      </c>
      <c r="AX78">
        <v>219</v>
      </c>
      <c r="AY78">
        <v>254</v>
      </c>
      <c r="AZ78">
        <v>1</v>
      </c>
      <c r="BA78">
        <v>14</v>
      </c>
      <c r="BB78">
        <v>15</v>
      </c>
      <c r="BC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1</v>
      </c>
      <c r="BS78">
        <v>0</v>
      </c>
      <c r="BT78">
        <v>0</v>
      </c>
      <c r="BU78">
        <v>6</v>
      </c>
      <c r="BV78">
        <v>6</v>
      </c>
      <c r="BW78">
        <v>10</v>
      </c>
      <c r="BX78">
        <v>28</v>
      </c>
      <c r="BY78">
        <v>35</v>
      </c>
      <c r="BZ78">
        <v>66</v>
      </c>
      <c r="CA78">
        <v>95</v>
      </c>
      <c r="CB78">
        <v>136</v>
      </c>
      <c r="CC78">
        <v>448</v>
      </c>
      <c r="CD78">
        <v>332</v>
      </c>
      <c r="CE78">
        <v>594</v>
      </c>
      <c r="CF78">
        <v>569</v>
      </c>
    </row>
    <row r="79" spans="1:84">
      <c r="A79" s="9">
        <v>43964</v>
      </c>
      <c r="B79" s="63">
        <v>43964</v>
      </c>
      <c r="C79">
        <v>28132</v>
      </c>
      <c r="D79">
        <v>16112</v>
      </c>
      <c r="E79">
        <v>3559</v>
      </c>
      <c r="F79">
        <v>7647</v>
      </c>
      <c r="G79">
        <v>238</v>
      </c>
      <c r="H79">
        <v>351</v>
      </c>
      <c r="I79">
        <v>135</v>
      </c>
      <c r="J79">
        <v>90</v>
      </c>
      <c r="L79">
        <v>219</v>
      </c>
      <c r="M79">
        <v>3182</v>
      </c>
      <c r="N79">
        <v>1175</v>
      </c>
      <c r="O79">
        <v>692</v>
      </c>
      <c r="P79">
        <v>103</v>
      </c>
      <c r="Q79">
        <v>2686</v>
      </c>
      <c r="R79">
        <v>282961</v>
      </c>
      <c r="S79">
        <v>26278</v>
      </c>
      <c r="T79">
        <v>252143</v>
      </c>
      <c r="V79">
        <v>770</v>
      </c>
      <c r="W79">
        <v>239</v>
      </c>
      <c r="X79">
        <v>245</v>
      </c>
      <c r="Y79">
        <v>466</v>
      </c>
      <c r="Z79">
        <v>406</v>
      </c>
      <c r="AA79">
        <v>1910</v>
      </c>
      <c r="AB79">
        <v>1501</v>
      </c>
      <c r="AC79">
        <v>2331</v>
      </c>
      <c r="AD79">
        <v>1741</v>
      </c>
      <c r="AE79">
        <v>2841</v>
      </c>
      <c r="AF79">
        <v>1887</v>
      </c>
      <c r="AG79">
        <v>2870</v>
      </c>
      <c r="AH79">
        <v>1876</v>
      </c>
      <c r="AI79">
        <v>1704</v>
      </c>
      <c r="AJ79">
        <v>1463</v>
      </c>
      <c r="AK79">
        <v>1271</v>
      </c>
      <c r="AL79">
        <v>1111</v>
      </c>
      <c r="AM79">
        <v>2892</v>
      </c>
      <c r="AN79">
        <v>1378</v>
      </c>
      <c r="AO79">
        <v>0.42</v>
      </c>
      <c r="AP79">
        <v>0.3</v>
      </c>
      <c r="AQ79">
        <v>0.12</v>
      </c>
      <c r="AR79">
        <v>0.2</v>
      </c>
      <c r="AS79">
        <v>0.21</v>
      </c>
      <c r="AT79">
        <v>0.15</v>
      </c>
      <c r="AU79">
        <v>16524</v>
      </c>
      <c r="AV79">
        <v>11608</v>
      </c>
      <c r="AW79">
        <v>667</v>
      </c>
      <c r="AX79">
        <v>221</v>
      </c>
      <c r="AY79">
        <v>257</v>
      </c>
      <c r="AZ79">
        <v>1</v>
      </c>
      <c r="BA79">
        <v>14</v>
      </c>
      <c r="BB79">
        <v>15</v>
      </c>
      <c r="BC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1</v>
      </c>
      <c r="BS79">
        <v>0</v>
      </c>
      <c r="BT79">
        <v>0</v>
      </c>
      <c r="BU79">
        <v>6</v>
      </c>
      <c r="BV79">
        <v>6</v>
      </c>
      <c r="BW79">
        <v>10</v>
      </c>
      <c r="BX79">
        <v>28</v>
      </c>
      <c r="BY79">
        <v>37</v>
      </c>
      <c r="BZ79">
        <v>67</v>
      </c>
      <c r="CA79">
        <v>96</v>
      </c>
      <c r="CB79">
        <v>136</v>
      </c>
      <c r="CC79">
        <v>453</v>
      </c>
      <c r="CD79">
        <v>335</v>
      </c>
      <c r="CE79">
        <v>602</v>
      </c>
      <c r="CF79">
        <v>573</v>
      </c>
    </row>
    <row r="80" spans="1:84">
      <c r="A80" s="9">
        <v>43965</v>
      </c>
      <c r="B80" s="63">
        <v>43965</v>
      </c>
      <c r="C80">
        <v>28319</v>
      </c>
      <c r="D80">
        <v>16166</v>
      </c>
      <c r="E80">
        <v>3569</v>
      </c>
      <c r="F80">
        <v>7767</v>
      </c>
      <c r="G80">
        <v>238</v>
      </c>
      <c r="H80">
        <v>354</v>
      </c>
      <c r="I80">
        <v>135</v>
      </c>
      <c r="J80">
        <v>90</v>
      </c>
      <c r="L80">
        <v>187</v>
      </c>
      <c r="M80">
        <v>3198</v>
      </c>
      <c r="N80">
        <v>1184</v>
      </c>
      <c r="O80">
        <v>680</v>
      </c>
      <c r="P80">
        <v>108</v>
      </c>
      <c r="Q80">
        <v>2676</v>
      </c>
      <c r="R80">
        <v>286285</v>
      </c>
      <c r="S80">
        <v>26082</v>
      </c>
      <c r="T80">
        <v>255290</v>
      </c>
      <c r="V80">
        <v>770</v>
      </c>
      <c r="W80">
        <v>245</v>
      </c>
      <c r="X80">
        <v>246</v>
      </c>
      <c r="Y80">
        <v>469</v>
      </c>
      <c r="Z80">
        <v>411</v>
      </c>
      <c r="AA80">
        <v>1931</v>
      </c>
      <c r="AB80">
        <v>1519</v>
      </c>
      <c r="AC80">
        <v>2348</v>
      </c>
      <c r="AD80">
        <v>1753</v>
      </c>
      <c r="AE80">
        <v>2853</v>
      </c>
      <c r="AF80">
        <v>1905</v>
      </c>
      <c r="AG80">
        <v>2897</v>
      </c>
      <c r="AH80">
        <v>1895</v>
      </c>
      <c r="AI80">
        <v>1706</v>
      </c>
      <c r="AJ80">
        <v>1469</v>
      </c>
      <c r="AK80">
        <v>1272</v>
      </c>
      <c r="AL80">
        <v>1116</v>
      </c>
      <c r="AM80">
        <v>2901</v>
      </c>
      <c r="AN80">
        <v>1383</v>
      </c>
      <c r="AO80">
        <v>0.42</v>
      </c>
      <c r="AP80">
        <v>0.3</v>
      </c>
      <c r="AQ80">
        <v>0.12</v>
      </c>
      <c r="AR80">
        <v>0.2</v>
      </c>
      <c r="AS80">
        <v>0.21</v>
      </c>
      <c r="AT80">
        <v>0.15</v>
      </c>
      <c r="AU80">
        <v>16622</v>
      </c>
      <c r="AV80">
        <v>11697</v>
      </c>
      <c r="AW80">
        <v>674</v>
      </c>
      <c r="AX80">
        <v>221</v>
      </c>
      <c r="AY80">
        <v>259</v>
      </c>
      <c r="AZ80">
        <v>1</v>
      </c>
      <c r="BA80">
        <v>14</v>
      </c>
      <c r="BB80">
        <v>15</v>
      </c>
      <c r="BC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1</v>
      </c>
      <c r="BS80">
        <v>0</v>
      </c>
      <c r="BT80">
        <v>0</v>
      </c>
      <c r="BU80">
        <v>6</v>
      </c>
      <c r="BV80">
        <v>7</v>
      </c>
      <c r="BW80">
        <v>11</v>
      </c>
      <c r="BX80">
        <v>28</v>
      </c>
      <c r="BY80">
        <v>37</v>
      </c>
      <c r="BZ80">
        <v>67</v>
      </c>
      <c r="CA80">
        <v>99</v>
      </c>
      <c r="CB80">
        <v>136</v>
      </c>
      <c r="CC80">
        <v>455</v>
      </c>
      <c r="CD80">
        <v>337</v>
      </c>
      <c r="CE80">
        <v>608</v>
      </c>
      <c r="CF80">
        <v>576</v>
      </c>
    </row>
    <row r="81" spans="1:84">
      <c r="A81" s="9">
        <v>43966</v>
      </c>
      <c r="B81" s="63">
        <v>43966</v>
      </c>
      <c r="C81">
        <v>28583</v>
      </c>
      <c r="D81">
        <v>16214</v>
      </c>
      <c r="E81">
        <v>3598</v>
      </c>
      <c r="F81">
        <v>7951</v>
      </c>
      <c r="G81">
        <v>240</v>
      </c>
      <c r="H81">
        <v>355</v>
      </c>
      <c r="I81">
        <v>135</v>
      </c>
      <c r="J81">
        <v>90</v>
      </c>
      <c r="L81">
        <v>264</v>
      </c>
      <c r="M81">
        <v>3328</v>
      </c>
      <c r="N81">
        <v>1190</v>
      </c>
      <c r="O81">
        <v>673</v>
      </c>
      <c r="P81">
        <v>112</v>
      </c>
      <c r="Q81">
        <v>2722</v>
      </c>
      <c r="R81">
        <v>289309</v>
      </c>
      <c r="S81">
        <v>25792</v>
      </c>
      <c r="T81">
        <v>258004</v>
      </c>
      <c r="V81">
        <v>770</v>
      </c>
      <c r="W81">
        <v>248</v>
      </c>
      <c r="X81">
        <v>251</v>
      </c>
      <c r="Y81">
        <v>475</v>
      </c>
      <c r="Z81">
        <v>418</v>
      </c>
      <c r="AA81">
        <v>1962</v>
      </c>
      <c r="AB81">
        <v>1547</v>
      </c>
      <c r="AC81">
        <v>2376</v>
      </c>
      <c r="AD81">
        <v>1781</v>
      </c>
      <c r="AE81">
        <v>2870</v>
      </c>
      <c r="AF81">
        <v>1926</v>
      </c>
      <c r="AG81">
        <v>2910</v>
      </c>
      <c r="AH81">
        <v>1914</v>
      </c>
      <c r="AI81">
        <v>1714</v>
      </c>
      <c r="AJ81">
        <v>1481</v>
      </c>
      <c r="AK81">
        <v>1277</v>
      </c>
      <c r="AL81">
        <v>1125</v>
      </c>
      <c r="AM81">
        <v>2914</v>
      </c>
      <c r="AN81">
        <v>1394</v>
      </c>
      <c r="AO81">
        <v>0.41</v>
      </c>
      <c r="AP81">
        <v>0.3</v>
      </c>
      <c r="AQ81">
        <v>0.12</v>
      </c>
      <c r="AR81">
        <v>0.2</v>
      </c>
      <c r="AS81">
        <v>0.21</v>
      </c>
      <c r="AT81">
        <v>0.15</v>
      </c>
      <c r="AU81">
        <v>16746</v>
      </c>
      <c r="AV81">
        <v>11837</v>
      </c>
      <c r="AW81">
        <v>677</v>
      </c>
      <c r="AX81">
        <v>221</v>
      </c>
      <c r="AY81">
        <v>262</v>
      </c>
      <c r="AZ81">
        <v>1</v>
      </c>
      <c r="BA81">
        <v>14</v>
      </c>
      <c r="BB81">
        <v>15</v>
      </c>
      <c r="BC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1</v>
      </c>
      <c r="BS81">
        <v>0</v>
      </c>
      <c r="BT81">
        <v>0</v>
      </c>
      <c r="BU81">
        <v>6</v>
      </c>
      <c r="BV81">
        <v>7</v>
      </c>
      <c r="BW81">
        <v>12</v>
      </c>
      <c r="BX81">
        <v>28</v>
      </c>
      <c r="BY81">
        <v>38</v>
      </c>
      <c r="BZ81">
        <v>67</v>
      </c>
      <c r="CA81">
        <v>99</v>
      </c>
      <c r="CB81">
        <v>136</v>
      </c>
      <c r="CC81">
        <v>459</v>
      </c>
      <c r="CD81">
        <v>337</v>
      </c>
      <c r="CE81">
        <v>614</v>
      </c>
      <c r="CF81">
        <v>576</v>
      </c>
    </row>
    <row r="82" spans="1:84">
      <c r="A82" s="9">
        <v>43967</v>
      </c>
      <c r="B82" s="63">
        <v>43967</v>
      </c>
      <c r="C82">
        <v>28810</v>
      </c>
      <c r="D82">
        <v>16282</v>
      </c>
      <c r="E82">
        <v>3609</v>
      </c>
      <c r="F82">
        <v>8097</v>
      </c>
      <c r="G82">
        <v>241</v>
      </c>
      <c r="H82">
        <v>356</v>
      </c>
      <c r="I82">
        <v>135</v>
      </c>
      <c r="J82">
        <v>90</v>
      </c>
      <c r="L82">
        <v>227</v>
      </c>
      <c r="M82">
        <v>3822</v>
      </c>
      <c r="N82">
        <v>1203</v>
      </c>
      <c r="O82">
        <v>657</v>
      </c>
      <c r="P82">
        <v>115</v>
      </c>
      <c r="Q82">
        <v>2940</v>
      </c>
      <c r="R82">
        <v>292249</v>
      </c>
      <c r="S82">
        <v>25419</v>
      </c>
      <c r="T82">
        <v>260499</v>
      </c>
      <c r="V82">
        <v>770</v>
      </c>
      <c r="W82">
        <v>253</v>
      </c>
      <c r="X82">
        <v>259</v>
      </c>
      <c r="Y82">
        <v>484</v>
      </c>
      <c r="Z82">
        <v>421</v>
      </c>
      <c r="AA82">
        <v>1986</v>
      </c>
      <c r="AB82">
        <v>1565</v>
      </c>
      <c r="AC82">
        <v>2393</v>
      </c>
      <c r="AD82">
        <v>1796</v>
      </c>
      <c r="AE82">
        <v>2887</v>
      </c>
      <c r="AF82">
        <v>1941</v>
      </c>
      <c r="AG82">
        <v>2932</v>
      </c>
      <c r="AH82">
        <v>1931</v>
      </c>
      <c r="AI82">
        <v>1726</v>
      </c>
      <c r="AJ82">
        <v>1494</v>
      </c>
      <c r="AK82">
        <v>1281</v>
      </c>
      <c r="AL82">
        <v>1127</v>
      </c>
      <c r="AM82">
        <v>2928</v>
      </c>
      <c r="AN82">
        <v>1406</v>
      </c>
      <c r="AO82">
        <v>0.41</v>
      </c>
      <c r="AP82">
        <v>0.3</v>
      </c>
      <c r="AQ82">
        <v>0.12</v>
      </c>
      <c r="AR82">
        <v>0.2</v>
      </c>
      <c r="AS82">
        <v>0.21</v>
      </c>
      <c r="AT82">
        <v>0.15</v>
      </c>
      <c r="AU82">
        <v>16870</v>
      </c>
      <c r="AV82">
        <v>11940</v>
      </c>
      <c r="AW82">
        <v>684</v>
      </c>
      <c r="AX82">
        <v>221</v>
      </c>
      <c r="AY82">
        <v>267</v>
      </c>
      <c r="AZ82">
        <v>1</v>
      </c>
      <c r="BA82">
        <v>15</v>
      </c>
      <c r="BB82">
        <v>15</v>
      </c>
      <c r="BC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1</v>
      </c>
      <c r="BS82">
        <v>0</v>
      </c>
      <c r="BT82">
        <v>0</v>
      </c>
      <c r="BU82">
        <v>6</v>
      </c>
      <c r="BV82">
        <v>7</v>
      </c>
      <c r="BW82">
        <v>12</v>
      </c>
      <c r="BX82">
        <v>28</v>
      </c>
      <c r="BY82">
        <v>38</v>
      </c>
      <c r="BZ82">
        <v>69</v>
      </c>
      <c r="CA82">
        <v>99</v>
      </c>
      <c r="CB82">
        <v>136</v>
      </c>
      <c r="CC82">
        <v>463</v>
      </c>
      <c r="CD82">
        <v>344</v>
      </c>
      <c r="CE82">
        <v>618</v>
      </c>
      <c r="CF82">
        <v>585</v>
      </c>
    </row>
    <row r="83" spans="1:84">
      <c r="A83" s="9">
        <v>43968</v>
      </c>
      <c r="B83" s="63">
        <v>43968</v>
      </c>
      <c r="C83">
        <v>29036</v>
      </c>
      <c r="D83">
        <v>16352</v>
      </c>
      <c r="E83">
        <v>3626</v>
      </c>
      <c r="F83">
        <v>8235</v>
      </c>
      <c r="G83">
        <v>242</v>
      </c>
      <c r="H83">
        <v>356</v>
      </c>
      <c r="I83">
        <v>135</v>
      </c>
      <c r="J83">
        <v>90</v>
      </c>
      <c r="L83">
        <v>226</v>
      </c>
      <c r="M83">
        <v>4636</v>
      </c>
      <c r="N83">
        <v>1218</v>
      </c>
      <c r="O83">
        <v>649</v>
      </c>
      <c r="P83">
        <v>108</v>
      </c>
      <c r="Q83">
        <v>2704</v>
      </c>
      <c r="R83">
        <v>294009</v>
      </c>
      <c r="S83">
        <v>25640</v>
      </c>
      <c r="T83">
        <v>262269</v>
      </c>
      <c r="V83">
        <v>770</v>
      </c>
      <c r="W83">
        <v>255</v>
      </c>
      <c r="X83">
        <v>263</v>
      </c>
      <c r="Y83">
        <v>490</v>
      </c>
      <c r="Z83">
        <v>426</v>
      </c>
      <c r="AA83">
        <v>2009</v>
      </c>
      <c r="AB83">
        <v>1582</v>
      </c>
      <c r="AC83">
        <v>2416</v>
      </c>
      <c r="AD83">
        <v>1808</v>
      </c>
      <c r="AE83">
        <v>2917</v>
      </c>
      <c r="AF83">
        <v>1959</v>
      </c>
      <c r="AG83">
        <v>2965</v>
      </c>
      <c r="AH83">
        <v>1948</v>
      </c>
      <c r="AI83">
        <v>1734</v>
      </c>
      <c r="AJ83">
        <v>1500</v>
      </c>
      <c r="AK83">
        <v>1285</v>
      </c>
      <c r="AL83">
        <v>1132</v>
      </c>
      <c r="AM83">
        <v>2940</v>
      </c>
      <c r="AN83">
        <v>1407</v>
      </c>
      <c r="AO83">
        <v>0.41</v>
      </c>
      <c r="AP83">
        <v>0.28999999999999998</v>
      </c>
      <c r="AQ83">
        <v>0.12</v>
      </c>
      <c r="AR83">
        <v>0.2</v>
      </c>
      <c r="AS83">
        <v>0.21</v>
      </c>
      <c r="AT83">
        <v>0.15</v>
      </c>
      <c r="AU83">
        <v>17011</v>
      </c>
      <c r="AV83">
        <v>12025</v>
      </c>
      <c r="AW83">
        <v>693</v>
      </c>
      <c r="AX83">
        <v>221</v>
      </c>
      <c r="AY83">
        <v>273</v>
      </c>
      <c r="AZ83">
        <v>1</v>
      </c>
      <c r="BA83">
        <v>15</v>
      </c>
      <c r="BB83">
        <v>15</v>
      </c>
      <c r="BC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1</v>
      </c>
      <c r="BS83">
        <v>0</v>
      </c>
      <c r="BT83">
        <v>0</v>
      </c>
      <c r="BU83">
        <v>6</v>
      </c>
      <c r="BV83">
        <v>7</v>
      </c>
      <c r="BW83">
        <v>12</v>
      </c>
      <c r="BX83">
        <v>28</v>
      </c>
      <c r="BY83">
        <v>38</v>
      </c>
      <c r="BZ83">
        <v>72</v>
      </c>
      <c r="CA83">
        <v>100</v>
      </c>
      <c r="CB83">
        <v>139</v>
      </c>
      <c r="CC83">
        <v>468</v>
      </c>
      <c r="CD83">
        <v>347</v>
      </c>
      <c r="CE83">
        <v>624</v>
      </c>
      <c r="CF83">
        <v>594</v>
      </c>
    </row>
    <row r="84" spans="1:84">
      <c r="A84" s="9">
        <v>43969</v>
      </c>
      <c r="B84" s="63">
        <v>43969</v>
      </c>
      <c r="C84">
        <v>29209</v>
      </c>
      <c r="D84">
        <v>16396</v>
      </c>
      <c r="E84">
        <v>3628</v>
      </c>
      <c r="F84">
        <v>8361</v>
      </c>
      <c r="G84">
        <v>243</v>
      </c>
      <c r="H84">
        <v>356</v>
      </c>
      <c r="I84">
        <v>135</v>
      </c>
      <c r="J84">
        <v>90</v>
      </c>
      <c r="L84">
        <v>173</v>
      </c>
      <c r="M84">
        <v>6430</v>
      </c>
      <c r="N84">
        <v>1231</v>
      </c>
      <c r="O84">
        <v>628</v>
      </c>
      <c r="P84">
        <v>105</v>
      </c>
      <c r="Q84">
        <v>2260</v>
      </c>
      <c r="R84">
        <v>295449</v>
      </c>
      <c r="S84">
        <v>25360</v>
      </c>
      <c r="T84">
        <v>263980</v>
      </c>
      <c r="V84">
        <v>770</v>
      </c>
      <c r="W84">
        <v>259</v>
      </c>
      <c r="X84">
        <v>269</v>
      </c>
      <c r="Y84">
        <v>493</v>
      </c>
      <c r="Z84">
        <v>429</v>
      </c>
      <c r="AA84">
        <v>2027</v>
      </c>
      <c r="AB84">
        <v>1600</v>
      </c>
      <c r="AC84">
        <v>2431</v>
      </c>
      <c r="AD84">
        <v>1832</v>
      </c>
      <c r="AE84">
        <v>2930</v>
      </c>
      <c r="AF84">
        <v>1977</v>
      </c>
      <c r="AG84">
        <v>2985</v>
      </c>
      <c r="AH84">
        <v>1957</v>
      </c>
      <c r="AI84">
        <v>1741</v>
      </c>
      <c r="AJ84">
        <v>1509</v>
      </c>
      <c r="AK84">
        <v>1287</v>
      </c>
      <c r="AL84">
        <v>1132</v>
      </c>
      <c r="AM84">
        <v>2942</v>
      </c>
      <c r="AN84">
        <v>1409</v>
      </c>
      <c r="AO84">
        <v>0.41</v>
      </c>
      <c r="AP84">
        <v>0.28999999999999998</v>
      </c>
      <c r="AQ84">
        <v>0.12</v>
      </c>
      <c r="AR84">
        <v>0.2</v>
      </c>
      <c r="AS84">
        <v>0.21</v>
      </c>
      <c r="AT84">
        <v>0.15</v>
      </c>
      <c r="AU84">
        <v>17095</v>
      </c>
      <c r="AV84">
        <v>12114</v>
      </c>
      <c r="AW84">
        <v>698</v>
      </c>
      <c r="AX84">
        <v>223</v>
      </c>
      <c r="AY84">
        <v>279</v>
      </c>
      <c r="AZ84">
        <v>1</v>
      </c>
      <c r="BA84">
        <v>15</v>
      </c>
      <c r="BB84">
        <v>15</v>
      </c>
      <c r="BC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1</v>
      </c>
      <c r="BS84">
        <v>0</v>
      </c>
      <c r="BT84">
        <v>0</v>
      </c>
      <c r="BU84">
        <v>6</v>
      </c>
      <c r="BV84">
        <v>7</v>
      </c>
      <c r="BW84">
        <v>12</v>
      </c>
      <c r="BX84">
        <v>28</v>
      </c>
      <c r="BY84">
        <v>38</v>
      </c>
      <c r="BZ84">
        <v>73</v>
      </c>
      <c r="CA84">
        <v>102</v>
      </c>
      <c r="CB84">
        <v>140</v>
      </c>
      <c r="CC84">
        <v>475</v>
      </c>
      <c r="CD84">
        <v>349</v>
      </c>
      <c r="CE84">
        <v>633</v>
      </c>
      <c r="CF84">
        <v>598</v>
      </c>
    </row>
    <row r="85" spans="1:84">
      <c r="A85" s="9">
        <v>43970</v>
      </c>
      <c r="B85" s="63">
        <v>43970</v>
      </c>
      <c r="C85">
        <v>29432</v>
      </c>
      <c r="D85">
        <v>16472</v>
      </c>
      <c r="E85">
        <v>3644</v>
      </c>
      <c r="F85">
        <v>8490</v>
      </c>
      <c r="G85">
        <v>245</v>
      </c>
      <c r="H85">
        <v>356</v>
      </c>
      <c r="I85">
        <v>135</v>
      </c>
      <c r="J85">
        <v>90</v>
      </c>
      <c r="L85">
        <v>223</v>
      </c>
      <c r="M85">
        <v>6431</v>
      </c>
      <c r="N85">
        <v>1247</v>
      </c>
      <c r="O85">
        <v>629</v>
      </c>
      <c r="P85">
        <v>101</v>
      </c>
      <c r="Q85">
        <v>2349</v>
      </c>
      <c r="R85">
        <v>298501</v>
      </c>
      <c r="S85">
        <v>25487</v>
      </c>
      <c r="T85">
        <v>266720</v>
      </c>
      <c r="V85">
        <v>770</v>
      </c>
      <c r="W85">
        <v>260</v>
      </c>
      <c r="X85">
        <v>271</v>
      </c>
      <c r="Y85">
        <v>497</v>
      </c>
      <c r="Z85">
        <v>432</v>
      </c>
      <c r="AA85">
        <v>2044</v>
      </c>
      <c r="AB85">
        <v>1622</v>
      </c>
      <c r="AC85">
        <v>2460</v>
      </c>
      <c r="AD85">
        <v>1853</v>
      </c>
      <c r="AE85">
        <v>2962</v>
      </c>
      <c r="AF85">
        <v>1998</v>
      </c>
      <c r="AG85">
        <v>3001</v>
      </c>
      <c r="AH85">
        <v>1962</v>
      </c>
      <c r="AI85">
        <v>1756</v>
      </c>
      <c r="AJ85">
        <v>1515</v>
      </c>
      <c r="AK85">
        <v>1292</v>
      </c>
      <c r="AL85">
        <v>1138</v>
      </c>
      <c r="AM85">
        <v>2956</v>
      </c>
      <c r="AN85">
        <v>1413</v>
      </c>
      <c r="AO85">
        <v>0.41</v>
      </c>
      <c r="AP85">
        <v>0.28999999999999998</v>
      </c>
      <c r="AQ85">
        <v>0.12</v>
      </c>
      <c r="AR85">
        <v>0.19</v>
      </c>
      <c r="AS85">
        <v>0.21</v>
      </c>
      <c r="AT85">
        <v>0.15</v>
      </c>
      <c r="AU85">
        <v>17228</v>
      </c>
      <c r="AV85">
        <v>12204</v>
      </c>
      <c r="AW85">
        <v>707</v>
      </c>
      <c r="AX85">
        <v>227</v>
      </c>
      <c r="AY85">
        <v>282</v>
      </c>
      <c r="AZ85">
        <v>1</v>
      </c>
      <c r="BA85">
        <v>15</v>
      </c>
      <c r="BB85">
        <v>15</v>
      </c>
      <c r="BC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1</v>
      </c>
      <c r="BS85">
        <v>0</v>
      </c>
      <c r="BT85">
        <v>0</v>
      </c>
      <c r="BU85">
        <v>6</v>
      </c>
      <c r="BV85">
        <v>7</v>
      </c>
      <c r="BW85">
        <v>12</v>
      </c>
      <c r="BX85">
        <v>28</v>
      </c>
      <c r="BY85">
        <v>38</v>
      </c>
      <c r="BZ85">
        <v>74</v>
      </c>
      <c r="CA85">
        <v>102</v>
      </c>
      <c r="CB85">
        <v>141</v>
      </c>
      <c r="CC85">
        <v>482</v>
      </c>
      <c r="CD85">
        <v>356</v>
      </c>
      <c r="CE85">
        <v>640</v>
      </c>
      <c r="CF85">
        <v>607</v>
      </c>
    </row>
    <row r="86" spans="1:84">
      <c r="A86" s="9">
        <v>43971</v>
      </c>
      <c r="B86" s="63">
        <v>43971</v>
      </c>
      <c r="C86">
        <v>29660</v>
      </c>
      <c r="D86">
        <v>16488</v>
      </c>
      <c r="E86">
        <v>3655</v>
      </c>
      <c r="F86">
        <v>8688</v>
      </c>
      <c r="G86">
        <v>248</v>
      </c>
      <c r="H86">
        <v>356</v>
      </c>
      <c r="I86">
        <v>135</v>
      </c>
      <c r="J86">
        <v>90</v>
      </c>
      <c r="L86">
        <v>228</v>
      </c>
      <c r="M86">
        <v>6452</v>
      </c>
      <c r="N86">
        <v>1263</v>
      </c>
      <c r="O86">
        <v>609</v>
      </c>
      <c r="P86">
        <v>93</v>
      </c>
      <c r="Q86">
        <v>2405</v>
      </c>
      <c r="R86">
        <v>301225</v>
      </c>
      <c r="S86">
        <v>25281</v>
      </c>
      <c r="T86">
        <v>269160</v>
      </c>
      <c r="V86">
        <v>770</v>
      </c>
      <c r="W86">
        <v>265</v>
      </c>
      <c r="X86">
        <v>272</v>
      </c>
      <c r="Y86">
        <v>507</v>
      </c>
      <c r="Z86">
        <v>436</v>
      </c>
      <c r="AA86">
        <v>2068</v>
      </c>
      <c r="AB86">
        <v>1639</v>
      </c>
      <c r="AC86">
        <v>2480</v>
      </c>
      <c r="AD86">
        <v>1884</v>
      </c>
      <c r="AE86">
        <v>2971</v>
      </c>
      <c r="AF86">
        <v>2034</v>
      </c>
      <c r="AG86">
        <v>3014</v>
      </c>
      <c r="AH86">
        <v>1985</v>
      </c>
      <c r="AI86">
        <v>1769</v>
      </c>
      <c r="AJ86">
        <v>1526</v>
      </c>
      <c r="AK86">
        <v>1294</v>
      </c>
      <c r="AL86">
        <v>1142</v>
      </c>
      <c r="AM86">
        <v>2959</v>
      </c>
      <c r="AN86">
        <v>1415</v>
      </c>
      <c r="AO86">
        <v>0.41</v>
      </c>
      <c r="AP86">
        <v>0.28999999999999998</v>
      </c>
      <c r="AQ86">
        <v>0.12</v>
      </c>
      <c r="AR86">
        <v>0.19</v>
      </c>
      <c r="AS86">
        <v>0.21</v>
      </c>
      <c r="AT86">
        <v>0.15</v>
      </c>
      <c r="AU86">
        <v>17327</v>
      </c>
      <c r="AV86">
        <v>12333</v>
      </c>
      <c r="AW86">
        <v>713</v>
      </c>
      <c r="AX86">
        <v>230</v>
      </c>
      <c r="AY86">
        <v>289</v>
      </c>
      <c r="AZ86">
        <v>1</v>
      </c>
      <c r="BA86">
        <v>15</v>
      </c>
      <c r="BB86">
        <v>15</v>
      </c>
      <c r="BC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1</v>
      </c>
      <c r="BS86">
        <v>0</v>
      </c>
      <c r="BT86">
        <v>0</v>
      </c>
      <c r="BU86">
        <v>6</v>
      </c>
      <c r="BV86">
        <v>7</v>
      </c>
      <c r="BW86">
        <v>12</v>
      </c>
      <c r="BX86">
        <v>28</v>
      </c>
      <c r="BY86">
        <v>38</v>
      </c>
      <c r="BZ86">
        <v>75</v>
      </c>
      <c r="CA86">
        <v>102</v>
      </c>
      <c r="CB86">
        <v>144</v>
      </c>
      <c r="CC86">
        <v>488</v>
      </c>
      <c r="CD86">
        <v>362</v>
      </c>
      <c r="CE86">
        <v>646</v>
      </c>
      <c r="CF86">
        <v>617</v>
      </c>
    </row>
    <row r="87" spans="1:84">
      <c r="A87" s="9">
        <v>43972</v>
      </c>
      <c r="B87" s="63">
        <v>43972</v>
      </c>
      <c r="C87">
        <v>29912</v>
      </c>
      <c r="D87">
        <v>16540</v>
      </c>
      <c r="E87">
        <v>3662</v>
      </c>
      <c r="F87">
        <v>8878</v>
      </c>
      <c r="G87">
        <v>250</v>
      </c>
      <c r="H87">
        <v>357</v>
      </c>
      <c r="I87">
        <v>135</v>
      </c>
      <c r="J87">
        <v>90</v>
      </c>
      <c r="L87">
        <v>252</v>
      </c>
      <c r="M87">
        <v>6452</v>
      </c>
      <c r="N87">
        <v>1277</v>
      </c>
      <c r="O87">
        <v>608</v>
      </c>
      <c r="P87">
        <v>92</v>
      </c>
      <c r="Q87">
        <v>2125</v>
      </c>
      <c r="R87">
        <v>303811</v>
      </c>
      <c r="S87">
        <v>22741</v>
      </c>
      <c r="T87">
        <v>271774</v>
      </c>
      <c r="V87">
        <v>767</v>
      </c>
      <c r="W87">
        <v>269</v>
      </c>
      <c r="X87">
        <v>278</v>
      </c>
      <c r="Y87">
        <v>513</v>
      </c>
      <c r="Z87">
        <v>442</v>
      </c>
      <c r="AA87">
        <v>2084</v>
      </c>
      <c r="AB87">
        <v>1668</v>
      </c>
      <c r="AC87">
        <v>2498</v>
      </c>
      <c r="AD87">
        <v>1918</v>
      </c>
      <c r="AE87">
        <v>2999</v>
      </c>
      <c r="AF87">
        <v>2060</v>
      </c>
      <c r="AG87">
        <v>3025</v>
      </c>
      <c r="AH87">
        <v>2005</v>
      </c>
      <c r="AI87">
        <v>1783</v>
      </c>
      <c r="AJ87">
        <v>1540</v>
      </c>
      <c r="AK87">
        <v>1298</v>
      </c>
      <c r="AL87">
        <v>1153</v>
      </c>
      <c r="AM87">
        <v>2962</v>
      </c>
      <c r="AN87">
        <v>1417</v>
      </c>
      <c r="AO87">
        <v>0.4</v>
      </c>
      <c r="AP87">
        <v>0.28999999999999998</v>
      </c>
      <c r="AQ87">
        <v>0.12</v>
      </c>
      <c r="AR87">
        <v>0.19</v>
      </c>
      <c r="AS87">
        <v>0.21</v>
      </c>
      <c r="AT87">
        <v>0.15</v>
      </c>
      <c r="AU87">
        <v>17431</v>
      </c>
      <c r="AV87">
        <v>12481</v>
      </c>
      <c r="AW87">
        <v>717</v>
      </c>
      <c r="AX87">
        <v>232</v>
      </c>
      <c r="AY87">
        <v>297</v>
      </c>
      <c r="AZ87">
        <v>1</v>
      </c>
      <c r="BA87">
        <v>15</v>
      </c>
      <c r="BB87">
        <v>15</v>
      </c>
      <c r="BC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1</v>
      </c>
      <c r="BS87">
        <v>0</v>
      </c>
      <c r="BT87">
        <v>0</v>
      </c>
      <c r="BU87">
        <v>6</v>
      </c>
      <c r="BV87">
        <v>7</v>
      </c>
      <c r="BW87">
        <v>12</v>
      </c>
      <c r="BX87">
        <v>28</v>
      </c>
      <c r="BY87">
        <v>38</v>
      </c>
      <c r="BZ87">
        <v>75</v>
      </c>
      <c r="CA87">
        <v>102</v>
      </c>
      <c r="CB87">
        <v>144</v>
      </c>
      <c r="CC87">
        <v>495</v>
      </c>
      <c r="CD87">
        <v>369</v>
      </c>
      <c r="CE87">
        <v>653</v>
      </c>
      <c r="CF87">
        <v>624</v>
      </c>
    </row>
    <row r="88" spans="1:84">
      <c r="A88" s="9">
        <v>43973</v>
      </c>
      <c r="B88" s="63">
        <v>43973</v>
      </c>
      <c r="C88">
        <v>30200</v>
      </c>
      <c r="D88">
        <v>16596</v>
      </c>
      <c r="E88">
        <v>3664</v>
      </c>
      <c r="F88">
        <v>9106</v>
      </c>
      <c r="G88">
        <v>251</v>
      </c>
      <c r="H88">
        <v>358</v>
      </c>
      <c r="I88">
        <v>135</v>
      </c>
      <c r="J88">
        <v>90</v>
      </c>
      <c r="L88">
        <v>288</v>
      </c>
      <c r="M88">
        <v>7590</v>
      </c>
      <c r="N88">
        <v>1289</v>
      </c>
      <c r="O88">
        <v>576</v>
      </c>
      <c r="P88">
        <v>84</v>
      </c>
      <c r="Q88">
        <v>2257</v>
      </c>
      <c r="R88">
        <v>306171</v>
      </c>
      <c r="S88">
        <v>26198</v>
      </c>
      <c r="T88">
        <v>273714</v>
      </c>
      <c r="V88">
        <v>767</v>
      </c>
      <c r="W88">
        <v>274</v>
      </c>
      <c r="X88">
        <v>281</v>
      </c>
      <c r="Y88">
        <v>524</v>
      </c>
      <c r="Z88">
        <v>451</v>
      </c>
      <c r="AA88">
        <v>2113</v>
      </c>
      <c r="AB88">
        <v>1693</v>
      </c>
      <c r="AC88">
        <v>2526</v>
      </c>
      <c r="AD88">
        <v>1951</v>
      </c>
      <c r="AE88">
        <v>3019</v>
      </c>
      <c r="AF88">
        <v>2087</v>
      </c>
      <c r="AG88">
        <v>3044</v>
      </c>
      <c r="AH88">
        <v>2020</v>
      </c>
      <c r="AI88">
        <v>1793</v>
      </c>
      <c r="AJ88">
        <v>1554</v>
      </c>
      <c r="AK88">
        <v>1302</v>
      </c>
      <c r="AL88">
        <v>1172</v>
      </c>
      <c r="AM88">
        <v>2971</v>
      </c>
      <c r="AN88">
        <v>1425</v>
      </c>
      <c r="AO88">
        <v>0.41</v>
      </c>
      <c r="AP88">
        <v>0.28999999999999998</v>
      </c>
      <c r="AQ88">
        <v>0.12</v>
      </c>
      <c r="AR88">
        <v>0.2</v>
      </c>
      <c r="AS88">
        <v>0.21</v>
      </c>
      <c r="AT88">
        <v>0.15</v>
      </c>
      <c r="AU88">
        <v>17566</v>
      </c>
      <c r="AV88">
        <v>12634</v>
      </c>
      <c r="AW88">
        <v>725</v>
      </c>
      <c r="AX88">
        <v>233</v>
      </c>
      <c r="AY88">
        <v>300</v>
      </c>
      <c r="AZ88">
        <v>1</v>
      </c>
      <c r="BA88">
        <v>15</v>
      </c>
      <c r="BB88">
        <v>15</v>
      </c>
      <c r="BC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1</v>
      </c>
      <c r="BS88">
        <v>0</v>
      </c>
      <c r="BT88">
        <v>0</v>
      </c>
      <c r="BU88">
        <v>6</v>
      </c>
      <c r="BV88">
        <v>9</v>
      </c>
      <c r="BW88">
        <v>12</v>
      </c>
      <c r="BX88">
        <v>28</v>
      </c>
      <c r="BY88">
        <v>39</v>
      </c>
      <c r="BZ88">
        <v>77</v>
      </c>
      <c r="CA88">
        <v>105</v>
      </c>
      <c r="CB88">
        <v>146</v>
      </c>
      <c r="CC88">
        <v>497</v>
      </c>
      <c r="CD88">
        <v>369</v>
      </c>
      <c r="CE88">
        <v>659</v>
      </c>
      <c r="CF88">
        <v>630</v>
      </c>
    </row>
    <row r="89" spans="1:84">
      <c r="A89" s="9">
        <v>43974</v>
      </c>
      <c r="B89" s="63">
        <v>43974</v>
      </c>
      <c r="C89">
        <v>30471</v>
      </c>
      <c r="D89">
        <v>16664</v>
      </c>
      <c r="E89">
        <v>3676</v>
      </c>
      <c r="F89">
        <v>9292</v>
      </c>
      <c r="G89">
        <v>253</v>
      </c>
      <c r="H89">
        <v>361</v>
      </c>
      <c r="I89">
        <v>135</v>
      </c>
      <c r="J89">
        <v>90</v>
      </c>
      <c r="L89">
        <v>271</v>
      </c>
      <c r="M89">
        <v>7705</v>
      </c>
      <c r="N89">
        <v>1302</v>
      </c>
      <c r="O89">
        <v>550</v>
      </c>
      <c r="P89">
        <v>80</v>
      </c>
      <c r="Q89">
        <v>2308</v>
      </c>
      <c r="R89">
        <v>308584</v>
      </c>
      <c r="S89">
        <v>26130</v>
      </c>
      <c r="T89">
        <v>275805</v>
      </c>
      <c r="V89">
        <v>767</v>
      </c>
      <c r="W89">
        <v>279</v>
      </c>
      <c r="X89">
        <v>288</v>
      </c>
      <c r="Y89">
        <v>529</v>
      </c>
      <c r="Z89">
        <v>456</v>
      </c>
      <c r="AA89">
        <v>2146</v>
      </c>
      <c r="AB89">
        <v>1730</v>
      </c>
      <c r="AC89">
        <v>2535</v>
      </c>
      <c r="AD89">
        <v>1980</v>
      </c>
      <c r="AE89">
        <v>3039</v>
      </c>
      <c r="AF89">
        <v>2108</v>
      </c>
      <c r="AG89">
        <v>3064</v>
      </c>
      <c r="AH89">
        <v>2036</v>
      </c>
      <c r="AI89">
        <v>1810</v>
      </c>
      <c r="AJ89">
        <v>1566</v>
      </c>
      <c r="AK89">
        <v>1311</v>
      </c>
      <c r="AL89">
        <v>1177</v>
      </c>
      <c r="AM89">
        <v>2989</v>
      </c>
      <c r="AN89">
        <v>1428</v>
      </c>
      <c r="AO89">
        <v>0.4</v>
      </c>
      <c r="AP89">
        <v>0.28999999999999998</v>
      </c>
      <c r="AQ89">
        <v>0.12</v>
      </c>
      <c r="AR89">
        <v>0.2</v>
      </c>
      <c r="AS89">
        <v>0.21</v>
      </c>
      <c r="AT89">
        <v>0.15</v>
      </c>
      <c r="AU89">
        <v>17702</v>
      </c>
      <c r="AV89">
        <v>12769</v>
      </c>
      <c r="AW89">
        <v>732</v>
      </c>
      <c r="AX89">
        <v>230</v>
      </c>
      <c r="AY89">
        <v>309</v>
      </c>
      <c r="AZ89">
        <v>1</v>
      </c>
      <c r="BA89">
        <v>15</v>
      </c>
      <c r="BB89">
        <v>15</v>
      </c>
      <c r="BC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1</v>
      </c>
      <c r="BS89">
        <v>0</v>
      </c>
      <c r="BT89">
        <v>0</v>
      </c>
      <c r="BU89">
        <v>6</v>
      </c>
      <c r="BV89">
        <v>9</v>
      </c>
      <c r="BW89">
        <v>12</v>
      </c>
      <c r="BX89">
        <v>27</v>
      </c>
      <c r="BY89">
        <v>40</v>
      </c>
      <c r="BZ89">
        <v>75</v>
      </c>
      <c r="CA89">
        <v>105</v>
      </c>
      <c r="CB89">
        <v>147</v>
      </c>
      <c r="CC89">
        <v>503</v>
      </c>
      <c r="CD89">
        <v>377</v>
      </c>
      <c r="CE89">
        <v>666</v>
      </c>
      <c r="CF89">
        <v>636</v>
      </c>
    </row>
    <row r="90" spans="1:84">
      <c r="A90" s="9">
        <v>43975</v>
      </c>
      <c r="B90" s="63">
        <v>43975</v>
      </c>
      <c r="C90">
        <v>30623</v>
      </c>
      <c r="D90">
        <v>16678</v>
      </c>
      <c r="E90">
        <v>3683</v>
      </c>
      <c r="F90">
        <v>9423</v>
      </c>
      <c r="G90">
        <v>253</v>
      </c>
      <c r="H90">
        <v>361</v>
      </c>
      <c r="I90">
        <v>135</v>
      </c>
      <c r="J90">
        <v>90</v>
      </c>
      <c r="L90">
        <v>152</v>
      </c>
      <c r="M90">
        <v>17549</v>
      </c>
      <c r="N90">
        <v>1316</v>
      </c>
      <c r="O90">
        <v>536</v>
      </c>
      <c r="P90">
        <v>78</v>
      </c>
      <c r="Q90">
        <v>2115</v>
      </c>
      <c r="R90">
        <v>309966</v>
      </c>
      <c r="S90">
        <v>26328</v>
      </c>
      <c r="T90">
        <v>277228</v>
      </c>
      <c r="V90">
        <v>767</v>
      </c>
      <c r="W90">
        <v>284</v>
      </c>
      <c r="X90">
        <v>295</v>
      </c>
      <c r="Y90">
        <v>535</v>
      </c>
      <c r="Z90">
        <v>458</v>
      </c>
      <c r="AA90">
        <v>2162</v>
      </c>
      <c r="AB90">
        <v>1745</v>
      </c>
      <c r="AC90">
        <v>2545</v>
      </c>
      <c r="AD90">
        <v>2000</v>
      </c>
      <c r="AE90">
        <v>3042</v>
      </c>
      <c r="AF90">
        <v>2119</v>
      </c>
      <c r="AG90">
        <v>3069</v>
      </c>
      <c r="AH90">
        <v>2054</v>
      </c>
      <c r="AI90">
        <v>1820</v>
      </c>
      <c r="AJ90">
        <v>1577</v>
      </c>
      <c r="AK90">
        <v>1312</v>
      </c>
      <c r="AL90">
        <v>1186</v>
      </c>
      <c r="AM90">
        <v>2991</v>
      </c>
      <c r="AN90">
        <v>1429</v>
      </c>
      <c r="AO90">
        <v>0.4</v>
      </c>
      <c r="AP90">
        <v>0.28999999999999998</v>
      </c>
      <c r="AQ90">
        <v>0.12</v>
      </c>
      <c r="AR90">
        <v>0.19</v>
      </c>
      <c r="AS90">
        <v>0.21</v>
      </c>
      <c r="AT90">
        <v>0.15</v>
      </c>
      <c r="AU90">
        <v>17760</v>
      </c>
      <c r="AV90">
        <v>12863</v>
      </c>
      <c r="AW90">
        <v>738</v>
      </c>
      <c r="AX90">
        <v>231</v>
      </c>
      <c r="AY90">
        <v>316</v>
      </c>
      <c r="AZ90">
        <v>1</v>
      </c>
      <c r="BA90">
        <v>15</v>
      </c>
      <c r="BB90">
        <v>15</v>
      </c>
      <c r="BC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1</v>
      </c>
      <c r="BS90">
        <v>0</v>
      </c>
      <c r="BT90">
        <v>0</v>
      </c>
      <c r="BU90">
        <v>6</v>
      </c>
      <c r="BV90">
        <v>9</v>
      </c>
      <c r="BW90">
        <v>12</v>
      </c>
      <c r="BX90">
        <v>27</v>
      </c>
      <c r="BY90">
        <v>40</v>
      </c>
      <c r="BZ90">
        <v>75</v>
      </c>
      <c r="CA90">
        <v>105</v>
      </c>
      <c r="CB90">
        <v>148</v>
      </c>
      <c r="CC90">
        <v>510</v>
      </c>
      <c r="CD90">
        <v>383</v>
      </c>
      <c r="CE90">
        <v>673</v>
      </c>
      <c r="CF90">
        <v>643</v>
      </c>
    </row>
    <row r="91" spans="1:84">
      <c r="A91" s="9">
        <v>43976</v>
      </c>
      <c r="B91" s="63">
        <v>43976</v>
      </c>
      <c r="C91">
        <v>30788</v>
      </c>
      <c r="D91">
        <v>16699</v>
      </c>
      <c r="E91">
        <v>3683</v>
      </c>
      <c r="F91">
        <v>9567</v>
      </c>
      <c r="G91">
        <v>253</v>
      </c>
      <c r="H91">
        <v>361</v>
      </c>
      <c r="I91">
        <v>135</v>
      </c>
      <c r="J91">
        <v>90</v>
      </c>
      <c r="L91">
        <v>165</v>
      </c>
      <c r="M91">
        <v>17822</v>
      </c>
      <c r="N91">
        <v>1330</v>
      </c>
      <c r="O91">
        <v>531</v>
      </c>
      <c r="P91">
        <v>72</v>
      </c>
      <c r="Q91">
        <v>1899</v>
      </c>
      <c r="R91">
        <v>311223</v>
      </c>
      <c r="S91">
        <v>26449</v>
      </c>
      <c r="T91">
        <v>278536</v>
      </c>
      <c r="V91">
        <v>767</v>
      </c>
      <c r="W91">
        <v>287</v>
      </c>
      <c r="X91">
        <v>298</v>
      </c>
      <c r="Y91">
        <v>540</v>
      </c>
      <c r="Z91">
        <v>463</v>
      </c>
      <c r="AA91">
        <v>2178</v>
      </c>
      <c r="AB91">
        <v>1779</v>
      </c>
      <c r="AC91">
        <v>2549</v>
      </c>
      <c r="AD91">
        <v>2023</v>
      </c>
      <c r="AE91">
        <v>3051</v>
      </c>
      <c r="AF91">
        <v>2134</v>
      </c>
      <c r="AG91">
        <v>3084</v>
      </c>
      <c r="AH91">
        <v>2061</v>
      </c>
      <c r="AI91">
        <v>1820</v>
      </c>
      <c r="AJ91">
        <v>1589</v>
      </c>
      <c r="AK91">
        <v>1312</v>
      </c>
      <c r="AL91">
        <v>1189</v>
      </c>
      <c r="AM91">
        <v>2992</v>
      </c>
      <c r="AN91">
        <v>1439</v>
      </c>
      <c r="AO91">
        <v>0.4</v>
      </c>
      <c r="AP91">
        <v>0.28999999999999998</v>
      </c>
      <c r="AQ91">
        <v>0.12</v>
      </c>
      <c r="AR91">
        <v>0.2</v>
      </c>
      <c r="AS91">
        <v>0.21</v>
      </c>
      <c r="AT91">
        <v>0.15</v>
      </c>
      <c r="AU91">
        <v>17813</v>
      </c>
      <c r="AV91">
        <v>12975</v>
      </c>
      <c r="AW91">
        <v>744</v>
      </c>
      <c r="AX91">
        <v>233</v>
      </c>
      <c r="AY91">
        <v>322</v>
      </c>
      <c r="AZ91">
        <v>1</v>
      </c>
      <c r="BA91">
        <v>15</v>
      </c>
      <c r="BB91">
        <v>15</v>
      </c>
      <c r="BC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1</v>
      </c>
      <c r="BS91">
        <v>0</v>
      </c>
      <c r="BT91">
        <v>0</v>
      </c>
      <c r="BU91">
        <v>6</v>
      </c>
      <c r="BV91">
        <v>9</v>
      </c>
      <c r="BW91">
        <v>13</v>
      </c>
      <c r="BX91">
        <v>28</v>
      </c>
      <c r="BY91">
        <v>42</v>
      </c>
      <c r="BZ91">
        <v>76</v>
      </c>
      <c r="CA91">
        <v>107</v>
      </c>
      <c r="CB91">
        <v>151</v>
      </c>
      <c r="CC91">
        <v>513</v>
      </c>
      <c r="CD91">
        <v>384</v>
      </c>
      <c r="CE91">
        <v>681</v>
      </c>
      <c r="CF91">
        <v>649</v>
      </c>
    </row>
    <row r="92" spans="1:84">
      <c r="A92" s="9">
        <v>43977</v>
      </c>
      <c r="B92" s="63">
        <v>43977</v>
      </c>
      <c r="C92">
        <v>31007</v>
      </c>
      <c r="D92">
        <v>16697</v>
      </c>
      <c r="E92">
        <v>3690</v>
      </c>
      <c r="F92">
        <v>9778</v>
      </c>
      <c r="G92">
        <v>254</v>
      </c>
      <c r="H92">
        <v>363</v>
      </c>
      <c r="I92">
        <v>135</v>
      </c>
      <c r="J92">
        <v>90</v>
      </c>
      <c r="L92">
        <v>219</v>
      </c>
      <c r="M92">
        <v>18096</v>
      </c>
      <c r="N92">
        <v>1342</v>
      </c>
      <c r="O92">
        <v>513</v>
      </c>
      <c r="P92">
        <v>71</v>
      </c>
      <c r="Q92">
        <v>1815</v>
      </c>
      <c r="R92">
        <v>313886</v>
      </c>
      <c r="S92">
        <v>26392</v>
      </c>
      <c r="T92">
        <v>281064</v>
      </c>
      <c r="V92">
        <v>767</v>
      </c>
      <c r="W92">
        <v>293</v>
      </c>
      <c r="X92">
        <v>305</v>
      </c>
      <c r="Y92">
        <v>549</v>
      </c>
      <c r="Z92">
        <v>469</v>
      </c>
      <c r="AA92">
        <v>2201</v>
      </c>
      <c r="AB92">
        <v>1800</v>
      </c>
      <c r="AC92">
        <v>2568</v>
      </c>
      <c r="AD92">
        <v>2037</v>
      </c>
      <c r="AE92">
        <v>3057</v>
      </c>
      <c r="AF92">
        <v>2155</v>
      </c>
      <c r="AG92">
        <v>3093</v>
      </c>
      <c r="AH92">
        <v>2069</v>
      </c>
      <c r="AI92">
        <v>1833</v>
      </c>
      <c r="AJ92">
        <v>1607</v>
      </c>
      <c r="AK92">
        <v>1316</v>
      </c>
      <c r="AL92">
        <v>1198</v>
      </c>
      <c r="AM92">
        <v>3012</v>
      </c>
      <c r="AN92">
        <v>1445</v>
      </c>
      <c r="AO92">
        <v>0.4</v>
      </c>
      <c r="AP92">
        <v>0.28999999999999998</v>
      </c>
      <c r="AQ92">
        <v>0.12</v>
      </c>
      <c r="AR92">
        <v>0.2</v>
      </c>
      <c r="AS92">
        <v>0.21</v>
      </c>
      <c r="AT92">
        <v>0.15</v>
      </c>
      <c r="AU92">
        <v>17922</v>
      </c>
      <c r="AV92">
        <v>13085</v>
      </c>
      <c r="AW92">
        <v>752</v>
      </c>
      <c r="AX92">
        <v>234</v>
      </c>
      <c r="AY92">
        <v>325</v>
      </c>
      <c r="AZ92">
        <v>1</v>
      </c>
      <c r="BA92">
        <v>15</v>
      </c>
      <c r="BB92">
        <v>15</v>
      </c>
      <c r="BC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1</v>
      </c>
      <c r="BS92">
        <v>0</v>
      </c>
      <c r="BT92">
        <v>0</v>
      </c>
      <c r="BU92">
        <v>6</v>
      </c>
      <c r="BV92">
        <v>9</v>
      </c>
      <c r="BW92">
        <v>13</v>
      </c>
      <c r="BX92">
        <v>28</v>
      </c>
      <c r="BY92">
        <v>43</v>
      </c>
      <c r="BZ92">
        <v>77</v>
      </c>
      <c r="CA92">
        <v>108</v>
      </c>
      <c r="CB92">
        <v>153</v>
      </c>
      <c r="CC92">
        <v>516</v>
      </c>
      <c r="CD92">
        <v>388</v>
      </c>
      <c r="CE92">
        <v>686</v>
      </c>
      <c r="CF92">
        <v>656</v>
      </c>
    </row>
    <row r="93" spans="1:84">
      <c r="A93" s="9">
        <v>43978</v>
      </c>
      <c r="B93" s="63">
        <v>43978</v>
      </c>
      <c r="C93">
        <v>31292</v>
      </c>
      <c r="D93">
        <v>16703</v>
      </c>
      <c r="E93">
        <v>3690</v>
      </c>
      <c r="F93">
        <v>10055</v>
      </c>
      <c r="G93">
        <v>256</v>
      </c>
      <c r="H93">
        <v>363</v>
      </c>
      <c r="I93">
        <v>135</v>
      </c>
      <c r="J93">
        <v>90</v>
      </c>
      <c r="L93">
        <v>285</v>
      </c>
      <c r="M93">
        <v>18349</v>
      </c>
      <c r="N93">
        <v>1356</v>
      </c>
      <c r="O93">
        <v>510</v>
      </c>
      <c r="P93">
        <v>66</v>
      </c>
      <c r="Q93">
        <v>1886</v>
      </c>
      <c r="R93">
        <v>316364</v>
      </c>
      <c r="S93">
        <v>27141</v>
      </c>
      <c r="T93">
        <v>283186</v>
      </c>
      <c r="V93">
        <v>767</v>
      </c>
      <c r="W93">
        <v>297</v>
      </c>
      <c r="X93">
        <v>310</v>
      </c>
      <c r="Y93">
        <v>559</v>
      </c>
      <c r="Z93">
        <v>478</v>
      </c>
      <c r="AA93">
        <v>2221</v>
      </c>
      <c r="AB93">
        <v>1828</v>
      </c>
      <c r="AC93">
        <v>2597</v>
      </c>
      <c r="AD93">
        <v>2082</v>
      </c>
      <c r="AE93">
        <v>3076</v>
      </c>
      <c r="AF93">
        <v>2189</v>
      </c>
      <c r="AG93">
        <v>3112</v>
      </c>
      <c r="AH93">
        <v>2100</v>
      </c>
      <c r="AI93">
        <v>1844</v>
      </c>
      <c r="AJ93">
        <v>1619</v>
      </c>
      <c r="AK93">
        <v>1316</v>
      </c>
      <c r="AL93">
        <v>1204</v>
      </c>
      <c r="AM93">
        <v>3014</v>
      </c>
      <c r="AN93">
        <v>1446</v>
      </c>
      <c r="AO93">
        <v>0.4</v>
      </c>
      <c r="AP93">
        <v>0.28999999999999998</v>
      </c>
      <c r="AQ93">
        <v>0.12</v>
      </c>
      <c r="AR93">
        <v>0.2</v>
      </c>
      <c r="AS93">
        <v>0.21</v>
      </c>
      <c r="AT93">
        <v>0.15</v>
      </c>
      <c r="AU93">
        <v>18036</v>
      </c>
      <c r="AV93">
        <v>13256</v>
      </c>
      <c r="AW93">
        <v>755</v>
      </c>
      <c r="AX93">
        <v>235</v>
      </c>
      <c r="AY93">
        <v>335</v>
      </c>
      <c r="AZ93">
        <v>1</v>
      </c>
      <c r="BA93">
        <v>15</v>
      </c>
      <c r="BB93">
        <v>15</v>
      </c>
      <c r="BC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1</v>
      </c>
      <c r="BS93">
        <v>0</v>
      </c>
      <c r="BT93">
        <v>0</v>
      </c>
      <c r="BU93">
        <v>6</v>
      </c>
      <c r="BV93">
        <v>9</v>
      </c>
      <c r="BW93">
        <v>13</v>
      </c>
      <c r="BX93">
        <v>29</v>
      </c>
      <c r="BY93">
        <v>43</v>
      </c>
      <c r="BZ93">
        <v>78</v>
      </c>
      <c r="CA93">
        <v>109</v>
      </c>
      <c r="CB93">
        <v>156</v>
      </c>
      <c r="CC93">
        <v>521</v>
      </c>
      <c r="CD93">
        <v>391</v>
      </c>
      <c r="CE93">
        <v>692</v>
      </c>
      <c r="CF93">
        <v>664</v>
      </c>
    </row>
    <row r="94" spans="1:84">
      <c r="A94" s="9">
        <v>43979</v>
      </c>
      <c r="B94" s="63">
        <v>43979</v>
      </c>
      <c r="C94">
        <v>31596</v>
      </c>
      <c r="D94">
        <v>16718</v>
      </c>
      <c r="E94">
        <v>3710</v>
      </c>
      <c r="F94">
        <v>10320</v>
      </c>
      <c r="G94">
        <v>257</v>
      </c>
      <c r="H94">
        <v>366</v>
      </c>
      <c r="I94">
        <v>135</v>
      </c>
      <c r="J94">
        <v>90</v>
      </c>
      <c r="L94">
        <v>304</v>
      </c>
      <c r="M94">
        <v>18637</v>
      </c>
      <c r="N94">
        <v>1369</v>
      </c>
      <c r="O94">
        <v>512</v>
      </c>
      <c r="P94">
        <v>65</v>
      </c>
      <c r="Q94">
        <v>1310</v>
      </c>
      <c r="R94">
        <v>318810</v>
      </c>
      <c r="S94">
        <v>27563</v>
      </c>
      <c r="T94">
        <v>285904</v>
      </c>
      <c r="V94">
        <v>767</v>
      </c>
      <c r="W94">
        <v>306</v>
      </c>
      <c r="X94">
        <v>320</v>
      </c>
      <c r="Y94">
        <v>567</v>
      </c>
      <c r="Z94">
        <v>485</v>
      </c>
      <c r="AA94">
        <v>2256</v>
      </c>
      <c r="AB94">
        <v>1858</v>
      </c>
      <c r="AC94">
        <v>2622</v>
      </c>
      <c r="AD94">
        <v>2114</v>
      </c>
      <c r="AE94">
        <v>3102</v>
      </c>
      <c r="AF94">
        <v>2213</v>
      </c>
      <c r="AG94">
        <v>3128</v>
      </c>
      <c r="AH94">
        <v>2125</v>
      </c>
      <c r="AI94">
        <v>1854</v>
      </c>
      <c r="AJ94">
        <v>1630</v>
      </c>
      <c r="AK94">
        <v>1321</v>
      </c>
      <c r="AL94">
        <v>1216</v>
      </c>
      <c r="AM94">
        <v>3021</v>
      </c>
      <c r="AN94">
        <v>1458</v>
      </c>
      <c r="AO94">
        <v>0.4</v>
      </c>
      <c r="AP94">
        <v>0.28999999999999998</v>
      </c>
      <c r="AQ94">
        <v>0.12</v>
      </c>
      <c r="AR94">
        <v>0.2</v>
      </c>
      <c r="AS94">
        <v>0.21</v>
      </c>
      <c r="AT94">
        <v>0.15</v>
      </c>
      <c r="AU94">
        <v>18177</v>
      </c>
      <c r="AV94">
        <v>13419</v>
      </c>
      <c r="AW94">
        <v>761</v>
      </c>
      <c r="AX94">
        <v>237</v>
      </c>
      <c r="AY94">
        <v>340</v>
      </c>
      <c r="AZ94">
        <v>1</v>
      </c>
      <c r="BA94">
        <v>15</v>
      </c>
      <c r="BB94">
        <v>15</v>
      </c>
      <c r="BC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1</v>
      </c>
      <c r="BS94">
        <v>1</v>
      </c>
      <c r="BT94">
        <v>0</v>
      </c>
      <c r="BU94">
        <v>6</v>
      </c>
      <c r="BV94">
        <v>9</v>
      </c>
      <c r="BW94">
        <v>13</v>
      </c>
      <c r="BX94">
        <v>29</v>
      </c>
      <c r="BY94">
        <v>43</v>
      </c>
      <c r="BZ94">
        <v>79</v>
      </c>
      <c r="CA94">
        <v>110</v>
      </c>
      <c r="CB94">
        <v>159</v>
      </c>
      <c r="CC94">
        <v>526</v>
      </c>
      <c r="CD94">
        <v>393</v>
      </c>
      <c r="CE94">
        <v>699</v>
      </c>
      <c r="CF94">
        <v>670</v>
      </c>
    </row>
    <row r="95" spans="1:84">
      <c r="A95" s="9">
        <v>43980</v>
      </c>
      <c r="B95" s="63">
        <v>43980</v>
      </c>
      <c r="C95">
        <v>31946</v>
      </c>
      <c r="D95">
        <v>16725</v>
      </c>
      <c r="E95">
        <v>3728</v>
      </c>
      <c r="F95">
        <v>10643</v>
      </c>
      <c r="G95">
        <v>259</v>
      </c>
      <c r="H95">
        <v>366</v>
      </c>
      <c r="I95">
        <v>135</v>
      </c>
      <c r="J95">
        <v>90</v>
      </c>
      <c r="L95">
        <v>350</v>
      </c>
      <c r="M95">
        <v>18911</v>
      </c>
      <c r="N95">
        <v>1383</v>
      </c>
      <c r="O95">
        <v>529</v>
      </c>
      <c r="P95">
        <v>66</v>
      </c>
      <c r="Q95">
        <v>1568</v>
      </c>
      <c r="R95">
        <v>321290</v>
      </c>
      <c r="S95">
        <v>27917</v>
      </c>
      <c r="T95">
        <v>287776</v>
      </c>
      <c r="V95">
        <v>767</v>
      </c>
      <c r="W95">
        <v>312</v>
      </c>
      <c r="X95">
        <v>334</v>
      </c>
      <c r="Y95">
        <v>576</v>
      </c>
      <c r="Z95">
        <v>489</v>
      </c>
      <c r="AA95">
        <v>2283</v>
      </c>
      <c r="AB95">
        <v>1895</v>
      </c>
      <c r="AC95">
        <v>2653</v>
      </c>
      <c r="AD95">
        <v>2145</v>
      </c>
      <c r="AE95">
        <v>3129</v>
      </c>
      <c r="AF95">
        <v>2239</v>
      </c>
      <c r="AG95">
        <v>3149</v>
      </c>
      <c r="AH95">
        <v>2138</v>
      </c>
      <c r="AI95">
        <v>1865</v>
      </c>
      <c r="AJ95">
        <v>1642</v>
      </c>
      <c r="AK95">
        <v>1344</v>
      </c>
      <c r="AL95">
        <v>1230</v>
      </c>
      <c r="AM95">
        <v>3051</v>
      </c>
      <c r="AN95">
        <v>1472</v>
      </c>
      <c r="AO95">
        <v>0.4</v>
      </c>
      <c r="AP95">
        <v>0.28999999999999998</v>
      </c>
      <c r="AQ95">
        <v>0.12</v>
      </c>
      <c r="AR95">
        <v>0.2</v>
      </c>
      <c r="AS95">
        <v>0.21</v>
      </c>
      <c r="AT95">
        <v>0.15</v>
      </c>
      <c r="AU95">
        <v>18362</v>
      </c>
      <c r="AV95">
        <v>13584</v>
      </c>
      <c r="AW95">
        <v>769</v>
      </c>
      <c r="AX95">
        <v>237</v>
      </c>
      <c r="AY95">
        <v>346</v>
      </c>
      <c r="AZ95">
        <v>1</v>
      </c>
      <c r="BA95">
        <v>15</v>
      </c>
      <c r="BB95">
        <v>15</v>
      </c>
      <c r="BC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1</v>
      </c>
      <c r="BS95">
        <v>1</v>
      </c>
      <c r="BT95">
        <v>0</v>
      </c>
      <c r="BU95">
        <v>6</v>
      </c>
      <c r="BV95">
        <v>9</v>
      </c>
      <c r="BW95">
        <v>13</v>
      </c>
      <c r="BX95">
        <v>30</v>
      </c>
      <c r="BY95">
        <v>43</v>
      </c>
      <c r="BZ95">
        <v>81</v>
      </c>
      <c r="CA95">
        <v>110</v>
      </c>
      <c r="CB95">
        <v>160</v>
      </c>
      <c r="CC95">
        <v>529</v>
      </c>
      <c r="CD95">
        <v>400</v>
      </c>
      <c r="CE95">
        <v>702</v>
      </c>
      <c r="CF95">
        <v>681</v>
      </c>
    </row>
    <row r="96" spans="1:84">
      <c r="A96" s="9">
        <v>43981</v>
      </c>
      <c r="B96" s="63">
        <v>43981</v>
      </c>
      <c r="C96">
        <v>32203</v>
      </c>
      <c r="D96">
        <v>16739</v>
      </c>
      <c r="E96">
        <v>3739</v>
      </c>
      <c r="F96">
        <v>10874</v>
      </c>
      <c r="G96">
        <v>259</v>
      </c>
      <c r="H96">
        <v>367</v>
      </c>
      <c r="I96">
        <v>135</v>
      </c>
      <c r="J96">
        <v>90</v>
      </c>
      <c r="L96">
        <v>257</v>
      </c>
      <c r="M96">
        <v>19186</v>
      </c>
      <c r="N96">
        <v>1396</v>
      </c>
      <c r="O96">
        <v>514</v>
      </c>
      <c r="P96">
        <v>63</v>
      </c>
      <c r="Q96">
        <v>2134</v>
      </c>
      <c r="R96">
        <v>323663</v>
      </c>
      <c r="S96">
        <v>28183</v>
      </c>
      <c r="T96">
        <v>289326</v>
      </c>
      <c r="V96">
        <v>767</v>
      </c>
      <c r="W96">
        <v>315</v>
      </c>
      <c r="X96">
        <v>339</v>
      </c>
      <c r="Y96">
        <v>584</v>
      </c>
      <c r="Z96">
        <v>497</v>
      </c>
      <c r="AA96">
        <v>2313</v>
      </c>
      <c r="AB96">
        <v>1921</v>
      </c>
      <c r="AC96">
        <v>2679</v>
      </c>
      <c r="AD96">
        <v>2178</v>
      </c>
      <c r="AE96">
        <v>3148</v>
      </c>
      <c r="AF96">
        <v>2262</v>
      </c>
      <c r="AG96">
        <v>3165</v>
      </c>
      <c r="AH96">
        <v>2158</v>
      </c>
      <c r="AI96">
        <v>1875</v>
      </c>
      <c r="AJ96">
        <v>1649</v>
      </c>
      <c r="AK96">
        <v>1354</v>
      </c>
      <c r="AL96">
        <v>1237</v>
      </c>
      <c r="AM96">
        <v>3055</v>
      </c>
      <c r="AN96">
        <v>1474</v>
      </c>
      <c r="AO96">
        <v>0.4</v>
      </c>
      <c r="AP96">
        <v>0.28999999999999998</v>
      </c>
      <c r="AQ96">
        <v>0.11</v>
      </c>
      <c r="AR96">
        <v>0.2</v>
      </c>
      <c r="AS96">
        <v>0.21</v>
      </c>
      <c r="AT96">
        <v>0.15</v>
      </c>
      <c r="AU96">
        <v>18488</v>
      </c>
      <c r="AV96">
        <v>13715</v>
      </c>
      <c r="AW96">
        <v>773</v>
      </c>
      <c r="AX96">
        <v>238</v>
      </c>
      <c r="AY96">
        <v>354</v>
      </c>
      <c r="AZ96">
        <v>1</v>
      </c>
      <c r="BA96">
        <v>15</v>
      </c>
      <c r="BB96">
        <v>15</v>
      </c>
      <c r="BC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1</v>
      </c>
      <c r="BS96">
        <v>1</v>
      </c>
      <c r="BT96">
        <v>0</v>
      </c>
      <c r="BU96">
        <v>6</v>
      </c>
      <c r="BV96">
        <v>9</v>
      </c>
      <c r="BW96">
        <v>14</v>
      </c>
      <c r="BX96">
        <v>31</v>
      </c>
      <c r="BY96">
        <v>43</v>
      </c>
      <c r="BZ96">
        <v>82</v>
      </c>
      <c r="CA96">
        <v>111</v>
      </c>
      <c r="CB96">
        <v>162</v>
      </c>
      <c r="CC96">
        <v>533</v>
      </c>
      <c r="CD96">
        <v>403</v>
      </c>
      <c r="CE96">
        <v>708</v>
      </c>
      <c r="CF96">
        <v>688</v>
      </c>
    </row>
    <row r="97" spans="1:84">
      <c r="A97" s="9">
        <v>43982</v>
      </c>
      <c r="B97" s="63">
        <v>43982</v>
      </c>
      <c r="C97">
        <v>32500</v>
      </c>
      <c r="D97">
        <v>16760</v>
      </c>
      <c r="E97">
        <v>3744</v>
      </c>
      <c r="F97">
        <v>11142</v>
      </c>
      <c r="G97">
        <v>259</v>
      </c>
      <c r="H97">
        <v>370</v>
      </c>
      <c r="I97">
        <v>135</v>
      </c>
      <c r="J97">
        <v>90</v>
      </c>
      <c r="L97">
        <v>297</v>
      </c>
      <c r="M97">
        <v>19409</v>
      </c>
      <c r="N97">
        <v>1410</v>
      </c>
      <c r="O97">
        <v>474</v>
      </c>
      <c r="P97">
        <v>64</v>
      </c>
      <c r="Q97">
        <v>2016</v>
      </c>
      <c r="R97">
        <v>325026</v>
      </c>
      <c r="S97">
        <v>27924</v>
      </c>
      <c r="T97">
        <v>290510</v>
      </c>
      <c r="V97">
        <v>767</v>
      </c>
      <c r="W97">
        <v>325</v>
      </c>
      <c r="X97">
        <v>348</v>
      </c>
      <c r="Y97">
        <v>592</v>
      </c>
      <c r="Z97">
        <v>506</v>
      </c>
      <c r="AA97">
        <v>2343</v>
      </c>
      <c r="AB97">
        <v>1953</v>
      </c>
      <c r="AC97">
        <v>2710</v>
      </c>
      <c r="AD97">
        <v>2208</v>
      </c>
      <c r="AE97">
        <v>3171</v>
      </c>
      <c r="AF97">
        <v>2288</v>
      </c>
      <c r="AG97">
        <v>3190</v>
      </c>
      <c r="AH97">
        <v>2175</v>
      </c>
      <c r="AI97">
        <v>1889</v>
      </c>
      <c r="AJ97">
        <v>1657</v>
      </c>
      <c r="AK97">
        <v>1359</v>
      </c>
      <c r="AL97">
        <v>1241</v>
      </c>
      <c r="AM97">
        <v>3065</v>
      </c>
      <c r="AN97">
        <v>1480</v>
      </c>
      <c r="AO97">
        <v>0.4</v>
      </c>
      <c r="AP97">
        <v>0.28999999999999998</v>
      </c>
      <c r="AQ97">
        <v>0.11</v>
      </c>
      <c r="AR97">
        <v>0.2</v>
      </c>
      <c r="AS97">
        <v>0.21</v>
      </c>
      <c r="AT97">
        <v>0.15</v>
      </c>
      <c r="AU97">
        <v>18644</v>
      </c>
      <c r="AV97">
        <v>13856</v>
      </c>
      <c r="AW97">
        <v>784</v>
      </c>
      <c r="AX97">
        <v>238</v>
      </c>
      <c r="AY97">
        <v>357</v>
      </c>
      <c r="AZ97">
        <v>1</v>
      </c>
      <c r="BA97">
        <v>15</v>
      </c>
      <c r="BB97">
        <v>15</v>
      </c>
      <c r="BC97">
        <v>0</v>
      </c>
      <c r="BM97">
        <v>0</v>
      </c>
      <c r="BN97">
        <v>0</v>
      </c>
      <c r="BO97">
        <v>0</v>
      </c>
      <c r="BP97">
        <v>0</v>
      </c>
      <c r="BQ97">
        <v>1</v>
      </c>
      <c r="BR97">
        <v>1</v>
      </c>
      <c r="BS97">
        <v>1</v>
      </c>
      <c r="BT97">
        <v>0</v>
      </c>
      <c r="BU97">
        <v>6</v>
      </c>
      <c r="BV97">
        <v>9</v>
      </c>
      <c r="BW97">
        <v>14</v>
      </c>
      <c r="BX97">
        <v>31</v>
      </c>
      <c r="BY97">
        <v>43</v>
      </c>
      <c r="BZ97">
        <v>82</v>
      </c>
      <c r="CA97">
        <v>111</v>
      </c>
      <c r="CB97">
        <v>163</v>
      </c>
      <c r="CC97">
        <v>541</v>
      </c>
      <c r="CD97">
        <v>407</v>
      </c>
      <c r="CE97">
        <v>717</v>
      </c>
      <c r="CF97">
        <v>693</v>
      </c>
    </row>
    <row r="98" spans="1:84">
      <c r="A98" s="9">
        <v>43983</v>
      </c>
      <c r="B98" s="63">
        <v>43983</v>
      </c>
      <c r="C98">
        <v>32700</v>
      </c>
      <c r="D98">
        <v>16760</v>
      </c>
      <c r="E98">
        <v>3747</v>
      </c>
      <c r="F98">
        <v>11335</v>
      </c>
      <c r="G98">
        <v>259</v>
      </c>
      <c r="H98">
        <v>372</v>
      </c>
      <c r="I98">
        <v>137</v>
      </c>
      <c r="J98">
        <v>90</v>
      </c>
      <c r="L98">
        <v>200</v>
      </c>
      <c r="M98">
        <v>19552</v>
      </c>
      <c r="N98">
        <v>1424</v>
      </c>
      <c r="O98">
        <v>471</v>
      </c>
      <c r="P98">
        <v>64</v>
      </c>
      <c r="Q98">
        <v>1720</v>
      </c>
      <c r="R98">
        <v>326278</v>
      </c>
      <c r="S98">
        <v>27958</v>
      </c>
      <c r="T98">
        <v>291858</v>
      </c>
      <c r="V98">
        <v>767</v>
      </c>
      <c r="W98">
        <v>335</v>
      </c>
      <c r="X98">
        <v>356</v>
      </c>
      <c r="Y98">
        <v>596</v>
      </c>
      <c r="Z98">
        <v>512</v>
      </c>
      <c r="AA98">
        <v>2371</v>
      </c>
      <c r="AB98">
        <v>1973</v>
      </c>
      <c r="AC98">
        <v>2731</v>
      </c>
      <c r="AD98">
        <v>2222</v>
      </c>
      <c r="AE98">
        <v>3180</v>
      </c>
      <c r="AF98">
        <v>2299</v>
      </c>
      <c r="AG98">
        <v>3202</v>
      </c>
      <c r="AH98">
        <v>2185</v>
      </c>
      <c r="AI98">
        <v>1901</v>
      </c>
      <c r="AJ98">
        <v>1668</v>
      </c>
      <c r="AK98">
        <v>1367</v>
      </c>
      <c r="AL98">
        <v>1243</v>
      </c>
      <c r="AM98">
        <v>3079</v>
      </c>
      <c r="AN98">
        <v>1480</v>
      </c>
      <c r="AO98">
        <v>0.4</v>
      </c>
      <c r="AP98">
        <v>0.28999999999999998</v>
      </c>
      <c r="AQ98">
        <v>0.11</v>
      </c>
      <c r="AR98">
        <v>0.2</v>
      </c>
      <c r="AS98">
        <v>0.21</v>
      </c>
      <c r="AT98">
        <v>0.15</v>
      </c>
      <c r="AU98">
        <v>18762</v>
      </c>
      <c r="AV98">
        <v>13938</v>
      </c>
      <c r="AW98">
        <v>791</v>
      </c>
      <c r="AX98">
        <v>239</v>
      </c>
      <c r="AY98">
        <v>363</v>
      </c>
      <c r="AZ98">
        <v>1</v>
      </c>
      <c r="BA98">
        <v>15</v>
      </c>
      <c r="BB98">
        <v>15</v>
      </c>
      <c r="BC98">
        <v>0</v>
      </c>
      <c r="BM98">
        <v>0</v>
      </c>
      <c r="BN98">
        <v>0</v>
      </c>
      <c r="BO98">
        <v>0</v>
      </c>
      <c r="BP98">
        <v>0</v>
      </c>
      <c r="BQ98">
        <v>1</v>
      </c>
      <c r="BR98">
        <v>1</v>
      </c>
      <c r="BS98">
        <v>1</v>
      </c>
      <c r="BT98">
        <v>0</v>
      </c>
      <c r="BU98">
        <v>6</v>
      </c>
      <c r="BV98">
        <v>10</v>
      </c>
      <c r="BW98">
        <v>14</v>
      </c>
      <c r="BX98">
        <v>31</v>
      </c>
      <c r="BY98">
        <v>43</v>
      </c>
      <c r="BZ98">
        <v>83</v>
      </c>
      <c r="CA98">
        <v>111</v>
      </c>
      <c r="CB98">
        <v>165</v>
      </c>
      <c r="CC98">
        <v>548</v>
      </c>
      <c r="CD98">
        <v>410</v>
      </c>
      <c r="CE98">
        <v>724</v>
      </c>
      <c r="CF98">
        <v>700</v>
      </c>
    </row>
    <row r="99" spans="1:84">
      <c r="A99" s="9">
        <v>43984</v>
      </c>
      <c r="B99" s="63">
        <v>43984</v>
      </c>
      <c r="C99">
        <v>32895</v>
      </c>
      <c r="D99">
        <v>16789</v>
      </c>
      <c r="E99">
        <v>3752</v>
      </c>
      <c r="F99">
        <v>11493</v>
      </c>
      <c r="G99">
        <v>260</v>
      </c>
      <c r="H99">
        <v>372</v>
      </c>
      <c r="I99">
        <v>137</v>
      </c>
      <c r="J99">
        <v>90</v>
      </c>
      <c r="L99">
        <v>195</v>
      </c>
      <c r="M99">
        <v>19869</v>
      </c>
      <c r="N99">
        <v>1436</v>
      </c>
      <c r="O99">
        <v>432</v>
      </c>
      <c r="P99">
        <v>58</v>
      </c>
      <c r="Q99">
        <v>1866</v>
      </c>
      <c r="R99">
        <v>328873</v>
      </c>
      <c r="S99">
        <v>28064</v>
      </c>
      <c r="T99">
        <v>294112</v>
      </c>
      <c r="V99">
        <v>767</v>
      </c>
      <c r="W99">
        <v>341</v>
      </c>
      <c r="X99">
        <v>364</v>
      </c>
      <c r="Y99">
        <v>601</v>
      </c>
      <c r="Z99">
        <v>517</v>
      </c>
      <c r="AA99">
        <v>2386</v>
      </c>
      <c r="AB99">
        <v>1991</v>
      </c>
      <c r="AC99">
        <v>2752</v>
      </c>
      <c r="AD99">
        <v>2242</v>
      </c>
      <c r="AE99">
        <v>3199</v>
      </c>
      <c r="AF99">
        <v>2313</v>
      </c>
      <c r="AG99">
        <v>3217</v>
      </c>
      <c r="AH99">
        <v>2192</v>
      </c>
      <c r="AI99">
        <v>1909</v>
      </c>
      <c r="AJ99">
        <v>1670</v>
      </c>
      <c r="AK99">
        <v>1377</v>
      </c>
      <c r="AL99">
        <v>1246</v>
      </c>
      <c r="AM99">
        <v>3089</v>
      </c>
      <c r="AN99">
        <v>1483</v>
      </c>
      <c r="AO99">
        <v>0.39</v>
      </c>
      <c r="AP99">
        <v>0.28999999999999998</v>
      </c>
      <c r="AQ99">
        <v>0.11</v>
      </c>
      <c r="AR99">
        <v>0.2</v>
      </c>
      <c r="AS99">
        <v>0.21</v>
      </c>
      <c r="AT99">
        <v>0.15</v>
      </c>
      <c r="AU99">
        <v>18875</v>
      </c>
      <c r="AV99">
        <v>14020</v>
      </c>
      <c r="AW99">
        <v>795</v>
      </c>
      <c r="AX99">
        <v>240</v>
      </c>
      <c r="AY99">
        <v>370</v>
      </c>
      <c r="AZ99">
        <v>1</v>
      </c>
      <c r="BA99">
        <v>15</v>
      </c>
      <c r="BB99">
        <v>15</v>
      </c>
      <c r="BC99">
        <v>0</v>
      </c>
      <c r="BM99">
        <v>0</v>
      </c>
      <c r="BN99">
        <v>0</v>
      </c>
      <c r="BO99">
        <v>0</v>
      </c>
      <c r="BP99">
        <v>0</v>
      </c>
      <c r="BQ99">
        <v>1</v>
      </c>
      <c r="BR99">
        <v>1</v>
      </c>
      <c r="BS99">
        <v>1</v>
      </c>
      <c r="BT99">
        <v>0</v>
      </c>
      <c r="BU99">
        <v>7</v>
      </c>
      <c r="BV99">
        <v>10</v>
      </c>
      <c r="BW99">
        <v>15</v>
      </c>
      <c r="BX99">
        <v>31</v>
      </c>
      <c r="BY99">
        <v>43</v>
      </c>
      <c r="BZ99">
        <v>84</v>
      </c>
      <c r="CA99">
        <v>111</v>
      </c>
      <c r="CB99">
        <v>166</v>
      </c>
      <c r="CC99">
        <v>552</v>
      </c>
      <c r="CD99">
        <v>414</v>
      </c>
      <c r="CE99">
        <v>730</v>
      </c>
      <c r="CF99">
        <v>706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B1:M96"/>
  <sheetViews>
    <sheetView topLeftCell="A65" workbookViewId="0">
      <selection activeCell="E94" sqref="E94"/>
    </sheetView>
  </sheetViews>
  <sheetFormatPr baseColWidth="10" defaultRowHeight="16"/>
  <cols>
    <col min="1" max="1" width="1.6640625" customWidth="1"/>
    <col min="3" max="3" width="11.83203125" bestFit="1" customWidth="1"/>
    <col min="4" max="4" width="16.33203125" customWidth="1"/>
    <col min="5" max="6" width="11.83203125" bestFit="1" customWidth="1"/>
    <col min="7" max="7" width="12" bestFit="1" customWidth="1"/>
    <col min="13" max="13" width="92.5" bestFit="1" customWidth="1"/>
  </cols>
  <sheetData>
    <row r="1" spans="2:13" ht="8" customHeight="1"/>
    <row r="2" spans="2:13" ht="17" customHeight="1">
      <c r="B2" t="s">
        <v>51</v>
      </c>
      <c r="C2" t="s">
        <v>121</v>
      </c>
      <c r="D2" t="s">
        <v>122</v>
      </c>
      <c r="E2" t="s">
        <v>123</v>
      </c>
      <c r="F2" t="s">
        <v>124</v>
      </c>
      <c r="G2" t="s">
        <v>125</v>
      </c>
      <c r="H2" t="s">
        <v>127</v>
      </c>
      <c r="I2" t="s">
        <v>126</v>
      </c>
      <c r="J2" t="s">
        <v>128</v>
      </c>
      <c r="K2" t="s">
        <v>129</v>
      </c>
      <c r="L2" t="s">
        <v>130</v>
      </c>
    </row>
    <row r="3" spans="2:13" ht="17">
      <c r="B3" s="10">
        <v>1</v>
      </c>
      <c r="C3" s="11">
        <v>1</v>
      </c>
      <c r="D3" s="11">
        <v>2</v>
      </c>
      <c r="E3" s="11">
        <v>8</v>
      </c>
      <c r="F3" s="12">
        <v>43897</v>
      </c>
      <c r="G3" s="11">
        <v>4.9541953000000003</v>
      </c>
      <c r="H3" s="11">
        <v>2.1352848</v>
      </c>
      <c r="I3" s="11">
        <v>8.8402183999999995</v>
      </c>
      <c r="J3" s="11">
        <v>4.95</v>
      </c>
      <c r="K3" s="11">
        <v>2.14</v>
      </c>
      <c r="L3" s="11">
        <v>8.84</v>
      </c>
      <c r="M3" s="32" t="s">
        <v>52</v>
      </c>
    </row>
    <row r="4" spans="2:13" ht="17">
      <c r="B4" s="10">
        <v>2</v>
      </c>
      <c r="C4" s="11">
        <v>2</v>
      </c>
      <c r="D4" s="11">
        <v>3</v>
      </c>
      <c r="E4" s="11">
        <v>9</v>
      </c>
      <c r="F4" s="12">
        <v>43898</v>
      </c>
      <c r="G4" s="11">
        <v>4.4493799999999997</v>
      </c>
      <c r="H4" s="11">
        <v>2.2444440000000001</v>
      </c>
      <c r="I4" s="11">
        <v>7.8539485000000004</v>
      </c>
      <c r="J4" s="11">
        <v>4.45</v>
      </c>
      <c r="K4" s="11">
        <v>2.2400000000000002</v>
      </c>
      <c r="L4" s="11">
        <v>7.85</v>
      </c>
      <c r="M4" s="32" t="s">
        <v>53</v>
      </c>
    </row>
    <row r="5" spans="2:13" ht="17">
      <c r="B5" s="10">
        <v>3</v>
      </c>
      <c r="C5" s="11">
        <v>3</v>
      </c>
      <c r="D5" s="11">
        <v>4</v>
      </c>
      <c r="E5" s="11">
        <v>10</v>
      </c>
      <c r="F5" s="12">
        <v>43899</v>
      </c>
      <c r="G5" s="11">
        <v>3.5803701999999999</v>
      </c>
      <c r="H5" s="11">
        <v>1.8688163</v>
      </c>
      <c r="I5" s="11">
        <v>6.1111272000000003</v>
      </c>
      <c r="J5" s="11">
        <v>3.58</v>
      </c>
      <c r="K5" s="11">
        <v>1.87</v>
      </c>
      <c r="L5" s="11">
        <v>6.11</v>
      </c>
      <c r="M5" s="32" t="s">
        <v>54</v>
      </c>
    </row>
    <row r="6" spans="2:13" ht="17">
      <c r="B6" s="10">
        <v>4</v>
      </c>
      <c r="C6" s="11">
        <v>4</v>
      </c>
      <c r="D6" s="11">
        <v>5</v>
      </c>
      <c r="E6" s="11">
        <v>11</v>
      </c>
      <c r="F6" s="12">
        <v>43900</v>
      </c>
      <c r="G6" s="11">
        <v>2.4478958</v>
      </c>
      <c r="H6" s="11">
        <v>1.3568346</v>
      </c>
      <c r="I6" s="11">
        <v>4.1865652999999998</v>
      </c>
      <c r="J6" s="11">
        <v>2.4500000000000002</v>
      </c>
      <c r="K6" s="11">
        <v>1.36</v>
      </c>
      <c r="L6" s="11">
        <v>4.1900000000000004</v>
      </c>
      <c r="M6" s="32" t="s">
        <v>55</v>
      </c>
    </row>
    <row r="7" spans="2:13" ht="17">
      <c r="B7" s="10">
        <v>5</v>
      </c>
      <c r="C7" s="11">
        <v>5</v>
      </c>
      <c r="D7" s="11">
        <v>6</v>
      </c>
      <c r="E7" s="11">
        <v>12</v>
      </c>
      <c r="F7" s="12">
        <v>43901</v>
      </c>
      <c r="G7" s="11">
        <v>2.6602562000000001</v>
      </c>
      <c r="H7" s="11">
        <v>1.6303348</v>
      </c>
      <c r="I7" s="11">
        <v>3.9726389000000002</v>
      </c>
      <c r="J7" s="11">
        <v>2.66</v>
      </c>
      <c r="K7" s="11">
        <v>1.63</v>
      </c>
      <c r="L7" s="11">
        <v>3.97</v>
      </c>
      <c r="M7" s="32" t="s">
        <v>58</v>
      </c>
    </row>
    <row r="8" spans="2:13" ht="17">
      <c r="B8" s="10">
        <v>6</v>
      </c>
      <c r="C8" s="11">
        <v>6</v>
      </c>
      <c r="D8" s="11">
        <v>7</v>
      </c>
      <c r="E8" s="11">
        <v>13</v>
      </c>
      <c r="F8" s="12">
        <v>43902</v>
      </c>
      <c r="G8" s="11">
        <v>2.7033504000000002</v>
      </c>
      <c r="H8" s="11">
        <v>1.8286661</v>
      </c>
      <c r="I8" s="11">
        <v>3.7316025000000002</v>
      </c>
      <c r="J8" s="11">
        <v>2.7</v>
      </c>
      <c r="K8" s="11">
        <v>1.83</v>
      </c>
      <c r="L8" s="11">
        <v>3.73</v>
      </c>
      <c r="M8" s="32" t="s">
        <v>56</v>
      </c>
    </row>
    <row r="9" spans="2:13" ht="17">
      <c r="B9" s="10">
        <v>7</v>
      </c>
      <c r="C9" s="11">
        <v>7</v>
      </c>
      <c r="D9" s="11">
        <v>8</v>
      </c>
      <c r="E9" s="11">
        <v>14</v>
      </c>
      <c r="F9" s="12">
        <v>43903</v>
      </c>
      <c r="G9" s="11">
        <v>3.0136466</v>
      </c>
      <c r="H9" s="11">
        <v>2.0611714999999999</v>
      </c>
      <c r="I9" s="11">
        <v>4.1193657000000004</v>
      </c>
      <c r="J9" s="11">
        <v>3.01</v>
      </c>
      <c r="K9" s="11">
        <v>2.06</v>
      </c>
      <c r="L9" s="11">
        <v>4.12</v>
      </c>
      <c r="M9" s="32" t="s">
        <v>57</v>
      </c>
    </row>
    <row r="10" spans="2:13" ht="17">
      <c r="B10" s="10">
        <v>8</v>
      </c>
      <c r="C10" s="11">
        <v>8</v>
      </c>
      <c r="D10" s="11">
        <v>9</v>
      </c>
      <c r="E10" s="11">
        <v>15</v>
      </c>
      <c r="F10" s="12">
        <v>43904</v>
      </c>
      <c r="G10" s="11">
        <v>3.4326194000000001</v>
      </c>
      <c r="H10" s="11">
        <v>2.4522621999999998</v>
      </c>
      <c r="I10" s="11">
        <v>4.7040746000000002</v>
      </c>
      <c r="J10" s="11">
        <v>3.43</v>
      </c>
      <c r="K10" s="11">
        <v>2.4500000000000002</v>
      </c>
      <c r="L10" s="11">
        <v>4.7</v>
      </c>
      <c r="M10" s="13"/>
    </row>
    <row r="11" spans="2:13" ht="17">
      <c r="B11" s="10">
        <v>9</v>
      </c>
      <c r="C11" s="11">
        <v>9</v>
      </c>
      <c r="D11" s="11">
        <v>10</v>
      </c>
      <c r="E11" s="11">
        <v>16</v>
      </c>
      <c r="F11" s="12">
        <v>43905</v>
      </c>
      <c r="G11" s="11">
        <v>3.7280495999999999</v>
      </c>
      <c r="H11" s="11">
        <v>2.5081992999999998</v>
      </c>
      <c r="I11" s="11">
        <v>5.2177657000000002</v>
      </c>
      <c r="J11" s="11">
        <v>3.73</v>
      </c>
      <c r="K11" s="11">
        <v>2.5099999999999998</v>
      </c>
      <c r="L11" s="11">
        <v>5.22</v>
      </c>
      <c r="M11" s="13"/>
    </row>
    <row r="12" spans="2:13">
      <c r="B12" s="10">
        <v>10</v>
      </c>
      <c r="C12" s="11">
        <v>10</v>
      </c>
      <c r="D12" s="11">
        <v>11</v>
      </c>
      <c r="E12" s="11">
        <v>17</v>
      </c>
      <c r="F12" s="12">
        <v>43906</v>
      </c>
      <c r="G12" s="11">
        <v>3.6260737999999999</v>
      </c>
      <c r="H12" s="11">
        <v>2.3329327000000002</v>
      </c>
      <c r="I12" s="11">
        <v>5.2601281999999996</v>
      </c>
      <c r="J12" s="11">
        <v>3.63</v>
      </c>
      <c r="K12" s="11">
        <v>2.33</v>
      </c>
      <c r="L12" s="11">
        <v>5.26</v>
      </c>
    </row>
    <row r="13" spans="2:13">
      <c r="B13" s="10">
        <v>11</v>
      </c>
      <c r="C13" s="11">
        <v>11</v>
      </c>
      <c r="D13" s="11">
        <v>12</v>
      </c>
      <c r="E13" s="11">
        <v>18</v>
      </c>
      <c r="F13" s="12">
        <v>43907</v>
      </c>
      <c r="G13" s="11">
        <v>3.4748649999999999</v>
      </c>
      <c r="H13" s="11">
        <v>2.3168776000000002</v>
      </c>
      <c r="I13" s="11">
        <v>5.0608452000000002</v>
      </c>
      <c r="J13" s="11">
        <v>3.47</v>
      </c>
      <c r="K13" s="11">
        <v>2.3199999999999998</v>
      </c>
      <c r="L13" s="11">
        <v>5.0599999999999996</v>
      </c>
    </row>
    <row r="14" spans="2:13">
      <c r="B14" s="10">
        <v>12</v>
      </c>
      <c r="C14" s="11">
        <v>12</v>
      </c>
      <c r="D14" s="11">
        <v>13</v>
      </c>
      <c r="E14" s="11">
        <v>19</v>
      </c>
      <c r="F14" s="12">
        <v>43908</v>
      </c>
      <c r="G14" s="11">
        <v>3.6329056</v>
      </c>
      <c r="H14" s="11">
        <v>2.4514578</v>
      </c>
      <c r="I14" s="11">
        <v>5.2820859999999996</v>
      </c>
      <c r="J14" s="11">
        <v>3.63</v>
      </c>
      <c r="K14" s="11">
        <v>2.4500000000000002</v>
      </c>
      <c r="L14" s="11">
        <v>5.28</v>
      </c>
    </row>
    <row r="15" spans="2:13">
      <c r="B15" s="10">
        <v>13</v>
      </c>
      <c r="C15" s="11">
        <v>13</v>
      </c>
      <c r="D15" s="11">
        <v>14</v>
      </c>
      <c r="E15" s="11">
        <v>20</v>
      </c>
      <c r="F15" s="12">
        <v>43909</v>
      </c>
      <c r="G15" s="11">
        <v>3.1271410999999998</v>
      </c>
      <c r="H15" s="11">
        <v>2.0540688999999999</v>
      </c>
      <c r="I15" s="11">
        <v>4.4657628000000003</v>
      </c>
      <c r="J15" s="11">
        <v>3.13</v>
      </c>
      <c r="K15" s="11">
        <v>2.0499999999999998</v>
      </c>
      <c r="L15" s="11">
        <v>4.47</v>
      </c>
    </row>
    <row r="16" spans="2:13">
      <c r="B16" s="10">
        <v>14</v>
      </c>
      <c r="C16" s="11">
        <v>14</v>
      </c>
      <c r="D16" s="11">
        <v>15</v>
      </c>
      <c r="E16" s="11">
        <v>21</v>
      </c>
      <c r="F16" s="12">
        <v>43910</v>
      </c>
      <c r="G16" s="11">
        <v>2.9350114999999999</v>
      </c>
      <c r="H16" s="11">
        <v>2.0355598000000001</v>
      </c>
      <c r="I16" s="11">
        <v>4.1768622999999998</v>
      </c>
      <c r="J16" s="11">
        <v>2.94</v>
      </c>
      <c r="K16" s="11">
        <v>2.04</v>
      </c>
      <c r="L16" s="11">
        <v>4.18</v>
      </c>
    </row>
    <row r="17" spans="2:12">
      <c r="B17" s="10">
        <v>15</v>
      </c>
      <c r="C17" s="11">
        <v>15</v>
      </c>
      <c r="D17" s="11">
        <v>16</v>
      </c>
      <c r="E17" s="11">
        <v>22</v>
      </c>
      <c r="F17" s="12">
        <v>43911</v>
      </c>
      <c r="G17" s="11">
        <v>2.6798095000000002</v>
      </c>
      <c r="H17" s="11">
        <v>1.9446821999999999</v>
      </c>
      <c r="I17" s="11">
        <v>3.6697213</v>
      </c>
      <c r="J17" s="11">
        <v>2.68</v>
      </c>
      <c r="K17" s="11">
        <v>1.94</v>
      </c>
      <c r="L17" s="11">
        <v>3.67</v>
      </c>
    </row>
    <row r="18" spans="2:12">
      <c r="B18" s="10">
        <v>16</v>
      </c>
      <c r="C18" s="11">
        <v>16</v>
      </c>
      <c r="D18" s="11">
        <v>17</v>
      </c>
      <c r="E18" s="11">
        <v>23</v>
      </c>
      <c r="F18" s="12">
        <v>43912</v>
      </c>
      <c r="G18" s="11">
        <v>2.518894</v>
      </c>
      <c r="H18" s="11">
        <v>1.8257869</v>
      </c>
      <c r="I18" s="11">
        <v>3.3524389999999999</v>
      </c>
      <c r="J18" s="11">
        <v>2.52</v>
      </c>
      <c r="K18" s="11">
        <v>1.83</v>
      </c>
      <c r="L18" s="11">
        <v>3.35</v>
      </c>
    </row>
    <row r="19" spans="2:12">
      <c r="B19" s="10">
        <v>17</v>
      </c>
      <c r="C19" s="11">
        <v>17</v>
      </c>
      <c r="D19" s="11">
        <v>18</v>
      </c>
      <c r="E19" s="11">
        <v>24</v>
      </c>
      <c r="F19" s="12">
        <v>43913</v>
      </c>
      <c r="G19" s="11">
        <v>2.5206946000000001</v>
      </c>
      <c r="H19" s="11">
        <v>1.8716549</v>
      </c>
      <c r="I19" s="11">
        <v>3.2239534999999999</v>
      </c>
      <c r="J19" s="11">
        <v>2.52</v>
      </c>
      <c r="K19" s="11">
        <v>1.87</v>
      </c>
      <c r="L19" s="11">
        <v>3.22</v>
      </c>
    </row>
    <row r="20" spans="2:12">
      <c r="B20" s="10">
        <v>18</v>
      </c>
      <c r="C20" s="11">
        <v>18</v>
      </c>
      <c r="D20" s="11">
        <v>19</v>
      </c>
      <c r="E20" s="11">
        <v>25</v>
      </c>
      <c r="F20" s="12">
        <v>43914</v>
      </c>
      <c r="G20" s="11">
        <v>2.1914533999999999</v>
      </c>
      <c r="H20" s="11">
        <v>1.7081675999999999</v>
      </c>
      <c r="I20" s="11">
        <v>2.8511161</v>
      </c>
      <c r="J20" s="11">
        <v>2.19</v>
      </c>
      <c r="K20" s="11">
        <v>1.71</v>
      </c>
      <c r="L20" s="11">
        <v>2.85</v>
      </c>
    </row>
    <row r="21" spans="2:12">
      <c r="B21" s="10">
        <v>19</v>
      </c>
      <c r="C21" s="11">
        <v>19</v>
      </c>
      <c r="D21" s="11">
        <v>20</v>
      </c>
      <c r="E21" s="11">
        <v>26</v>
      </c>
      <c r="F21" s="12">
        <v>43915</v>
      </c>
      <c r="G21" s="11">
        <v>2.1957414000000002</v>
      </c>
      <c r="H21" s="11">
        <v>1.7007733</v>
      </c>
      <c r="I21" s="11">
        <v>2.8013119999999998</v>
      </c>
      <c r="J21" s="11">
        <v>2.2000000000000002</v>
      </c>
      <c r="K21" s="11">
        <v>1.7</v>
      </c>
      <c r="L21" s="11">
        <v>2.8</v>
      </c>
    </row>
    <row r="22" spans="2:12">
      <c r="B22" s="10">
        <v>20</v>
      </c>
      <c r="C22" s="11">
        <v>20</v>
      </c>
      <c r="D22" s="11">
        <v>21</v>
      </c>
      <c r="E22" s="11">
        <v>27</v>
      </c>
      <c r="F22" s="12">
        <v>43916</v>
      </c>
      <c r="G22" s="11">
        <v>2.1107876000000001</v>
      </c>
      <c r="H22" s="11">
        <v>1.6608915</v>
      </c>
      <c r="I22" s="11">
        <v>2.5874719000000002</v>
      </c>
      <c r="J22" s="11">
        <v>2.11</v>
      </c>
      <c r="K22" s="11">
        <v>1.66</v>
      </c>
      <c r="L22" s="11">
        <v>2.59</v>
      </c>
    </row>
    <row r="23" spans="2:12">
      <c r="B23" s="10">
        <v>21</v>
      </c>
      <c r="C23" s="11">
        <v>21</v>
      </c>
      <c r="D23" s="11">
        <v>22</v>
      </c>
      <c r="E23" s="11">
        <v>28</v>
      </c>
      <c r="F23" s="12">
        <v>43917</v>
      </c>
      <c r="G23" s="11">
        <v>2.0631257000000001</v>
      </c>
      <c r="H23" s="11">
        <v>1.6269803</v>
      </c>
      <c r="I23" s="11">
        <v>2.5455714999999999</v>
      </c>
      <c r="J23" s="11">
        <v>2.06</v>
      </c>
      <c r="K23" s="11">
        <v>1.63</v>
      </c>
      <c r="L23" s="11">
        <v>2.5499999999999998</v>
      </c>
    </row>
    <row r="24" spans="2:12">
      <c r="B24" s="10">
        <v>22</v>
      </c>
      <c r="C24" s="11">
        <v>22</v>
      </c>
      <c r="D24" s="11">
        <v>23</v>
      </c>
      <c r="E24" s="11">
        <v>29</v>
      </c>
      <c r="F24" s="12">
        <v>43918</v>
      </c>
      <c r="G24" s="11">
        <v>2.0644295000000001</v>
      </c>
      <c r="H24" s="11">
        <v>1.6926265</v>
      </c>
      <c r="I24" s="11">
        <v>2.5082176999999999</v>
      </c>
      <c r="J24" s="11">
        <v>2.06</v>
      </c>
      <c r="K24" s="11">
        <v>1.69</v>
      </c>
      <c r="L24" s="11">
        <v>2.5099999999999998</v>
      </c>
    </row>
    <row r="25" spans="2:12">
      <c r="B25" s="10">
        <v>23</v>
      </c>
      <c r="C25" s="11">
        <v>23</v>
      </c>
      <c r="D25" s="11">
        <v>24</v>
      </c>
      <c r="E25" s="11">
        <v>30</v>
      </c>
      <c r="F25" s="12">
        <v>43919</v>
      </c>
      <c r="G25" s="11">
        <v>1.9450863</v>
      </c>
      <c r="H25" s="11">
        <v>1.56813</v>
      </c>
      <c r="I25" s="11">
        <v>2.3318412999999998</v>
      </c>
      <c r="J25" s="11">
        <v>1.95</v>
      </c>
      <c r="K25" s="11">
        <v>1.57</v>
      </c>
      <c r="L25" s="11">
        <v>2.33</v>
      </c>
    </row>
    <row r="26" spans="2:12">
      <c r="B26" s="10">
        <v>24</v>
      </c>
      <c r="C26" s="11">
        <v>24</v>
      </c>
      <c r="D26" s="11">
        <v>25</v>
      </c>
      <c r="E26" s="11">
        <v>31</v>
      </c>
      <c r="F26" s="12">
        <v>43920</v>
      </c>
      <c r="G26" s="11">
        <v>1.6296606</v>
      </c>
      <c r="H26" s="11">
        <v>1.339199</v>
      </c>
      <c r="I26" s="11">
        <v>1.9368198999999999</v>
      </c>
      <c r="J26" s="11">
        <v>1.63</v>
      </c>
      <c r="K26" s="11">
        <v>1.34</v>
      </c>
      <c r="L26" s="11">
        <v>1.94</v>
      </c>
    </row>
    <row r="27" spans="2:12">
      <c r="B27" s="10">
        <v>25</v>
      </c>
      <c r="C27" s="11">
        <v>25</v>
      </c>
      <c r="D27" s="11">
        <v>26</v>
      </c>
      <c r="E27" s="11">
        <v>32</v>
      </c>
      <c r="F27" s="12">
        <v>43921</v>
      </c>
      <c r="G27" s="11">
        <v>1.6540575</v>
      </c>
      <c r="H27" s="11">
        <v>1.4163515</v>
      </c>
      <c r="I27" s="11">
        <v>1.9177478999999999</v>
      </c>
      <c r="J27" s="11">
        <v>1.65</v>
      </c>
      <c r="K27" s="11">
        <v>1.42</v>
      </c>
      <c r="L27" s="11">
        <v>1.92</v>
      </c>
    </row>
    <row r="28" spans="2:12">
      <c r="B28" s="10">
        <v>26</v>
      </c>
      <c r="C28" s="11">
        <v>26</v>
      </c>
      <c r="D28" s="11">
        <v>27</v>
      </c>
      <c r="E28" s="11">
        <v>33</v>
      </c>
      <c r="F28" s="12">
        <v>43922</v>
      </c>
      <c r="G28" s="11">
        <v>1.5259484000000001</v>
      </c>
      <c r="H28" s="11">
        <v>1.3248736999999999</v>
      </c>
      <c r="I28" s="11">
        <v>1.7473791999999999</v>
      </c>
      <c r="J28" s="11">
        <v>1.53</v>
      </c>
      <c r="K28" s="11">
        <v>1.32</v>
      </c>
      <c r="L28" s="11">
        <v>1.75</v>
      </c>
    </row>
    <row r="29" spans="2:12">
      <c r="B29" s="10">
        <v>27</v>
      </c>
      <c r="C29" s="11">
        <v>27</v>
      </c>
      <c r="D29" s="11">
        <v>28</v>
      </c>
      <c r="E29" s="11">
        <v>34</v>
      </c>
      <c r="F29" s="12">
        <v>43923</v>
      </c>
      <c r="G29" s="11">
        <v>1.4256443999999999</v>
      </c>
      <c r="H29" s="11">
        <v>1.2639012000000001</v>
      </c>
      <c r="I29" s="11">
        <v>1.5868856</v>
      </c>
      <c r="J29" s="11">
        <v>1.43</v>
      </c>
      <c r="K29" s="11">
        <v>1.26</v>
      </c>
      <c r="L29" s="11">
        <v>1.59</v>
      </c>
    </row>
    <row r="30" spans="2:12">
      <c r="B30" s="10">
        <v>28</v>
      </c>
      <c r="C30" s="11">
        <v>28</v>
      </c>
      <c r="D30" s="11">
        <v>29</v>
      </c>
      <c r="E30" s="11">
        <v>35</v>
      </c>
      <c r="F30" s="12">
        <v>43924</v>
      </c>
      <c r="G30" s="11">
        <v>1.3315454</v>
      </c>
      <c r="H30" s="11">
        <v>1.2064944</v>
      </c>
      <c r="I30" s="11">
        <v>1.4712472000000001</v>
      </c>
      <c r="J30" s="11">
        <v>1.33</v>
      </c>
      <c r="K30" s="11">
        <v>1.21</v>
      </c>
      <c r="L30" s="11">
        <v>1.47</v>
      </c>
    </row>
    <row r="31" spans="2:12">
      <c r="B31" s="10">
        <v>29</v>
      </c>
      <c r="C31" s="11">
        <v>29</v>
      </c>
      <c r="D31" s="11">
        <v>30</v>
      </c>
      <c r="E31" s="11">
        <v>36</v>
      </c>
      <c r="F31" s="12">
        <v>43925</v>
      </c>
      <c r="G31" s="11">
        <v>1.171743</v>
      </c>
      <c r="H31" s="11">
        <v>1.0662775</v>
      </c>
      <c r="I31" s="11">
        <v>1.2710931999999999</v>
      </c>
      <c r="J31" s="11">
        <v>1.17</v>
      </c>
      <c r="K31" s="11">
        <v>1.07</v>
      </c>
      <c r="L31" s="11">
        <v>1.27</v>
      </c>
    </row>
    <row r="32" spans="2:12">
      <c r="B32" s="10">
        <v>30</v>
      </c>
      <c r="C32" s="11">
        <v>30</v>
      </c>
      <c r="D32" s="11">
        <v>31</v>
      </c>
      <c r="E32" s="11">
        <v>37</v>
      </c>
      <c r="F32" s="12">
        <v>43926</v>
      </c>
      <c r="G32" s="11">
        <v>1.1033739</v>
      </c>
      <c r="H32" s="11">
        <v>1.0327573000000001</v>
      </c>
      <c r="I32" s="11">
        <v>1.1742798999999999</v>
      </c>
      <c r="J32" s="11">
        <v>1.1000000000000001</v>
      </c>
      <c r="K32" s="11">
        <v>1.03</v>
      </c>
      <c r="L32" s="11">
        <v>1.17</v>
      </c>
    </row>
    <row r="33" spans="2:12">
      <c r="B33" s="10">
        <v>31</v>
      </c>
      <c r="C33" s="11">
        <v>31</v>
      </c>
      <c r="D33" s="11">
        <v>32</v>
      </c>
      <c r="E33" s="11">
        <v>38</v>
      </c>
      <c r="F33" s="12">
        <v>43927</v>
      </c>
      <c r="G33" s="11">
        <v>1.068357</v>
      </c>
      <c r="H33" s="11">
        <v>1.0199597</v>
      </c>
      <c r="I33" s="11">
        <v>1.1188776</v>
      </c>
      <c r="J33" s="11">
        <v>1.07</v>
      </c>
      <c r="K33" s="11">
        <v>1.02</v>
      </c>
      <c r="L33" s="11">
        <v>1.1200000000000001</v>
      </c>
    </row>
    <row r="34" spans="2:12">
      <c r="B34" s="10">
        <v>32</v>
      </c>
      <c r="C34" s="11">
        <v>32</v>
      </c>
      <c r="D34" s="11">
        <v>33</v>
      </c>
      <c r="E34" s="11">
        <v>39</v>
      </c>
      <c r="F34" s="12">
        <v>43928</v>
      </c>
      <c r="G34" s="11">
        <v>0.97808470000000003</v>
      </c>
      <c r="H34" s="11">
        <v>0.93561119999999998</v>
      </c>
      <c r="I34" s="11">
        <v>1.0241891999999999</v>
      </c>
      <c r="J34" s="11">
        <v>0.98</v>
      </c>
      <c r="K34" s="11">
        <v>0.94</v>
      </c>
      <c r="L34" s="11">
        <v>1.02</v>
      </c>
    </row>
    <row r="35" spans="2:12">
      <c r="B35" s="10">
        <v>33</v>
      </c>
      <c r="C35" s="11">
        <v>33</v>
      </c>
      <c r="D35" s="11">
        <v>34</v>
      </c>
      <c r="E35" s="11">
        <v>40</v>
      </c>
      <c r="F35" s="12">
        <v>43929</v>
      </c>
      <c r="G35" s="11">
        <v>0.94826619999999995</v>
      </c>
      <c r="H35" s="11">
        <v>0.91034420000000005</v>
      </c>
      <c r="I35" s="11">
        <v>0.98279839999999996</v>
      </c>
      <c r="J35" s="11">
        <v>0.95</v>
      </c>
      <c r="K35" s="11">
        <v>0.91</v>
      </c>
      <c r="L35" s="11">
        <v>0.98</v>
      </c>
    </row>
    <row r="36" spans="2:12">
      <c r="B36" s="10">
        <v>34</v>
      </c>
      <c r="C36" s="11">
        <v>34</v>
      </c>
      <c r="D36" s="11">
        <v>35</v>
      </c>
      <c r="E36" s="11">
        <v>41</v>
      </c>
      <c r="F36" s="12">
        <v>43930</v>
      </c>
      <c r="G36" s="11">
        <v>0.95616860000000004</v>
      </c>
      <c r="H36" s="11">
        <v>0.91764730000000005</v>
      </c>
      <c r="I36" s="11">
        <v>1.0009125000000001</v>
      </c>
      <c r="J36" s="11">
        <v>0.96</v>
      </c>
      <c r="K36" s="11">
        <v>0.92</v>
      </c>
      <c r="L36" s="11">
        <v>1</v>
      </c>
    </row>
    <row r="37" spans="2:12">
      <c r="B37" s="10">
        <v>35</v>
      </c>
      <c r="C37" s="11">
        <v>35</v>
      </c>
      <c r="D37" s="11">
        <v>36</v>
      </c>
      <c r="E37" s="11">
        <v>42</v>
      </c>
      <c r="F37" s="12">
        <v>43931</v>
      </c>
      <c r="G37" s="11">
        <v>1.0975066</v>
      </c>
      <c r="H37" s="11">
        <v>1.0526598</v>
      </c>
      <c r="I37" s="11">
        <v>1.1377075000000001</v>
      </c>
      <c r="J37" s="11">
        <v>1.1000000000000001</v>
      </c>
      <c r="K37" s="11">
        <v>1.05</v>
      </c>
      <c r="L37" s="11">
        <v>1.1399999999999999</v>
      </c>
    </row>
    <row r="38" spans="2:12">
      <c r="B38" s="10">
        <v>36</v>
      </c>
      <c r="C38" s="11">
        <v>36</v>
      </c>
      <c r="D38" s="11">
        <v>37</v>
      </c>
      <c r="E38" s="11">
        <v>43</v>
      </c>
      <c r="F38" s="12">
        <v>43932</v>
      </c>
      <c r="G38" s="11">
        <v>1.0707222999999999</v>
      </c>
      <c r="H38" s="11">
        <v>1.0406563</v>
      </c>
      <c r="I38" s="11">
        <v>1.1009503</v>
      </c>
      <c r="J38" s="11">
        <v>1.07</v>
      </c>
      <c r="K38" s="11">
        <v>1.04</v>
      </c>
      <c r="L38" s="11">
        <v>1.1000000000000001</v>
      </c>
    </row>
    <row r="39" spans="2:12">
      <c r="B39" s="10">
        <v>37</v>
      </c>
      <c r="C39" s="11">
        <v>37</v>
      </c>
      <c r="D39" s="11">
        <v>38</v>
      </c>
      <c r="E39" s="11">
        <v>44</v>
      </c>
      <c r="F39" s="12">
        <v>43933</v>
      </c>
      <c r="G39" s="11">
        <v>1.0266442</v>
      </c>
      <c r="H39" s="11">
        <v>0.99523110000000004</v>
      </c>
      <c r="I39" s="11">
        <v>1.0581364</v>
      </c>
      <c r="J39" s="11">
        <v>1.03</v>
      </c>
      <c r="K39" s="11">
        <v>1</v>
      </c>
      <c r="L39" s="11">
        <v>1.06</v>
      </c>
    </row>
    <row r="40" spans="2:12">
      <c r="B40" s="10">
        <v>38</v>
      </c>
      <c r="C40" s="11">
        <v>38</v>
      </c>
      <c r="D40" s="11">
        <v>39</v>
      </c>
      <c r="E40" s="11">
        <v>45</v>
      </c>
      <c r="F40" s="12">
        <v>43934</v>
      </c>
      <c r="G40" s="11">
        <v>0.99679249999999997</v>
      </c>
      <c r="H40" s="11">
        <v>0.96704990000000002</v>
      </c>
      <c r="I40" s="11">
        <v>1.0232968</v>
      </c>
      <c r="J40" s="11">
        <v>1</v>
      </c>
      <c r="K40" s="11">
        <v>0.97</v>
      </c>
      <c r="L40" s="11">
        <v>1.02</v>
      </c>
    </row>
    <row r="41" spans="2:12">
      <c r="B41" s="10">
        <v>39</v>
      </c>
      <c r="C41" s="11">
        <v>39</v>
      </c>
      <c r="D41" s="11">
        <v>40</v>
      </c>
      <c r="E41" s="11">
        <v>46</v>
      </c>
      <c r="F41" s="12">
        <v>43935</v>
      </c>
      <c r="G41" s="11">
        <v>0.95348189999999999</v>
      </c>
      <c r="H41" s="11">
        <v>0.9268554</v>
      </c>
      <c r="I41" s="11">
        <v>0.98243449999999999</v>
      </c>
      <c r="J41" s="11">
        <v>0.95</v>
      </c>
      <c r="K41" s="11">
        <v>0.93</v>
      </c>
      <c r="L41" s="11">
        <v>0.98</v>
      </c>
    </row>
    <row r="42" spans="2:12">
      <c r="B42" s="10">
        <v>40</v>
      </c>
      <c r="C42" s="11">
        <v>40</v>
      </c>
      <c r="D42" s="11">
        <v>41</v>
      </c>
      <c r="E42" s="11">
        <v>47</v>
      </c>
      <c r="F42" s="12">
        <v>43936</v>
      </c>
      <c r="G42" s="11">
        <v>0.94464110000000001</v>
      </c>
      <c r="H42" s="11">
        <v>0.9183074</v>
      </c>
      <c r="I42" s="11">
        <v>0.9718658</v>
      </c>
      <c r="J42" s="11">
        <v>0.94</v>
      </c>
      <c r="K42" s="11">
        <v>0.92</v>
      </c>
      <c r="L42" s="11">
        <v>0.97</v>
      </c>
    </row>
    <row r="43" spans="2:12">
      <c r="B43" s="10">
        <v>41</v>
      </c>
      <c r="C43" s="11">
        <v>41</v>
      </c>
      <c r="D43" s="11">
        <v>42</v>
      </c>
      <c r="E43" s="11">
        <v>48</v>
      </c>
      <c r="F43" s="12">
        <v>43937</v>
      </c>
      <c r="G43" s="11">
        <v>0.94084789999999996</v>
      </c>
      <c r="H43" s="11">
        <v>0.9111688</v>
      </c>
      <c r="I43" s="11">
        <v>0.97290430000000006</v>
      </c>
      <c r="J43" s="11">
        <v>0.94</v>
      </c>
      <c r="K43" s="11">
        <v>0.91</v>
      </c>
      <c r="L43" s="11">
        <v>0.97</v>
      </c>
    </row>
    <row r="44" spans="2:12">
      <c r="B44" s="10">
        <v>42</v>
      </c>
      <c r="C44" s="11">
        <v>42</v>
      </c>
      <c r="D44" s="11">
        <v>43</v>
      </c>
      <c r="E44" s="11">
        <v>49</v>
      </c>
      <c r="F44" s="12">
        <v>43938</v>
      </c>
      <c r="G44" s="11">
        <v>0.69160049999999995</v>
      </c>
      <c r="H44" s="11">
        <v>0.66635979999999995</v>
      </c>
      <c r="I44" s="11">
        <v>0.71615549999999994</v>
      </c>
      <c r="J44" s="11">
        <v>0.69</v>
      </c>
      <c r="K44" s="11">
        <v>0.67</v>
      </c>
      <c r="L44" s="11">
        <v>0.72</v>
      </c>
    </row>
    <row r="45" spans="2:12">
      <c r="B45" s="10">
        <v>43</v>
      </c>
      <c r="C45" s="11">
        <v>43</v>
      </c>
      <c r="D45" s="11">
        <v>44</v>
      </c>
      <c r="E45" s="11">
        <v>50</v>
      </c>
      <c r="F45" s="12">
        <v>43939</v>
      </c>
      <c r="G45" s="11">
        <v>0.74202179999999995</v>
      </c>
      <c r="H45" s="11">
        <v>0.69834989999999997</v>
      </c>
      <c r="I45" s="11">
        <v>0.78731519999999999</v>
      </c>
      <c r="J45" s="11">
        <v>0.74</v>
      </c>
      <c r="K45" s="11">
        <v>0.7</v>
      </c>
      <c r="L45" s="11">
        <v>0.79</v>
      </c>
    </row>
    <row r="46" spans="2:12">
      <c r="B46" s="10">
        <v>44</v>
      </c>
      <c r="C46" s="11">
        <v>44</v>
      </c>
      <c r="D46" s="11">
        <v>45</v>
      </c>
      <c r="E46" s="11">
        <v>51</v>
      </c>
      <c r="F46" s="12">
        <v>43940</v>
      </c>
      <c r="G46" s="11">
        <v>0.7687214</v>
      </c>
      <c r="H46" s="11">
        <v>0.70485660000000006</v>
      </c>
      <c r="I46" s="11">
        <v>0.83034050000000004</v>
      </c>
      <c r="J46" s="11">
        <v>0.77</v>
      </c>
      <c r="K46" s="11">
        <v>0.7</v>
      </c>
      <c r="L46" s="11">
        <v>0.83</v>
      </c>
    </row>
    <row r="47" spans="2:12">
      <c r="B47" s="10">
        <v>45</v>
      </c>
      <c r="C47" s="11">
        <v>45</v>
      </c>
      <c r="D47" s="11">
        <v>46</v>
      </c>
      <c r="E47" s="11">
        <v>52</v>
      </c>
      <c r="F47" s="12">
        <v>43941</v>
      </c>
      <c r="G47" s="11">
        <v>0.88219340000000002</v>
      </c>
      <c r="H47" s="11">
        <v>0.81220420000000004</v>
      </c>
      <c r="I47" s="11">
        <v>0.95707410000000004</v>
      </c>
      <c r="J47" s="11">
        <v>0.88</v>
      </c>
      <c r="K47" s="11">
        <v>0.81</v>
      </c>
      <c r="L47" s="11">
        <v>0.96</v>
      </c>
    </row>
    <row r="48" spans="2:12">
      <c r="B48" s="10">
        <v>46</v>
      </c>
      <c r="C48" s="11">
        <v>46</v>
      </c>
      <c r="D48" s="11">
        <v>47</v>
      </c>
      <c r="E48" s="11">
        <v>53</v>
      </c>
      <c r="F48" s="12">
        <v>43942</v>
      </c>
      <c r="G48" s="11">
        <v>0.92445390000000005</v>
      </c>
      <c r="H48" s="11">
        <v>0.86639480000000002</v>
      </c>
      <c r="I48" s="11">
        <v>0.98254629999999998</v>
      </c>
      <c r="J48" s="11">
        <v>0.92</v>
      </c>
      <c r="K48" s="11">
        <v>0.87</v>
      </c>
      <c r="L48" s="11">
        <v>0.98</v>
      </c>
    </row>
    <row r="49" spans="2:12">
      <c r="B49" s="10">
        <v>47</v>
      </c>
      <c r="C49" s="11">
        <v>47</v>
      </c>
      <c r="D49" s="11">
        <v>48</v>
      </c>
      <c r="E49" s="11">
        <v>54</v>
      </c>
      <c r="F49" s="12">
        <v>43943</v>
      </c>
      <c r="G49" s="11">
        <v>0.93923959999999995</v>
      </c>
      <c r="H49" s="11">
        <v>0.89478849999999999</v>
      </c>
      <c r="I49" s="11">
        <v>0.98349969999999998</v>
      </c>
      <c r="J49" s="11">
        <v>0.94</v>
      </c>
      <c r="K49" s="11">
        <v>0.89</v>
      </c>
      <c r="L49" s="11">
        <v>0.98</v>
      </c>
    </row>
    <row r="50" spans="2:12">
      <c r="B50" s="10">
        <v>48</v>
      </c>
      <c r="C50" s="11">
        <v>48</v>
      </c>
      <c r="D50" s="11">
        <v>49</v>
      </c>
      <c r="E50" s="11">
        <v>55</v>
      </c>
      <c r="F50" s="12">
        <v>43944</v>
      </c>
      <c r="G50" s="11">
        <v>0.86431009999999997</v>
      </c>
      <c r="H50" s="11">
        <v>0.82834379999999996</v>
      </c>
      <c r="I50" s="11">
        <v>0.90172249999999998</v>
      </c>
      <c r="J50" s="11">
        <v>0.86</v>
      </c>
      <c r="K50" s="11">
        <v>0.83</v>
      </c>
      <c r="L50" s="11">
        <v>0.9</v>
      </c>
    </row>
    <row r="51" spans="2:12">
      <c r="B51" s="10">
        <v>49</v>
      </c>
      <c r="C51" s="11">
        <v>49</v>
      </c>
      <c r="D51" s="11">
        <v>50</v>
      </c>
      <c r="E51" s="11">
        <v>56</v>
      </c>
      <c r="F51" s="12">
        <v>43945</v>
      </c>
      <c r="G51" s="11">
        <v>0.94820070000000001</v>
      </c>
      <c r="H51" s="11">
        <v>0.91186690000000004</v>
      </c>
      <c r="I51" s="11">
        <v>0.98586609999999997</v>
      </c>
      <c r="J51" s="11">
        <v>0.95</v>
      </c>
      <c r="K51" s="11">
        <v>0.91</v>
      </c>
      <c r="L51" s="11">
        <v>0.99</v>
      </c>
    </row>
    <row r="52" spans="2:12">
      <c r="B52" s="10">
        <v>50</v>
      </c>
      <c r="C52" s="11">
        <v>50</v>
      </c>
      <c r="D52" s="11">
        <v>51</v>
      </c>
      <c r="E52" s="11">
        <v>57</v>
      </c>
      <c r="F52" s="12">
        <v>43946</v>
      </c>
      <c r="G52" s="11">
        <v>0.91919340000000005</v>
      </c>
      <c r="H52" s="11">
        <v>0.88315790000000005</v>
      </c>
      <c r="I52" s="11">
        <v>0.95552780000000004</v>
      </c>
      <c r="J52" s="11">
        <v>0.92</v>
      </c>
      <c r="K52" s="11">
        <v>0.88</v>
      </c>
      <c r="L52" s="11">
        <v>0.96</v>
      </c>
    </row>
    <row r="53" spans="2:12">
      <c r="B53" s="10">
        <v>51</v>
      </c>
      <c r="C53" s="11">
        <v>51</v>
      </c>
      <c r="D53" s="11">
        <v>52</v>
      </c>
      <c r="E53" s="11">
        <v>58</v>
      </c>
      <c r="F53" s="12">
        <v>43947</v>
      </c>
      <c r="G53" s="11">
        <v>0.90493670000000004</v>
      </c>
      <c r="H53" s="11">
        <v>0.87227149999999998</v>
      </c>
      <c r="I53" s="11">
        <v>0.93848770000000004</v>
      </c>
      <c r="J53" s="11">
        <v>0.9</v>
      </c>
      <c r="K53" s="11">
        <v>0.87</v>
      </c>
      <c r="L53" s="11">
        <v>0.94</v>
      </c>
    </row>
    <row r="54" spans="2:12">
      <c r="B54" s="10">
        <v>52</v>
      </c>
      <c r="C54" s="11">
        <v>52</v>
      </c>
      <c r="D54" s="11">
        <v>53</v>
      </c>
      <c r="E54" s="11">
        <v>59</v>
      </c>
      <c r="F54" s="12">
        <v>43948</v>
      </c>
      <c r="G54" s="11">
        <v>0.79127309999999995</v>
      </c>
      <c r="H54" s="11">
        <v>0.76083029999999996</v>
      </c>
      <c r="I54" s="11">
        <v>0.82463359999999997</v>
      </c>
      <c r="J54" s="11">
        <v>0.79</v>
      </c>
      <c r="K54" s="11">
        <v>0.76</v>
      </c>
      <c r="L54" s="11">
        <v>0.82</v>
      </c>
    </row>
    <row r="55" spans="2:12">
      <c r="B55" s="10">
        <v>53</v>
      </c>
      <c r="C55" s="11">
        <v>53</v>
      </c>
      <c r="D55" s="11">
        <v>54</v>
      </c>
      <c r="E55" s="11">
        <v>60</v>
      </c>
      <c r="F55" s="12">
        <v>43949</v>
      </c>
      <c r="G55" s="11">
        <v>0.75290349999999995</v>
      </c>
      <c r="H55" s="11">
        <v>0.71437229999999996</v>
      </c>
      <c r="I55" s="11">
        <v>0.79071069999999999</v>
      </c>
      <c r="J55" s="11">
        <v>0.75</v>
      </c>
      <c r="K55" s="11">
        <v>0.71</v>
      </c>
      <c r="L55" s="11">
        <v>0.79</v>
      </c>
    </row>
    <row r="56" spans="2:12">
      <c r="B56" s="10">
        <v>54</v>
      </c>
      <c r="C56" s="11">
        <v>54</v>
      </c>
      <c r="D56" s="11">
        <v>55</v>
      </c>
      <c r="E56" s="11">
        <v>61</v>
      </c>
      <c r="F56" s="12">
        <v>43950</v>
      </c>
      <c r="G56" s="11">
        <v>0.66761409999999999</v>
      </c>
      <c r="H56" s="11">
        <v>0.62394890000000003</v>
      </c>
      <c r="I56" s="11">
        <v>0.71409829999999996</v>
      </c>
      <c r="J56" s="11">
        <v>0.67</v>
      </c>
      <c r="K56" s="11">
        <v>0.62</v>
      </c>
      <c r="L56" s="11">
        <v>0.71</v>
      </c>
    </row>
    <row r="57" spans="2:12">
      <c r="B57" s="10">
        <v>55</v>
      </c>
      <c r="C57" s="11">
        <v>55</v>
      </c>
      <c r="D57" s="11">
        <v>56</v>
      </c>
      <c r="E57" s="11">
        <v>62</v>
      </c>
      <c r="F57" s="12">
        <v>43951</v>
      </c>
      <c r="G57" s="11">
        <v>0.70843929999999999</v>
      </c>
      <c r="H57" s="11">
        <v>0.64721810000000002</v>
      </c>
      <c r="I57" s="11">
        <v>0.76731490000000002</v>
      </c>
      <c r="J57" s="11">
        <v>0.71</v>
      </c>
      <c r="K57" s="11">
        <v>0.65</v>
      </c>
      <c r="L57" s="11">
        <v>0.77</v>
      </c>
    </row>
    <row r="58" spans="2:12">
      <c r="B58" s="10">
        <v>56</v>
      </c>
      <c r="C58" s="11">
        <v>56</v>
      </c>
      <c r="D58" s="11">
        <v>57</v>
      </c>
      <c r="E58" s="11">
        <v>63</v>
      </c>
      <c r="F58" s="12">
        <v>43952</v>
      </c>
      <c r="G58" s="11">
        <v>0.70934989999999998</v>
      </c>
      <c r="H58" s="11">
        <v>0.64375020000000005</v>
      </c>
      <c r="I58" s="11">
        <v>0.77768139999999997</v>
      </c>
      <c r="J58" s="11">
        <v>0.71</v>
      </c>
      <c r="K58" s="11">
        <v>0.64</v>
      </c>
      <c r="L58" s="11">
        <v>0.78</v>
      </c>
    </row>
    <row r="59" spans="2:12">
      <c r="B59" s="10">
        <v>57</v>
      </c>
      <c r="C59" s="11">
        <v>57</v>
      </c>
      <c r="D59" s="11">
        <v>58</v>
      </c>
      <c r="E59" s="11">
        <v>64</v>
      </c>
      <c r="F59" s="12">
        <v>43953</v>
      </c>
      <c r="G59" s="11">
        <v>0.6645837</v>
      </c>
      <c r="H59" s="11">
        <v>0.60792170000000001</v>
      </c>
      <c r="I59" s="11">
        <v>0.72928230000000005</v>
      </c>
      <c r="J59" s="11">
        <v>0.66</v>
      </c>
      <c r="K59" s="11">
        <v>0.61</v>
      </c>
      <c r="L59" s="11">
        <v>0.73</v>
      </c>
    </row>
    <row r="60" spans="2:12">
      <c r="B60" s="10">
        <v>58</v>
      </c>
      <c r="C60" s="11">
        <v>58</v>
      </c>
      <c r="D60" s="11">
        <v>59</v>
      </c>
      <c r="E60" s="11">
        <v>65</v>
      </c>
      <c r="F60" s="12">
        <v>43954</v>
      </c>
      <c r="G60" s="11">
        <v>0.59245099999999995</v>
      </c>
      <c r="H60" s="11">
        <v>0.53761320000000001</v>
      </c>
      <c r="I60" s="11">
        <v>0.65474690000000002</v>
      </c>
      <c r="J60" s="11">
        <v>0.59</v>
      </c>
      <c r="K60" s="11">
        <v>0.54</v>
      </c>
      <c r="L60" s="11">
        <v>0.65</v>
      </c>
    </row>
    <row r="61" spans="2:12">
      <c r="B61" s="10">
        <v>59</v>
      </c>
      <c r="C61" s="11">
        <v>59</v>
      </c>
      <c r="D61" s="11">
        <v>60</v>
      </c>
      <c r="E61" s="11">
        <v>66</v>
      </c>
      <c r="F61" s="12">
        <v>43955</v>
      </c>
      <c r="G61" s="11">
        <v>0.67804719999999996</v>
      </c>
      <c r="H61" s="11">
        <v>0.60633400000000004</v>
      </c>
      <c r="I61" s="11">
        <v>0.75709550000000003</v>
      </c>
      <c r="J61" s="11">
        <v>0.68</v>
      </c>
      <c r="K61" s="11">
        <v>0.61</v>
      </c>
      <c r="L61" s="11">
        <v>0.76</v>
      </c>
    </row>
    <row r="62" spans="2:12">
      <c r="B62" s="10">
        <v>60</v>
      </c>
      <c r="C62" s="11">
        <v>60</v>
      </c>
      <c r="D62" s="11">
        <v>61</v>
      </c>
      <c r="E62" s="11">
        <v>67</v>
      </c>
      <c r="F62" s="12">
        <v>43956</v>
      </c>
      <c r="G62" s="11">
        <v>0.68859170000000003</v>
      </c>
      <c r="H62" s="11">
        <v>0.61171339999999996</v>
      </c>
      <c r="I62" s="11">
        <v>0.76311510000000005</v>
      </c>
      <c r="J62" s="11">
        <v>0.69</v>
      </c>
      <c r="K62" s="11">
        <v>0.61</v>
      </c>
      <c r="L62" s="11">
        <v>0.76</v>
      </c>
    </row>
    <row r="63" spans="2:12">
      <c r="B63" s="10">
        <v>61</v>
      </c>
      <c r="C63" s="11">
        <v>61</v>
      </c>
      <c r="D63" s="11">
        <v>62</v>
      </c>
      <c r="E63" s="11">
        <v>68</v>
      </c>
      <c r="F63" s="12">
        <v>43957</v>
      </c>
      <c r="G63" s="11">
        <v>0.88219959999999997</v>
      </c>
      <c r="H63" s="11">
        <v>0.8009058</v>
      </c>
      <c r="I63" s="11">
        <v>0.96811290000000005</v>
      </c>
      <c r="J63" s="11">
        <v>0.88</v>
      </c>
      <c r="K63" s="11">
        <v>0.8</v>
      </c>
      <c r="L63" s="11">
        <v>0.97</v>
      </c>
    </row>
    <row r="64" spans="2:12">
      <c r="B64" s="10">
        <v>62</v>
      </c>
      <c r="C64" s="11">
        <v>62</v>
      </c>
      <c r="D64" s="11">
        <v>63</v>
      </c>
      <c r="E64" s="11">
        <v>69</v>
      </c>
      <c r="F64" s="12">
        <v>43958</v>
      </c>
      <c r="G64" s="11">
        <v>1.0232166</v>
      </c>
      <c r="H64" s="11">
        <v>0.94030069999999999</v>
      </c>
      <c r="I64" s="11">
        <v>1.1092449</v>
      </c>
      <c r="J64" s="11">
        <v>1.02</v>
      </c>
      <c r="K64" s="11">
        <v>0.94</v>
      </c>
      <c r="L64" s="11">
        <v>1.1100000000000001</v>
      </c>
    </row>
    <row r="65" spans="2:12">
      <c r="B65" s="10">
        <v>63</v>
      </c>
      <c r="C65" s="11">
        <v>63</v>
      </c>
      <c r="D65" s="11">
        <v>64</v>
      </c>
      <c r="E65" s="11">
        <v>70</v>
      </c>
      <c r="F65" s="12">
        <v>43959</v>
      </c>
      <c r="G65" s="11">
        <v>1.1803652</v>
      </c>
      <c r="H65" s="11">
        <v>1.0988715</v>
      </c>
      <c r="I65" s="11">
        <v>1.2640484999999999</v>
      </c>
      <c r="J65" s="11">
        <v>1.18</v>
      </c>
      <c r="K65" s="11">
        <v>1.1000000000000001</v>
      </c>
      <c r="L65" s="11">
        <v>1.26</v>
      </c>
    </row>
    <row r="66" spans="2:12">
      <c r="B66" s="10">
        <v>64</v>
      </c>
      <c r="C66" s="11">
        <v>64</v>
      </c>
      <c r="D66" s="11">
        <v>65</v>
      </c>
      <c r="E66" s="11">
        <v>71</v>
      </c>
      <c r="F66" s="12">
        <v>43960</v>
      </c>
      <c r="G66" s="11">
        <v>1.1426715000000001</v>
      </c>
      <c r="H66" s="11">
        <v>1.0482104000000001</v>
      </c>
      <c r="I66" s="11">
        <v>1.2302445</v>
      </c>
      <c r="J66" s="11">
        <v>1.1399999999999999</v>
      </c>
      <c r="K66" s="11">
        <v>1.05</v>
      </c>
      <c r="L66" s="11">
        <v>1.23</v>
      </c>
    </row>
    <row r="67" spans="2:12">
      <c r="B67" s="10">
        <v>65</v>
      </c>
      <c r="C67" s="11">
        <v>65</v>
      </c>
      <c r="D67" s="11">
        <v>66</v>
      </c>
      <c r="E67" s="11">
        <v>72</v>
      </c>
      <c r="F67" s="12">
        <v>43961</v>
      </c>
      <c r="G67" s="11">
        <v>1.1532815000000001</v>
      </c>
      <c r="H67" s="11">
        <v>1.0634328</v>
      </c>
      <c r="I67" s="11">
        <v>1.2436172999999999</v>
      </c>
      <c r="J67" s="11">
        <v>1.1499999999999999</v>
      </c>
      <c r="K67" s="11">
        <v>1.06</v>
      </c>
      <c r="L67" s="11">
        <v>1.24</v>
      </c>
    </row>
    <row r="68" spans="2:12">
      <c r="B68" s="10">
        <v>66</v>
      </c>
      <c r="C68" s="11">
        <v>66</v>
      </c>
      <c r="D68" s="11">
        <v>67</v>
      </c>
      <c r="E68" s="11">
        <v>73</v>
      </c>
      <c r="F68" s="12">
        <v>43962</v>
      </c>
      <c r="G68" s="11">
        <v>1.0507953000000001</v>
      </c>
      <c r="H68" s="11">
        <v>0.97431860000000003</v>
      </c>
      <c r="I68" s="11">
        <v>1.1270743000000001</v>
      </c>
      <c r="J68" s="11">
        <v>1.05</v>
      </c>
      <c r="K68" s="11">
        <v>0.97</v>
      </c>
      <c r="L68" s="11">
        <v>1.1299999999999999</v>
      </c>
    </row>
    <row r="69" spans="2:12">
      <c r="B69" s="10">
        <v>67</v>
      </c>
      <c r="C69" s="11">
        <v>67</v>
      </c>
      <c r="D69" s="11">
        <v>68</v>
      </c>
      <c r="E69" s="11">
        <v>74</v>
      </c>
      <c r="F69" s="12">
        <v>43963</v>
      </c>
      <c r="G69" s="11">
        <v>1.0506613</v>
      </c>
      <c r="H69" s="11">
        <v>0.99131919999999996</v>
      </c>
      <c r="I69" s="11">
        <v>1.1145634</v>
      </c>
      <c r="J69" s="11">
        <v>1.05</v>
      </c>
      <c r="K69" s="11">
        <v>0.99</v>
      </c>
      <c r="L69" s="11">
        <v>1.1100000000000001</v>
      </c>
    </row>
    <row r="70" spans="2:12">
      <c r="B70" s="10">
        <v>68</v>
      </c>
      <c r="C70" s="11">
        <v>68</v>
      </c>
      <c r="D70" s="11">
        <v>69</v>
      </c>
      <c r="E70" s="11">
        <v>75</v>
      </c>
      <c r="F70" s="12">
        <v>43964</v>
      </c>
      <c r="G70" s="11">
        <v>0.91460319999999995</v>
      </c>
      <c r="H70" s="11">
        <v>0.87002769999999996</v>
      </c>
      <c r="I70" s="11">
        <v>0.9588103</v>
      </c>
      <c r="J70" s="11">
        <v>0.91</v>
      </c>
      <c r="K70" s="11">
        <v>0.87</v>
      </c>
      <c r="L70" s="11">
        <v>0.96</v>
      </c>
    </row>
    <row r="71" spans="2:12">
      <c r="B71" s="10">
        <v>69</v>
      </c>
      <c r="C71" s="11">
        <v>69</v>
      </c>
      <c r="D71" s="11">
        <v>70</v>
      </c>
      <c r="E71" s="11">
        <v>76</v>
      </c>
      <c r="F71" s="12">
        <v>43965</v>
      </c>
      <c r="G71" s="11">
        <v>0.74997320000000001</v>
      </c>
      <c r="H71" s="11">
        <v>0.71342190000000005</v>
      </c>
      <c r="I71" s="11">
        <v>0.7867265</v>
      </c>
      <c r="J71" s="11">
        <v>0.75</v>
      </c>
      <c r="K71" s="11">
        <v>0.71</v>
      </c>
      <c r="L71" s="11">
        <v>0.79</v>
      </c>
    </row>
    <row r="72" spans="2:12">
      <c r="B72" s="10">
        <v>70</v>
      </c>
      <c r="C72" s="11">
        <v>70</v>
      </c>
      <c r="D72" s="11">
        <v>71</v>
      </c>
      <c r="E72" s="11">
        <v>77</v>
      </c>
      <c r="F72" s="12">
        <v>43966</v>
      </c>
      <c r="G72" s="11">
        <v>0.63191070000000005</v>
      </c>
      <c r="H72" s="11">
        <v>0.59122149999999996</v>
      </c>
      <c r="I72" s="11">
        <v>0.67640769999999995</v>
      </c>
      <c r="J72" s="11">
        <v>0.63</v>
      </c>
      <c r="K72" s="11">
        <v>0.59</v>
      </c>
      <c r="L72" s="11">
        <v>0.68</v>
      </c>
    </row>
    <row r="73" spans="2:12">
      <c r="B73" s="10">
        <v>71</v>
      </c>
      <c r="C73" s="11">
        <v>71</v>
      </c>
      <c r="D73" s="11">
        <v>72</v>
      </c>
      <c r="E73" s="11">
        <v>78</v>
      </c>
      <c r="F73" s="12">
        <v>43967</v>
      </c>
      <c r="G73" s="11">
        <v>0.71207750000000003</v>
      </c>
      <c r="H73" s="11">
        <v>0.64322690000000005</v>
      </c>
      <c r="I73" s="11">
        <v>0.78415579999999996</v>
      </c>
      <c r="J73" s="11">
        <v>0.71</v>
      </c>
      <c r="K73" s="11">
        <v>0.64</v>
      </c>
      <c r="L73" s="11">
        <v>0.78</v>
      </c>
    </row>
    <row r="74" spans="2:12">
      <c r="B74" s="10">
        <v>72</v>
      </c>
      <c r="C74" s="11">
        <v>72</v>
      </c>
      <c r="D74" s="11">
        <v>73</v>
      </c>
      <c r="E74" s="11">
        <v>79</v>
      </c>
      <c r="F74" s="12">
        <v>43968</v>
      </c>
      <c r="G74" s="11">
        <v>0.79210849999999999</v>
      </c>
      <c r="H74" s="11">
        <v>0.71098899999999998</v>
      </c>
      <c r="I74" s="11">
        <v>0.87660660000000001</v>
      </c>
      <c r="J74" s="11">
        <v>0.79</v>
      </c>
      <c r="K74" s="11">
        <v>0.71</v>
      </c>
      <c r="L74" s="11">
        <v>0.88</v>
      </c>
    </row>
    <row r="75" spans="2:12">
      <c r="B75" s="10">
        <v>73</v>
      </c>
      <c r="C75" s="11">
        <v>73</v>
      </c>
      <c r="D75" s="11">
        <v>74</v>
      </c>
      <c r="E75" s="11">
        <v>80</v>
      </c>
      <c r="F75" s="12">
        <v>43969</v>
      </c>
      <c r="G75" s="11">
        <v>0.8845286</v>
      </c>
      <c r="H75" s="11">
        <v>0.80029680000000003</v>
      </c>
      <c r="I75" s="11">
        <v>0.97719480000000003</v>
      </c>
      <c r="J75" s="11">
        <v>0.88</v>
      </c>
      <c r="K75" s="11">
        <v>0.8</v>
      </c>
      <c r="L75" s="11">
        <v>0.98</v>
      </c>
    </row>
    <row r="76" spans="2:12">
      <c r="B76" s="10">
        <v>74</v>
      </c>
      <c r="C76" s="11">
        <v>74</v>
      </c>
      <c r="D76" s="11">
        <v>75</v>
      </c>
      <c r="E76" s="11">
        <v>81</v>
      </c>
      <c r="F76" s="12">
        <v>43970</v>
      </c>
      <c r="G76" s="11">
        <v>0.92073039999999995</v>
      </c>
      <c r="H76" s="11">
        <v>0.85240329999999997</v>
      </c>
      <c r="I76" s="11">
        <v>0.98656929999999998</v>
      </c>
      <c r="J76" s="11">
        <v>0.92</v>
      </c>
      <c r="K76" s="11">
        <v>0.85</v>
      </c>
      <c r="L76" s="11">
        <v>0.99</v>
      </c>
    </row>
    <row r="77" spans="2:12">
      <c r="B77" s="10">
        <v>75</v>
      </c>
      <c r="C77" s="11">
        <v>75</v>
      </c>
      <c r="D77" s="11">
        <v>76</v>
      </c>
      <c r="E77" s="11">
        <v>82</v>
      </c>
      <c r="F77" s="12">
        <v>43971</v>
      </c>
      <c r="G77" s="11">
        <v>0.95346620000000004</v>
      </c>
      <c r="H77" s="11">
        <v>0.89197689999999996</v>
      </c>
      <c r="I77" s="11">
        <v>1.0124449</v>
      </c>
      <c r="J77" s="11">
        <v>0.95</v>
      </c>
      <c r="K77" s="11">
        <v>0.89</v>
      </c>
      <c r="L77" s="11">
        <v>1.01</v>
      </c>
    </row>
    <row r="78" spans="2:12">
      <c r="B78" s="10">
        <v>76</v>
      </c>
      <c r="C78" s="11">
        <v>76</v>
      </c>
      <c r="D78" s="11">
        <v>77</v>
      </c>
      <c r="E78" s="11">
        <v>83</v>
      </c>
      <c r="F78" s="12">
        <v>43972</v>
      </c>
      <c r="G78" s="11">
        <v>1.0114255999999999</v>
      </c>
      <c r="H78" s="11">
        <v>0.95603340000000003</v>
      </c>
      <c r="I78" s="11">
        <v>1.0712132000000001</v>
      </c>
      <c r="J78" s="11">
        <v>1.01</v>
      </c>
      <c r="K78" s="11">
        <v>0.96</v>
      </c>
      <c r="L78" s="11">
        <v>1.07</v>
      </c>
    </row>
    <row r="79" spans="2:12">
      <c r="B79" s="10">
        <v>77</v>
      </c>
      <c r="C79" s="11">
        <v>77</v>
      </c>
      <c r="D79" s="11">
        <v>78</v>
      </c>
      <c r="E79" s="11">
        <v>84</v>
      </c>
      <c r="F79" s="12">
        <v>43973</v>
      </c>
      <c r="G79" s="11">
        <v>1.0338798</v>
      </c>
      <c r="H79" s="11">
        <v>0.97772119999999996</v>
      </c>
      <c r="I79" s="11">
        <v>1.0932333000000001</v>
      </c>
      <c r="J79" s="11">
        <v>1.03</v>
      </c>
      <c r="K79" s="11">
        <v>0.98</v>
      </c>
      <c r="L79" s="11">
        <v>1.0900000000000001</v>
      </c>
    </row>
    <row r="80" spans="2:12">
      <c r="B80" s="10">
        <v>78</v>
      </c>
      <c r="C80" s="11">
        <v>78</v>
      </c>
      <c r="D80" s="11">
        <v>79</v>
      </c>
      <c r="E80" s="11">
        <v>85</v>
      </c>
      <c r="F80" s="12">
        <v>43974</v>
      </c>
      <c r="G80" s="11">
        <v>1.0640993000000001</v>
      </c>
      <c r="H80" s="11">
        <v>1.0049110999999999</v>
      </c>
      <c r="I80" s="11">
        <v>1.1226894999999999</v>
      </c>
      <c r="J80" s="11">
        <v>1.06</v>
      </c>
      <c r="K80" s="11">
        <v>1</v>
      </c>
      <c r="L80" s="11">
        <v>1.1200000000000001</v>
      </c>
    </row>
    <row r="81" spans="2:12">
      <c r="B81" s="10">
        <v>79</v>
      </c>
      <c r="C81" s="11">
        <v>79</v>
      </c>
      <c r="D81" s="11">
        <v>80</v>
      </c>
      <c r="E81" s="11">
        <v>86</v>
      </c>
      <c r="F81" s="12">
        <v>43975</v>
      </c>
      <c r="G81" s="11">
        <v>1.0074964</v>
      </c>
      <c r="H81" s="11">
        <v>0.95420830000000001</v>
      </c>
      <c r="I81" s="11">
        <v>1.0673942000000001</v>
      </c>
      <c r="J81" s="11">
        <v>1.01</v>
      </c>
      <c r="K81" s="11">
        <v>0.95</v>
      </c>
      <c r="L81" s="11">
        <v>1.07</v>
      </c>
    </row>
    <row r="82" spans="2:12">
      <c r="B82" s="10">
        <v>80</v>
      </c>
      <c r="C82" s="11">
        <v>80</v>
      </c>
      <c r="D82" s="11">
        <v>81</v>
      </c>
      <c r="E82" s="11">
        <v>87</v>
      </c>
      <c r="F82" s="12">
        <v>43976</v>
      </c>
      <c r="G82" s="11">
        <v>0.99310600000000004</v>
      </c>
      <c r="H82" s="11">
        <v>0.94218930000000001</v>
      </c>
      <c r="I82" s="11">
        <v>1.0486991999999999</v>
      </c>
      <c r="J82" s="11">
        <v>0.99</v>
      </c>
      <c r="K82" s="11">
        <v>0.94</v>
      </c>
      <c r="L82" s="11">
        <v>1.05</v>
      </c>
    </row>
    <row r="83" spans="2:12">
      <c r="B83" s="10">
        <v>81</v>
      </c>
      <c r="C83" s="11">
        <v>81</v>
      </c>
      <c r="D83" s="11">
        <v>82</v>
      </c>
      <c r="E83" s="11">
        <v>88</v>
      </c>
      <c r="F83" s="12">
        <v>43977</v>
      </c>
      <c r="G83" s="11">
        <v>0.98919489999999999</v>
      </c>
      <c r="H83" s="11">
        <v>0.9383956</v>
      </c>
      <c r="I83" s="11">
        <v>1.0412155999999999</v>
      </c>
      <c r="J83" s="11">
        <v>0.99</v>
      </c>
      <c r="K83" s="11">
        <v>0.94</v>
      </c>
      <c r="L83" s="11">
        <v>1.04</v>
      </c>
    </row>
    <row r="84" spans="2:12">
      <c r="B84" s="10">
        <v>82</v>
      </c>
      <c r="C84" s="11">
        <v>82</v>
      </c>
      <c r="D84" s="11">
        <v>83</v>
      </c>
      <c r="E84" s="11">
        <v>89</v>
      </c>
      <c r="F84" s="12">
        <v>43978</v>
      </c>
      <c r="G84" s="11">
        <v>1.0263331</v>
      </c>
      <c r="H84" s="11">
        <v>0.97348889999999999</v>
      </c>
      <c r="I84" s="11">
        <v>1.0764419999999999</v>
      </c>
      <c r="J84" s="11">
        <v>1.03</v>
      </c>
      <c r="K84" s="11">
        <v>0.97</v>
      </c>
      <c r="L84" s="11">
        <v>1.08</v>
      </c>
    </row>
    <row r="85" spans="2:12">
      <c r="B85" s="10">
        <v>83</v>
      </c>
      <c r="C85" s="11">
        <v>83</v>
      </c>
      <c r="D85" s="11">
        <v>84</v>
      </c>
      <c r="E85" s="11">
        <v>90</v>
      </c>
      <c r="F85" s="12">
        <v>43979</v>
      </c>
      <c r="G85" s="11">
        <v>1.0566787</v>
      </c>
      <c r="H85" s="11">
        <v>1.0056227</v>
      </c>
      <c r="I85" s="11">
        <v>1.1074443</v>
      </c>
      <c r="J85" s="11">
        <v>1.06</v>
      </c>
      <c r="K85" s="11">
        <v>1.01</v>
      </c>
      <c r="L85" s="11">
        <v>1.1100000000000001</v>
      </c>
    </row>
    <row r="86" spans="2:12">
      <c r="B86" s="10">
        <v>84</v>
      </c>
      <c r="C86" s="11">
        <v>84</v>
      </c>
      <c r="D86" s="11">
        <v>85</v>
      </c>
      <c r="E86" s="11">
        <v>91</v>
      </c>
      <c r="F86" s="12">
        <v>43980</v>
      </c>
      <c r="G86" s="11">
        <v>1.0900785</v>
      </c>
      <c r="H86" s="11">
        <v>1.0394848000000001</v>
      </c>
      <c r="I86" s="11">
        <v>1.1440292000000001</v>
      </c>
      <c r="J86" s="11">
        <v>1.0900000000000001</v>
      </c>
      <c r="K86" s="11">
        <v>1.04</v>
      </c>
      <c r="L86" s="11">
        <v>1.1399999999999999</v>
      </c>
    </row>
    <row r="87" spans="2:12">
      <c r="B87" s="10">
        <v>85</v>
      </c>
      <c r="C87" s="11">
        <v>85</v>
      </c>
      <c r="D87" s="11">
        <v>86</v>
      </c>
      <c r="E87" s="11">
        <v>92</v>
      </c>
      <c r="F87" s="12">
        <v>43981</v>
      </c>
      <c r="G87" s="11">
        <v>1.0643967000000001</v>
      </c>
      <c r="H87" s="11">
        <v>1.0121047999999999</v>
      </c>
      <c r="I87" s="11">
        <v>1.1187290000000001</v>
      </c>
      <c r="J87" s="11">
        <v>1.06</v>
      </c>
      <c r="K87" s="11">
        <v>1.01</v>
      </c>
      <c r="L87" s="11">
        <v>1.1200000000000001</v>
      </c>
    </row>
    <row r="88" spans="2:12">
      <c r="B88" s="10">
        <v>86</v>
      </c>
      <c r="C88" s="11">
        <v>86</v>
      </c>
      <c r="D88" s="11">
        <v>87</v>
      </c>
      <c r="E88" s="11">
        <v>93</v>
      </c>
      <c r="F88" s="12">
        <v>43982</v>
      </c>
      <c r="G88" s="11">
        <v>1.1387476999999999</v>
      </c>
      <c r="H88" s="11">
        <v>1.084889</v>
      </c>
      <c r="I88" s="11">
        <v>1.2037526000000001</v>
      </c>
      <c r="J88" s="11">
        <v>1.1399999999999999</v>
      </c>
      <c r="K88" s="11">
        <v>1.08</v>
      </c>
      <c r="L88" s="11">
        <v>1.2</v>
      </c>
    </row>
    <row r="89" spans="2:12">
      <c r="B89" s="10">
        <v>87</v>
      </c>
      <c r="C89" s="11">
        <v>87</v>
      </c>
      <c r="D89" s="11">
        <v>88</v>
      </c>
      <c r="E89" s="11">
        <v>94</v>
      </c>
      <c r="F89" s="12">
        <v>43983</v>
      </c>
      <c r="G89" s="11">
        <v>1.1377899</v>
      </c>
      <c r="H89" s="11">
        <v>1.0768951</v>
      </c>
      <c r="I89" s="11">
        <v>1.2016323</v>
      </c>
      <c r="J89" s="11">
        <v>1.1399999999999999</v>
      </c>
      <c r="K89" s="11">
        <v>1.08</v>
      </c>
      <c r="L89" s="11">
        <v>1.2</v>
      </c>
    </row>
    <row r="90" spans="2:12">
      <c r="B90" s="10">
        <v>88</v>
      </c>
      <c r="C90" s="11">
        <v>88</v>
      </c>
      <c r="D90" s="11">
        <v>89</v>
      </c>
      <c r="E90" s="11">
        <v>95</v>
      </c>
      <c r="F90" s="12">
        <v>43984</v>
      </c>
    </row>
    <row r="96" spans="2:12">
      <c r="B96" s="10"/>
      <c r="C96" s="11"/>
      <c r="D96" s="11"/>
      <c r="E96" s="11"/>
      <c r="F96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GF111"/>
  <sheetViews>
    <sheetView topLeftCell="A96" zoomScale="200" workbookViewId="0">
      <selection activeCell="J110" sqref="J110"/>
    </sheetView>
  </sheetViews>
  <sheetFormatPr baseColWidth="10" defaultRowHeight="16"/>
  <cols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  <col min="10" max="10" width="12.1640625" bestFit="1" customWidth="1"/>
    <col min="11" max="11" width="13.1640625" bestFit="1" customWidth="1"/>
    <col min="16" max="16" width="13" bestFit="1" customWidth="1"/>
  </cols>
  <sheetData>
    <row r="1" spans="1:188">
      <c r="A1" t="s">
        <v>63</v>
      </c>
      <c r="B1" t="s">
        <v>64</v>
      </c>
      <c r="C1" t="s">
        <v>48</v>
      </c>
      <c r="D1" t="s">
        <v>49</v>
      </c>
      <c r="E1" t="s">
        <v>50</v>
      </c>
      <c r="F1" t="s">
        <v>66</v>
      </c>
      <c r="G1" t="s">
        <v>65</v>
      </c>
      <c r="H1" t="s">
        <v>62</v>
      </c>
      <c r="I1" t="s">
        <v>61</v>
      </c>
      <c r="J1" t="s">
        <v>59</v>
      </c>
      <c r="K1" t="s">
        <v>60</v>
      </c>
      <c r="CL1" s="33" t="s">
        <v>134</v>
      </c>
    </row>
    <row r="2" spans="1:188">
      <c r="A2" s="9">
        <f>H2-7</f>
        <v>43877</v>
      </c>
      <c r="B2" s="9">
        <v>43879</v>
      </c>
      <c r="C2">
        <v>1</v>
      </c>
      <c r="D2" s="11">
        <v>1</v>
      </c>
      <c r="E2" s="11">
        <v>2</v>
      </c>
      <c r="F2" s="11">
        <v>8</v>
      </c>
      <c r="G2" s="11">
        <v>6</v>
      </c>
      <c r="H2" s="9">
        <v>43884</v>
      </c>
      <c r="I2">
        <v>1.3914529914529901</v>
      </c>
      <c r="J2">
        <v>3.24615384615384</v>
      </c>
      <c r="K2">
        <v>2.2179487179487101</v>
      </c>
      <c r="N2" t="s">
        <v>131</v>
      </c>
      <c r="O2" t="s">
        <v>132</v>
      </c>
      <c r="P2" t="s">
        <v>133</v>
      </c>
      <c r="Q2" t="s">
        <v>132</v>
      </c>
      <c r="R2" t="s">
        <v>135</v>
      </c>
      <c r="S2">
        <v>1</v>
      </c>
      <c r="T2" t="s">
        <v>136</v>
      </c>
      <c r="U2" t="s">
        <v>132</v>
      </c>
      <c r="V2" t="s">
        <v>137</v>
      </c>
      <c r="W2" t="s">
        <v>132</v>
      </c>
      <c r="X2" t="s">
        <v>135</v>
      </c>
      <c r="Y2">
        <f>S2+1</f>
        <v>2</v>
      </c>
      <c r="Z2" t="s">
        <v>136</v>
      </c>
      <c r="AA2" t="s">
        <v>132</v>
      </c>
      <c r="AB2" t="s">
        <v>138</v>
      </c>
      <c r="AC2" t="s">
        <v>132</v>
      </c>
      <c r="AD2" t="s">
        <v>135</v>
      </c>
      <c r="AE2">
        <f>Y2+6</f>
        <v>8</v>
      </c>
      <c r="AF2" t="s">
        <v>136</v>
      </c>
      <c r="AG2" t="s">
        <v>132</v>
      </c>
      <c r="AH2" t="s">
        <v>124</v>
      </c>
      <c r="AI2" t="s">
        <v>132</v>
      </c>
      <c r="AJ2" t="s">
        <v>135</v>
      </c>
      <c r="AK2" t="s">
        <v>132</v>
      </c>
      <c r="AL2" s="34" t="s">
        <v>145</v>
      </c>
      <c r="AM2" t="s">
        <v>132</v>
      </c>
      <c r="AN2" t="s">
        <v>136</v>
      </c>
      <c r="AO2" t="s">
        <v>132</v>
      </c>
      <c r="AP2" t="s">
        <v>139</v>
      </c>
      <c r="AQ2" t="s">
        <v>132</v>
      </c>
      <c r="AR2" t="s">
        <v>135</v>
      </c>
      <c r="AS2">
        <f>K2</f>
        <v>2.2179487179487101</v>
      </c>
      <c r="AT2" t="s">
        <v>136</v>
      </c>
      <c r="AU2" t="s">
        <v>132</v>
      </c>
      <c r="AV2" t="s">
        <v>140</v>
      </c>
      <c r="AW2" t="s">
        <v>132</v>
      </c>
      <c r="AX2" t="s">
        <v>135</v>
      </c>
      <c r="AY2">
        <f>I2</f>
        <v>1.3914529914529901</v>
      </c>
      <c r="AZ2" t="s">
        <v>136</v>
      </c>
      <c r="BA2" t="s">
        <v>132</v>
      </c>
      <c r="BB2" t="s">
        <v>141</v>
      </c>
      <c r="BC2" t="s">
        <v>132</v>
      </c>
      <c r="BD2" t="s">
        <v>135</v>
      </c>
      <c r="BE2">
        <f>J2</f>
        <v>3.24615384615384</v>
      </c>
      <c r="BF2" t="s">
        <v>136</v>
      </c>
      <c r="BG2" t="s">
        <v>132</v>
      </c>
      <c r="BH2" t="s">
        <v>129</v>
      </c>
      <c r="BI2" t="s">
        <v>132</v>
      </c>
      <c r="BJ2" t="s">
        <v>135</v>
      </c>
      <c r="BK2">
        <f>ROUND(AS2,2)</f>
        <v>2.2200000000000002</v>
      </c>
      <c r="BL2" t="s">
        <v>136</v>
      </c>
      <c r="BM2" t="s">
        <v>132</v>
      </c>
      <c r="BN2" t="s">
        <v>128</v>
      </c>
      <c r="BO2" t="s">
        <v>132</v>
      </c>
      <c r="BP2" t="s">
        <v>135</v>
      </c>
      <c r="BQ2">
        <f>ROUND(AY2,2)</f>
        <v>1.39</v>
      </c>
      <c r="BR2" t="s">
        <v>136</v>
      </c>
      <c r="BS2" t="s">
        <v>132</v>
      </c>
      <c r="BT2" t="s">
        <v>223</v>
      </c>
      <c r="BU2" t="s">
        <v>132</v>
      </c>
      <c r="BV2" t="s">
        <v>135</v>
      </c>
      <c r="BW2">
        <f>ROUND(BE2,2)</f>
        <v>3.25</v>
      </c>
      <c r="BX2" t="s">
        <v>136</v>
      </c>
      <c r="BY2" t="s">
        <v>132</v>
      </c>
      <c r="BZ2" t="s">
        <v>224</v>
      </c>
      <c r="CA2" t="s">
        <v>132</v>
      </c>
      <c r="CB2" t="s">
        <v>135</v>
      </c>
      <c r="CC2">
        <f>BQ2</f>
        <v>1.39</v>
      </c>
      <c r="CD2" t="s">
        <v>136</v>
      </c>
      <c r="CE2" t="s">
        <v>132</v>
      </c>
      <c r="CF2" t="s">
        <v>142</v>
      </c>
      <c r="CG2" t="s">
        <v>132</v>
      </c>
      <c r="CH2" t="s">
        <v>135</v>
      </c>
      <c r="CI2">
        <f>BW2</f>
        <v>3.25</v>
      </c>
      <c r="CJ2" t="s">
        <v>143</v>
      </c>
      <c r="CK2" t="s">
        <v>136</v>
      </c>
      <c r="CL2" t="str">
        <f>CONCATENATE(N2,O2,P2,Q2,R2,S2,T2,U2,V2,W2,X2,Y2,Z2,AA2,AB2,AC2,AD2,AE2,AF2,AG2,AH2,AI2,AJ2,AK2,AL2,AM2,AN2,AO2,AP2,AQ2,AR2,AS2,AT2,AU2,AV2,AW2,AX2,AY2,AZ2,BA2,BB2,BC2,BD2,BE2,BF2,BG2,BH2,BI2,BJ2,BK2,BL2,BM2,BN2,BO2,BP2,BQ2,BR2,BS2,BT2,BU2,BV2,BW2,BX2,BY2,BZ2,CA2,CB2,CC2,CD2,CE2,CF2,CG2,CH2,CI2,CJ2,CK2)</f>
        <v>{"window_index":1,"window_t_start":2,"window_t_end":8,"Data":"2020-02-23","R_e_median":2.21794871794871,"R_e_q0025":1.39145299145299,"R_e_q0975":3.24615384615384,"fit":2.22,"lwr":1.39,"upr":3.25,"low":1.39,"high":3.25},</v>
      </c>
      <c r="DE2">
        <v>2.2200000000000002</v>
      </c>
      <c r="DF2">
        <v>2.2200000000000002</v>
      </c>
      <c r="DG2">
        <v>1.9</v>
      </c>
      <c r="DH2">
        <v>1.99</v>
      </c>
      <c r="DI2">
        <v>2.34</v>
      </c>
      <c r="DJ2">
        <v>2.0099999999999998</v>
      </c>
      <c r="DK2">
        <v>1.95</v>
      </c>
      <c r="DL2">
        <v>1.77</v>
      </c>
      <c r="DM2">
        <v>1.94</v>
      </c>
      <c r="DN2">
        <v>2</v>
      </c>
      <c r="DO2">
        <v>1.8</v>
      </c>
      <c r="DP2">
        <v>1.65</v>
      </c>
      <c r="DQ2">
        <v>1.58</v>
      </c>
      <c r="DR2">
        <v>1.51</v>
      </c>
      <c r="DS2">
        <v>1.66</v>
      </c>
      <c r="DT2">
        <v>1.6</v>
      </c>
      <c r="DU2">
        <v>1.71</v>
      </c>
      <c r="DV2">
        <v>1.85</v>
      </c>
      <c r="DW2">
        <v>1.8</v>
      </c>
      <c r="DX2">
        <v>1.82</v>
      </c>
      <c r="DY2">
        <v>1.88</v>
      </c>
      <c r="DZ2">
        <v>1.83</v>
      </c>
      <c r="EA2">
        <v>1.83</v>
      </c>
      <c r="EB2">
        <v>1.78</v>
      </c>
      <c r="EC2">
        <v>1.69</v>
      </c>
      <c r="ED2">
        <v>1.66</v>
      </c>
      <c r="EE2">
        <v>1.58</v>
      </c>
      <c r="EF2">
        <v>1.52</v>
      </c>
      <c r="EG2">
        <v>1.42</v>
      </c>
      <c r="EH2">
        <v>1.38</v>
      </c>
      <c r="EI2">
        <v>1.36</v>
      </c>
      <c r="EJ2">
        <v>1.31</v>
      </c>
      <c r="EK2">
        <v>1.28</v>
      </c>
      <c r="EL2">
        <v>1.22</v>
      </c>
      <c r="EM2">
        <v>1.17</v>
      </c>
      <c r="EN2">
        <v>1.1200000000000001</v>
      </c>
      <c r="EO2">
        <v>1.08</v>
      </c>
      <c r="EP2">
        <v>1.05</v>
      </c>
      <c r="EQ2">
        <v>1</v>
      </c>
      <c r="ER2">
        <v>0.99</v>
      </c>
      <c r="ES2">
        <v>0.96</v>
      </c>
      <c r="ET2">
        <v>0.94</v>
      </c>
      <c r="EU2">
        <v>0.95</v>
      </c>
      <c r="EV2">
        <v>0.97</v>
      </c>
      <c r="EW2">
        <v>0.98</v>
      </c>
      <c r="EX2">
        <v>0.97</v>
      </c>
      <c r="EY2">
        <v>0.94</v>
      </c>
      <c r="EZ2">
        <v>0.95</v>
      </c>
      <c r="FA2">
        <v>0.94</v>
      </c>
      <c r="FB2">
        <v>0.94</v>
      </c>
      <c r="FC2">
        <v>0.91</v>
      </c>
      <c r="FD2">
        <v>0.89</v>
      </c>
      <c r="FE2">
        <v>0.9</v>
      </c>
      <c r="FF2">
        <v>0.9</v>
      </c>
      <c r="FG2">
        <v>0.89</v>
      </c>
      <c r="FH2">
        <v>0.89</v>
      </c>
      <c r="FI2">
        <v>0.88</v>
      </c>
      <c r="FJ2">
        <v>0.89</v>
      </c>
      <c r="FK2">
        <v>0.88</v>
      </c>
      <c r="FL2">
        <v>0.86</v>
      </c>
      <c r="FM2">
        <v>0.87</v>
      </c>
      <c r="FN2">
        <v>0.88</v>
      </c>
      <c r="FO2">
        <v>0.88</v>
      </c>
      <c r="FP2">
        <v>0.89</v>
      </c>
      <c r="FQ2">
        <v>0.89</v>
      </c>
      <c r="FR2">
        <v>0.88</v>
      </c>
      <c r="FS2">
        <v>0.93</v>
      </c>
      <c r="FT2">
        <v>0.94</v>
      </c>
      <c r="FU2">
        <v>0.96</v>
      </c>
      <c r="FV2">
        <v>0.98</v>
      </c>
      <c r="FW2">
        <v>0.99</v>
      </c>
      <c r="FX2">
        <v>1</v>
      </c>
      <c r="FY2">
        <v>1.02</v>
      </c>
      <c r="FZ2">
        <v>1.02</v>
      </c>
      <c r="GA2">
        <v>0.99</v>
      </c>
      <c r="GB2">
        <v>1.01</v>
      </c>
      <c r="GC2">
        <v>1.02</v>
      </c>
      <c r="GD2">
        <v>0.99</v>
      </c>
      <c r="GE2">
        <v>0.94</v>
      </c>
      <c r="GF2">
        <v>0.92</v>
      </c>
    </row>
    <row r="3" spans="1:188">
      <c r="A3" s="9">
        <f t="shared" ref="A3:A66" si="0">H3-7</f>
        <v>43878</v>
      </c>
      <c r="B3" s="9">
        <v>43880</v>
      </c>
      <c r="C3">
        <v>2</v>
      </c>
      <c r="D3" s="11">
        <v>2</v>
      </c>
      <c r="E3" s="11">
        <v>3</v>
      </c>
      <c r="F3" s="11">
        <v>9</v>
      </c>
      <c r="G3" s="11">
        <v>7</v>
      </c>
      <c r="H3" s="9">
        <v>43885</v>
      </c>
      <c r="I3">
        <v>1.2170940170940101</v>
      </c>
      <c r="J3">
        <v>2.72991452991453</v>
      </c>
      <c r="K3">
        <v>1.8957264957264901</v>
      </c>
      <c r="N3" t="s">
        <v>131</v>
      </c>
      <c r="O3" t="s">
        <v>132</v>
      </c>
      <c r="P3" t="s">
        <v>133</v>
      </c>
      <c r="Q3" t="s">
        <v>132</v>
      </c>
      <c r="R3" t="s">
        <v>135</v>
      </c>
      <c r="S3">
        <v>2</v>
      </c>
      <c r="T3" t="s">
        <v>136</v>
      </c>
      <c r="U3" t="s">
        <v>132</v>
      </c>
      <c r="V3" t="s">
        <v>137</v>
      </c>
      <c r="W3" t="s">
        <v>132</v>
      </c>
      <c r="X3" t="s">
        <v>135</v>
      </c>
      <c r="Y3">
        <f t="shared" ref="Y3:Y66" si="1">S3+1</f>
        <v>3</v>
      </c>
      <c r="Z3" t="s">
        <v>136</v>
      </c>
      <c r="AA3" t="s">
        <v>132</v>
      </c>
      <c r="AB3" t="s">
        <v>138</v>
      </c>
      <c r="AC3" t="s">
        <v>132</v>
      </c>
      <c r="AD3" t="s">
        <v>135</v>
      </c>
      <c r="AE3">
        <f t="shared" ref="AE3:AE66" si="2">Y3+6</f>
        <v>9</v>
      </c>
      <c r="AF3" t="s">
        <v>136</v>
      </c>
      <c r="AG3" t="s">
        <v>132</v>
      </c>
      <c r="AH3" t="s">
        <v>124</v>
      </c>
      <c r="AI3" t="s">
        <v>132</v>
      </c>
      <c r="AJ3" t="s">
        <v>135</v>
      </c>
      <c r="AK3" t="s">
        <v>132</v>
      </c>
      <c r="AL3" s="34" t="s">
        <v>146</v>
      </c>
      <c r="AM3" t="s">
        <v>132</v>
      </c>
      <c r="AN3" t="s">
        <v>136</v>
      </c>
      <c r="AO3" t="s">
        <v>132</v>
      </c>
      <c r="AP3" t="s">
        <v>139</v>
      </c>
      <c r="AQ3" t="s">
        <v>132</v>
      </c>
      <c r="AR3" t="s">
        <v>135</v>
      </c>
      <c r="AS3">
        <f t="shared" ref="AS3:AS66" si="3">K3</f>
        <v>1.8957264957264901</v>
      </c>
      <c r="AT3" t="s">
        <v>136</v>
      </c>
      <c r="AU3" t="s">
        <v>132</v>
      </c>
      <c r="AV3" t="s">
        <v>140</v>
      </c>
      <c r="AW3" t="s">
        <v>132</v>
      </c>
      <c r="AX3" t="s">
        <v>135</v>
      </c>
      <c r="AY3">
        <f t="shared" ref="AY3:AY66" si="4">I3</f>
        <v>1.2170940170940101</v>
      </c>
      <c r="AZ3" t="s">
        <v>136</v>
      </c>
      <c r="BA3" t="s">
        <v>132</v>
      </c>
      <c r="BB3" t="s">
        <v>141</v>
      </c>
      <c r="BC3" t="s">
        <v>132</v>
      </c>
      <c r="BD3" t="s">
        <v>135</v>
      </c>
      <c r="BE3">
        <f t="shared" ref="BE3:BE66" si="5">J3</f>
        <v>2.72991452991453</v>
      </c>
      <c r="BF3" t="s">
        <v>136</v>
      </c>
      <c r="BG3" t="s">
        <v>132</v>
      </c>
      <c r="BH3" t="s">
        <v>129</v>
      </c>
      <c r="BI3" t="s">
        <v>132</v>
      </c>
      <c r="BJ3" t="s">
        <v>135</v>
      </c>
      <c r="BK3">
        <f t="shared" ref="BK3:BK66" si="6">ROUND(AS3,2)</f>
        <v>1.9</v>
      </c>
      <c r="BL3" t="s">
        <v>136</v>
      </c>
      <c r="BM3" t="s">
        <v>132</v>
      </c>
      <c r="BN3" t="s">
        <v>128</v>
      </c>
      <c r="BO3" t="s">
        <v>132</v>
      </c>
      <c r="BP3" t="s">
        <v>135</v>
      </c>
      <c r="BQ3">
        <f t="shared" ref="BQ3:BQ66" si="7">ROUND(AY3,2)</f>
        <v>1.22</v>
      </c>
      <c r="BR3" t="s">
        <v>136</v>
      </c>
      <c r="BS3" t="s">
        <v>132</v>
      </c>
      <c r="BT3" t="s">
        <v>223</v>
      </c>
      <c r="BU3" t="s">
        <v>132</v>
      </c>
      <c r="BV3" t="s">
        <v>135</v>
      </c>
      <c r="BW3">
        <f t="shared" ref="BW3:BW66" si="8">ROUND(BE3,2)</f>
        <v>2.73</v>
      </c>
      <c r="BX3" t="s">
        <v>136</v>
      </c>
      <c r="BY3" t="s">
        <v>132</v>
      </c>
      <c r="BZ3" t="s">
        <v>224</v>
      </c>
      <c r="CA3" t="s">
        <v>132</v>
      </c>
      <c r="CB3" t="s">
        <v>135</v>
      </c>
      <c r="CC3">
        <f t="shared" ref="CC3:CC66" si="9">BQ3</f>
        <v>1.22</v>
      </c>
      <c r="CD3" t="s">
        <v>136</v>
      </c>
      <c r="CE3" t="s">
        <v>132</v>
      </c>
      <c r="CF3" t="s">
        <v>142</v>
      </c>
      <c r="CG3" t="s">
        <v>132</v>
      </c>
      <c r="CH3" t="s">
        <v>135</v>
      </c>
      <c r="CI3">
        <f t="shared" ref="CI3:CI66" si="10">BW3</f>
        <v>2.73</v>
      </c>
      <c r="CJ3" t="s">
        <v>143</v>
      </c>
      <c r="CK3" t="s">
        <v>136</v>
      </c>
      <c r="CL3" t="str">
        <f t="shared" ref="CL3:CL66" si="11">CONCATENATE(N3,O3,P3,Q3,R3,S3,T3,U3,V3,W3,X3,Y3,Z3,AA3,AB3,AC3,AD3,AE3,AF3,AG3,AH3,AI3,AJ3,AK3,AL3,AM3,AN3,AO3,AP3,AQ3,AR3,AS3,AT3,AU3,AV3,AW3,AX3,AY3,AZ3,BA3,BB3,BC3,BD3,BE3,BF3,BG3,BH3,BI3,BJ3,BK3,BL3,BM3,BN3,BO3,BP3,BQ3,BR3,BS3,BT3,BU3,BV3,BW3,BX3,BY3,BZ3,CA3,CB3,CC3,CD3,CE3,CF3,CG3,CH3,CI3,CJ3,CK3)</f>
        <v>{"window_index":2,"window_t_start":3,"window_t_end":9,"Data":"2020-02-24","R_e_median":1.89572649572649,"R_e_q0025":1.21709401709401,"R_e_q0975":2.72991452991453,"fit":1.9,"lwr":1.22,"upr":2.73,"low":1.22,"high":2.73},</v>
      </c>
      <c r="DE3">
        <v>1.9</v>
      </c>
    </row>
    <row r="4" spans="1:188">
      <c r="A4" s="9">
        <f t="shared" si="0"/>
        <v>43879</v>
      </c>
      <c r="B4" s="9">
        <v>43881</v>
      </c>
      <c r="C4">
        <v>3</v>
      </c>
      <c r="D4" s="11">
        <v>3</v>
      </c>
      <c r="E4" s="11">
        <v>4</v>
      </c>
      <c r="F4" s="11">
        <v>10</v>
      </c>
      <c r="G4" s="11">
        <v>8</v>
      </c>
      <c r="H4" s="9">
        <v>43886</v>
      </c>
      <c r="I4">
        <v>1.35213675213675</v>
      </c>
      <c r="J4">
        <v>2.72478632478632</v>
      </c>
      <c r="K4">
        <v>1.99487179487179</v>
      </c>
      <c r="N4" t="s">
        <v>131</v>
      </c>
      <c r="O4" t="s">
        <v>132</v>
      </c>
      <c r="P4" t="s">
        <v>133</v>
      </c>
      <c r="Q4" t="s">
        <v>132</v>
      </c>
      <c r="R4" t="s">
        <v>135</v>
      </c>
      <c r="S4">
        <v>3</v>
      </c>
      <c r="T4" t="s">
        <v>136</v>
      </c>
      <c r="U4" t="s">
        <v>132</v>
      </c>
      <c r="V4" t="s">
        <v>137</v>
      </c>
      <c r="W4" t="s">
        <v>132</v>
      </c>
      <c r="X4" t="s">
        <v>135</v>
      </c>
      <c r="Y4">
        <f t="shared" si="1"/>
        <v>4</v>
      </c>
      <c r="Z4" t="s">
        <v>136</v>
      </c>
      <c r="AA4" t="s">
        <v>132</v>
      </c>
      <c r="AB4" t="s">
        <v>138</v>
      </c>
      <c r="AC4" t="s">
        <v>132</v>
      </c>
      <c r="AD4" t="s">
        <v>135</v>
      </c>
      <c r="AE4">
        <f t="shared" si="2"/>
        <v>10</v>
      </c>
      <c r="AF4" t="s">
        <v>136</v>
      </c>
      <c r="AG4" t="s">
        <v>132</v>
      </c>
      <c r="AH4" t="s">
        <v>124</v>
      </c>
      <c r="AI4" t="s">
        <v>132</v>
      </c>
      <c r="AJ4" t="s">
        <v>135</v>
      </c>
      <c r="AK4" t="s">
        <v>132</v>
      </c>
      <c r="AL4" s="34" t="s">
        <v>147</v>
      </c>
      <c r="AM4" t="s">
        <v>132</v>
      </c>
      <c r="AN4" t="s">
        <v>136</v>
      </c>
      <c r="AO4" t="s">
        <v>132</v>
      </c>
      <c r="AP4" t="s">
        <v>139</v>
      </c>
      <c r="AQ4" t="s">
        <v>132</v>
      </c>
      <c r="AR4" t="s">
        <v>135</v>
      </c>
      <c r="AS4">
        <f t="shared" si="3"/>
        <v>1.99487179487179</v>
      </c>
      <c r="AT4" t="s">
        <v>136</v>
      </c>
      <c r="AU4" t="s">
        <v>132</v>
      </c>
      <c r="AV4" t="s">
        <v>140</v>
      </c>
      <c r="AW4" t="s">
        <v>132</v>
      </c>
      <c r="AX4" t="s">
        <v>135</v>
      </c>
      <c r="AY4">
        <f t="shared" si="4"/>
        <v>1.35213675213675</v>
      </c>
      <c r="AZ4" t="s">
        <v>136</v>
      </c>
      <c r="BA4" t="s">
        <v>132</v>
      </c>
      <c r="BB4" t="s">
        <v>141</v>
      </c>
      <c r="BC4" t="s">
        <v>132</v>
      </c>
      <c r="BD4" t="s">
        <v>135</v>
      </c>
      <c r="BE4">
        <f t="shared" si="5"/>
        <v>2.72478632478632</v>
      </c>
      <c r="BF4" t="s">
        <v>136</v>
      </c>
      <c r="BG4" t="s">
        <v>132</v>
      </c>
      <c r="BH4" t="s">
        <v>129</v>
      </c>
      <c r="BI4" t="s">
        <v>132</v>
      </c>
      <c r="BJ4" t="s">
        <v>135</v>
      </c>
      <c r="BK4">
        <f t="shared" si="6"/>
        <v>1.99</v>
      </c>
      <c r="BL4" t="s">
        <v>136</v>
      </c>
      <c r="BM4" t="s">
        <v>132</v>
      </c>
      <c r="BN4" t="s">
        <v>128</v>
      </c>
      <c r="BO4" t="s">
        <v>132</v>
      </c>
      <c r="BP4" t="s">
        <v>135</v>
      </c>
      <c r="BQ4">
        <f t="shared" si="7"/>
        <v>1.35</v>
      </c>
      <c r="BR4" t="s">
        <v>136</v>
      </c>
      <c r="BS4" t="s">
        <v>132</v>
      </c>
      <c r="BT4" t="s">
        <v>223</v>
      </c>
      <c r="BU4" t="s">
        <v>132</v>
      </c>
      <c r="BV4" t="s">
        <v>135</v>
      </c>
      <c r="BW4">
        <f t="shared" si="8"/>
        <v>2.72</v>
      </c>
      <c r="BX4" t="s">
        <v>136</v>
      </c>
      <c r="BY4" t="s">
        <v>132</v>
      </c>
      <c r="BZ4" t="s">
        <v>224</v>
      </c>
      <c r="CA4" t="s">
        <v>132</v>
      </c>
      <c r="CB4" t="s">
        <v>135</v>
      </c>
      <c r="CC4">
        <f t="shared" si="9"/>
        <v>1.35</v>
      </c>
      <c r="CD4" t="s">
        <v>136</v>
      </c>
      <c r="CE4" t="s">
        <v>132</v>
      </c>
      <c r="CF4" t="s">
        <v>142</v>
      </c>
      <c r="CG4" t="s">
        <v>132</v>
      </c>
      <c r="CH4" t="s">
        <v>135</v>
      </c>
      <c r="CI4">
        <f t="shared" si="10"/>
        <v>2.72</v>
      </c>
      <c r="CJ4" t="s">
        <v>143</v>
      </c>
      <c r="CK4" t="s">
        <v>136</v>
      </c>
      <c r="CL4" t="str">
        <f t="shared" si="11"/>
        <v>{"window_index":3,"window_t_start":4,"window_t_end":10,"Data":"2020-02-25","R_e_median":1.99487179487179,"R_e_q0025":1.35213675213675,"R_e_q0975":2.72478632478632,"fit":1.99,"lwr":1.35,"upr":2.72,"low":1.35,"high":2.72},</v>
      </c>
      <c r="DE4">
        <v>1.99</v>
      </c>
    </row>
    <row r="5" spans="1:188">
      <c r="A5" s="9">
        <f t="shared" si="0"/>
        <v>43880</v>
      </c>
      <c r="B5" s="9">
        <v>43882</v>
      </c>
      <c r="C5">
        <v>4</v>
      </c>
      <c r="D5" s="11">
        <v>4</v>
      </c>
      <c r="E5" s="11">
        <v>5</v>
      </c>
      <c r="F5" s="11">
        <v>11</v>
      </c>
      <c r="G5" s="11">
        <v>9</v>
      </c>
      <c r="H5" s="9">
        <v>43887</v>
      </c>
      <c r="I5">
        <v>1.6905982905982899</v>
      </c>
      <c r="J5">
        <v>3.0512820512820502</v>
      </c>
      <c r="K5">
        <v>2.3367521367521298</v>
      </c>
      <c r="N5" t="s">
        <v>131</v>
      </c>
      <c r="O5" t="s">
        <v>132</v>
      </c>
      <c r="P5" t="s">
        <v>133</v>
      </c>
      <c r="Q5" t="s">
        <v>132</v>
      </c>
      <c r="R5" t="s">
        <v>135</v>
      </c>
      <c r="S5">
        <v>4</v>
      </c>
      <c r="T5" t="s">
        <v>136</v>
      </c>
      <c r="U5" t="s">
        <v>132</v>
      </c>
      <c r="V5" t="s">
        <v>137</v>
      </c>
      <c r="W5" t="s">
        <v>132</v>
      </c>
      <c r="X5" t="s">
        <v>135</v>
      </c>
      <c r="Y5">
        <f t="shared" si="1"/>
        <v>5</v>
      </c>
      <c r="Z5" t="s">
        <v>136</v>
      </c>
      <c r="AA5" t="s">
        <v>132</v>
      </c>
      <c r="AB5" t="s">
        <v>138</v>
      </c>
      <c r="AC5" t="s">
        <v>132</v>
      </c>
      <c r="AD5" t="s">
        <v>135</v>
      </c>
      <c r="AE5">
        <f t="shared" si="2"/>
        <v>11</v>
      </c>
      <c r="AF5" t="s">
        <v>136</v>
      </c>
      <c r="AG5" t="s">
        <v>132</v>
      </c>
      <c r="AH5" t="s">
        <v>124</v>
      </c>
      <c r="AI5" t="s">
        <v>132</v>
      </c>
      <c r="AJ5" t="s">
        <v>135</v>
      </c>
      <c r="AK5" t="s">
        <v>132</v>
      </c>
      <c r="AL5" s="34" t="s">
        <v>148</v>
      </c>
      <c r="AM5" t="s">
        <v>132</v>
      </c>
      <c r="AN5" t="s">
        <v>136</v>
      </c>
      <c r="AO5" t="s">
        <v>132</v>
      </c>
      <c r="AP5" t="s">
        <v>139</v>
      </c>
      <c r="AQ5" t="s">
        <v>132</v>
      </c>
      <c r="AR5" t="s">
        <v>135</v>
      </c>
      <c r="AS5">
        <f t="shared" si="3"/>
        <v>2.3367521367521298</v>
      </c>
      <c r="AT5" t="s">
        <v>136</v>
      </c>
      <c r="AU5" t="s">
        <v>132</v>
      </c>
      <c r="AV5" t="s">
        <v>140</v>
      </c>
      <c r="AW5" t="s">
        <v>132</v>
      </c>
      <c r="AX5" t="s">
        <v>135</v>
      </c>
      <c r="AY5">
        <f t="shared" si="4"/>
        <v>1.6905982905982899</v>
      </c>
      <c r="AZ5" t="s">
        <v>136</v>
      </c>
      <c r="BA5" t="s">
        <v>132</v>
      </c>
      <c r="BB5" t="s">
        <v>141</v>
      </c>
      <c r="BC5" t="s">
        <v>132</v>
      </c>
      <c r="BD5" t="s">
        <v>135</v>
      </c>
      <c r="BE5">
        <f t="shared" si="5"/>
        <v>3.0512820512820502</v>
      </c>
      <c r="BF5" t="s">
        <v>136</v>
      </c>
      <c r="BG5" t="s">
        <v>132</v>
      </c>
      <c r="BH5" t="s">
        <v>129</v>
      </c>
      <c r="BI5" t="s">
        <v>132</v>
      </c>
      <c r="BJ5" t="s">
        <v>135</v>
      </c>
      <c r="BK5">
        <f t="shared" si="6"/>
        <v>2.34</v>
      </c>
      <c r="BL5" t="s">
        <v>136</v>
      </c>
      <c r="BM5" t="s">
        <v>132</v>
      </c>
      <c r="BN5" t="s">
        <v>128</v>
      </c>
      <c r="BO5" t="s">
        <v>132</v>
      </c>
      <c r="BP5" t="s">
        <v>135</v>
      </c>
      <c r="BQ5">
        <f t="shared" si="7"/>
        <v>1.69</v>
      </c>
      <c r="BR5" t="s">
        <v>136</v>
      </c>
      <c r="BS5" t="s">
        <v>132</v>
      </c>
      <c r="BT5" t="s">
        <v>223</v>
      </c>
      <c r="BU5" t="s">
        <v>132</v>
      </c>
      <c r="BV5" t="s">
        <v>135</v>
      </c>
      <c r="BW5">
        <f t="shared" si="8"/>
        <v>3.05</v>
      </c>
      <c r="BX5" t="s">
        <v>136</v>
      </c>
      <c r="BY5" t="s">
        <v>132</v>
      </c>
      <c r="BZ5" t="s">
        <v>224</v>
      </c>
      <c r="CA5" t="s">
        <v>132</v>
      </c>
      <c r="CB5" t="s">
        <v>135</v>
      </c>
      <c r="CC5">
        <f t="shared" si="9"/>
        <v>1.69</v>
      </c>
      <c r="CD5" t="s">
        <v>136</v>
      </c>
      <c r="CE5" t="s">
        <v>132</v>
      </c>
      <c r="CF5" t="s">
        <v>142</v>
      </c>
      <c r="CG5" t="s">
        <v>132</v>
      </c>
      <c r="CH5" t="s">
        <v>135</v>
      </c>
      <c r="CI5">
        <f t="shared" si="10"/>
        <v>3.05</v>
      </c>
      <c r="CJ5" t="s">
        <v>143</v>
      </c>
      <c r="CK5" t="s">
        <v>136</v>
      </c>
      <c r="CL5" t="str">
        <f t="shared" si="11"/>
        <v>{"window_index":4,"window_t_start":5,"window_t_end":11,"Data":"2020-02-26","R_e_median":2.33675213675213,"R_e_q0025":1.69059829059829,"R_e_q0975":3.05128205128205,"fit":2.34,"lwr":1.69,"upr":3.05,"low":1.69,"high":3.05},</v>
      </c>
      <c r="DE5">
        <v>2.34</v>
      </c>
    </row>
    <row r="6" spans="1:188">
      <c r="A6" s="9">
        <f t="shared" si="0"/>
        <v>43881</v>
      </c>
      <c r="B6" s="9">
        <v>43883</v>
      </c>
      <c r="C6">
        <v>5</v>
      </c>
      <c r="D6" s="11">
        <v>5</v>
      </c>
      <c r="E6" s="11">
        <v>6</v>
      </c>
      <c r="F6" s="11">
        <v>12</v>
      </c>
      <c r="G6" s="11">
        <v>10</v>
      </c>
      <c r="H6" s="9">
        <v>43888</v>
      </c>
      <c r="I6">
        <v>1.5282051282051199</v>
      </c>
      <c r="J6">
        <v>2.5692307692307699</v>
      </c>
      <c r="K6">
        <v>2.01452991452991</v>
      </c>
      <c r="N6" t="s">
        <v>131</v>
      </c>
      <c r="O6" t="s">
        <v>132</v>
      </c>
      <c r="P6" t="s">
        <v>133</v>
      </c>
      <c r="Q6" t="s">
        <v>132</v>
      </c>
      <c r="R6" t="s">
        <v>135</v>
      </c>
      <c r="S6">
        <v>5</v>
      </c>
      <c r="T6" t="s">
        <v>136</v>
      </c>
      <c r="U6" t="s">
        <v>132</v>
      </c>
      <c r="V6" t="s">
        <v>137</v>
      </c>
      <c r="W6" t="s">
        <v>132</v>
      </c>
      <c r="X6" t="s">
        <v>135</v>
      </c>
      <c r="Y6">
        <f t="shared" si="1"/>
        <v>6</v>
      </c>
      <c r="Z6" t="s">
        <v>136</v>
      </c>
      <c r="AA6" t="s">
        <v>132</v>
      </c>
      <c r="AB6" t="s">
        <v>138</v>
      </c>
      <c r="AC6" t="s">
        <v>132</v>
      </c>
      <c r="AD6" t="s">
        <v>135</v>
      </c>
      <c r="AE6">
        <f t="shared" si="2"/>
        <v>12</v>
      </c>
      <c r="AF6" t="s">
        <v>136</v>
      </c>
      <c r="AG6" t="s">
        <v>132</v>
      </c>
      <c r="AH6" t="s">
        <v>124</v>
      </c>
      <c r="AI6" t="s">
        <v>132</v>
      </c>
      <c r="AJ6" t="s">
        <v>135</v>
      </c>
      <c r="AK6" t="s">
        <v>132</v>
      </c>
      <c r="AL6" s="34" t="s">
        <v>144</v>
      </c>
      <c r="AM6" t="s">
        <v>132</v>
      </c>
      <c r="AN6" t="s">
        <v>136</v>
      </c>
      <c r="AO6" t="s">
        <v>132</v>
      </c>
      <c r="AP6" t="s">
        <v>139</v>
      </c>
      <c r="AQ6" t="s">
        <v>132</v>
      </c>
      <c r="AR6" t="s">
        <v>135</v>
      </c>
      <c r="AS6">
        <f t="shared" si="3"/>
        <v>2.01452991452991</v>
      </c>
      <c r="AT6" t="s">
        <v>136</v>
      </c>
      <c r="AU6" t="s">
        <v>132</v>
      </c>
      <c r="AV6" t="s">
        <v>140</v>
      </c>
      <c r="AW6" t="s">
        <v>132</v>
      </c>
      <c r="AX6" t="s">
        <v>135</v>
      </c>
      <c r="AY6">
        <f t="shared" si="4"/>
        <v>1.5282051282051199</v>
      </c>
      <c r="AZ6" t="s">
        <v>136</v>
      </c>
      <c r="BA6" t="s">
        <v>132</v>
      </c>
      <c r="BB6" t="s">
        <v>141</v>
      </c>
      <c r="BC6" t="s">
        <v>132</v>
      </c>
      <c r="BD6" t="s">
        <v>135</v>
      </c>
      <c r="BE6">
        <f t="shared" si="5"/>
        <v>2.5692307692307699</v>
      </c>
      <c r="BF6" t="s">
        <v>136</v>
      </c>
      <c r="BG6" t="s">
        <v>132</v>
      </c>
      <c r="BH6" t="s">
        <v>129</v>
      </c>
      <c r="BI6" t="s">
        <v>132</v>
      </c>
      <c r="BJ6" t="s">
        <v>135</v>
      </c>
      <c r="BK6">
        <f t="shared" si="6"/>
        <v>2.0099999999999998</v>
      </c>
      <c r="BL6" t="s">
        <v>136</v>
      </c>
      <c r="BM6" t="s">
        <v>132</v>
      </c>
      <c r="BN6" t="s">
        <v>128</v>
      </c>
      <c r="BO6" t="s">
        <v>132</v>
      </c>
      <c r="BP6" t="s">
        <v>135</v>
      </c>
      <c r="BQ6">
        <f t="shared" si="7"/>
        <v>1.53</v>
      </c>
      <c r="BR6" t="s">
        <v>136</v>
      </c>
      <c r="BS6" t="s">
        <v>132</v>
      </c>
      <c r="BT6" t="s">
        <v>223</v>
      </c>
      <c r="BU6" t="s">
        <v>132</v>
      </c>
      <c r="BV6" t="s">
        <v>135</v>
      </c>
      <c r="BW6">
        <f t="shared" si="8"/>
        <v>2.57</v>
      </c>
      <c r="BX6" t="s">
        <v>136</v>
      </c>
      <c r="BY6" t="s">
        <v>132</v>
      </c>
      <c r="BZ6" t="s">
        <v>224</v>
      </c>
      <c r="CA6" t="s">
        <v>132</v>
      </c>
      <c r="CB6" t="s">
        <v>135</v>
      </c>
      <c r="CC6">
        <f t="shared" si="9"/>
        <v>1.53</v>
      </c>
      <c r="CD6" t="s">
        <v>136</v>
      </c>
      <c r="CE6" t="s">
        <v>132</v>
      </c>
      <c r="CF6" t="s">
        <v>142</v>
      </c>
      <c r="CG6" t="s">
        <v>132</v>
      </c>
      <c r="CH6" t="s">
        <v>135</v>
      </c>
      <c r="CI6">
        <f t="shared" si="10"/>
        <v>2.57</v>
      </c>
      <c r="CJ6" t="s">
        <v>143</v>
      </c>
      <c r="CK6" t="s">
        <v>136</v>
      </c>
      <c r="CL6" t="str">
        <f t="shared" si="11"/>
        <v>{"window_index":5,"window_t_start":6,"window_t_end":12,"Data":"2020-02-27","R_e_median":2.01452991452991,"R_e_q0025":1.52820512820512,"R_e_q0975":2.56923076923077,"fit":2.01,"lwr":1.53,"upr":2.57,"low":1.53,"high":2.57},</v>
      </c>
      <c r="DE6">
        <v>2.0099999999999998</v>
      </c>
    </row>
    <row r="7" spans="1:188">
      <c r="A7" s="9">
        <f t="shared" si="0"/>
        <v>43882</v>
      </c>
      <c r="B7" s="9">
        <v>43884</v>
      </c>
      <c r="C7">
        <v>6</v>
      </c>
      <c r="D7" s="11">
        <v>6</v>
      </c>
      <c r="E7" s="11">
        <v>7</v>
      </c>
      <c r="F7" s="11">
        <v>13</v>
      </c>
      <c r="G7" s="11">
        <v>11</v>
      </c>
      <c r="H7" s="9">
        <v>43889</v>
      </c>
      <c r="I7">
        <v>1.52991452991453</v>
      </c>
      <c r="J7">
        <v>2.41880341880342</v>
      </c>
      <c r="K7">
        <v>1.9512820512820499</v>
      </c>
      <c r="N7" t="s">
        <v>131</v>
      </c>
      <c r="O7" t="s">
        <v>132</v>
      </c>
      <c r="P7" t="s">
        <v>133</v>
      </c>
      <c r="Q7" t="s">
        <v>132</v>
      </c>
      <c r="R7" t="s">
        <v>135</v>
      </c>
      <c r="S7">
        <v>6</v>
      </c>
      <c r="T7" t="s">
        <v>136</v>
      </c>
      <c r="U7" t="s">
        <v>132</v>
      </c>
      <c r="V7" t="s">
        <v>137</v>
      </c>
      <c r="W7" t="s">
        <v>132</v>
      </c>
      <c r="X7" t="s">
        <v>135</v>
      </c>
      <c r="Y7">
        <f t="shared" si="1"/>
        <v>7</v>
      </c>
      <c r="Z7" t="s">
        <v>136</v>
      </c>
      <c r="AA7" t="s">
        <v>132</v>
      </c>
      <c r="AB7" t="s">
        <v>138</v>
      </c>
      <c r="AC7" t="s">
        <v>132</v>
      </c>
      <c r="AD7" t="s">
        <v>135</v>
      </c>
      <c r="AE7">
        <f t="shared" si="2"/>
        <v>13</v>
      </c>
      <c r="AF7" t="s">
        <v>136</v>
      </c>
      <c r="AG7" t="s">
        <v>132</v>
      </c>
      <c r="AH7" t="s">
        <v>124</v>
      </c>
      <c r="AI7" t="s">
        <v>132</v>
      </c>
      <c r="AJ7" t="s">
        <v>135</v>
      </c>
      <c r="AK7" t="s">
        <v>132</v>
      </c>
      <c r="AL7" s="34" t="s">
        <v>149</v>
      </c>
      <c r="AM7" t="s">
        <v>132</v>
      </c>
      <c r="AN7" t="s">
        <v>136</v>
      </c>
      <c r="AO7" t="s">
        <v>132</v>
      </c>
      <c r="AP7" t="s">
        <v>139</v>
      </c>
      <c r="AQ7" t="s">
        <v>132</v>
      </c>
      <c r="AR7" t="s">
        <v>135</v>
      </c>
      <c r="AS7">
        <f t="shared" si="3"/>
        <v>1.9512820512820499</v>
      </c>
      <c r="AT7" t="s">
        <v>136</v>
      </c>
      <c r="AU7" t="s">
        <v>132</v>
      </c>
      <c r="AV7" t="s">
        <v>140</v>
      </c>
      <c r="AW7" t="s">
        <v>132</v>
      </c>
      <c r="AX7" t="s">
        <v>135</v>
      </c>
      <c r="AY7">
        <f t="shared" si="4"/>
        <v>1.52991452991453</v>
      </c>
      <c r="AZ7" t="s">
        <v>136</v>
      </c>
      <c r="BA7" t="s">
        <v>132</v>
      </c>
      <c r="BB7" t="s">
        <v>141</v>
      </c>
      <c r="BC7" t="s">
        <v>132</v>
      </c>
      <c r="BD7" t="s">
        <v>135</v>
      </c>
      <c r="BE7">
        <f t="shared" si="5"/>
        <v>2.41880341880342</v>
      </c>
      <c r="BF7" t="s">
        <v>136</v>
      </c>
      <c r="BG7" t="s">
        <v>132</v>
      </c>
      <c r="BH7" t="s">
        <v>129</v>
      </c>
      <c r="BI7" t="s">
        <v>132</v>
      </c>
      <c r="BJ7" t="s">
        <v>135</v>
      </c>
      <c r="BK7">
        <f t="shared" si="6"/>
        <v>1.95</v>
      </c>
      <c r="BL7" t="s">
        <v>136</v>
      </c>
      <c r="BM7" t="s">
        <v>132</v>
      </c>
      <c r="BN7" t="s">
        <v>128</v>
      </c>
      <c r="BO7" t="s">
        <v>132</v>
      </c>
      <c r="BP7" t="s">
        <v>135</v>
      </c>
      <c r="BQ7">
        <f t="shared" si="7"/>
        <v>1.53</v>
      </c>
      <c r="BR7" t="s">
        <v>136</v>
      </c>
      <c r="BS7" t="s">
        <v>132</v>
      </c>
      <c r="BT7" t="s">
        <v>223</v>
      </c>
      <c r="BU7" t="s">
        <v>132</v>
      </c>
      <c r="BV7" t="s">
        <v>135</v>
      </c>
      <c r="BW7">
        <f t="shared" si="8"/>
        <v>2.42</v>
      </c>
      <c r="BX7" t="s">
        <v>136</v>
      </c>
      <c r="BY7" t="s">
        <v>132</v>
      </c>
      <c r="BZ7" t="s">
        <v>224</v>
      </c>
      <c r="CA7" t="s">
        <v>132</v>
      </c>
      <c r="CB7" t="s">
        <v>135</v>
      </c>
      <c r="CC7">
        <f t="shared" si="9"/>
        <v>1.53</v>
      </c>
      <c r="CD7" t="s">
        <v>136</v>
      </c>
      <c r="CE7" t="s">
        <v>132</v>
      </c>
      <c r="CF7" t="s">
        <v>142</v>
      </c>
      <c r="CG7" t="s">
        <v>132</v>
      </c>
      <c r="CH7" t="s">
        <v>135</v>
      </c>
      <c r="CI7">
        <f t="shared" si="10"/>
        <v>2.42</v>
      </c>
      <c r="CJ7" t="s">
        <v>143</v>
      </c>
      <c r="CK7" t="s">
        <v>136</v>
      </c>
      <c r="CL7" t="str">
        <f t="shared" si="11"/>
        <v>{"window_index":6,"window_t_start":7,"window_t_end":13,"Data":"2020-02-28","R_e_median":1.95128205128205,"R_e_q0025":1.52991452991453,"R_e_q0975":2.41880341880342,"fit":1.95,"lwr":1.53,"upr":2.42,"low":1.53,"high":2.42},</v>
      </c>
      <c r="DE7">
        <v>1.95</v>
      </c>
    </row>
    <row r="8" spans="1:188">
      <c r="A8" s="9">
        <f t="shared" si="0"/>
        <v>43883</v>
      </c>
      <c r="B8" s="9">
        <v>43885</v>
      </c>
      <c r="C8">
        <v>7</v>
      </c>
      <c r="D8" s="11">
        <v>7</v>
      </c>
      <c r="E8" s="11">
        <v>8</v>
      </c>
      <c r="F8" s="11">
        <v>14</v>
      </c>
      <c r="G8" s="11">
        <v>12</v>
      </c>
      <c r="H8" s="9">
        <v>43890</v>
      </c>
      <c r="I8">
        <v>1.4102564102564099</v>
      </c>
      <c r="J8">
        <v>2.18461538461538</v>
      </c>
      <c r="K8">
        <v>1.7743589743589701</v>
      </c>
      <c r="N8" t="s">
        <v>131</v>
      </c>
      <c r="O8" t="s">
        <v>132</v>
      </c>
      <c r="P8" t="s">
        <v>133</v>
      </c>
      <c r="Q8" t="s">
        <v>132</v>
      </c>
      <c r="R8" t="s">
        <v>135</v>
      </c>
      <c r="S8">
        <v>7</v>
      </c>
      <c r="T8" t="s">
        <v>136</v>
      </c>
      <c r="U8" t="s">
        <v>132</v>
      </c>
      <c r="V8" t="s">
        <v>137</v>
      </c>
      <c r="W8" t="s">
        <v>132</v>
      </c>
      <c r="X8" t="s">
        <v>135</v>
      </c>
      <c r="Y8">
        <f t="shared" si="1"/>
        <v>8</v>
      </c>
      <c r="Z8" t="s">
        <v>136</v>
      </c>
      <c r="AA8" t="s">
        <v>132</v>
      </c>
      <c r="AB8" t="s">
        <v>138</v>
      </c>
      <c r="AC8" t="s">
        <v>132</v>
      </c>
      <c r="AD8" t="s">
        <v>135</v>
      </c>
      <c r="AE8">
        <f t="shared" si="2"/>
        <v>14</v>
      </c>
      <c r="AF8" t="s">
        <v>136</v>
      </c>
      <c r="AG8" t="s">
        <v>132</v>
      </c>
      <c r="AH8" t="s">
        <v>124</v>
      </c>
      <c r="AI8" t="s">
        <v>132</v>
      </c>
      <c r="AJ8" t="s">
        <v>135</v>
      </c>
      <c r="AK8" t="s">
        <v>132</v>
      </c>
      <c r="AL8" s="34" t="s">
        <v>150</v>
      </c>
      <c r="AM8" t="s">
        <v>132</v>
      </c>
      <c r="AN8" t="s">
        <v>136</v>
      </c>
      <c r="AO8" t="s">
        <v>132</v>
      </c>
      <c r="AP8" t="s">
        <v>139</v>
      </c>
      <c r="AQ8" t="s">
        <v>132</v>
      </c>
      <c r="AR8" t="s">
        <v>135</v>
      </c>
      <c r="AS8">
        <f t="shared" si="3"/>
        <v>1.7743589743589701</v>
      </c>
      <c r="AT8" t="s">
        <v>136</v>
      </c>
      <c r="AU8" t="s">
        <v>132</v>
      </c>
      <c r="AV8" t="s">
        <v>140</v>
      </c>
      <c r="AW8" t="s">
        <v>132</v>
      </c>
      <c r="AX8" t="s">
        <v>135</v>
      </c>
      <c r="AY8">
        <f t="shared" si="4"/>
        <v>1.4102564102564099</v>
      </c>
      <c r="AZ8" t="s">
        <v>136</v>
      </c>
      <c r="BA8" t="s">
        <v>132</v>
      </c>
      <c r="BB8" t="s">
        <v>141</v>
      </c>
      <c r="BC8" t="s">
        <v>132</v>
      </c>
      <c r="BD8" t="s">
        <v>135</v>
      </c>
      <c r="BE8">
        <f t="shared" si="5"/>
        <v>2.18461538461538</v>
      </c>
      <c r="BF8" t="s">
        <v>136</v>
      </c>
      <c r="BG8" t="s">
        <v>132</v>
      </c>
      <c r="BH8" t="s">
        <v>129</v>
      </c>
      <c r="BI8" t="s">
        <v>132</v>
      </c>
      <c r="BJ8" t="s">
        <v>135</v>
      </c>
      <c r="BK8">
        <f t="shared" si="6"/>
        <v>1.77</v>
      </c>
      <c r="BL8" t="s">
        <v>136</v>
      </c>
      <c r="BM8" t="s">
        <v>132</v>
      </c>
      <c r="BN8" t="s">
        <v>128</v>
      </c>
      <c r="BO8" t="s">
        <v>132</v>
      </c>
      <c r="BP8" t="s">
        <v>135</v>
      </c>
      <c r="BQ8">
        <f t="shared" si="7"/>
        <v>1.41</v>
      </c>
      <c r="BR8" t="s">
        <v>136</v>
      </c>
      <c r="BS8" t="s">
        <v>132</v>
      </c>
      <c r="BT8" t="s">
        <v>223</v>
      </c>
      <c r="BU8" t="s">
        <v>132</v>
      </c>
      <c r="BV8" t="s">
        <v>135</v>
      </c>
      <c r="BW8">
        <f t="shared" si="8"/>
        <v>2.1800000000000002</v>
      </c>
      <c r="BX8" t="s">
        <v>136</v>
      </c>
      <c r="BY8" t="s">
        <v>132</v>
      </c>
      <c r="BZ8" t="s">
        <v>224</v>
      </c>
      <c r="CA8" t="s">
        <v>132</v>
      </c>
      <c r="CB8" t="s">
        <v>135</v>
      </c>
      <c r="CC8">
        <f t="shared" si="9"/>
        <v>1.41</v>
      </c>
      <c r="CD8" t="s">
        <v>136</v>
      </c>
      <c r="CE8" t="s">
        <v>132</v>
      </c>
      <c r="CF8" t="s">
        <v>142</v>
      </c>
      <c r="CG8" t="s">
        <v>132</v>
      </c>
      <c r="CH8" t="s">
        <v>135</v>
      </c>
      <c r="CI8">
        <f t="shared" si="10"/>
        <v>2.1800000000000002</v>
      </c>
      <c r="CJ8" t="s">
        <v>143</v>
      </c>
      <c r="CK8" t="s">
        <v>136</v>
      </c>
      <c r="CL8" t="str">
        <f t="shared" si="11"/>
        <v>{"window_index":7,"window_t_start":8,"window_t_end":14,"Data":"2020-02-29","R_e_median":1.77435897435897,"R_e_q0025":1.41025641025641,"R_e_q0975":2.18461538461538,"fit":1.77,"lwr":1.41,"upr":2.18,"low":1.41,"high":2.18},</v>
      </c>
      <c r="DE8">
        <v>1.77</v>
      </c>
    </row>
    <row r="9" spans="1:188">
      <c r="A9" s="9">
        <f t="shared" si="0"/>
        <v>43884</v>
      </c>
      <c r="B9" s="9">
        <v>43886</v>
      </c>
      <c r="C9">
        <v>8</v>
      </c>
      <c r="D9" s="11">
        <v>8</v>
      </c>
      <c r="E9" s="11">
        <v>9</v>
      </c>
      <c r="F9" s="11">
        <v>15</v>
      </c>
      <c r="G9" s="11">
        <v>13</v>
      </c>
      <c r="H9" s="9">
        <v>43891</v>
      </c>
      <c r="I9">
        <v>1.5948717948717901</v>
      </c>
      <c r="J9">
        <v>2.3299145299145301</v>
      </c>
      <c r="K9">
        <v>1.9418803418803401</v>
      </c>
      <c r="N9" t="s">
        <v>131</v>
      </c>
      <c r="O9" t="s">
        <v>132</v>
      </c>
      <c r="P9" t="s">
        <v>133</v>
      </c>
      <c r="Q9" t="s">
        <v>132</v>
      </c>
      <c r="R9" t="s">
        <v>135</v>
      </c>
      <c r="S9">
        <v>8</v>
      </c>
      <c r="T9" t="s">
        <v>136</v>
      </c>
      <c r="U9" t="s">
        <v>132</v>
      </c>
      <c r="V9" t="s">
        <v>137</v>
      </c>
      <c r="W9" t="s">
        <v>132</v>
      </c>
      <c r="X9" t="s">
        <v>135</v>
      </c>
      <c r="Y9">
        <f t="shared" si="1"/>
        <v>9</v>
      </c>
      <c r="Z9" t="s">
        <v>136</v>
      </c>
      <c r="AA9" t="s">
        <v>132</v>
      </c>
      <c r="AB9" t="s">
        <v>138</v>
      </c>
      <c r="AC9" t="s">
        <v>132</v>
      </c>
      <c r="AD9" t="s">
        <v>135</v>
      </c>
      <c r="AE9">
        <f t="shared" si="2"/>
        <v>15</v>
      </c>
      <c r="AF9" t="s">
        <v>136</v>
      </c>
      <c r="AG9" t="s">
        <v>132</v>
      </c>
      <c r="AH9" t="s">
        <v>124</v>
      </c>
      <c r="AI9" t="s">
        <v>132</v>
      </c>
      <c r="AJ9" t="s">
        <v>135</v>
      </c>
      <c r="AK9" t="s">
        <v>132</v>
      </c>
      <c r="AL9" s="34" t="s">
        <v>151</v>
      </c>
      <c r="AM9" t="s">
        <v>132</v>
      </c>
      <c r="AN9" t="s">
        <v>136</v>
      </c>
      <c r="AO9" t="s">
        <v>132</v>
      </c>
      <c r="AP9" t="s">
        <v>139</v>
      </c>
      <c r="AQ9" t="s">
        <v>132</v>
      </c>
      <c r="AR9" t="s">
        <v>135</v>
      </c>
      <c r="AS9">
        <f t="shared" si="3"/>
        <v>1.9418803418803401</v>
      </c>
      <c r="AT9" t="s">
        <v>136</v>
      </c>
      <c r="AU9" t="s">
        <v>132</v>
      </c>
      <c r="AV9" t="s">
        <v>140</v>
      </c>
      <c r="AW9" t="s">
        <v>132</v>
      </c>
      <c r="AX9" t="s">
        <v>135</v>
      </c>
      <c r="AY9">
        <f t="shared" si="4"/>
        <v>1.5948717948717901</v>
      </c>
      <c r="AZ9" t="s">
        <v>136</v>
      </c>
      <c r="BA9" t="s">
        <v>132</v>
      </c>
      <c r="BB9" t="s">
        <v>141</v>
      </c>
      <c r="BC9" t="s">
        <v>132</v>
      </c>
      <c r="BD9" t="s">
        <v>135</v>
      </c>
      <c r="BE9">
        <f t="shared" si="5"/>
        <v>2.3299145299145301</v>
      </c>
      <c r="BF9" t="s">
        <v>136</v>
      </c>
      <c r="BG9" t="s">
        <v>132</v>
      </c>
      <c r="BH9" t="s">
        <v>129</v>
      </c>
      <c r="BI9" t="s">
        <v>132</v>
      </c>
      <c r="BJ9" t="s">
        <v>135</v>
      </c>
      <c r="BK9">
        <f t="shared" si="6"/>
        <v>1.94</v>
      </c>
      <c r="BL9" t="s">
        <v>136</v>
      </c>
      <c r="BM9" t="s">
        <v>132</v>
      </c>
      <c r="BN9" t="s">
        <v>128</v>
      </c>
      <c r="BO9" t="s">
        <v>132</v>
      </c>
      <c r="BP9" t="s">
        <v>135</v>
      </c>
      <c r="BQ9">
        <f t="shared" si="7"/>
        <v>1.59</v>
      </c>
      <c r="BR9" t="s">
        <v>136</v>
      </c>
      <c r="BS9" t="s">
        <v>132</v>
      </c>
      <c r="BT9" t="s">
        <v>223</v>
      </c>
      <c r="BU9" t="s">
        <v>132</v>
      </c>
      <c r="BV9" t="s">
        <v>135</v>
      </c>
      <c r="BW9">
        <f t="shared" si="8"/>
        <v>2.33</v>
      </c>
      <c r="BX9" t="s">
        <v>136</v>
      </c>
      <c r="BY9" t="s">
        <v>132</v>
      </c>
      <c r="BZ9" t="s">
        <v>224</v>
      </c>
      <c r="CA9" t="s">
        <v>132</v>
      </c>
      <c r="CB9" t="s">
        <v>135</v>
      </c>
      <c r="CC9">
        <f t="shared" si="9"/>
        <v>1.59</v>
      </c>
      <c r="CD9" t="s">
        <v>136</v>
      </c>
      <c r="CE9" t="s">
        <v>132</v>
      </c>
      <c r="CF9" t="s">
        <v>142</v>
      </c>
      <c r="CG9" t="s">
        <v>132</v>
      </c>
      <c r="CH9" t="s">
        <v>135</v>
      </c>
      <c r="CI9">
        <f t="shared" si="10"/>
        <v>2.33</v>
      </c>
      <c r="CJ9" t="s">
        <v>143</v>
      </c>
      <c r="CK9" t="s">
        <v>136</v>
      </c>
      <c r="CL9" t="str">
        <f t="shared" si="11"/>
        <v>{"window_index":8,"window_t_start":9,"window_t_end":15,"Data":"2020-03-01","R_e_median":1.94188034188034,"R_e_q0025":1.59487179487179,"R_e_q0975":2.32991452991453,"fit":1.94,"lwr":1.59,"upr":2.33,"low":1.59,"high":2.33},</v>
      </c>
      <c r="DE9">
        <v>1.94</v>
      </c>
    </row>
    <row r="10" spans="1:188">
      <c r="A10" s="9">
        <f t="shared" si="0"/>
        <v>43885</v>
      </c>
      <c r="B10" s="9">
        <v>43887</v>
      </c>
      <c r="C10">
        <v>9</v>
      </c>
      <c r="D10" s="11">
        <v>9</v>
      </c>
      <c r="E10" s="11">
        <v>10</v>
      </c>
      <c r="F10" s="11">
        <v>16</v>
      </c>
      <c r="G10" s="11">
        <v>14</v>
      </c>
      <c r="H10" s="9">
        <v>43892</v>
      </c>
      <c r="I10">
        <v>1.6923076923076901</v>
      </c>
      <c r="J10">
        <v>2.3390313390313402</v>
      </c>
      <c r="K10">
        <v>2.0008547008547</v>
      </c>
      <c r="N10" t="s">
        <v>131</v>
      </c>
      <c r="O10" t="s">
        <v>132</v>
      </c>
      <c r="P10" t="s">
        <v>133</v>
      </c>
      <c r="Q10" t="s">
        <v>132</v>
      </c>
      <c r="R10" t="s">
        <v>135</v>
      </c>
      <c r="S10">
        <v>9</v>
      </c>
      <c r="T10" t="s">
        <v>136</v>
      </c>
      <c r="U10" t="s">
        <v>132</v>
      </c>
      <c r="V10" t="s">
        <v>137</v>
      </c>
      <c r="W10" t="s">
        <v>132</v>
      </c>
      <c r="X10" t="s">
        <v>135</v>
      </c>
      <c r="Y10">
        <f t="shared" si="1"/>
        <v>10</v>
      </c>
      <c r="Z10" t="s">
        <v>136</v>
      </c>
      <c r="AA10" t="s">
        <v>132</v>
      </c>
      <c r="AB10" t="s">
        <v>138</v>
      </c>
      <c r="AC10" t="s">
        <v>132</v>
      </c>
      <c r="AD10" t="s">
        <v>135</v>
      </c>
      <c r="AE10">
        <f t="shared" si="2"/>
        <v>16</v>
      </c>
      <c r="AF10" t="s">
        <v>136</v>
      </c>
      <c r="AG10" t="s">
        <v>132</v>
      </c>
      <c r="AH10" t="s">
        <v>124</v>
      </c>
      <c r="AI10" t="s">
        <v>132</v>
      </c>
      <c r="AJ10" t="s">
        <v>135</v>
      </c>
      <c r="AK10" t="s">
        <v>132</v>
      </c>
      <c r="AL10" s="34" t="s">
        <v>152</v>
      </c>
      <c r="AM10" t="s">
        <v>132</v>
      </c>
      <c r="AN10" t="s">
        <v>136</v>
      </c>
      <c r="AO10" t="s">
        <v>132</v>
      </c>
      <c r="AP10" t="s">
        <v>139</v>
      </c>
      <c r="AQ10" t="s">
        <v>132</v>
      </c>
      <c r="AR10" t="s">
        <v>135</v>
      </c>
      <c r="AS10">
        <f t="shared" si="3"/>
        <v>2.0008547008547</v>
      </c>
      <c r="AT10" t="s">
        <v>136</v>
      </c>
      <c r="AU10" t="s">
        <v>132</v>
      </c>
      <c r="AV10" t="s">
        <v>140</v>
      </c>
      <c r="AW10" t="s">
        <v>132</v>
      </c>
      <c r="AX10" t="s">
        <v>135</v>
      </c>
      <c r="AY10">
        <f t="shared" si="4"/>
        <v>1.6923076923076901</v>
      </c>
      <c r="AZ10" t="s">
        <v>136</v>
      </c>
      <c r="BA10" t="s">
        <v>132</v>
      </c>
      <c r="BB10" t="s">
        <v>141</v>
      </c>
      <c r="BC10" t="s">
        <v>132</v>
      </c>
      <c r="BD10" t="s">
        <v>135</v>
      </c>
      <c r="BE10">
        <f t="shared" si="5"/>
        <v>2.3390313390313402</v>
      </c>
      <c r="BF10" t="s">
        <v>136</v>
      </c>
      <c r="BG10" t="s">
        <v>132</v>
      </c>
      <c r="BH10" t="s">
        <v>129</v>
      </c>
      <c r="BI10" t="s">
        <v>132</v>
      </c>
      <c r="BJ10" t="s">
        <v>135</v>
      </c>
      <c r="BK10">
        <f t="shared" si="6"/>
        <v>2</v>
      </c>
      <c r="BL10" t="s">
        <v>136</v>
      </c>
      <c r="BM10" t="s">
        <v>132</v>
      </c>
      <c r="BN10" t="s">
        <v>128</v>
      </c>
      <c r="BO10" t="s">
        <v>132</v>
      </c>
      <c r="BP10" t="s">
        <v>135</v>
      </c>
      <c r="BQ10">
        <f t="shared" si="7"/>
        <v>1.69</v>
      </c>
      <c r="BR10" t="s">
        <v>136</v>
      </c>
      <c r="BS10" t="s">
        <v>132</v>
      </c>
      <c r="BT10" t="s">
        <v>223</v>
      </c>
      <c r="BU10" t="s">
        <v>132</v>
      </c>
      <c r="BV10" t="s">
        <v>135</v>
      </c>
      <c r="BW10">
        <f t="shared" si="8"/>
        <v>2.34</v>
      </c>
      <c r="BX10" t="s">
        <v>136</v>
      </c>
      <c r="BY10" t="s">
        <v>132</v>
      </c>
      <c r="BZ10" t="s">
        <v>224</v>
      </c>
      <c r="CA10" t="s">
        <v>132</v>
      </c>
      <c r="CB10" t="s">
        <v>135</v>
      </c>
      <c r="CC10">
        <f t="shared" si="9"/>
        <v>1.69</v>
      </c>
      <c r="CD10" t="s">
        <v>136</v>
      </c>
      <c r="CE10" t="s">
        <v>132</v>
      </c>
      <c r="CF10" t="s">
        <v>142</v>
      </c>
      <c r="CG10" t="s">
        <v>132</v>
      </c>
      <c r="CH10" t="s">
        <v>135</v>
      </c>
      <c r="CI10">
        <f t="shared" si="10"/>
        <v>2.34</v>
      </c>
      <c r="CJ10" t="s">
        <v>143</v>
      </c>
      <c r="CK10" t="s">
        <v>136</v>
      </c>
      <c r="CL10" t="str">
        <f t="shared" si="11"/>
        <v>{"window_index":9,"window_t_start":10,"window_t_end":16,"Data":"2020-03-02","R_e_median":2.0008547008547,"R_e_q0025":1.69230769230769,"R_e_q0975":2.33903133903134,"fit":2,"lwr":1.69,"upr":2.34,"low":1.69,"high":2.34},</v>
      </c>
      <c r="DE10">
        <v>2</v>
      </c>
    </row>
    <row r="11" spans="1:188">
      <c r="A11" s="9">
        <f t="shared" si="0"/>
        <v>43886</v>
      </c>
      <c r="B11" s="9">
        <v>43888</v>
      </c>
      <c r="C11">
        <v>10</v>
      </c>
      <c r="D11" s="11">
        <v>10</v>
      </c>
      <c r="E11" s="11">
        <v>11</v>
      </c>
      <c r="F11" s="11">
        <v>17</v>
      </c>
      <c r="G11" s="11">
        <v>15</v>
      </c>
      <c r="H11" s="9">
        <v>43893</v>
      </c>
      <c r="I11">
        <v>1.55042735042735</v>
      </c>
      <c r="J11">
        <v>2.0786324786324699</v>
      </c>
      <c r="K11">
        <v>1.8034188034187999</v>
      </c>
      <c r="N11" t="s">
        <v>131</v>
      </c>
      <c r="O11" t="s">
        <v>132</v>
      </c>
      <c r="P11" t="s">
        <v>133</v>
      </c>
      <c r="Q11" t="s">
        <v>132</v>
      </c>
      <c r="R11" t="s">
        <v>135</v>
      </c>
      <c r="S11">
        <v>10</v>
      </c>
      <c r="T11" t="s">
        <v>136</v>
      </c>
      <c r="U11" t="s">
        <v>132</v>
      </c>
      <c r="V11" t="s">
        <v>137</v>
      </c>
      <c r="W11" t="s">
        <v>132</v>
      </c>
      <c r="X11" t="s">
        <v>135</v>
      </c>
      <c r="Y11">
        <f t="shared" si="1"/>
        <v>11</v>
      </c>
      <c r="Z11" t="s">
        <v>136</v>
      </c>
      <c r="AA11" t="s">
        <v>132</v>
      </c>
      <c r="AB11" t="s">
        <v>138</v>
      </c>
      <c r="AC11" t="s">
        <v>132</v>
      </c>
      <c r="AD11" t="s">
        <v>135</v>
      </c>
      <c r="AE11">
        <f t="shared" si="2"/>
        <v>17</v>
      </c>
      <c r="AF11" t="s">
        <v>136</v>
      </c>
      <c r="AG11" t="s">
        <v>132</v>
      </c>
      <c r="AH11" t="s">
        <v>124</v>
      </c>
      <c r="AI11" t="s">
        <v>132</v>
      </c>
      <c r="AJ11" t="s">
        <v>135</v>
      </c>
      <c r="AK11" t="s">
        <v>132</v>
      </c>
      <c r="AL11" s="34" t="s">
        <v>153</v>
      </c>
      <c r="AM11" t="s">
        <v>132</v>
      </c>
      <c r="AN11" t="s">
        <v>136</v>
      </c>
      <c r="AO11" t="s">
        <v>132</v>
      </c>
      <c r="AP11" t="s">
        <v>139</v>
      </c>
      <c r="AQ11" t="s">
        <v>132</v>
      </c>
      <c r="AR11" t="s">
        <v>135</v>
      </c>
      <c r="AS11">
        <f t="shared" si="3"/>
        <v>1.8034188034187999</v>
      </c>
      <c r="AT11" t="s">
        <v>136</v>
      </c>
      <c r="AU11" t="s">
        <v>132</v>
      </c>
      <c r="AV11" t="s">
        <v>140</v>
      </c>
      <c r="AW11" t="s">
        <v>132</v>
      </c>
      <c r="AX11" t="s">
        <v>135</v>
      </c>
      <c r="AY11">
        <f t="shared" si="4"/>
        <v>1.55042735042735</v>
      </c>
      <c r="AZ11" t="s">
        <v>136</v>
      </c>
      <c r="BA11" t="s">
        <v>132</v>
      </c>
      <c r="BB11" t="s">
        <v>141</v>
      </c>
      <c r="BC11" t="s">
        <v>132</v>
      </c>
      <c r="BD11" t="s">
        <v>135</v>
      </c>
      <c r="BE11">
        <f t="shared" si="5"/>
        <v>2.0786324786324699</v>
      </c>
      <c r="BF11" t="s">
        <v>136</v>
      </c>
      <c r="BG11" t="s">
        <v>132</v>
      </c>
      <c r="BH11" t="s">
        <v>129</v>
      </c>
      <c r="BI11" t="s">
        <v>132</v>
      </c>
      <c r="BJ11" t="s">
        <v>135</v>
      </c>
      <c r="BK11">
        <f t="shared" si="6"/>
        <v>1.8</v>
      </c>
      <c r="BL11" t="s">
        <v>136</v>
      </c>
      <c r="BM11" t="s">
        <v>132</v>
      </c>
      <c r="BN11" t="s">
        <v>128</v>
      </c>
      <c r="BO11" t="s">
        <v>132</v>
      </c>
      <c r="BP11" t="s">
        <v>135</v>
      </c>
      <c r="BQ11">
        <f t="shared" si="7"/>
        <v>1.55</v>
      </c>
      <c r="BR11" t="s">
        <v>136</v>
      </c>
      <c r="BS11" t="s">
        <v>132</v>
      </c>
      <c r="BT11" t="s">
        <v>223</v>
      </c>
      <c r="BU11" t="s">
        <v>132</v>
      </c>
      <c r="BV11" t="s">
        <v>135</v>
      </c>
      <c r="BW11">
        <f t="shared" si="8"/>
        <v>2.08</v>
      </c>
      <c r="BX11" t="s">
        <v>136</v>
      </c>
      <c r="BY11" t="s">
        <v>132</v>
      </c>
      <c r="BZ11" t="s">
        <v>224</v>
      </c>
      <c r="CA11" t="s">
        <v>132</v>
      </c>
      <c r="CB11" t="s">
        <v>135</v>
      </c>
      <c r="CC11">
        <f t="shared" si="9"/>
        <v>1.55</v>
      </c>
      <c r="CD11" t="s">
        <v>136</v>
      </c>
      <c r="CE11" t="s">
        <v>132</v>
      </c>
      <c r="CF11" t="s">
        <v>142</v>
      </c>
      <c r="CG11" t="s">
        <v>132</v>
      </c>
      <c r="CH11" t="s">
        <v>135</v>
      </c>
      <c r="CI11">
        <f t="shared" si="10"/>
        <v>2.08</v>
      </c>
      <c r="CJ11" t="s">
        <v>143</v>
      </c>
      <c r="CK11" t="s">
        <v>136</v>
      </c>
      <c r="CL11" t="str">
        <f t="shared" si="11"/>
        <v>{"window_index":10,"window_t_start":11,"window_t_end":17,"Data":"2020-03-03","R_e_median":1.8034188034188,"R_e_q0025":1.55042735042735,"R_e_q0975":2.07863247863247,"fit":1.8,"lwr":1.55,"upr":2.08,"low":1.55,"high":2.08},</v>
      </c>
      <c r="DE11">
        <v>1.8</v>
      </c>
    </row>
    <row r="12" spans="1:188">
      <c r="A12" s="9">
        <f t="shared" si="0"/>
        <v>43887</v>
      </c>
      <c r="B12" s="9">
        <v>43889</v>
      </c>
      <c r="C12">
        <v>11</v>
      </c>
      <c r="D12" s="11">
        <v>11</v>
      </c>
      <c r="E12" s="11">
        <v>12</v>
      </c>
      <c r="F12" s="11">
        <v>18</v>
      </c>
      <c r="G12" s="11">
        <v>16</v>
      </c>
      <c r="H12" s="9">
        <v>43894</v>
      </c>
      <c r="I12">
        <v>1.44957264957265</v>
      </c>
      <c r="J12">
        <v>1.87692307692307</v>
      </c>
      <c r="K12">
        <v>1.65213675213675</v>
      </c>
      <c r="N12" t="s">
        <v>131</v>
      </c>
      <c r="O12" t="s">
        <v>132</v>
      </c>
      <c r="P12" t="s">
        <v>133</v>
      </c>
      <c r="Q12" t="s">
        <v>132</v>
      </c>
      <c r="R12" t="s">
        <v>135</v>
      </c>
      <c r="S12">
        <v>11</v>
      </c>
      <c r="T12" t="s">
        <v>136</v>
      </c>
      <c r="U12" t="s">
        <v>132</v>
      </c>
      <c r="V12" t="s">
        <v>137</v>
      </c>
      <c r="W12" t="s">
        <v>132</v>
      </c>
      <c r="X12" t="s">
        <v>135</v>
      </c>
      <c r="Y12">
        <f t="shared" si="1"/>
        <v>12</v>
      </c>
      <c r="Z12" t="s">
        <v>136</v>
      </c>
      <c r="AA12" t="s">
        <v>132</v>
      </c>
      <c r="AB12" t="s">
        <v>138</v>
      </c>
      <c r="AC12" t="s">
        <v>132</v>
      </c>
      <c r="AD12" t="s">
        <v>135</v>
      </c>
      <c r="AE12">
        <f t="shared" si="2"/>
        <v>18</v>
      </c>
      <c r="AF12" t="s">
        <v>136</v>
      </c>
      <c r="AG12" t="s">
        <v>132</v>
      </c>
      <c r="AH12" t="s">
        <v>124</v>
      </c>
      <c r="AI12" t="s">
        <v>132</v>
      </c>
      <c r="AJ12" t="s">
        <v>135</v>
      </c>
      <c r="AK12" t="s">
        <v>132</v>
      </c>
      <c r="AL12" s="34" t="s">
        <v>154</v>
      </c>
      <c r="AM12" t="s">
        <v>132</v>
      </c>
      <c r="AN12" t="s">
        <v>136</v>
      </c>
      <c r="AO12" t="s">
        <v>132</v>
      </c>
      <c r="AP12" t="s">
        <v>139</v>
      </c>
      <c r="AQ12" t="s">
        <v>132</v>
      </c>
      <c r="AR12" t="s">
        <v>135</v>
      </c>
      <c r="AS12">
        <f t="shared" si="3"/>
        <v>1.65213675213675</v>
      </c>
      <c r="AT12" t="s">
        <v>136</v>
      </c>
      <c r="AU12" t="s">
        <v>132</v>
      </c>
      <c r="AV12" t="s">
        <v>140</v>
      </c>
      <c r="AW12" t="s">
        <v>132</v>
      </c>
      <c r="AX12" t="s">
        <v>135</v>
      </c>
      <c r="AY12">
        <f t="shared" si="4"/>
        <v>1.44957264957265</v>
      </c>
      <c r="AZ12" t="s">
        <v>136</v>
      </c>
      <c r="BA12" t="s">
        <v>132</v>
      </c>
      <c r="BB12" t="s">
        <v>141</v>
      </c>
      <c r="BC12" t="s">
        <v>132</v>
      </c>
      <c r="BD12" t="s">
        <v>135</v>
      </c>
      <c r="BE12">
        <f t="shared" si="5"/>
        <v>1.87692307692307</v>
      </c>
      <c r="BF12" t="s">
        <v>136</v>
      </c>
      <c r="BG12" t="s">
        <v>132</v>
      </c>
      <c r="BH12" t="s">
        <v>129</v>
      </c>
      <c r="BI12" t="s">
        <v>132</v>
      </c>
      <c r="BJ12" t="s">
        <v>135</v>
      </c>
      <c r="BK12">
        <f t="shared" si="6"/>
        <v>1.65</v>
      </c>
      <c r="BL12" t="s">
        <v>136</v>
      </c>
      <c r="BM12" t="s">
        <v>132</v>
      </c>
      <c r="BN12" t="s">
        <v>128</v>
      </c>
      <c r="BO12" t="s">
        <v>132</v>
      </c>
      <c r="BP12" t="s">
        <v>135</v>
      </c>
      <c r="BQ12">
        <f t="shared" si="7"/>
        <v>1.45</v>
      </c>
      <c r="BR12" t="s">
        <v>136</v>
      </c>
      <c r="BS12" t="s">
        <v>132</v>
      </c>
      <c r="BT12" t="s">
        <v>223</v>
      </c>
      <c r="BU12" t="s">
        <v>132</v>
      </c>
      <c r="BV12" t="s">
        <v>135</v>
      </c>
      <c r="BW12">
        <f t="shared" si="8"/>
        <v>1.88</v>
      </c>
      <c r="BX12" t="s">
        <v>136</v>
      </c>
      <c r="BY12" t="s">
        <v>132</v>
      </c>
      <c r="BZ12" t="s">
        <v>224</v>
      </c>
      <c r="CA12" t="s">
        <v>132</v>
      </c>
      <c r="CB12" t="s">
        <v>135</v>
      </c>
      <c r="CC12">
        <f t="shared" si="9"/>
        <v>1.45</v>
      </c>
      <c r="CD12" t="s">
        <v>136</v>
      </c>
      <c r="CE12" t="s">
        <v>132</v>
      </c>
      <c r="CF12" t="s">
        <v>142</v>
      </c>
      <c r="CG12" t="s">
        <v>132</v>
      </c>
      <c r="CH12" t="s">
        <v>135</v>
      </c>
      <c r="CI12">
        <f t="shared" si="10"/>
        <v>1.88</v>
      </c>
      <c r="CJ12" t="s">
        <v>143</v>
      </c>
      <c r="CK12" t="s">
        <v>136</v>
      </c>
      <c r="CL12" t="str">
        <f t="shared" si="11"/>
        <v>{"window_index":11,"window_t_start":12,"window_t_end":18,"Data":"2020-03-04","R_e_median":1.65213675213675,"R_e_q0025":1.44957264957265,"R_e_q0975":1.87692307692307,"fit":1.65,"lwr":1.45,"upr":1.88,"low":1.45,"high":1.88},</v>
      </c>
      <c r="DE12">
        <v>1.65</v>
      </c>
    </row>
    <row r="13" spans="1:188">
      <c r="A13" s="9">
        <f t="shared" si="0"/>
        <v>43888</v>
      </c>
      <c r="B13" s="9">
        <v>43890</v>
      </c>
      <c r="C13">
        <v>12</v>
      </c>
      <c r="D13" s="11">
        <v>12</v>
      </c>
      <c r="E13" s="11">
        <v>13</v>
      </c>
      <c r="F13" s="11">
        <v>19</v>
      </c>
      <c r="G13" s="11">
        <v>17</v>
      </c>
      <c r="H13" s="9">
        <v>43895</v>
      </c>
      <c r="I13">
        <v>1.38290598290598</v>
      </c>
      <c r="J13">
        <v>1.7931623931623899</v>
      </c>
      <c r="K13">
        <v>1.58205128205128</v>
      </c>
      <c r="N13" t="s">
        <v>131</v>
      </c>
      <c r="O13" t="s">
        <v>132</v>
      </c>
      <c r="P13" t="s">
        <v>133</v>
      </c>
      <c r="Q13" t="s">
        <v>132</v>
      </c>
      <c r="R13" t="s">
        <v>135</v>
      </c>
      <c r="S13">
        <v>12</v>
      </c>
      <c r="T13" t="s">
        <v>136</v>
      </c>
      <c r="U13" t="s">
        <v>132</v>
      </c>
      <c r="V13" t="s">
        <v>137</v>
      </c>
      <c r="W13" t="s">
        <v>132</v>
      </c>
      <c r="X13" t="s">
        <v>135</v>
      </c>
      <c r="Y13">
        <f t="shared" si="1"/>
        <v>13</v>
      </c>
      <c r="Z13" t="s">
        <v>136</v>
      </c>
      <c r="AA13" t="s">
        <v>132</v>
      </c>
      <c r="AB13" t="s">
        <v>138</v>
      </c>
      <c r="AC13" t="s">
        <v>132</v>
      </c>
      <c r="AD13" t="s">
        <v>135</v>
      </c>
      <c r="AE13">
        <f t="shared" si="2"/>
        <v>19</v>
      </c>
      <c r="AF13" t="s">
        <v>136</v>
      </c>
      <c r="AG13" t="s">
        <v>132</v>
      </c>
      <c r="AH13" t="s">
        <v>124</v>
      </c>
      <c r="AI13" t="s">
        <v>132</v>
      </c>
      <c r="AJ13" t="s">
        <v>135</v>
      </c>
      <c r="AK13" t="s">
        <v>132</v>
      </c>
      <c r="AL13" s="34" t="s">
        <v>155</v>
      </c>
      <c r="AM13" t="s">
        <v>132</v>
      </c>
      <c r="AN13" t="s">
        <v>136</v>
      </c>
      <c r="AO13" t="s">
        <v>132</v>
      </c>
      <c r="AP13" t="s">
        <v>139</v>
      </c>
      <c r="AQ13" t="s">
        <v>132</v>
      </c>
      <c r="AR13" t="s">
        <v>135</v>
      </c>
      <c r="AS13">
        <f t="shared" si="3"/>
        <v>1.58205128205128</v>
      </c>
      <c r="AT13" t="s">
        <v>136</v>
      </c>
      <c r="AU13" t="s">
        <v>132</v>
      </c>
      <c r="AV13" t="s">
        <v>140</v>
      </c>
      <c r="AW13" t="s">
        <v>132</v>
      </c>
      <c r="AX13" t="s">
        <v>135</v>
      </c>
      <c r="AY13">
        <f t="shared" si="4"/>
        <v>1.38290598290598</v>
      </c>
      <c r="AZ13" t="s">
        <v>136</v>
      </c>
      <c r="BA13" t="s">
        <v>132</v>
      </c>
      <c r="BB13" t="s">
        <v>141</v>
      </c>
      <c r="BC13" t="s">
        <v>132</v>
      </c>
      <c r="BD13" t="s">
        <v>135</v>
      </c>
      <c r="BE13">
        <f t="shared" si="5"/>
        <v>1.7931623931623899</v>
      </c>
      <c r="BF13" t="s">
        <v>136</v>
      </c>
      <c r="BG13" t="s">
        <v>132</v>
      </c>
      <c r="BH13" t="s">
        <v>129</v>
      </c>
      <c r="BI13" t="s">
        <v>132</v>
      </c>
      <c r="BJ13" t="s">
        <v>135</v>
      </c>
      <c r="BK13">
        <f t="shared" si="6"/>
        <v>1.58</v>
      </c>
      <c r="BL13" t="s">
        <v>136</v>
      </c>
      <c r="BM13" t="s">
        <v>132</v>
      </c>
      <c r="BN13" t="s">
        <v>128</v>
      </c>
      <c r="BO13" t="s">
        <v>132</v>
      </c>
      <c r="BP13" t="s">
        <v>135</v>
      </c>
      <c r="BQ13">
        <f t="shared" si="7"/>
        <v>1.38</v>
      </c>
      <c r="BR13" t="s">
        <v>136</v>
      </c>
      <c r="BS13" t="s">
        <v>132</v>
      </c>
      <c r="BT13" t="s">
        <v>223</v>
      </c>
      <c r="BU13" t="s">
        <v>132</v>
      </c>
      <c r="BV13" t="s">
        <v>135</v>
      </c>
      <c r="BW13">
        <f t="shared" si="8"/>
        <v>1.79</v>
      </c>
      <c r="BX13" t="s">
        <v>136</v>
      </c>
      <c r="BY13" t="s">
        <v>132</v>
      </c>
      <c r="BZ13" t="s">
        <v>224</v>
      </c>
      <c r="CA13" t="s">
        <v>132</v>
      </c>
      <c r="CB13" t="s">
        <v>135</v>
      </c>
      <c r="CC13">
        <f t="shared" si="9"/>
        <v>1.38</v>
      </c>
      <c r="CD13" t="s">
        <v>136</v>
      </c>
      <c r="CE13" t="s">
        <v>132</v>
      </c>
      <c r="CF13" t="s">
        <v>142</v>
      </c>
      <c r="CG13" t="s">
        <v>132</v>
      </c>
      <c r="CH13" t="s">
        <v>135</v>
      </c>
      <c r="CI13">
        <f t="shared" si="10"/>
        <v>1.79</v>
      </c>
      <c r="CJ13" t="s">
        <v>143</v>
      </c>
      <c r="CK13" t="s">
        <v>136</v>
      </c>
      <c r="CL13" t="str">
        <f t="shared" si="11"/>
        <v>{"window_index":12,"window_t_start":13,"window_t_end":19,"Data":"2020-03-05","R_e_median":1.58205128205128,"R_e_q0025":1.38290598290598,"R_e_q0975":1.79316239316239,"fit":1.58,"lwr":1.38,"upr":1.79,"low":1.38,"high":1.79},</v>
      </c>
      <c r="DE13">
        <v>1.58</v>
      </c>
    </row>
    <row r="14" spans="1:188">
      <c r="A14" s="9">
        <f t="shared" si="0"/>
        <v>43889</v>
      </c>
      <c r="B14" s="9">
        <v>43891</v>
      </c>
      <c r="C14">
        <v>13</v>
      </c>
      <c r="D14" s="11">
        <v>13</v>
      </c>
      <c r="E14" s="11">
        <v>14</v>
      </c>
      <c r="F14" s="11">
        <v>20</v>
      </c>
      <c r="G14" s="11">
        <v>18</v>
      </c>
      <c r="H14" s="9">
        <v>43896</v>
      </c>
      <c r="I14">
        <v>1.3282051282051199</v>
      </c>
      <c r="J14">
        <v>1.7076923076923001</v>
      </c>
      <c r="K14">
        <v>1.5128205128205101</v>
      </c>
      <c r="N14" t="s">
        <v>131</v>
      </c>
      <c r="O14" t="s">
        <v>132</v>
      </c>
      <c r="P14" t="s">
        <v>133</v>
      </c>
      <c r="Q14" t="s">
        <v>132</v>
      </c>
      <c r="R14" t="s">
        <v>135</v>
      </c>
      <c r="S14">
        <v>13</v>
      </c>
      <c r="T14" t="s">
        <v>136</v>
      </c>
      <c r="U14" t="s">
        <v>132</v>
      </c>
      <c r="V14" t="s">
        <v>137</v>
      </c>
      <c r="W14" t="s">
        <v>132</v>
      </c>
      <c r="X14" t="s">
        <v>135</v>
      </c>
      <c r="Y14">
        <f t="shared" si="1"/>
        <v>14</v>
      </c>
      <c r="Z14" t="s">
        <v>136</v>
      </c>
      <c r="AA14" t="s">
        <v>132</v>
      </c>
      <c r="AB14" t="s">
        <v>138</v>
      </c>
      <c r="AC14" t="s">
        <v>132</v>
      </c>
      <c r="AD14" t="s">
        <v>135</v>
      </c>
      <c r="AE14">
        <f t="shared" si="2"/>
        <v>20</v>
      </c>
      <c r="AF14" t="s">
        <v>136</v>
      </c>
      <c r="AG14" t="s">
        <v>132</v>
      </c>
      <c r="AH14" t="s">
        <v>124</v>
      </c>
      <c r="AI14" t="s">
        <v>132</v>
      </c>
      <c r="AJ14" t="s">
        <v>135</v>
      </c>
      <c r="AK14" t="s">
        <v>132</v>
      </c>
      <c r="AL14" s="34" t="s">
        <v>156</v>
      </c>
      <c r="AM14" t="s">
        <v>132</v>
      </c>
      <c r="AN14" t="s">
        <v>136</v>
      </c>
      <c r="AO14" t="s">
        <v>132</v>
      </c>
      <c r="AP14" t="s">
        <v>139</v>
      </c>
      <c r="AQ14" t="s">
        <v>132</v>
      </c>
      <c r="AR14" t="s">
        <v>135</v>
      </c>
      <c r="AS14">
        <f t="shared" si="3"/>
        <v>1.5128205128205101</v>
      </c>
      <c r="AT14" t="s">
        <v>136</v>
      </c>
      <c r="AU14" t="s">
        <v>132</v>
      </c>
      <c r="AV14" t="s">
        <v>140</v>
      </c>
      <c r="AW14" t="s">
        <v>132</v>
      </c>
      <c r="AX14" t="s">
        <v>135</v>
      </c>
      <c r="AY14">
        <f t="shared" si="4"/>
        <v>1.3282051282051199</v>
      </c>
      <c r="AZ14" t="s">
        <v>136</v>
      </c>
      <c r="BA14" t="s">
        <v>132</v>
      </c>
      <c r="BB14" t="s">
        <v>141</v>
      </c>
      <c r="BC14" t="s">
        <v>132</v>
      </c>
      <c r="BD14" t="s">
        <v>135</v>
      </c>
      <c r="BE14">
        <f t="shared" si="5"/>
        <v>1.7076923076923001</v>
      </c>
      <c r="BF14" t="s">
        <v>136</v>
      </c>
      <c r="BG14" t="s">
        <v>132</v>
      </c>
      <c r="BH14" t="s">
        <v>129</v>
      </c>
      <c r="BI14" t="s">
        <v>132</v>
      </c>
      <c r="BJ14" t="s">
        <v>135</v>
      </c>
      <c r="BK14">
        <f t="shared" si="6"/>
        <v>1.51</v>
      </c>
      <c r="BL14" t="s">
        <v>136</v>
      </c>
      <c r="BM14" t="s">
        <v>132</v>
      </c>
      <c r="BN14" t="s">
        <v>128</v>
      </c>
      <c r="BO14" t="s">
        <v>132</v>
      </c>
      <c r="BP14" t="s">
        <v>135</v>
      </c>
      <c r="BQ14">
        <f t="shared" si="7"/>
        <v>1.33</v>
      </c>
      <c r="BR14" t="s">
        <v>136</v>
      </c>
      <c r="BS14" t="s">
        <v>132</v>
      </c>
      <c r="BT14" t="s">
        <v>223</v>
      </c>
      <c r="BU14" t="s">
        <v>132</v>
      </c>
      <c r="BV14" t="s">
        <v>135</v>
      </c>
      <c r="BW14">
        <f t="shared" si="8"/>
        <v>1.71</v>
      </c>
      <c r="BX14" t="s">
        <v>136</v>
      </c>
      <c r="BY14" t="s">
        <v>132</v>
      </c>
      <c r="BZ14" t="s">
        <v>224</v>
      </c>
      <c r="CA14" t="s">
        <v>132</v>
      </c>
      <c r="CB14" t="s">
        <v>135</v>
      </c>
      <c r="CC14">
        <f t="shared" si="9"/>
        <v>1.33</v>
      </c>
      <c r="CD14" t="s">
        <v>136</v>
      </c>
      <c r="CE14" t="s">
        <v>132</v>
      </c>
      <c r="CF14" t="s">
        <v>142</v>
      </c>
      <c r="CG14" t="s">
        <v>132</v>
      </c>
      <c r="CH14" t="s">
        <v>135</v>
      </c>
      <c r="CI14">
        <f t="shared" si="10"/>
        <v>1.71</v>
      </c>
      <c r="CJ14" t="s">
        <v>143</v>
      </c>
      <c r="CK14" t="s">
        <v>136</v>
      </c>
      <c r="CL14" t="str">
        <f t="shared" si="11"/>
        <v>{"window_index":13,"window_t_start":14,"window_t_end":20,"Data":"2020-03-06","R_e_median":1.51282051282051,"R_e_q0025":1.32820512820512,"R_e_q0975":1.7076923076923,"fit":1.51,"lwr":1.33,"upr":1.71,"low":1.33,"high":1.71},</v>
      </c>
      <c r="DE14">
        <v>1.51</v>
      </c>
    </row>
    <row r="15" spans="1:188">
      <c r="A15" s="9">
        <f t="shared" si="0"/>
        <v>43890</v>
      </c>
      <c r="B15" s="9">
        <v>43892</v>
      </c>
      <c r="C15">
        <v>14</v>
      </c>
      <c r="D15" s="11">
        <v>14</v>
      </c>
      <c r="E15" s="11">
        <v>15</v>
      </c>
      <c r="F15" s="11">
        <v>21</v>
      </c>
      <c r="G15" s="11">
        <v>19</v>
      </c>
      <c r="H15" s="9">
        <v>43897</v>
      </c>
      <c r="I15">
        <v>1.5042735042735</v>
      </c>
      <c r="J15">
        <v>1.8606837606837601</v>
      </c>
      <c r="K15">
        <v>1.6615384615384601</v>
      </c>
      <c r="N15" t="s">
        <v>131</v>
      </c>
      <c r="O15" t="s">
        <v>132</v>
      </c>
      <c r="P15" t="s">
        <v>133</v>
      </c>
      <c r="Q15" t="s">
        <v>132</v>
      </c>
      <c r="R15" t="s">
        <v>135</v>
      </c>
      <c r="S15">
        <v>14</v>
      </c>
      <c r="T15" t="s">
        <v>136</v>
      </c>
      <c r="U15" t="s">
        <v>132</v>
      </c>
      <c r="V15" t="s">
        <v>137</v>
      </c>
      <c r="W15" t="s">
        <v>132</v>
      </c>
      <c r="X15" t="s">
        <v>135</v>
      </c>
      <c r="Y15">
        <f t="shared" si="1"/>
        <v>15</v>
      </c>
      <c r="Z15" t="s">
        <v>136</v>
      </c>
      <c r="AA15" t="s">
        <v>132</v>
      </c>
      <c r="AB15" t="s">
        <v>138</v>
      </c>
      <c r="AC15" t="s">
        <v>132</v>
      </c>
      <c r="AD15" t="s">
        <v>135</v>
      </c>
      <c r="AE15">
        <f t="shared" si="2"/>
        <v>21</v>
      </c>
      <c r="AF15" t="s">
        <v>136</v>
      </c>
      <c r="AG15" t="s">
        <v>132</v>
      </c>
      <c r="AH15" t="s">
        <v>124</v>
      </c>
      <c r="AI15" t="s">
        <v>132</v>
      </c>
      <c r="AJ15" t="s">
        <v>135</v>
      </c>
      <c r="AK15" t="s">
        <v>132</v>
      </c>
      <c r="AL15" s="34" t="s">
        <v>157</v>
      </c>
      <c r="AM15" t="s">
        <v>132</v>
      </c>
      <c r="AN15" t="s">
        <v>136</v>
      </c>
      <c r="AO15" t="s">
        <v>132</v>
      </c>
      <c r="AP15" t="s">
        <v>139</v>
      </c>
      <c r="AQ15" t="s">
        <v>132</v>
      </c>
      <c r="AR15" t="s">
        <v>135</v>
      </c>
      <c r="AS15">
        <f t="shared" si="3"/>
        <v>1.6615384615384601</v>
      </c>
      <c r="AT15" t="s">
        <v>136</v>
      </c>
      <c r="AU15" t="s">
        <v>132</v>
      </c>
      <c r="AV15" t="s">
        <v>140</v>
      </c>
      <c r="AW15" t="s">
        <v>132</v>
      </c>
      <c r="AX15" t="s">
        <v>135</v>
      </c>
      <c r="AY15">
        <f t="shared" si="4"/>
        <v>1.5042735042735</v>
      </c>
      <c r="AZ15" t="s">
        <v>136</v>
      </c>
      <c r="BA15" t="s">
        <v>132</v>
      </c>
      <c r="BB15" t="s">
        <v>141</v>
      </c>
      <c r="BC15" t="s">
        <v>132</v>
      </c>
      <c r="BD15" t="s">
        <v>135</v>
      </c>
      <c r="BE15">
        <f t="shared" si="5"/>
        <v>1.8606837606837601</v>
      </c>
      <c r="BF15" t="s">
        <v>136</v>
      </c>
      <c r="BG15" t="s">
        <v>132</v>
      </c>
      <c r="BH15" t="s">
        <v>129</v>
      </c>
      <c r="BI15" t="s">
        <v>132</v>
      </c>
      <c r="BJ15" t="s">
        <v>135</v>
      </c>
      <c r="BK15">
        <f t="shared" si="6"/>
        <v>1.66</v>
      </c>
      <c r="BL15" t="s">
        <v>136</v>
      </c>
      <c r="BM15" t="s">
        <v>132</v>
      </c>
      <c r="BN15" t="s">
        <v>128</v>
      </c>
      <c r="BO15" t="s">
        <v>132</v>
      </c>
      <c r="BP15" t="s">
        <v>135</v>
      </c>
      <c r="BQ15">
        <f t="shared" si="7"/>
        <v>1.5</v>
      </c>
      <c r="BR15" t="s">
        <v>136</v>
      </c>
      <c r="BS15" t="s">
        <v>132</v>
      </c>
      <c r="BT15" t="s">
        <v>223</v>
      </c>
      <c r="BU15" t="s">
        <v>132</v>
      </c>
      <c r="BV15" t="s">
        <v>135</v>
      </c>
      <c r="BW15">
        <f t="shared" si="8"/>
        <v>1.86</v>
      </c>
      <c r="BX15" t="s">
        <v>136</v>
      </c>
      <c r="BY15" t="s">
        <v>132</v>
      </c>
      <c r="BZ15" t="s">
        <v>224</v>
      </c>
      <c r="CA15" t="s">
        <v>132</v>
      </c>
      <c r="CB15" t="s">
        <v>135</v>
      </c>
      <c r="CC15">
        <f t="shared" si="9"/>
        <v>1.5</v>
      </c>
      <c r="CD15" t="s">
        <v>136</v>
      </c>
      <c r="CE15" t="s">
        <v>132</v>
      </c>
      <c r="CF15" t="s">
        <v>142</v>
      </c>
      <c r="CG15" t="s">
        <v>132</v>
      </c>
      <c r="CH15" t="s">
        <v>135</v>
      </c>
      <c r="CI15">
        <f t="shared" si="10"/>
        <v>1.86</v>
      </c>
      <c r="CJ15" t="s">
        <v>143</v>
      </c>
      <c r="CK15" t="s">
        <v>136</v>
      </c>
      <c r="CL15" t="str">
        <f t="shared" si="11"/>
        <v>{"window_index":14,"window_t_start":15,"window_t_end":21,"Data":"2020-03-07","R_e_median":1.66153846153846,"R_e_q0025":1.5042735042735,"R_e_q0975":1.86068376068376,"fit":1.66,"lwr":1.5,"upr":1.86,"low":1.5,"high":1.86},</v>
      </c>
      <c r="DE15">
        <v>1.66</v>
      </c>
    </row>
    <row r="16" spans="1:188">
      <c r="A16" s="9">
        <f t="shared" si="0"/>
        <v>43891</v>
      </c>
      <c r="B16" s="9">
        <v>43893</v>
      </c>
      <c r="C16">
        <v>15</v>
      </c>
      <c r="D16" s="11">
        <v>15</v>
      </c>
      <c r="E16" s="11">
        <v>16</v>
      </c>
      <c r="F16" s="11">
        <v>22</v>
      </c>
      <c r="G16" s="11">
        <v>20</v>
      </c>
      <c r="H16" s="9">
        <v>43898</v>
      </c>
      <c r="I16">
        <v>1.4470085470085401</v>
      </c>
      <c r="J16">
        <v>1.7675213675213599</v>
      </c>
      <c r="K16">
        <v>1.6008547008547001</v>
      </c>
      <c r="N16" t="s">
        <v>131</v>
      </c>
      <c r="O16" t="s">
        <v>132</v>
      </c>
      <c r="P16" t="s">
        <v>133</v>
      </c>
      <c r="Q16" t="s">
        <v>132</v>
      </c>
      <c r="R16" t="s">
        <v>135</v>
      </c>
      <c r="S16">
        <v>15</v>
      </c>
      <c r="T16" t="s">
        <v>136</v>
      </c>
      <c r="U16" t="s">
        <v>132</v>
      </c>
      <c r="V16" t="s">
        <v>137</v>
      </c>
      <c r="W16" t="s">
        <v>132</v>
      </c>
      <c r="X16" t="s">
        <v>135</v>
      </c>
      <c r="Y16">
        <f t="shared" si="1"/>
        <v>16</v>
      </c>
      <c r="Z16" t="s">
        <v>136</v>
      </c>
      <c r="AA16" t="s">
        <v>132</v>
      </c>
      <c r="AB16" t="s">
        <v>138</v>
      </c>
      <c r="AC16" t="s">
        <v>132</v>
      </c>
      <c r="AD16" t="s">
        <v>135</v>
      </c>
      <c r="AE16">
        <f t="shared" si="2"/>
        <v>22</v>
      </c>
      <c r="AF16" t="s">
        <v>136</v>
      </c>
      <c r="AG16" t="s">
        <v>132</v>
      </c>
      <c r="AH16" t="s">
        <v>124</v>
      </c>
      <c r="AI16" t="s">
        <v>132</v>
      </c>
      <c r="AJ16" t="s">
        <v>135</v>
      </c>
      <c r="AK16" t="s">
        <v>132</v>
      </c>
      <c r="AL16" s="34" t="s">
        <v>158</v>
      </c>
      <c r="AM16" t="s">
        <v>132</v>
      </c>
      <c r="AN16" t="s">
        <v>136</v>
      </c>
      <c r="AO16" t="s">
        <v>132</v>
      </c>
      <c r="AP16" t="s">
        <v>139</v>
      </c>
      <c r="AQ16" t="s">
        <v>132</v>
      </c>
      <c r="AR16" t="s">
        <v>135</v>
      </c>
      <c r="AS16">
        <f t="shared" si="3"/>
        <v>1.6008547008547001</v>
      </c>
      <c r="AT16" t="s">
        <v>136</v>
      </c>
      <c r="AU16" t="s">
        <v>132</v>
      </c>
      <c r="AV16" t="s">
        <v>140</v>
      </c>
      <c r="AW16" t="s">
        <v>132</v>
      </c>
      <c r="AX16" t="s">
        <v>135</v>
      </c>
      <c r="AY16">
        <f t="shared" si="4"/>
        <v>1.4470085470085401</v>
      </c>
      <c r="AZ16" t="s">
        <v>136</v>
      </c>
      <c r="BA16" t="s">
        <v>132</v>
      </c>
      <c r="BB16" t="s">
        <v>141</v>
      </c>
      <c r="BC16" t="s">
        <v>132</v>
      </c>
      <c r="BD16" t="s">
        <v>135</v>
      </c>
      <c r="BE16">
        <f t="shared" si="5"/>
        <v>1.7675213675213599</v>
      </c>
      <c r="BF16" t="s">
        <v>136</v>
      </c>
      <c r="BG16" t="s">
        <v>132</v>
      </c>
      <c r="BH16" t="s">
        <v>129</v>
      </c>
      <c r="BI16" t="s">
        <v>132</v>
      </c>
      <c r="BJ16" t="s">
        <v>135</v>
      </c>
      <c r="BK16">
        <f t="shared" si="6"/>
        <v>1.6</v>
      </c>
      <c r="BL16" t="s">
        <v>136</v>
      </c>
      <c r="BM16" t="s">
        <v>132</v>
      </c>
      <c r="BN16" t="s">
        <v>128</v>
      </c>
      <c r="BO16" t="s">
        <v>132</v>
      </c>
      <c r="BP16" t="s">
        <v>135</v>
      </c>
      <c r="BQ16">
        <f t="shared" si="7"/>
        <v>1.45</v>
      </c>
      <c r="BR16" t="s">
        <v>136</v>
      </c>
      <c r="BS16" t="s">
        <v>132</v>
      </c>
      <c r="BT16" t="s">
        <v>223</v>
      </c>
      <c r="BU16" t="s">
        <v>132</v>
      </c>
      <c r="BV16" t="s">
        <v>135</v>
      </c>
      <c r="BW16">
        <f t="shared" si="8"/>
        <v>1.77</v>
      </c>
      <c r="BX16" t="s">
        <v>136</v>
      </c>
      <c r="BY16" t="s">
        <v>132</v>
      </c>
      <c r="BZ16" t="s">
        <v>224</v>
      </c>
      <c r="CA16" t="s">
        <v>132</v>
      </c>
      <c r="CB16" t="s">
        <v>135</v>
      </c>
      <c r="CC16">
        <f t="shared" si="9"/>
        <v>1.45</v>
      </c>
      <c r="CD16" t="s">
        <v>136</v>
      </c>
      <c r="CE16" t="s">
        <v>132</v>
      </c>
      <c r="CF16" t="s">
        <v>142</v>
      </c>
      <c r="CG16" t="s">
        <v>132</v>
      </c>
      <c r="CH16" t="s">
        <v>135</v>
      </c>
      <c r="CI16">
        <f t="shared" si="10"/>
        <v>1.77</v>
      </c>
      <c r="CJ16" t="s">
        <v>143</v>
      </c>
      <c r="CK16" t="s">
        <v>136</v>
      </c>
      <c r="CL16" t="str">
        <f t="shared" si="11"/>
        <v>{"window_index":15,"window_t_start":16,"window_t_end":22,"Data":"2020-03-08","R_e_median":1.6008547008547,"R_e_q0025":1.44700854700854,"R_e_q0975":1.76752136752136,"fit":1.6,"lwr":1.45,"upr":1.77,"low":1.45,"high":1.77},</v>
      </c>
      <c r="DE16">
        <v>1.6</v>
      </c>
    </row>
    <row r="17" spans="1:109">
      <c r="A17" s="9">
        <f t="shared" si="0"/>
        <v>43892</v>
      </c>
      <c r="B17" s="9">
        <v>43894</v>
      </c>
      <c r="C17">
        <v>16</v>
      </c>
      <c r="D17" s="11">
        <v>16</v>
      </c>
      <c r="E17" s="11">
        <v>17</v>
      </c>
      <c r="F17" s="11">
        <v>23</v>
      </c>
      <c r="G17" s="11">
        <v>21</v>
      </c>
      <c r="H17" s="9">
        <v>43899</v>
      </c>
      <c r="I17">
        <v>1.5589743589743501</v>
      </c>
      <c r="J17">
        <v>1.8709401709401701</v>
      </c>
      <c r="K17">
        <v>1.708547008547</v>
      </c>
      <c r="N17" t="s">
        <v>131</v>
      </c>
      <c r="O17" t="s">
        <v>132</v>
      </c>
      <c r="P17" t="s">
        <v>133</v>
      </c>
      <c r="Q17" t="s">
        <v>132</v>
      </c>
      <c r="R17" t="s">
        <v>135</v>
      </c>
      <c r="S17">
        <v>16</v>
      </c>
      <c r="T17" t="s">
        <v>136</v>
      </c>
      <c r="U17" t="s">
        <v>132</v>
      </c>
      <c r="V17" t="s">
        <v>137</v>
      </c>
      <c r="W17" t="s">
        <v>132</v>
      </c>
      <c r="X17" t="s">
        <v>135</v>
      </c>
      <c r="Y17">
        <f t="shared" si="1"/>
        <v>17</v>
      </c>
      <c r="Z17" t="s">
        <v>136</v>
      </c>
      <c r="AA17" t="s">
        <v>132</v>
      </c>
      <c r="AB17" t="s">
        <v>138</v>
      </c>
      <c r="AC17" t="s">
        <v>132</v>
      </c>
      <c r="AD17" t="s">
        <v>135</v>
      </c>
      <c r="AE17">
        <f t="shared" si="2"/>
        <v>23</v>
      </c>
      <c r="AF17" t="s">
        <v>136</v>
      </c>
      <c r="AG17" t="s">
        <v>132</v>
      </c>
      <c r="AH17" t="s">
        <v>124</v>
      </c>
      <c r="AI17" t="s">
        <v>132</v>
      </c>
      <c r="AJ17" t="s">
        <v>135</v>
      </c>
      <c r="AK17" t="s">
        <v>132</v>
      </c>
      <c r="AL17" s="34" t="s">
        <v>159</v>
      </c>
      <c r="AM17" t="s">
        <v>132</v>
      </c>
      <c r="AN17" t="s">
        <v>136</v>
      </c>
      <c r="AO17" t="s">
        <v>132</v>
      </c>
      <c r="AP17" t="s">
        <v>139</v>
      </c>
      <c r="AQ17" t="s">
        <v>132</v>
      </c>
      <c r="AR17" t="s">
        <v>135</v>
      </c>
      <c r="AS17">
        <f t="shared" si="3"/>
        <v>1.708547008547</v>
      </c>
      <c r="AT17" t="s">
        <v>136</v>
      </c>
      <c r="AU17" t="s">
        <v>132</v>
      </c>
      <c r="AV17" t="s">
        <v>140</v>
      </c>
      <c r="AW17" t="s">
        <v>132</v>
      </c>
      <c r="AX17" t="s">
        <v>135</v>
      </c>
      <c r="AY17">
        <f t="shared" si="4"/>
        <v>1.5589743589743501</v>
      </c>
      <c r="AZ17" t="s">
        <v>136</v>
      </c>
      <c r="BA17" t="s">
        <v>132</v>
      </c>
      <c r="BB17" t="s">
        <v>141</v>
      </c>
      <c r="BC17" t="s">
        <v>132</v>
      </c>
      <c r="BD17" t="s">
        <v>135</v>
      </c>
      <c r="BE17">
        <f t="shared" si="5"/>
        <v>1.8709401709401701</v>
      </c>
      <c r="BF17" t="s">
        <v>136</v>
      </c>
      <c r="BG17" t="s">
        <v>132</v>
      </c>
      <c r="BH17" t="s">
        <v>129</v>
      </c>
      <c r="BI17" t="s">
        <v>132</v>
      </c>
      <c r="BJ17" t="s">
        <v>135</v>
      </c>
      <c r="BK17">
        <f t="shared" si="6"/>
        <v>1.71</v>
      </c>
      <c r="BL17" t="s">
        <v>136</v>
      </c>
      <c r="BM17" t="s">
        <v>132</v>
      </c>
      <c r="BN17" t="s">
        <v>128</v>
      </c>
      <c r="BO17" t="s">
        <v>132</v>
      </c>
      <c r="BP17" t="s">
        <v>135</v>
      </c>
      <c r="BQ17">
        <f t="shared" si="7"/>
        <v>1.56</v>
      </c>
      <c r="BR17" t="s">
        <v>136</v>
      </c>
      <c r="BS17" t="s">
        <v>132</v>
      </c>
      <c r="BT17" t="s">
        <v>223</v>
      </c>
      <c r="BU17" t="s">
        <v>132</v>
      </c>
      <c r="BV17" t="s">
        <v>135</v>
      </c>
      <c r="BW17">
        <f t="shared" si="8"/>
        <v>1.87</v>
      </c>
      <c r="BX17" t="s">
        <v>136</v>
      </c>
      <c r="BY17" t="s">
        <v>132</v>
      </c>
      <c r="BZ17" t="s">
        <v>224</v>
      </c>
      <c r="CA17" t="s">
        <v>132</v>
      </c>
      <c r="CB17" t="s">
        <v>135</v>
      </c>
      <c r="CC17">
        <f t="shared" si="9"/>
        <v>1.56</v>
      </c>
      <c r="CD17" t="s">
        <v>136</v>
      </c>
      <c r="CE17" t="s">
        <v>132</v>
      </c>
      <c r="CF17" t="s">
        <v>142</v>
      </c>
      <c r="CG17" t="s">
        <v>132</v>
      </c>
      <c r="CH17" t="s">
        <v>135</v>
      </c>
      <c r="CI17">
        <f t="shared" si="10"/>
        <v>1.87</v>
      </c>
      <c r="CJ17" t="s">
        <v>143</v>
      </c>
      <c r="CK17" t="s">
        <v>136</v>
      </c>
      <c r="CL17" t="str">
        <f t="shared" si="11"/>
        <v>{"window_index":16,"window_t_start":17,"window_t_end":23,"Data":"2020-03-09","R_e_median":1.708547008547,"R_e_q0025":1.55897435897435,"R_e_q0975":1.87094017094017,"fit":1.71,"lwr":1.56,"upr":1.87,"low":1.56,"high":1.87},</v>
      </c>
      <c r="DE17">
        <v>1.71</v>
      </c>
    </row>
    <row r="18" spans="1:109">
      <c r="A18" s="9">
        <f t="shared" si="0"/>
        <v>43893</v>
      </c>
      <c r="B18" s="9">
        <v>43895</v>
      </c>
      <c r="C18">
        <v>17</v>
      </c>
      <c r="D18" s="11">
        <v>17</v>
      </c>
      <c r="E18" s="11">
        <v>18</v>
      </c>
      <c r="F18" s="11">
        <v>24</v>
      </c>
      <c r="G18" s="11">
        <v>22</v>
      </c>
      <c r="H18" s="9">
        <v>43900</v>
      </c>
      <c r="I18">
        <v>1.70940170940171</v>
      </c>
      <c r="J18">
        <v>2.0008547008547</v>
      </c>
      <c r="K18">
        <v>1.84786324786324</v>
      </c>
      <c r="N18" t="s">
        <v>131</v>
      </c>
      <c r="O18" t="s">
        <v>132</v>
      </c>
      <c r="P18" t="s">
        <v>133</v>
      </c>
      <c r="Q18" t="s">
        <v>132</v>
      </c>
      <c r="R18" t="s">
        <v>135</v>
      </c>
      <c r="S18">
        <v>17</v>
      </c>
      <c r="T18" t="s">
        <v>136</v>
      </c>
      <c r="U18" t="s">
        <v>132</v>
      </c>
      <c r="V18" t="s">
        <v>137</v>
      </c>
      <c r="W18" t="s">
        <v>132</v>
      </c>
      <c r="X18" t="s">
        <v>135</v>
      </c>
      <c r="Y18">
        <f t="shared" si="1"/>
        <v>18</v>
      </c>
      <c r="Z18" t="s">
        <v>136</v>
      </c>
      <c r="AA18" t="s">
        <v>132</v>
      </c>
      <c r="AB18" t="s">
        <v>138</v>
      </c>
      <c r="AC18" t="s">
        <v>132</v>
      </c>
      <c r="AD18" t="s">
        <v>135</v>
      </c>
      <c r="AE18">
        <f t="shared" si="2"/>
        <v>24</v>
      </c>
      <c r="AF18" t="s">
        <v>136</v>
      </c>
      <c r="AG18" t="s">
        <v>132</v>
      </c>
      <c r="AH18" t="s">
        <v>124</v>
      </c>
      <c r="AI18" t="s">
        <v>132</v>
      </c>
      <c r="AJ18" t="s">
        <v>135</v>
      </c>
      <c r="AK18" t="s">
        <v>132</v>
      </c>
      <c r="AL18" s="34" t="s">
        <v>160</v>
      </c>
      <c r="AM18" t="s">
        <v>132</v>
      </c>
      <c r="AN18" t="s">
        <v>136</v>
      </c>
      <c r="AO18" t="s">
        <v>132</v>
      </c>
      <c r="AP18" t="s">
        <v>139</v>
      </c>
      <c r="AQ18" t="s">
        <v>132</v>
      </c>
      <c r="AR18" t="s">
        <v>135</v>
      </c>
      <c r="AS18">
        <f t="shared" si="3"/>
        <v>1.84786324786324</v>
      </c>
      <c r="AT18" t="s">
        <v>136</v>
      </c>
      <c r="AU18" t="s">
        <v>132</v>
      </c>
      <c r="AV18" t="s">
        <v>140</v>
      </c>
      <c r="AW18" t="s">
        <v>132</v>
      </c>
      <c r="AX18" t="s">
        <v>135</v>
      </c>
      <c r="AY18">
        <f t="shared" si="4"/>
        <v>1.70940170940171</v>
      </c>
      <c r="AZ18" t="s">
        <v>136</v>
      </c>
      <c r="BA18" t="s">
        <v>132</v>
      </c>
      <c r="BB18" t="s">
        <v>141</v>
      </c>
      <c r="BC18" t="s">
        <v>132</v>
      </c>
      <c r="BD18" t="s">
        <v>135</v>
      </c>
      <c r="BE18">
        <f t="shared" si="5"/>
        <v>2.0008547008547</v>
      </c>
      <c r="BF18" t="s">
        <v>136</v>
      </c>
      <c r="BG18" t="s">
        <v>132</v>
      </c>
      <c r="BH18" t="s">
        <v>129</v>
      </c>
      <c r="BI18" t="s">
        <v>132</v>
      </c>
      <c r="BJ18" t="s">
        <v>135</v>
      </c>
      <c r="BK18">
        <f t="shared" si="6"/>
        <v>1.85</v>
      </c>
      <c r="BL18" t="s">
        <v>136</v>
      </c>
      <c r="BM18" t="s">
        <v>132</v>
      </c>
      <c r="BN18" t="s">
        <v>128</v>
      </c>
      <c r="BO18" t="s">
        <v>132</v>
      </c>
      <c r="BP18" t="s">
        <v>135</v>
      </c>
      <c r="BQ18">
        <f t="shared" si="7"/>
        <v>1.71</v>
      </c>
      <c r="BR18" t="s">
        <v>136</v>
      </c>
      <c r="BS18" t="s">
        <v>132</v>
      </c>
      <c r="BT18" t="s">
        <v>223</v>
      </c>
      <c r="BU18" t="s">
        <v>132</v>
      </c>
      <c r="BV18" t="s">
        <v>135</v>
      </c>
      <c r="BW18">
        <f t="shared" si="8"/>
        <v>2</v>
      </c>
      <c r="BX18" t="s">
        <v>136</v>
      </c>
      <c r="BY18" t="s">
        <v>132</v>
      </c>
      <c r="BZ18" t="s">
        <v>224</v>
      </c>
      <c r="CA18" t="s">
        <v>132</v>
      </c>
      <c r="CB18" t="s">
        <v>135</v>
      </c>
      <c r="CC18">
        <f t="shared" si="9"/>
        <v>1.71</v>
      </c>
      <c r="CD18" t="s">
        <v>136</v>
      </c>
      <c r="CE18" t="s">
        <v>132</v>
      </c>
      <c r="CF18" t="s">
        <v>142</v>
      </c>
      <c r="CG18" t="s">
        <v>132</v>
      </c>
      <c r="CH18" t="s">
        <v>135</v>
      </c>
      <c r="CI18">
        <f t="shared" si="10"/>
        <v>2</v>
      </c>
      <c r="CJ18" t="s">
        <v>143</v>
      </c>
      <c r="CK18" t="s">
        <v>136</v>
      </c>
      <c r="CL18" t="str">
        <f t="shared" si="11"/>
        <v>{"window_index":17,"window_t_start":18,"window_t_end":24,"Data":"2020-03-10","R_e_median":1.84786324786324,"R_e_q0025":1.70940170940171,"R_e_q0975":2.0008547008547,"fit":1.85,"lwr":1.71,"upr":2,"low":1.71,"high":2},</v>
      </c>
      <c r="DE18">
        <v>1.85</v>
      </c>
    </row>
    <row r="19" spans="1:109">
      <c r="A19" s="9">
        <f t="shared" si="0"/>
        <v>43894</v>
      </c>
      <c r="B19" s="9">
        <v>43896</v>
      </c>
      <c r="C19">
        <v>18</v>
      </c>
      <c r="D19" s="11">
        <v>18</v>
      </c>
      <c r="E19" s="11">
        <v>19</v>
      </c>
      <c r="F19" s="11">
        <v>25</v>
      </c>
      <c r="G19" s="11">
        <v>23</v>
      </c>
      <c r="H19" s="9">
        <v>43901</v>
      </c>
      <c r="I19">
        <v>1.6717948717948701</v>
      </c>
      <c r="J19">
        <v>1.93846153846153</v>
      </c>
      <c r="K19">
        <v>1.8034188034187999</v>
      </c>
      <c r="N19" t="s">
        <v>131</v>
      </c>
      <c r="O19" t="s">
        <v>132</v>
      </c>
      <c r="P19" t="s">
        <v>133</v>
      </c>
      <c r="Q19" t="s">
        <v>132</v>
      </c>
      <c r="R19" t="s">
        <v>135</v>
      </c>
      <c r="S19">
        <v>18</v>
      </c>
      <c r="T19" t="s">
        <v>136</v>
      </c>
      <c r="U19" t="s">
        <v>132</v>
      </c>
      <c r="V19" t="s">
        <v>137</v>
      </c>
      <c r="W19" t="s">
        <v>132</v>
      </c>
      <c r="X19" t="s">
        <v>135</v>
      </c>
      <c r="Y19">
        <f t="shared" si="1"/>
        <v>19</v>
      </c>
      <c r="Z19" t="s">
        <v>136</v>
      </c>
      <c r="AA19" t="s">
        <v>132</v>
      </c>
      <c r="AB19" t="s">
        <v>138</v>
      </c>
      <c r="AC19" t="s">
        <v>132</v>
      </c>
      <c r="AD19" t="s">
        <v>135</v>
      </c>
      <c r="AE19">
        <f t="shared" si="2"/>
        <v>25</v>
      </c>
      <c r="AF19" t="s">
        <v>136</v>
      </c>
      <c r="AG19" t="s">
        <v>132</v>
      </c>
      <c r="AH19" t="s">
        <v>124</v>
      </c>
      <c r="AI19" t="s">
        <v>132</v>
      </c>
      <c r="AJ19" t="s">
        <v>135</v>
      </c>
      <c r="AK19" t="s">
        <v>132</v>
      </c>
      <c r="AL19" s="34" t="s">
        <v>161</v>
      </c>
      <c r="AM19" t="s">
        <v>132</v>
      </c>
      <c r="AN19" t="s">
        <v>136</v>
      </c>
      <c r="AO19" t="s">
        <v>132</v>
      </c>
      <c r="AP19" t="s">
        <v>139</v>
      </c>
      <c r="AQ19" t="s">
        <v>132</v>
      </c>
      <c r="AR19" t="s">
        <v>135</v>
      </c>
      <c r="AS19">
        <f t="shared" si="3"/>
        <v>1.8034188034187999</v>
      </c>
      <c r="AT19" t="s">
        <v>136</v>
      </c>
      <c r="AU19" t="s">
        <v>132</v>
      </c>
      <c r="AV19" t="s">
        <v>140</v>
      </c>
      <c r="AW19" t="s">
        <v>132</v>
      </c>
      <c r="AX19" t="s">
        <v>135</v>
      </c>
      <c r="AY19">
        <f t="shared" si="4"/>
        <v>1.6717948717948701</v>
      </c>
      <c r="AZ19" t="s">
        <v>136</v>
      </c>
      <c r="BA19" t="s">
        <v>132</v>
      </c>
      <c r="BB19" t="s">
        <v>141</v>
      </c>
      <c r="BC19" t="s">
        <v>132</v>
      </c>
      <c r="BD19" t="s">
        <v>135</v>
      </c>
      <c r="BE19">
        <f t="shared" si="5"/>
        <v>1.93846153846153</v>
      </c>
      <c r="BF19" t="s">
        <v>136</v>
      </c>
      <c r="BG19" t="s">
        <v>132</v>
      </c>
      <c r="BH19" t="s">
        <v>129</v>
      </c>
      <c r="BI19" t="s">
        <v>132</v>
      </c>
      <c r="BJ19" t="s">
        <v>135</v>
      </c>
      <c r="BK19">
        <f t="shared" si="6"/>
        <v>1.8</v>
      </c>
      <c r="BL19" t="s">
        <v>136</v>
      </c>
      <c r="BM19" t="s">
        <v>132</v>
      </c>
      <c r="BN19" t="s">
        <v>128</v>
      </c>
      <c r="BO19" t="s">
        <v>132</v>
      </c>
      <c r="BP19" t="s">
        <v>135</v>
      </c>
      <c r="BQ19">
        <f t="shared" si="7"/>
        <v>1.67</v>
      </c>
      <c r="BR19" t="s">
        <v>136</v>
      </c>
      <c r="BS19" t="s">
        <v>132</v>
      </c>
      <c r="BT19" t="s">
        <v>223</v>
      </c>
      <c r="BU19" t="s">
        <v>132</v>
      </c>
      <c r="BV19" t="s">
        <v>135</v>
      </c>
      <c r="BW19">
        <f t="shared" si="8"/>
        <v>1.94</v>
      </c>
      <c r="BX19" t="s">
        <v>136</v>
      </c>
      <c r="BY19" t="s">
        <v>132</v>
      </c>
      <c r="BZ19" t="s">
        <v>224</v>
      </c>
      <c r="CA19" t="s">
        <v>132</v>
      </c>
      <c r="CB19" t="s">
        <v>135</v>
      </c>
      <c r="CC19">
        <f t="shared" si="9"/>
        <v>1.67</v>
      </c>
      <c r="CD19" t="s">
        <v>136</v>
      </c>
      <c r="CE19" t="s">
        <v>132</v>
      </c>
      <c r="CF19" t="s">
        <v>142</v>
      </c>
      <c r="CG19" t="s">
        <v>132</v>
      </c>
      <c r="CH19" t="s">
        <v>135</v>
      </c>
      <c r="CI19">
        <f t="shared" si="10"/>
        <v>1.94</v>
      </c>
      <c r="CJ19" t="s">
        <v>143</v>
      </c>
      <c r="CK19" t="s">
        <v>136</v>
      </c>
      <c r="CL19" t="str">
        <f t="shared" si="11"/>
        <v>{"window_index":18,"window_t_start":19,"window_t_end":25,"Data":"2020-03-11","R_e_median":1.8034188034188,"R_e_q0025":1.67179487179487,"R_e_q0975":1.93846153846153,"fit":1.8,"lwr":1.67,"upr":1.94,"low":1.67,"high":1.94},</v>
      </c>
      <c r="DE19">
        <v>1.8</v>
      </c>
    </row>
    <row r="20" spans="1:109">
      <c r="A20" s="9">
        <f t="shared" si="0"/>
        <v>43895</v>
      </c>
      <c r="B20" s="9">
        <v>43897</v>
      </c>
      <c r="C20">
        <v>19</v>
      </c>
      <c r="D20" s="11">
        <v>19</v>
      </c>
      <c r="E20" s="11">
        <v>20</v>
      </c>
      <c r="F20" s="11">
        <v>26</v>
      </c>
      <c r="G20" s="11">
        <v>24</v>
      </c>
      <c r="H20" s="9">
        <v>43902</v>
      </c>
      <c r="I20">
        <v>1.71965811965812</v>
      </c>
      <c r="J20">
        <v>1.9350427350427299</v>
      </c>
      <c r="K20">
        <v>1.82222222222222</v>
      </c>
      <c r="N20" t="s">
        <v>131</v>
      </c>
      <c r="O20" t="s">
        <v>132</v>
      </c>
      <c r="P20" t="s">
        <v>133</v>
      </c>
      <c r="Q20" t="s">
        <v>132</v>
      </c>
      <c r="R20" t="s">
        <v>135</v>
      </c>
      <c r="S20">
        <v>19</v>
      </c>
      <c r="T20" t="s">
        <v>136</v>
      </c>
      <c r="U20" t="s">
        <v>132</v>
      </c>
      <c r="V20" t="s">
        <v>137</v>
      </c>
      <c r="W20" t="s">
        <v>132</v>
      </c>
      <c r="X20" t="s">
        <v>135</v>
      </c>
      <c r="Y20">
        <f t="shared" si="1"/>
        <v>20</v>
      </c>
      <c r="Z20" t="s">
        <v>136</v>
      </c>
      <c r="AA20" t="s">
        <v>132</v>
      </c>
      <c r="AB20" t="s">
        <v>138</v>
      </c>
      <c r="AC20" t="s">
        <v>132</v>
      </c>
      <c r="AD20" t="s">
        <v>135</v>
      </c>
      <c r="AE20">
        <f t="shared" si="2"/>
        <v>26</v>
      </c>
      <c r="AF20" t="s">
        <v>136</v>
      </c>
      <c r="AG20" t="s">
        <v>132</v>
      </c>
      <c r="AH20" t="s">
        <v>124</v>
      </c>
      <c r="AI20" t="s">
        <v>132</v>
      </c>
      <c r="AJ20" t="s">
        <v>135</v>
      </c>
      <c r="AK20" t="s">
        <v>132</v>
      </c>
      <c r="AL20" s="34" t="s">
        <v>162</v>
      </c>
      <c r="AM20" t="s">
        <v>132</v>
      </c>
      <c r="AN20" t="s">
        <v>136</v>
      </c>
      <c r="AO20" t="s">
        <v>132</v>
      </c>
      <c r="AP20" t="s">
        <v>139</v>
      </c>
      <c r="AQ20" t="s">
        <v>132</v>
      </c>
      <c r="AR20" t="s">
        <v>135</v>
      </c>
      <c r="AS20">
        <f t="shared" si="3"/>
        <v>1.82222222222222</v>
      </c>
      <c r="AT20" t="s">
        <v>136</v>
      </c>
      <c r="AU20" t="s">
        <v>132</v>
      </c>
      <c r="AV20" t="s">
        <v>140</v>
      </c>
      <c r="AW20" t="s">
        <v>132</v>
      </c>
      <c r="AX20" t="s">
        <v>135</v>
      </c>
      <c r="AY20">
        <f t="shared" si="4"/>
        <v>1.71965811965812</v>
      </c>
      <c r="AZ20" t="s">
        <v>136</v>
      </c>
      <c r="BA20" t="s">
        <v>132</v>
      </c>
      <c r="BB20" t="s">
        <v>141</v>
      </c>
      <c r="BC20" t="s">
        <v>132</v>
      </c>
      <c r="BD20" t="s">
        <v>135</v>
      </c>
      <c r="BE20">
        <f t="shared" si="5"/>
        <v>1.9350427350427299</v>
      </c>
      <c r="BF20" t="s">
        <v>136</v>
      </c>
      <c r="BG20" t="s">
        <v>132</v>
      </c>
      <c r="BH20" t="s">
        <v>129</v>
      </c>
      <c r="BI20" t="s">
        <v>132</v>
      </c>
      <c r="BJ20" t="s">
        <v>135</v>
      </c>
      <c r="BK20">
        <f t="shared" si="6"/>
        <v>1.82</v>
      </c>
      <c r="BL20" t="s">
        <v>136</v>
      </c>
      <c r="BM20" t="s">
        <v>132</v>
      </c>
      <c r="BN20" t="s">
        <v>128</v>
      </c>
      <c r="BO20" t="s">
        <v>132</v>
      </c>
      <c r="BP20" t="s">
        <v>135</v>
      </c>
      <c r="BQ20">
        <f t="shared" si="7"/>
        <v>1.72</v>
      </c>
      <c r="BR20" t="s">
        <v>136</v>
      </c>
      <c r="BS20" t="s">
        <v>132</v>
      </c>
      <c r="BT20" t="s">
        <v>223</v>
      </c>
      <c r="BU20" t="s">
        <v>132</v>
      </c>
      <c r="BV20" t="s">
        <v>135</v>
      </c>
      <c r="BW20">
        <f t="shared" si="8"/>
        <v>1.94</v>
      </c>
      <c r="BX20" t="s">
        <v>136</v>
      </c>
      <c r="BY20" t="s">
        <v>132</v>
      </c>
      <c r="BZ20" t="s">
        <v>224</v>
      </c>
      <c r="CA20" t="s">
        <v>132</v>
      </c>
      <c r="CB20" t="s">
        <v>135</v>
      </c>
      <c r="CC20">
        <f t="shared" si="9"/>
        <v>1.72</v>
      </c>
      <c r="CD20" t="s">
        <v>136</v>
      </c>
      <c r="CE20" t="s">
        <v>132</v>
      </c>
      <c r="CF20" t="s">
        <v>142</v>
      </c>
      <c r="CG20" t="s">
        <v>132</v>
      </c>
      <c r="CH20" t="s">
        <v>135</v>
      </c>
      <c r="CI20">
        <f t="shared" si="10"/>
        <v>1.94</v>
      </c>
      <c r="CJ20" t="s">
        <v>143</v>
      </c>
      <c r="CK20" t="s">
        <v>136</v>
      </c>
      <c r="CL20" t="str">
        <f t="shared" si="11"/>
        <v>{"window_index":19,"window_t_start":20,"window_t_end":26,"Data":"2020-03-12","R_e_median":1.82222222222222,"R_e_q0025":1.71965811965812,"R_e_q0975":1.93504273504273,"fit":1.82,"lwr":1.72,"upr":1.94,"low":1.72,"high":1.94},</v>
      </c>
      <c r="DE20">
        <v>1.82</v>
      </c>
    </row>
    <row r="21" spans="1:109">
      <c r="A21" s="9">
        <f t="shared" si="0"/>
        <v>43896</v>
      </c>
      <c r="B21" s="9">
        <v>43898</v>
      </c>
      <c r="C21">
        <v>20</v>
      </c>
      <c r="D21" s="11">
        <v>20</v>
      </c>
      <c r="E21" s="11">
        <v>21</v>
      </c>
      <c r="F21" s="11">
        <v>27</v>
      </c>
      <c r="G21" s="11">
        <v>25</v>
      </c>
      <c r="H21" s="9">
        <v>43903</v>
      </c>
      <c r="I21">
        <v>1.7880341880341799</v>
      </c>
      <c r="J21">
        <v>1.9863247863247799</v>
      </c>
      <c r="K21">
        <v>1.8752136752136701</v>
      </c>
      <c r="N21" t="s">
        <v>131</v>
      </c>
      <c r="O21" t="s">
        <v>132</v>
      </c>
      <c r="P21" t="s">
        <v>133</v>
      </c>
      <c r="Q21" t="s">
        <v>132</v>
      </c>
      <c r="R21" t="s">
        <v>135</v>
      </c>
      <c r="S21">
        <v>20</v>
      </c>
      <c r="T21" t="s">
        <v>136</v>
      </c>
      <c r="U21" t="s">
        <v>132</v>
      </c>
      <c r="V21" t="s">
        <v>137</v>
      </c>
      <c r="W21" t="s">
        <v>132</v>
      </c>
      <c r="X21" t="s">
        <v>135</v>
      </c>
      <c r="Y21">
        <f t="shared" si="1"/>
        <v>21</v>
      </c>
      <c r="Z21" t="s">
        <v>136</v>
      </c>
      <c r="AA21" t="s">
        <v>132</v>
      </c>
      <c r="AB21" t="s">
        <v>138</v>
      </c>
      <c r="AC21" t="s">
        <v>132</v>
      </c>
      <c r="AD21" t="s">
        <v>135</v>
      </c>
      <c r="AE21">
        <f t="shared" si="2"/>
        <v>27</v>
      </c>
      <c r="AF21" t="s">
        <v>136</v>
      </c>
      <c r="AG21" t="s">
        <v>132</v>
      </c>
      <c r="AH21" t="s">
        <v>124</v>
      </c>
      <c r="AI21" t="s">
        <v>132</v>
      </c>
      <c r="AJ21" t="s">
        <v>135</v>
      </c>
      <c r="AK21" t="s">
        <v>132</v>
      </c>
      <c r="AL21" s="34" t="s">
        <v>163</v>
      </c>
      <c r="AM21" t="s">
        <v>132</v>
      </c>
      <c r="AN21" t="s">
        <v>136</v>
      </c>
      <c r="AO21" t="s">
        <v>132</v>
      </c>
      <c r="AP21" t="s">
        <v>139</v>
      </c>
      <c r="AQ21" t="s">
        <v>132</v>
      </c>
      <c r="AR21" t="s">
        <v>135</v>
      </c>
      <c r="AS21">
        <f t="shared" si="3"/>
        <v>1.8752136752136701</v>
      </c>
      <c r="AT21" t="s">
        <v>136</v>
      </c>
      <c r="AU21" t="s">
        <v>132</v>
      </c>
      <c r="AV21" t="s">
        <v>140</v>
      </c>
      <c r="AW21" t="s">
        <v>132</v>
      </c>
      <c r="AX21" t="s">
        <v>135</v>
      </c>
      <c r="AY21">
        <f t="shared" si="4"/>
        <v>1.7880341880341799</v>
      </c>
      <c r="AZ21" t="s">
        <v>136</v>
      </c>
      <c r="BA21" t="s">
        <v>132</v>
      </c>
      <c r="BB21" t="s">
        <v>141</v>
      </c>
      <c r="BC21" t="s">
        <v>132</v>
      </c>
      <c r="BD21" t="s">
        <v>135</v>
      </c>
      <c r="BE21">
        <f t="shared" si="5"/>
        <v>1.9863247863247799</v>
      </c>
      <c r="BF21" t="s">
        <v>136</v>
      </c>
      <c r="BG21" t="s">
        <v>132</v>
      </c>
      <c r="BH21" t="s">
        <v>129</v>
      </c>
      <c r="BI21" t="s">
        <v>132</v>
      </c>
      <c r="BJ21" t="s">
        <v>135</v>
      </c>
      <c r="BK21">
        <f t="shared" si="6"/>
        <v>1.88</v>
      </c>
      <c r="BL21" t="s">
        <v>136</v>
      </c>
      <c r="BM21" t="s">
        <v>132</v>
      </c>
      <c r="BN21" t="s">
        <v>128</v>
      </c>
      <c r="BO21" t="s">
        <v>132</v>
      </c>
      <c r="BP21" t="s">
        <v>135</v>
      </c>
      <c r="BQ21">
        <f t="shared" si="7"/>
        <v>1.79</v>
      </c>
      <c r="BR21" t="s">
        <v>136</v>
      </c>
      <c r="BS21" t="s">
        <v>132</v>
      </c>
      <c r="BT21" t="s">
        <v>223</v>
      </c>
      <c r="BU21" t="s">
        <v>132</v>
      </c>
      <c r="BV21" t="s">
        <v>135</v>
      </c>
      <c r="BW21">
        <f t="shared" si="8"/>
        <v>1.99</v>
      </c>
      <c r="BX21" t="s">
        <v>136</v>
      </c>
      <c r="BY21" t="s">
        <v>132</v>
      </c>
      <c r="BZ21" t="s">
        <v>224</v>
      </c>
      <c r="CA21" t="s">
        <v>132</v>
      </c>
      <c r="CB21" t="s">
        <v>135</v>
      </c>
      <c r="CC21">
        <f t="shared" si="9"/>
        <v>1.79</v>
      </c>
      <c r="CD21" t="s">
        <v>136</v>
      </c>
      <c r="CE21" t="s">
        <v>132</v>
      </c>
      <c r="CF21" t="s">
        <v>142</v>
      </c>
      <c r="CG21" t="s">
        <v>132</v>
      </c>
      <c r="CH21" t="s">
        <v>135</v>
      </c>
      <c r="CI21">
        <f t="shared" si="10"/>
        <v>1.99</v>
      </c>
      <c r="CJ21" t="s">
        <v>143</v>
      </c>
      <c r="CK21" t="s">
        <v>136</v>
      </c>
      <c r="CL21" t="str">
        <f t="shared" si="11"/>
        <v>{"window_index":20,"window_t_start":21,"window_t_end":27,"Data":"2020-03-13","R_e_median":1.87521367521367,"R_e_q0025":1.78803418803418,"R_e_q0975":1.98632478632478,"fit":1.88,"lwr":1.79,"upr":1.99,"low":1.79,"high":1.99},</v>
      </c>
      <c r="DE21">
        <v>1.88</v>
      </c>
    </row>
    <row r="22" spans="1:109">
      <c r="A22" s="9">
        <f t="shared" si="0"/>
        <v>43897</v>
      </c>
      <c r="B22" s="9">
        <v>43899</v>
      </c>
      <c r="C22">
        <v>21</v>
      </c>
      <c r="D22" s="11">
        <v>21</v>
      </c>
      <c r="E22" s="11">
        <v>22</v>
      </c>
      <c r="F22" s="11">
        <v>28</v>
      </c>
      <c r="G22" s="11">
        <v>26</v>
      </c>
      <c r="H22" s="9">
        <v>43904</v>
      </c>
      <c r="I22">
        <v>1.74529914529914</v>
      </c>
      <c r="J22">
        <v>1.9264957264957201</v>
      </c>
      <c r="K22">
        <v>1.83247863247863</v>
      </c>
      <c r="N22" t="s">
        <v>131</v>
      </c>
      <c r="O22" t="s">
        <v>132</v>
      </c>
      <c r="P22" t="s">
        <v>133</v>
      </c>
      <c r="Q22" t="s">
        <v>132</v>
      </c>
      <c r="R22" t="s">
        <v>135</v>
      </c>
      <c r="S22">
        <v>21</v>
      </c>
      <c r="T22" t="s">
        <v>136</v>
      </c>
      <c r="U22" t="s">
        <v>132</v>
      </c>
      <c r="V22" t="s">
        <v>137</v>
      </c>
      <c r="W22" t="s">
        <v>132</v>
      </c>
      <c r="X22" t="s">
        <v>135</v>
      </c>
      <c r="Y22">
        <f t="shared" si="1"/>
        <v>22</v>
      </c>
      <c r="Z22" t="s">
        <v>136</v>
      </c>
      <c r="AA22" t="s">
        <v>132</v>
      </c>
      <c r="AB22" t="s">
        <v>138</v>
      </c>
      <c r="AC22" t="s">
        <v>132</v>
      </c>
      <c r="AD22" t="s">
        <v>135</v>
      </c>
      <c r="AE22">
        <f t="shared" si="2"/>
        <v>28</v>
      </c>
      <c r="AF22" t="s">
        <v>136</v>
      </c>
      <c r="AG22" t="s">
        <v>132</v>
      </c>
      <c r="AH22" t="s">
        <v>124</v>
      </c>
      <c r="AI22" t="s">
        <v>132</v>
      </c>
      <c r="AJ22" t="s">
        <v>135</v>
      </c>
      <c r="AK22" t="s">
        <v>132</v>
      </c>
      <c r="AL22" s="34" t="s">
        <v>164</v>
      </c>
      <c r="AM22" t="s">
        <v>132</v>
      </c>
      <c r="AN22" t="s">
        <v>136</v>
      </c>
      <c r="AO22" t="s">
        <v>132</v>
      </c>
      <c r="AP22" t="s">
        <v>139</v>
      </c>
      <c r="AQ22" t="s">
        <v>132</v>
      </c>
      <c r="AR22" t="s">
        <v>135</v>
      </c>
      <c r="AS22">
        <f t="shared" si="3"/>
        <v>1.83247863247863</v>
      </c>
      <c r="AT22" t="s">
        <v>136</v>
      </c>
      <c r="AU22" t="s">
        <v>132</v>
      </c>
      <c r="AV22" t="s">
        <v>140</v>
      </c>
      <c r="AW22" t="s">
        <v>132</v>
      </c>
      <c r="AX22" t="s">
        <v>135</v>
      </c>
      <c r="AY22">
        <f t="shared" si="4"/>
        <v>1.74529914529914</v>
      </c>
      <c r="AZ22" t="s">
        <v>136</v>
      </c>
      <c r="BA22" t="s">
        <v>132</v>
      </c>
      <c r="BB22" t="s">
        <v>141</v>
      </c>
      <c r="BC22" t="s">
        <v>132</v>
      </c>
      <c r="BD22" t="s">
        <v>135</v>
      </c>
      <c r="BE22">
        <f t="shared" si="5"/>
        <v>1.9264957264957201</v>
      </c>
      <c r="BF22" t="s">
        <v>136</v>
      </c>
      <c r="BG22" t="s">
        <v>132</v>
      </c>
      <c r="BH22" t="s">
        <v>129</v>
      </c>
      <c r="BI22" t="s">
        <v>132</v>
      </c>
      <c r="BJ22" t="s">
        <v>135</v>
      </c>
      <c r="BK22">
        <f t="shared" si="6"/>
        <v>1.83</v>
      </c>
      <c r="BL22" t="s">
        <v>136</v>
      </c>
      <c r="BM22" t="s">
        <v>132</v>
      </c>
      <c r="BN22" t="s">
        <v>128</v>
      </c>
      <c r="BO22" t="s">
        <v>132</v>
      </c>
      <c r="BP22" t="s">
        <v>135</v>
      </c>
      <c r="BQ22">
        <f t="shared" si="7"/>
        <v>1.75</v>
      </c>
      <c r="BR22" t="s">
        <v>136</v>
      </c>
      <c r="BS22" t="s">
        <v>132</v>
      </c>
      <c r="BT22" t="s">
        <v>223</v>
      </c>
      <c r="BU22" t="s">
        <v>132</v>
      </c>
      <c r="BV22" t="s">
        <v>135</v>
      </c>
      <c r="BW22">
        <f t="shared" si="8"/>
        <v>1.93</v>
      </c>
      <c r="BX22" t="s">
        <v>136</v>
      </c>
      <c r="BY22" t="s">
        <v>132</v>
      </c>
      <c r="BZ22" t="s">
        <v>224</v>
      </c>
      <c r="CA22" t="s">
        <v>132</v>
      </c>
      <c r="CB22" t="s">
        <v>135</v>
      </c>
      <c r="CC22">
        <f t="shared" si="9"/>
        <v>1.75</v>
      </c>
      <c r="CD22" t="s">
        <v>136</v>
      </c>
      <c r="CE22" t="s">
        <v>132</v>
      </c>
      <c r="CF22" t="s">
        <v>142</v>
      </c>
      <c r="CG22" t="s">
        <v>132</v>
      </c>
      <c r="CH22" t="s">
        <v>135</v>
      </c>
      <c r="CI22">
        <f t="shared" si="10"/>
        <v>1.93</v>
      </c>
      <c r="CJ22" t="s">
        <v>143</v>
      </c>
      <c r="CK22" t="s">
        <v>136</v>
      </c>
      <c r="CL22" t="str">
        <f t="shared" si="11"/>
        <v>{"window_index":21,"window_t_start":22,"window_t_end":28,"Data":"2020-03-14","R_e_median":1.83247863247863,"R_e_q0025":1.74529914529914,"R_e_q0975":1.92649572649572,"fit":1.83,"lwr":1.75,"upr":1.93,"low":1.75,"high":1.93},</v>
      </c>
      <c r="DE22">
        <v>1.83</v>
      </c>
    </row>
    <row r="23" spans="1:109">
      <c r="A23" s="9">
        <f t="shared" si="0"/>
        <v>43898</v>
      </c>
      <c r="B23" s="9">
        <v>43900</v>
      </c>
      <c r="C23">
        <v>22</v>
      </c>
      <c r="D23" s="11">
        <v>22</v>
      </c>
      <c r="E23" s="11">
        <v>23</v>
      </c>
      <c r="F23" s="11">
        <v>29</v>
      </c>
      <c r="G23" s="11">
        <v>27</v>
      </c>
      <c r="H23" s="9">
        <v>43905</v>
      </c>
      <c r="I23">
        <v>1.7470085470085399</v>
      </c>
      <c r="J23">
        <v>1.9111111111111101</v>
      </c>
      <c r="K23">
        <v>1.82735042735042</v>
      </c>
      <c r="N23" t="s">
        <v>131</v>
      </c>
      <c r="O23" t="s">
        <v>132</v>
      </c>
      <c r="P23" t="s">
        <v>133</v>
      </c>
      <c r="Q23" t="s">
        <v>132</v>
      </c>
      <c r="R23" t="s">
        <v>135</v>
      </c>
      <c r="S23">
        <v>22</v>
      </c>
      <c r="T23" t="s">
        <v>136</v>
      </c>
      <c r="U23" t="s">
        <v>132</v>
      </c>
      <c r="V23" t="s">
        <v>137</v>
      </c>
      <c r="W23" t="s">
        <v>132</v>
      </c>
      <c r="X23" t="s">
        <v>135</v>
      </c>
      <c r="Y23">
        <f t="shared" si="1"/>
        <v>23</v>
      </c>
      <c r="Z23" t="s">
        <v>136</v>
      </c>
      <c r="AA23" t="s">
        <v>132</v>
      </c>
      <c r="AB23" t="s">
        <v>138</v>
      </c>
      <c r="AC23" t="s">
        <v>132</v>
      </c>
      <c r="AD23" t="s">
        <v>135</v>
      </c>
      <c r="AE23">
        <f t="shared" si="2"/>
        <v>29</v>
      </c>
      <c r="AF23" t="s">
        <v>136</v>
      </c>
      <c r="AG23" t="s">
        <v>132</v>
      </c>
      <c r="AH23" t="s">
        <v>124</v>
      </c>
      <c r="AI23" t="s">
        <v>132</v>
      </c>
      <c r="AJ23" t="s">
        <v>135</v>
      </c>
      <c r="AK23" t="s">
        <v>132</v>
      </c>
      <c r="AL23" s="34" t="s">
        <v>165</v>
      </c>
      <c r="AM23" t="s">
        <v>132</v>
      </c>
      <c r="AN23" t="s">
        <v>136</v>
      </c>
      <c r="AO23" t="s">
        <v>132</v>
      </c>
      <c r="AP23" t="s">
        <v>139</v>
      </c>
      <c r="AQ23" t="s">
        <v>132</v>
      </c>
      <c r="AR23" t="s">
        <v>135</v>
      </c>
      <c r="AS23">
        <f t="shared" si="3"/>
        <v>1.82735042735042</v>
      </c>
      <c r="AT23" t="s">
        <v>136</v>
      </c>
      <c r="AU23" t="s">
        <v>132</v>
      </c>
      <c r="AV23" t="s">
        <v>140</v>
      </c>
      <c r="AW23" t="s">
        <v>132</v>
      </c>
      <c r="AX23" t="s">
        <v>135</v>
      </c>
      <c r="AY23">
        <f t="shared" si="4"/>
        <v>1.7470085470085399</v>
      </c>
      <c r="AZ23" t="s">
        <v>136</v>
      </c>
      <c r="BA23" t="s">
        <v>132</v>
      </c>
      <c r="BB23" t="s">
        <v>141</v>
      </c>
      <c r="BC23" t="s">
        <v>132</v>
      </c>
      <c r="BD23" t="s">
        <v>135</v>
      </c>
      <c r="BE23">
        <f t="shared" si="5"/>
        <v>1.9111111111111101</v>
      </c>
      <c r="BF23" t="s">
        <v>136</v>
      </c>
      <c r="BG23" t="s">
        <v>132</v>
      </c>
      <c r="BH23" t="s">
        <v>129</v>
      </c>
      <c r="BI23" t="s">
        <v>132</v>
      </c>
      <c r="BJ23" t="s">
        <v>135</v>
      </c>
      <c r="BK23">
        <f t="shared" si="6"/>
        <v>1.83</v>
      </c>
      <c r="BL23" t="s">
        <v>136</v>
      </c>
      <c r="BM23" t="s">
        <v>132</v>
      </c>
      <c r="BN23" t="s">
        <v>128</v>
      </c>
      <c r="BO23" t="s">
        <v>132</v>
      </c>
      <c r="BP23" t="s">
        <v>135</v>
      </c>
      <c r="BQ23">
        <f t="shared" si="7"/>
        <v>1.75</v>
      </c>
      <c r="BR23" t="s">
        <v>136</v>
      </c>
      <c r="BS23" t="s">
        <v>132</v>
      </c>
      <c r="BT23" t="s">
        <v>223</v>
      </c>
      <c r="BU23" t="s">
        <v>132</v>
      </c>
      <c r="BV23" t="s">
        <v>135</v>
      </c>
      <c r="BW23">
        <f t="shared" si="8"/>
        <v>1.91</v>
      </c>
      <c r="BX23" t="s">
        <v>136</v>
      </c>
      <c r="BY23" t="s">
        <v>132</v>
      </c>
      <c r="BZ23" t="s">
        <v>224</v>
      </c>
      <c r="CA23" t="s">
        <v>132</v>
      </c>
      <c r="CB23" t="s">
        <v>135</v>
      </c>
      <c r="CC23">
        <f t="shared" si="9"/>
        <v>1.75</v>
      </c>
      <c r="CD23" t="s">
        <v>136</v>
      </c>
      <c r="CE23" t="s">
        <v>132</v>
      </c>
      <c r="CF23" t="s">
        <v>142</v>
      </c>
      <c r="CG23" t="s">
        <v>132</v>
      </c>
      <c r="CH23" t="s">
        <v>135</v>
      </c>
      <c r="CI23">
        <f t="shared" si="10"/>
        <v>1.91</v>
      </c>
      <c r="CJ23" t="s">
        <v>143</v>
      </c>
      <c r="CK23" t="s">
        <v>136</v>
      </c>
      <c r="CL23" t="str">
        <f t="shared" si="11"/>
        <v>{"window_index":22,"window_t_start":23,"window_t_end":29,"Data":"2020-03-15","R_e_median":1.82735042735042,"R_e_q0025":1.74700854700854,"R_e_q0975":1.91111111111111,"fit":1.83,"lwr":1.75,"upr":1.91,"low":1.75,"high":1.91},</v>
      </c>
      <c r="DE23">
        <v>1.83</v>
      </c>
    </row>
    <row r="24" spans="1:109">
      <c r="A24" s="9">
        <f t="shared" si="0"/>
        <v>43899</v>
      </c>
      <c r="B24" s="9">
        <v>43901</v>
      </c>
      <c r="C24">
        <v>23</v>
      </c>
      <c r="D24" s="11">
        <v>23</v>
      </c>
      <c r="E24" s="11">
        <v>24</v>
      </c>
      <c r="F24" s="11">
        <v>30</v>
      </c>
      <c r="G24" s="11">
        <v>28</v>
      </c>
      <c r="H24" s="9">
        <v>43906</v>
      </c>
      <c r="I24">
        <v>1.7008547008546999</v>
      </c>
      <c r="J24">
        <v>1.84102564102564</v>
      </c>
      <c r="K24">
        <v>1.7777777777777699</v>
      </c>
      <c r="N24" t="s">
        <v>131</v>
      </c>
      <c r="O24" t="s">
        <v>132</v>
      </c>
      <c r="P24" t="s">
        <v>133</v>
      </c>
      <c r="Q24" t="s">
        <v>132</v>
      </c>
      <c r="R24" t="s">
        <v>135</v>
      </c>
      <c r="S24">
        <v>23</v>
      </c>
      <c r="T24" t="s">
        <v>136</v>
      </c>
      <c r="U24" t="s">
        <v>132</v>
      </c>
      <c r="V24" t="s">
        <v>137</v>
      </c>
      <c r="W24" t="s">
        <v>132</v>
      </c>
      <c r="X24" t="s">
        <v>135</v>
      </c>
      <c r="Y24">
        <f t="shared" si="1"/>
        <v>24</v>
      </c>
      <c r="Z24" t="s">
        <v>136</v>
      </c>
      <c r="AA24" t="s">
        <v>132</v>
      </c>
      <c r="AB24" t="s">
        <v>138</v>
      </c>
      <c r="AC24" t="s">
        <v>132</v>
      </c>
      <c r="AD24" t="s">
        <v>135</v>
      </c>
      <c r="AE24">
        <f t="shared" si="2"/>
        <v>30</v>
      </c>
      <c r="AF24" t="s">
        <v>136</v>
      </c>
      <c r="AG24" t="s">
        <v>132</v>
      </c>
      <c r="AH24" t="s">
        <v>124</v>
      </c>
      <c r="AI24" t="s">
        <v>132</v>
      </c>
      <c r="AJ24" t="s">
        <v>135</v>
      </c>
      <c r="AK24" t="s">
        <v>132</v>
      </c>
      <c r="AL24" s="34" t="s">
        <v>166</v>
      </c>
      <c r="AM24" t="s">
        <v>132</v>
      </c>
      <c r="AN24" t="s">
        <v>136</v>
      </c>
      <c r="AO24" t="s">
        <v>132</v>
      </c>
      <c r="AP24" t="s">
        <v>139</v>
      </c>
      <c r="AQ24" t="s">
        <v>132</v>
      </c>
      <c r="AR24" t="s">
        <v>135</v>
      </c>
      <c r="AS24">
        <f t="shared" si="3"/>
        <v>1.7777777777777699</v>
      </c>
      <c r="AT24" t="s">
        <v>136</v>
      </c>
      <c r="AU24" t="s">
        <v>132</v>
      </c>
      <c r="AV24" t="s">
        <v>140</v>
      </c>
      <c r="AW24" t="s">
        <v>132</v>
      </c>
      <c r="AX24" t="s">
        <v>135</v>
      </c>
      <c r="AY24">
        <f t="shared" si="4"/>
        <v>1.7008547008546999</v>
      </c>
      <c r="AZ24" t="s">
        <v>136</v>
      </c>
      <c r="BA24" t="s">
        <v>132</v>
      </c>
      <c r="BB24" t="s">
        <v>141</v>
      </c>
      <c r="BC24" t="s">
        <v>132</v>
      </c>
      <c r="BD24" t="s">
        <v>135</v>
      </c>
      <c r="BE24">
        <f t="shared" si="5"/>
        <v>1.84102564102564</v>
      </c>
      <c r="BF24" t="s">
        <v>136</v>
      </c>
      <c r="BG24" t="s">
        <v>132</v>
      </c>
      <c r="BH24" t="s">
        <v>129</v>
      </c>
      <c r="BI24" t="s">
        <v>132</v>
      </c>
      <c r="BJ24" t="s">
        <v>135</v>
      </c>
      <c r="BK24">
        <f t="shared" si="6"/>
        <v>1.78</v>
      </c>
      <c r="BL24" t="s">
        <v>136</v>
      </c>
      <c r="BM24" t="s">
        <v>132</v>
      </c>
      <c r="BN24" t="s">
        <v>128</v>
      </c>
      <c r="BO24" t="s">
        <v>132</v>
      </c>
      <c r="BP24" t="s">
        <v>135</v>
      </c>
      <c r="BQ24">
        <f t="shared" si="7"/>
        <v>1.7</v>
      </c>
      <c r="BR24" t="s">
        <v>136</v>
      </c>
      <c r="BS24" t="s">
        <v>132</v>
      </c>
      <c r="BT24" t="s">
        <v>223</v>
      </c>
      <c r="BU24" t="s">
        <v>132</v>
      </c>
      <c r="BV24" t="s">
        <v>135</v>
      </c>
      <c r="BW24">
        <f t="shared" si="8"/>
        <v>1.84</v>
      </c>
      <c r="BX24" t="s">
        <v>136</v>
      </c>
      <c r="BY24" t="s">
        <v>132</v>
      </c>
      <c r="BZ24" t="s">
        <v>224</v>
      </c>
      <c r="CA24" t="s">
        <v>132</v>
      </c>
      <c r="CB24" t="s">
        <v>135</v>
      </c>
      <c r="CC24">
        <f t="shared" si="9"/>
        <v>1.7</v>
      </c>
      <c r="CD24" t="s">
        <v>136</v>
      </c>
      <c r="CE24" t="s">
        <v>132</v>
      </c>
      <c r="CF24" t="s">
        <v>142</v>
      </c>
      <c r="CG24" t="s">
        <v>132</v>
      </c>
      <c r="CH24" t="s">
        <v>135</v>
      </c>
      <c r="CI24">
        <f t="shared" si="10"/>
        <v>1.84</v>
      </c>
      <c r="CJ24" t="s">
        <v>143</v>
      </c>
      <c r="CK24" t="s">
        <v>136</v>
      </c>
      <c r="CL24" t="str">
        <f t="shared" si="11"/>
        <v>{"window_index":23,"window_t_start":24,"window_t_end":30,"Data":"2020-03-16","R_e_median":1.77777777777777,"R_e_q0025":1.7008547008547,"R_e_q0975":1.84102564102564,"fit":1.78,"lwr":1.7,"upr":1.84,"low":1.7,"high":1.84},</v>
      </c>
      <c r="DE24">
        <v>1.78</v>
      </c>
    </row>
    <row r="25" spans="1:109">
      <c r="A25" s="9">
        <f t="shared" si="0"/>
        <v>43900</v>
      </c>
      <c r="B25" s="9">
        <v>43902</v>
      </c>
      <c r="C25">
        <v>24</v>
      </c>
      <c r="D25" s="11">
        <v>24</v>
      </c>
      <c r="E25" s="11">
        <v>25</v>
      </c>
      <c r="F25" s="11">
        <v>31</v>
      </c>
      <c r="G25" s="11">
        <v>29</v>
      </c>
      <c r="H25" s="9">
        <v>43907</v>
      </c>
      <c r="I25">
        <v>1.61709401709401</v>
      </c>
      <c r="J25">
        <v>1.75555555555555</v>
      </c>
      <c r="K25">
        <v>1.6854700854700799</v>
      </c>
      <c r="N25" t="s">
        <v>131</v>
      </c>
      <c r="O25" t="s">
        <v>132</v>
      </c>
      <c r="P25" t="s">
        <v>133</v>
      </c>
      <c r="Q25" t="s">
        <v>132</v>
      </c>
      <c r="R25" t="s">
        <v>135</v>
      </c>
      <c r="S25">
        <v>24</v>
      </c>
      <c r="T25" t="s">
        <v>136</v>
      </c>
      <c r="U25" t="s">
        <v>132</v>
      </c>
      <c r="V25" t="s">
        <v>137</v>
      </c>
      <c r="W25" t="s">
        <v>132</v>
      </c>
      <c r="X25" t="s">
        <v>135</v>
      </c>
      <c r="Y25">
        <f t="shared" si="1"/>
        <v>25</v>
      </c>
      <c r="Z25" t="s">
        <v>136</v>
      </c>
      <c r="AA25" t="s">
        <v>132</v>
      </c>
      <c r="AB25" t="s">
        <v>138</v>
      </c>
      <c r="AC25" t="s">
        <v>132</v>
      </c>
      <c r="AD25" t="s">
        <v>135</v>
      </c>
      <c r="AE25">
        <f t="shared" si="2"/>
        <v>31</v>
      </c>
      <c r="AF25" t="s">
        <v>136</v>
      </c>
      <c r="AG25" t="s">
        <v>132</v>
      </c>
      <c r="AH25" t="s">
        <v>124</v>
      </c>
      <c r="AI25" t="s">
        <v>132</v>
      </c>
      <c r="AJ25" t="s">
        <v>135</v>
      </c>
      <c r="AK25" t="s">
        <v>132</v>
      </c>
      <c r="AL25" s="34" t="s">
        <v>167</v>
      </c>
      <c r="AM25" t="s">
        <v>132</v>
      </c>
      <c r="AN25" t="s">
        <v>136</v>
      </c>
      <c r="AO25" t="s">
        <v>132</v>
      </c>
      <c r="AP25" t="s">
        <v>139</v>
      </c>
      <c r="AQ25" t="s">
        <v>132</v>
      </c>
      <c r="AR25" t="s">
        <v>135</v>
      </c>
      <c r="AS25">
        <f t="shared" si="3"/>
        <v>1.6854700854700799</v>
      </c>
      <c r="AT25" t="s">
        <v>136</v>
      </c>
      <c r="AU25" t="s">
        <v>132</v>
      </c>
      <c r="AV25" t="s">
        <v>140</v>
      </c>
      <c r="AW25" t="s">
        <v>132</v>
      </c>
      <c r="AX25" t="s">
        <v>135</v>
      </c>
      <c r="AY25">
        <f t="shared" si="4"/>
        <v>1.61709401709401</v>
      </c>
      <c r="AZ25" t="s">
        <v>136</v>
      </c>
      <c r="BA25" t="s">
        <v>132</v>
      </c>
      <c r="BB25" t="s">
        <v>141</v>
      </c>
      <c r="BC25" t="s">
        <v>132</v>
      </c>
      <c r="BD25" t="s">
        <v>135</v>
      </c>
      <c r="BE25">
        <f t="shared" si="5"/>
        <v>1.75555555555555</v>
      </c>
      <c r="BF25" t="s">
        <v>136</v>
      </c>
      <c r="BG25" t="s">
        <v>132</v>
      </c>
      <c r="BH25" t="s">
        <v>129</v>
      </c>
      <c r="BI25" t="s">
        <v>132</v>
      </c>
      <c r="BJ25" t="s">
        <v>135</v>
      </c>
      <c r="BK25">
        <f t="shared" si="6"/>
        <v>1.69</v>
      </c>
      <c r="BL25" t="s">
        <v>136</v>
      </c>
      <c r="BM25" t="s">
        <v>132</v>
      </c>
      <c r="BN25" t="s">
        <v>128</v>
      </c>
      <c r="BO25" t="s">
        <v>132</v>
      </c>
      <c r="BP25" t="s">
        <v>135</v>
      </c>
      <c r="BQ25">
        <f t="shared" si="7"/>
        <v>1.62</v>
      </c>
      <c r="BR25" t="s">
        <v>136</v>
      </c>
      <c r="BS25" t="s">
        <v>132</v>
      </c>
      <c r="BT25" t="s">
        <v>223</v>
      </c>
      <c r="BU25" t="s">
        <v>132</v>
      </c>
      <c r="BV25" t="s">
        <v>135</v>
      </c>
      <c r="BW25">
        <f t="shared" si="8"/>
        <v>1.76</v>
      </c>
      <c r="BX25" t="s">
        <v>136</v>
      </c>
      <c r="BY25" t="s">
        <v>132</v>
      </c>
      <c r="BZ25" t="s">
        <v>224</v>
      </c>
      <c r="CA25" t="s">
        <v>132</v>
      </c>
      <c r="CB25" t="s">
        <v>135</v>
      </c>
      <c r="CC25">
        <f t="shared" si="9"/>
        <v>1.62</v>
      </c>
      <c r="CD25" t="s">
        <v>136</v>
      </c>
      <c r="CE25" t="s">
        <v>132</v>
      </c>
      <c r="CF25" t="s">
        <v>142</v>
      </c>
      <c r="CG25" t="s">
        <v>132</v>
      </c>
      <c r="CH25" t="s">
        <v>135</v>
      </c>
      <c r="CI25">
        <f t="shared" si="10"/>
        <v>1.76</v>
      </c>
      <c r="CJ25" t="s">
        <v>143</v>
      </c>
      <c r="CK25" t="s">
        <v>136</v>
      </c>
      <c r="CL25" t="str">
        <f t="shared" si="11"/>
        <v>{"window_index":24,"window_t_start":25,"window_t_end":31,"Data":"2020-03-17","R_e_median":1.68547008547008,"R_e_q0025":1.61709401709401,"R_e_q0975":1.75555555555555,"fit":1.69,"lwr":1.62,"upr":1.76,"low":1.62,"high":1.76},</v>
      </c>
      <c r="DE25">
        <v>1.69</v>
      </c>
    </row>
    <row r="26" spans="1:109">
      <c r="A26" s="9">
        <f t="shared" si="0"/>
        <v>43901</v>
      </c>
      <c r="B26" s="9">
        <v>43903</v>
      </c>
      <c r="C26">
        <v>25</v>
      </c>
      <c r="D26" s="11">
        <v>25</v>
      </c>
      <c r="E26" s="11">
        <v>26</v>
      </c>
      <c r="F26" s="11">
        <v>32</v>
      </c>
      <c r="G26" s="11">
        <v>30</v>
      </c>
      <c r="H26" s="9">
        <v>43908</v>
      </c>
      <c r="I26">
        <v>1.5846153846153801</v>
      </c>
      <c r="J26">
        <v>1.71452991452991</v>
      </c>
      <c r="K26">
        <v>1.6555555555555499</v>
      </c>
      <c r="N26" t="s">
        <v>131</v>
      </c>
      <c r="O26" t="s">
        <v>132</v>
      </c>
      <c r="P26" t="s">
        <v>133</v>
      </c>
      <c r="Q26" t="s">
        <v>132</v>
      </c>
      <c r="R26" t="s">
        <v>135</v>
      </c>
      <c r="S26">
        <v>25</v>
      </c>
      <c r="T26" t="s">
        <v>136</v>
      </c>
      <c r="U26" t="s">
        <v>132</v>
      </c>
      <c r="V26" t="s">
        <v>137</v>
      </c>
      <c r="W26" t="s">
        <v>132</v>
      </c>
      <c r="X26" t="s">
        <v>135</v>
      </c>
      <c r="Y26">
        <f t="shared" si="1"/>
        <v>26</v>
      </c>
      <c r="Z26" t="s">
        <v>136</v>
      </c>
      <c r="AA26" t="s">
        <v>132</v>
      </c>
      <c r="AB26" t="s">
        <v>138</v>
      </c>
      <c r="AC26" t="s">
        <v>132</v>
      </c>
      <c r="AD26" t="s">
        <v>135</v>
      </c>
      <c r="AE26">
        <f t="shared" si="2"/>
        <v>32</v>
      </c>
      <c r="AF26" t="s">
        <v>136</v>
      </c>
      <c r="AG26" t="s">
        <v>132</v>
      </c>
      <c r="AH26" t="s">
        <v>124</v>
      </c>
      <c r="AI26" t="s">
        <v>132</v>
      </c>
      <c r="AJ26" t="s">
        <v>135</v>
      </c>
      <c r="AK26" t="s">
        <v>132</v>
      </c>
      <c r="AL26" s="34" t="s">
        <v>168</v>
      </c>
      <c r="AM26" t="s">
        <v>132</v>
      </c>
      <c r="AN26" t="s">
        <v>136</v>
      </c>
      <c r="AO26" t="s">
        <v>132</v>
      </c>
      <c r="AP26" t="s">
        <v>139</v>
      </c>
      <c r="AQ26" t="s">
        <v>132</v>
      </c>
      <c r="AR26" t="s">
        <v>135</v>
      </c>
      <c r="AS26">
        <f t="shared" si="3"/>
        <v>1.6555555555555499</v>
      </c>
      <c r="AT26" t="s">
        <v>136</v>
      </c>
      <c r="AU26" t="s">
        <v>132</v>
      </c>
      <c r="AV26" t="s">
        <v>140</v>
      </c>
      <c r="AW26" t="s">
        <v>132</v>
      </c>
      <c r="AX26" t="s">
        <v>135</v>
      </c>
      <c r="AY26">
        <f t="shared" si="4"/>
        <v>1.5846153846153801</v>
      </c>
      <c r="AZ26" t="s">
        <v>136</v>
      </c>
      <c r="BA26" t="s">
        <v>132</v>
      </c>
      <c r="BB26" t="s">
        <v>141</v>
      </c>
      <c r="BC26" t="s">
        <v>132</v>
      </c>
      <c r="BD26" t="s">
        <v>135</v>
      </c>
      <c r="BE26">
        <f t="shared" si="5"/>
        <v>1.71452991452991</v>
      </c>
      <c r="BF26" t="s">
        <v>136</v>
      </c>
      <c r="BG26" t="s">
        <v>132</v>
      </c>
      <c r="BH26" t="s">
        <v>129</v>
      </c>
      <c r="BI26" t="s">
        <v>132</v>
      </c>
      <c r="BJ26" t="s">
        <v>135</v>
      </c>
      <c r="BK26">
        <f t="shared" si="6"/>
        <v>1.66</v>
      </c>
      <c r="BL26" t="s">
        <v>136</v>
      </c>
      <c r="BM26" t="s">
        <v>132</v>
      </c>
      <c r="BN26" t="s">
        <v>128</v>
      </c>
      <c r="BO26" t="s">
        <v>132</v>
      </c>
      <c r="BP26" t="s">
        <v>135</v>
      </c>
      <c r="BQ26">
        <f t="shared" si="7"/>
        <v>1.58</v>
      </c>
      <c r="BR26" t="s">
        <v>136</v>
      </c>
      <c r="BS26" t="s">
        <v>132</v>
      </c>
      <c r="BT26" t="s">
        <v>223</v>
      </c>
      <c r="BU26" t="s">
        <v>132</v>
      </c>
      <c r="BV26" t="s">
        <v>135</v>
      </c>
      <c r="BW26">
        <f t="shared" si="8"/>
        <v>1.71</v>
      </c>
      <c r="BX26" t="s">
        <v>136</v>
      </c>
      <c r="BY26" t="s">
        <v>132</v>
      </c>
      <c r="BZ26" t="s">
        <v>224</v>
      </c>
      <c r="CA26" t="s">
        <v>132</v>
      </c>
      <c r="CB26" t="s">
        <v>135</v>
      </c>
      <c r="CC26">
        <f t="shared" si="9"/>
        <v>1.58</v>
      </c>
      <c r="CD26" t="s">
        <v>136</v>
      </c>
      <c r="CE26" t="s">
        <v>132</v>
      </c>
      <c r="CF26" t="s">
        <v>142</v>
      </c>
      <c r="CG26" t="s">
        <v>132</v>
      </c>
      <c r="CH26" t="s">
        <v>135</v>
      </c>
      <c r="CI26">
        <f t="shared" si="10"/>
        <v>1.71</v>
      </c>
      <c r="CJ26" t="s">
        <v>143</v>
      </c>
      <c r="CK26" t="s">
        <v>136</v>
      </c>
      <c r="CL26" t="str">
        <f t="shared" si="11"/>
        <v>{"window_index":25,"window_t_start":26,"window_t_end":32,"Data":"2020-03-18","R_e_median":1.65555555555555,"R_e_q0025":1.58461538461538,"R_e_q0975":1.71452991452991,"fit":1.66,"lwr":1.58,"upr":1.71,"low":1.58,"high":1.71},</v>
      </c>
      <c r="DE26">
        <v>1.66</v>
      </c>
    </row>
    <row r="27" spans="1:109">
      <c r="A27" s="9">
        <f t="shared" si="0"/>
        <v>43902</v>
      </c>
      <c r="B27" s="9">
        <v>43904</v>
      </c>
      <c r="C27">
        <v>26</v>
      </c>
      <c r="D27" s="11">
        <v>26</v>
      </c>
      <c r="E27" s="11">
        <v>27</v>
      </c>
      <c r="F27" s="11">
        <v>33</v>
      </c>
      <c r="G27" s="11">
        <v>31</v>
      </c>
      <c r="H27" s="9">
        <v>43909</v>
      </c>
      <c r="I27">
        <v>1.5042735042735</v>
      </c>
      <c r="J27">
        <v>1.6358974358974301</v>
      </c>
      <c r="K27">
        <v>1.5757359924026499</v>
      </c>
      <c r="N27" t="s">
        <v>131</v>
      </c>
      <c r="O27" t="s">
        <v>132</v>
      </c>
      <c r="P27" t="s">
        <v>133</v>
      </c>
      <c r="Q27" t="s">
        <v>132</v>
      </c>
      <c r="R27" t="s">
        <v>135</v>
      </c>
      <c r="S27">
        <v>26</v>
      </c>
      <c r="T27" t="s">
        <v>136</v>
      </c>
      <c r="U27" t="s">
        <v>132</v>
      </c>
      <c r="V27" t="s">
        <v>137</v>
      </c>
      <c r="W27" t="s">
        <v>132</v>
      </c>
      <c r="X27" t="s">
        <v>135</v>
      </c>
      <c r="Y27">
        <f t="shared" si="1"/>
        <v>27</v>
      </c>
      <c r="Z27" t="s">
        <v>136</v>
      </c>
      <c r="AA27" t="s">
        <v>132</v>
      </c>
      <c r="AB27" t="s">
        <v>138</v>
      </c>
      <c r="AC27" t="s">
        <v>132</v>
      </c>
      <c r="AD27" t="s">
        <v>135</v>
      </c>
      <c r="AE27">
        <f t="shared" si="2"/>
        <v>33</v>
      </c>
      <c r="AF27" t="s">
        <v>136</v>
      </c>
      <c r="AG27" t="s">
        <v>132</v>
      </c>
      <c r="AH27" t="s">
        <v>124</v>
      </c>
      <c r="AI27" t="s">
        <v>132</v>
      </c>
      <c r="AJ27" t="s">
        <v>135</v>
      </c>
      <c r="AK27" t="s">
        <v>132</v>
      </c>
      <c r="AL27" s="34" t="s">
        <v>169</v>
      </c>
      <c r="AM27" t="s">
        <v>132</v>
      </c>
      <c r="AN27" t="s">
        <v>136</v>
      </c>
      <c r="AO27" t="s">
        <v>132</v>
      </c>
      <c r="AP27" t="s">
        <v>139</v>
      </c>
      <c r="AQ27" t="s">
        <v>132</v>
      </c>
      <c r="AR27" t="s">
        <v>135</v>
      </c>
      <c r="AS27">
        <f t="shared" si="3"/>
        <v>1.5757359924026499</v>
      </c>
      <c r="AT27" t="s">
        <v>136</v>
      </c>
      <c r="AU27" t="s">
        <v>132</v>
      </c>
      <c r="AV27" t="s">
        <v>140</v>
      </c>
      <c r="AW27" t="s">
        <v>132</v>
      </c>
      <c r="AX27" t="s">
        <v>135</v>
      </c>
      <c r="AY27">
        <f t="shared" si="4"/>
        <v>1.5042735042735</v>
      </c>
      <c r="AZ27" t="s">
        <v>136</v>
      </c>
      <c r="BA27" t="s">
        <v>132</v>
      </c>
      <c r="BB27" t="s">
        <v>141</v>
      </c>
      <c r="BC27" t="s">
        <v>132</v>
      </c>
      <c r="BD27" t="s">
        <v>135</v>
      </c>
      <c r="BE27">
        <f t="shared" si="5"/>
        <v>1.6358974358974301</v>
      </c>
      <c r="BF27" t="s">
        <v>136</v>
      </c>
      <c r="BG27" t="s">
        <v>132</v>
      </c>
      <c r="BH27" t="s">
        <v>129</v>
      </c>
      <c r="BI27" t="s">
        <v>132</v>
      </c>
      <c r="BJ27" t="s">
        <v>135</v>
      </c>
      <c r="BK27">
        <f t="shared" si="6"/>
        <v>1.58</v>
      </c>
      <c r="BL27" t="s">
        <v>136</v>
      </c>
      <c r="BM27" t="s">
        <v>132</v>
      </c>
      <c r="BN27" t="s">
        <v>128</v>
      </c>
      <c r="BO27" t="s">
        <v>132</v>
      </c>
      <c r="BP27" t="s">
        <v>135</v>
      </c>
      <c r="BQ27">
        <f t="shared" si="7"/>
        <v>1.5</v>
      </c>
      <c r="BR27" t="s">
        <v>136</v>
      </c>
      <c r="BS27" t="s">
        <v>132</v>
      </c>
      <c r="BT27" t="s">
        <v>223</v>
      </c>
      <c r="BU27" t="s">
        <v>132</v>
      </c>
      <c r="BV27" t="s">
        <v>135</v>
      </c>
      <c r="BW27">
        <f t="shared" si="8"/>
        <v>1.64</v>
      </c>
      <c r="BX27" t="s">
        <v>136</v>
      </c>
      <c r="BY27" t="s">
        <v>132</v>
      </c>
      <c r="BZ27" t="s">
        <v>224</v>
      </c>
      <c r="CA27" t="s">
        <v>132</v>
      </c>
      <c r="CB27" t="s">
        <v>135</v>
      </c>
      <c r="CC27">
        <f t="shared" si="9"/>
        <v>1.5</v>
      </c>
      <c r="CD27" t="s">
        <v>136</v>
      </c>
      <c r="CE27" t="s">
        <v>132</v>
      </c>
      <c r="CF27" t="s">
        <v>142</v>
      </c>
      <c r="CG27" t="s">
        <v>132</v>
      </c>
      <c r="CH27" t="s">
        <v>135</v>
      </c>
      <c r="CI27">
        <f t="shared" si="10"/>
        <v>1.64</v>
      </c>
      <c r="CJ27" t="s">
        <v>143</v>
      </c>
      <c r="CK27" t="s">
        <v>136</v>
      </c>
      <c r="CL27" t="str">
        <f t="shared" si="11"/>
        <v>{"window_index":26,"window_t_start":27,"window_t_end":33,"Data":"2020-03-19","R_e_median":1.57573599240265,"R_e_q0025":1.5042735042735,"R_e_q0975":1.63589743589743,"fit":1.58,"lwr":1.5,"upr":1.64,"low":1.5,"high":1.64},</v>
      </c>
      <c r="DE27">
        <v>1.58</v>
      </c>
    </row>
    <row r="28" spans="1:109">
      <c r="A28" s="9">
        <f t="shared" si="0"/>
        <v>43903</v>
      </c>
      <c r="B28" s="9">
        <v>43905</v>
      </c>
      <c r="C28">
        <v>27</v>
      </c>
      <c r="D28" s="11">
        <v>27</v>
      </c>
      <c r="E28" s="11">
        <v>28</v>
      </c>
      <c r="F28" s="11">
        <v>34</v>
      </c>
      <c r="G28" s="11">
        <v>32</v>
      </c>
      <c r="H28" s="9">
        <v>43910</v>
      </c>
      <c r="I28">
        <v>1.46723646723646</v>
      </c>
      <c r="J28">
        <v>1.5726495726495699</v>
      </c>
      <c r="K28">
        <v>1.52136752136752</v>
      </c>
      <c r="N28" t="s">
        <v>131</v>
      </c>
      <c r="O28" t="s">
        <v>132</v>
      </c>
      <c r="P28" t="s">
        <v>133</v>
      </c>
      <c r="Q28" t="s">
        <v>132</v>
      </c>
      <c r="R28" t="s">
        <v>135</v>
      </c>
      <c r="S28">
        <v>27</v>
      </c>
      <c r="T28" t="s">
        <v>136</v>
      </c>
      <c r="U28" t="s">
        <v>132</v>
      </c>
      <c r="V28" t="s">
        <v>137</v>
      </c>
      <c r="W28" t="s">
        <v>132</v>
      </c>
      <c r="X28" t="s">
        <v>135</v>
      </c>
      <c r="Y28">
        <f t="shared" si="1"/>
        <v>28</v>
      </c>
      <c r="Z28" t="s">
        <v>136</v>
      </c>
      <c r="AA28" t="s">
        <v>132</v>
      </c>
      <c r="AB28" t="s">
        <v>138</v>
      </c>
      <c r="AC28" t="s">
        <v>132</v>
      </c>
      <c r="AD28" t="s">
        <v>135</v>
      </c>
      <c r="AE28">
        <f t="shared" si="2"/>
        <v>34</v>
      </c>
      <c r="AF28" t="s">
        <v>136</v>
      </c>
      <c r="AG28" t="s">
        <v>132</v>
      </c>
      <c r="AH28" t="s">
        <v>124</v>
      </c>
      <c r="AI28" t="s">
        <v>132</v>
      </c>
      <c r="AJ28" t="s">
        <v>135</v>
      </c>
      <c r="AK28" t="s">
        <v>132</v>
      </c>
      <c r="AL28" s="34" t="s">
        <v>170</v>
      </c>
      <c r="AM28" t="s">
        <v>132</v>
      </c>
      <c r="AN28" t="s">
        <v>136</v>
      </c>
      <c r="AO28" t="s">
        <v>132</v>
      </c>
      <c r="AP28" t="s">
        <v>139</v>
      </c>
      <c r="AQ28" t="s">
        <v>132</v>
      </c>
      <c r="AR28" t="s">
        <v>135</v>
      </c>
      <c r="AS28">
        <f t="shared" si="3"/>
        <v>1.52136752136752</v>
      </c>
      <c r="AT28" t="s">
        <v>136</v>
      </c>
      <c r="AU28" t="s">
        <v>132</v>
      </c>
      <c r="AV28" t="s">
        <v>140</v>
      </c>
      <c r="AW28" t="s">
        <v>132</v>
      </c>
      <c r="AX28" t="s">
        <v>135</v>
      </c>
      <c r="AY28">
        <f t="shared" si="4"/>
        <v>1.46723646723646</v>
      </c>
      <c r="AZ28" t="s">
        <v>136</v>
      </c>
      <c r="BA28" t="s">
        <v>132</v>
      </c>
      <c r="BB28" t="s">
        <v>141</v>
      </c>
      <c r="BC28" t="s">
        <v>132</v>
      </c>
      <c r="BD28" t="s">
        <v>135</v>
      </c>
      <c r="BE28">
        <f t="shared" si="5"/>
        <v>1.5726495726495699</v>
      </c>
      <c r="BF28" t="s">
        <v>136</v>
      </c>
      <c r="BG28" t="s">
        <v>132</v>
      </c>
      <c r="BH28" t="s">
        <v>129</v>
      </c>
      <c r="BI28" t="s">
        <v>132</v>
      </c>
      <c r="BJ28" t="s">
        <v>135</v>
      </c>
      <c r="BK28">
        <f t="shared" si="6"/>
        <v>1.52</v>
      </c>
      <c r="BL28" t="s">
        <v>136</v>
      </c>
      <c r="BM28" t="s">
        <v>132</v>
      </c>
      <c r="BN28" t="s">
        <v>128</v>
      </c>
      <c r="BO28" t="s">
        <v>132</v>
      </c>
      <c r="BP28" t="s">
        <v>135</v>
      </c>
      <c r="BQ28">
        <f t="shared" si="7"/>
        <v>1.47</v>
      </c>
      <c r="BR28" t="s">
        <v>136</v>
      </c>
      <c r="BS28" t="s">
        <v>132</v>
      </c>
      <c r="BT28" t="s">
        <v>223</v>
      </c>
      <c r="BU28" t="s">
        <v>132</v>
      </c>
      <c r="BV28" t="s">
        <v>135</v>
      </c>
      <c r="BW28">
        <f t="shared" si="8"/>
        <v>1.57</v>
      </c>
      <c r="BX28" t="s">
        <v>136</v>
      </c>
      <c r="BY28" t="s">
        <v>132</v>
      </c>
      <c r="BZ28" t="s">
        <v>224</v>
      </c>
      <c r="CA28" t="s">
        <v>132</v>
      </c>
      <c r="CB28" t="s">
        <v>135</v>
      </c>
      <c r="CC28">
        <f t="shared" si="9"/>
        <v>1.47</v>
      </c>
      <c r="CD28" t="s">
        <v>136</v>
      </c>
      <c r="CE28" t="s">
        <v>132</v>
      </c>
      <c r="CF28" t="s">
        <v>142</v>
      </c>
      <c r="CG28" t="s">
        <v>132</v>
      </c>
      <c r="CH28" t="s">
        <v>135</v>
      </c>
      <c r="CI28">
        <f t="shared" si="10"/>
        <v>1.57</v>
      </c>
      <c r="CJ28" t="s">
        <v>143</v>
      </c>
      <c r="CK28" t="s">
        <v>136</v>
      </c>
      <c r="CL28" t="str">
        <f t="shared" si="11"/>
        <v>{"window_index":27,"window_t_start":28,"window_t_end":34,"Data":"2020-03-20","R_e_median":1.52136752136752,"R_e_q0025":1.46723646723646,"R_e_q0975":1.57264957264957,"fit":1.52,"lwr":1.47,"upr":1.57,"low":1.47,"high":1.57},</v>
      </c>
      <c r="DE28">
        <v>1.52</v>
      </c>
    </row>
    <row r="29" spans="1:109">
      <c r="A29" s="9">
        <f t="shared" si="0"/>
        <v>43904</v>
      </c>
      <c r="B29" s="9">
        <v>43906</v>
      </c>
      <c r="C29">
        <v>28</v>
      </c>
      <c r="D29" s="11">
        <v>28</v>
      </c>
      <c r="E29" s="11">
        <v>29</v>
      </c>
      <c r="F29" s="11">
        <v>35</v>
      </c>
      <c r="G29" s="11">
        <v>33</v>
      </c>
      <c r="H29" s="9">
        <v>43911</v>
      </c>
      <c r="I29">
        <v>1.37321937321937</v>
      </c>
      <c r="J29">
        <v>1.47008547008547</v>
      </c>
      <c r="K29">
        <v>1.42022792022792</v>
      </c>
      <c r="N29" t="s">
        <v>131</v>
      </c>
      <c r="O29" t="s">
        <v>132</v>
      </c>
      <c r="P29" t="s">
        <v>133</v>
      </c>
      <c r="Q29" t="s">
        <v>132</v>
      </c>
      <c r="R29" t="s">
        <v>135</v>
      </c>
      <c r="S29">
        <v>28</v>
      </c>
      <c r="T29" t="s">
        <v>136</v>
      </c>
      <c r="U29" t="s">
        <v>132</v>
      </c>
      <c r="V29" t="s">
        <v>137</v>
      </c>
      <c r="W29" t="s">
        <v>132</v>
      </c>
      <c r="X29" t="s">
        <v>135</v>
      </c>
      <c r="Y29">
        <f t="shared" si="1"/>
        <v>29</v>
      </c>
      <c r="Z29" t="s">
        <v>136</v>
      </c>
      <c r="AA29" t="s">
        <v>132</v>
      </c>
      <c r="AB29" t="s">
        <v>138</v>
      </c>
      <c r="AC29" t="s">
        <v>132</v>
      </c>
      <c r="AD29" t="s">
        <v>135</v>
      </c>
      <c r="AE29">
        <f t="shared" si="2"/>
        <v>35</v>
      </c>
      <c r="AF29" t="s">
        <v>136</v>
      </c>
      <c r="AG29" t="s">
        <v>132</v>
      </c>
      <c r="AH29" t="s">
        <v>124</v>
      </c>
      <c r="AI29" t="s">
        <v>132</v>
      </c>
      <c r="AJ29" t="s">
        <v>135</v>
      </c>
      <c r="AK29" t="s">
        <v>132</v>
      </c>
      <c r="AL29" s="34" t="s">
        <v>171</v>
      </c>
      <c r="AM29" t="s">
        <v>132</v>
      </c>
      <c r="AN29" t="s">
        <v>136</v>
      </c>
      <c r="AO29" t="s">
        <v>132</v>
      </c>
      <c r="AP29" t="s">
        <v>139</v>
      </c>
      <c r="AQ29" t="s">
        <v>132</v>
      </c>
      <c r="AR29" t="s">
        <v>135</v>
      </c>
      <c r="AS29">
        <f t="shared" si="3"/>
        <v>1.42022792022792</v>
      </c>
      <c r="AT29" t="s">
        <v>136</v>
      </c>
      <c r="AU29" t="s">
        <v>132</v>
      </c>
      <c r="AV29" t="s">
        <v>140</v>
      </c>
      <c r="AW29" t="s">
        <v>132</v>
      </c>
      <c r="AX29" t="s">
        <v>135</v>
      </c>
      <c r="AY29">
        <f t="shared" si="4"/>
        <v>1.37321937321937</v>
      </c>
      <c r="AZ29" t="s">
        <v>136</v>
      </c>
      <c r="BA29" t="s">
        <v>132</v>
      </c>
      <c r="BB29" t="s">
        <v>141</v>
      </c>
      <c r="BC29" t="s">
        <v>132</v>
      </c>
      <c r="BD29" t="s">
        <v>135</v>
      </c>
      <c r="BE29">
        <f t="shared" si="5"/>
        <v>1.47008547008547</v>
      </c>
      <c r="BF29" t="s">
        <v>136</v>
      </c>
      <c r="BG29" t="s">
        <v>132</v>
      </c>
      <c r="BH29" t="s">
        <v>129</v>
      </c>
      <c r="BI29" t="s">
        <v>132</v>
      </c>
      <c r="BJ29" t="s">
        <v>135</v>
      </c>
      <c r="BK29">
        <f t="shared" si="6"/>
        <v>1.42</v>
      </c>
      <c r="BL29" t="s">
        <v>136</v>
      </c>
      <c r="BM29" t="s">
        <v>132</v>
      </c>
      <c r="BN29" t="s">
        <v>128</v>
      </c>
      <c r="BO29" t="s">
        <v>132</v>
      </c>
      <c r="BP29" t="s">
        <v>135</v>
      </c>
      <c r="BQ29">
        <f t="shared" si="7"/>
        <v>1.37</v>
      </c>
      <c r="BR29" t="s">
        <v>136</v>
      </c>
      <c r="BS29" t="s">
        <v>132</v>
      </c>
      <c r="BT29" t="s">
        <v>223</v>
      </c>
      <c r="BU29" t="s">
        <v>132</v>
      </c>
      <c r="BV29" t="s">
        <v>135</v>
      </c>
      <c r="BW29">
        <f t="shared" si="8"/>
        <v>1.47</v>
      </c>
      <c r="BX29" t="s">
        <v>136</v>
      </c>
      <c r="BY29" t="s">
        <v>132</v>
      </c>
      <c r="BZ29" t="s">
        <v>224</v>
      </c>
      <c r="CA29" t="s">
        <v>132</v>
      </c>
      <c r="CB29" t="s">
        <v>135</v>
      </c>
      <c r="CC29">
        <f t="shared" si="9"/>
        <v>1.37</v>
      </c>
      <c r="CD29" t="s">
        <v>136</v>
      </c>
      <c r="CE29" t="s">
        <v>132</v>
      </c>
      <c r="CF29" t="s">
        <v>142</v>
      </c>
      <c r="CG29" t="s">
        <v>132</v>
      </c>
      <c r="CH29" t="s">
        <v>135</v>
      </c>
      <c r="CI29">
        <f t="shared" si="10"/>
        <v>1.47</v>
      </c>
      <c r="CJ29" t="s">
        <v>143</v>
      </c>
      <c r="CK29" t="s">
        <v>136</v>
      </c>
      <c r="CL29" t="str">
        <f t="shared" si="11"/>
        <v>{"window_index":28,"window_t_start":29,"window_t_end":35,"Data":"2020-03-21","R_e_median":1.42022792022792,"R_e_q0025":1.37321937321937,"R_e_q0975":1.47008547008547,"fit":1.42,"lwr":1.37,"upr":1.47,"low":1.37,"high":1.47},</v>
      </c>
      <c r="DE29">
        <v>1.42</v>
      </c>
    </row>
    <row r="30" spans="1:109">
      <c r="A30" s="9">
        <f t="shared" si="0"/>
        <v>43905</v>
      </c>
      <c r="B30" s="9">
        <v>43907</v>
      </c>
      <c r="C30">
        <v>29</v>
      </c>
      <c r="D30" s="11">
        <v>29</v>
      </c>
      <c r="E30" s="11">
        <v>30</v>
      </c>
      <c r="F30" s="11">
        <v>36</v>
      </c>
      <c r="G30" s="11">
        <v>34</v>
      </c>
      <c r="H30" s="9">
        <v>43912</v>
      </c>
      <c r="I30">
        <v>1.3395061728394999</v>
      </c>
      <c r="J30">
        <v>1.4190408357074999</v>
      </c>
      <c r="K30">
        <v>1.37986704653371</v>
      </c>
      <c r="N30" t="s">
        <v>131</v>
      </c>
      <c r="O30" t="s">
        <v>132</v>
      </c>
      <c r="P30" t="s">
        <v>133</v>
      </c>
      <c r="Q30" t="s">
        <v>132</v>
      </c>
      <c r="R30" t="s">
        <v>135</v>
      </c>
      <c r="S30">
        <v>29</v>
      </c>
      <c r="T30" t="s">
        <v>136</v>
      </c>
      <c r="U30" t="s">
        <v>132</v>
      </c>
      <c r="V30" t="s">
        <v>137</v>
      </c>
      <c r="W30" t="s">
        <v>132</v>
      </c>
      <c r="X30" t="s">
        <v>135</v>
      </c>
      <c r="Y30">
        <f t="shared" si="1"/>
        <v>30</v>
      </c>
      <c r="Z30" t="s">
        <v>136</v>
      </c>
      <c r="AA30" t="s">
        <v>132</v>
      </c>
      <c r="AB30" t="s">
        <v>138</v>
      </c>
      <c r="AC30" t="s">
        <v>132</v>
      </c>
      <c r="AD30" t="s">
        <v>135</v>
      </c>
      <c r="AE30">
        <f t="shared" si="2"/>
        <v>36</v>
      </c>
      <c r="AF30" t="s">
        <v>136</v>
      </c>
      <c r="AG30" t="s">
        <v>132</v>
      </c>
      <c r="AH30" t="s">
        <v>124</v>
      </c>
      <c r="AI30" t="s">
        <v>132</v>
      </c>
      <c r="AJ30" t="s">
        <v>135</v>
      </c>
      <c r="AK30" t="s">
        <v>132</v>
      </c>
      <c r="AL30" s="34" t="s">
        <v>172</v>
      </c>
      <c r="AM30" t="s">
        <v>132</v>
      </c>
      <c r="AN30" t="s">
        <v>136</v>
      </c>
      <c r="AO30" t="s">
        <v>132</v>
      </c>
      <c r="AP30" t="s">
        <v>139</v>
      </c>
      <c r="AQ30" t="s">
        <v>132</v>
      </c>
      <c r="AR30" t="s">
        <v>135</v>
      </c>
      <c r="AS30">
        <f t="shared" si="3"/>
        <v>1.37986704653371</v>
      </c>
      <c r="AT30" t="s">
        <v>136</v>
      </c>
      <c r="AU30" t="s">
        <v>132</v>
      </c>
      <c r="AV30" t="s">
        <v>140</v>
      </c>
      <c r="AW30" t="s">
        <v>132</v>
      </c>
      <c r="AX30" t="s">
        <v>135</v>
      </c>
      <c r="AY30">
        <f t="shared" si="4"/>
        <v>1.3395061728394999</v>
      </c>
      <c r="AZ30" t="s">
        <v>136</v>
      </c>
      <c r="BA30" t="s">
        <v>132</v>
      </c>
      <c r="BB30" t="s">
        <v>141</v>
      </c>
      <c r="BC30" t="s">
        <v>132</v>
      </c>
      <c r="BD30" t="s">
        <v>135</v>
      </c>
      <c r="BE30">
        <f t="shared" si="5"/>
        <v>1.4190408357074999</v>
      </c>
      <c r="BF30" t="s">
        <v>136</v>
      </c>
      <c r="BG30" t="s">
        <v>132</v>
      </c>
      <c r="BH30" t="s">
        <v>129</v>
      </c>
      <c r="BI30" t="s">
        <v>132</v>
      </c>
      <c r="BJ30" t="s">
        <v>135</v>
      </c>
      <c r="BK30">
        <f t="shared" si="6"/>
        <v>1.38</v>
      </c>
      <c r="BL30" t="s">
        <v>136</v>
      </c>
      <c r="BM30" t="s">
        <v>132</v>
      </c>
      <c r="BN30" t="s">
        <v>128</v>
      </c>
      <c r="BO30" t="s">
        <v>132</v>
      </c>
      <c r="BP30" t="s">
        <v>135</v>
      </c>
      <c r="BQ30">
        <f t="shared" si="7"/>
        <v>1.34</v>
      </c>
      <c r="BR30" t="s">
        <v>136</v>
      </c>
      <c r="BS30" t="s">
        <v>132</v>
      </c>
      <c r="BT30" t="s">
        <v>223</v>
      </c>
      <c r="BU30" t="s">
        <v>132</v>
      </c>
      <c r="BV30" t="s">
        <v>135</v>
      </c>
      <c r="BW30">
        <f t="shared" si="8"/>
        <v>1.42</v>
      </c>
      <c r="BX30" t="s">
        <v>136</v>
      </c>
      <c r="BY30" t="s">
        <v>132</v>
      </c>
      <c r="BZ30" t="s">
        <v>224</v>
      </c>
      <c r="CA30" t="s">
        <v>132</v>
      </c>
      <c r="CB30" t="s">
        <v>135</v>
      </c>
      <c r="CC30">
        <f t="shared" si="9"/>
        <v>1.34</v>
      </c>
      <c r="CD30" t="s">
        <v>136</v>
      </c>
      <c r="CE30" t="s">
        <v>132</v>
      </c>
      <c r="CF30" t="s">
        <v>142</v>
      </c>
      <c r="CG30" t="s">
        <v>132</v>
      </c>
      <c r="CH30" t="s">
        <v>135</v>
      </c>
      <c r="CI30">
        <f t="shared" si="10"/>
        <v>1.42</v>
      </c>
      <c r="CJ30" t="s">
        <v>143</v>
      </c>
      <c r="CK30" t="s">
        <v>136</v>
      </c>
      <c r="CL30" t="str">
        <f t="shared" si="11"/>
        <v>{"window_index":29,"window_t_start":30,"window_t_end":36,"Data":"2020-03-22","R_e_median":1.37986704653371,"R_e_q0025":1.3395061728395,"R_e_q0975":1.4190408357075,"fit":1.38,"lwr":1.34,"upr":1.42,"low":1.34,"high":1.42},</v>
      </c>
      <c r="DE30">
        <v>1.38</v>
      </c>
    </row>
    <row r="31" spans="1:109">
      <c r="A31" s="9">
        <f t="shared" si="0"/>
        <v>43906</v>
      </c>
      <c r="B31" s="9">
        <v>43908</v>
      </c>
      <c r="C31">
        <v>30</v>
      </c>
      <c r="D31" s="11">
        <v>30</v>
      </c>
      <c r="E31" s="11">
        <v>31</v>
      </c>
      <c r="F31" s="11">
        <v>37</v>
      </c>
      <c r="G31" s="11">
        <v>35</v>
      </c>
      <c r="H31" s="9">
        <v>43913</v>
      </c>
      <c r="I31">
        <v>1.3276353276353201</v>
      </c>
      <c r="J31">
        <v>1.4107312440645701</v>
      </c>
      <c r="K31">
        <v>1.36324786324786</v>
      </c>
      <c r="N31" t="s">
        <v>131</v>
      </c>
      <c r="O31" t="s">
        <v>132</v>
      </c>
      <c r="P31" t="s">
        <v>133</v>
      </c>
      <c r="Q31" t="s">
        <v>132</v>
      </c>
      <c r="R31" t="s">
        <v>135</v>
      </c>
      <c r="S31">
        <v>30</v>
      </c>
      <c r="T31" t="s">
        <v>136</v>
      </c>
      <c r="U31" t="s">
        <v>132</v>
      </c>
      <c r="V31" t="s">
        <v>137</v>
      </c>
      <c r="W31" t="s">
        <v>132</v>
      </c>
      <c r="X31" t="s">
        <v>135</v>
      </c>
      <c r="Y31">
        <f t="shared" si="1"/>
        <v>31</v>
      </c>
      <c r="Z31" t="s">
        <v>136</v>
      </c>
      <c r="AA31" t="s">
        <v>132</v>
      </c>
      <c r="AB31" t="s">
        <v>138</v>
      </c>
      <c r="AC31" t="s">
        <v>132</v>
      </c>
      <c r="AD31" t="s">
        <v>135</v>
      </c>
      <c r="AE31">
        <f t="shared" si="2"/>
        <v>37</v>
      </c>
      <c r="AF31" t="s">
        <v>136</v>
      </c>
      <c r="AG31" t="s">
        <v>132</v>
      </c>
      <c r="AH31" t="s">
        <v>124</v>
      </c>
      <c r="AI31" t="s">
        <v>132</v>
      </c>
      <c r="AJ31" t="s">
        <v>135</v>
      </c>
      <c r="AK31" t="s">
        <v>132</v>
      </c>
      <c r="AL31" s="34" t="s">
        <v>173</v>
      </c>
      <c r="AM31" t="s">
        <v>132</v>
      </c>
      <c r="AN31" t="s">
        <v>136</v>
      </c>
      <c r="AO31" t="s">
        <v>132</v>
      </c>
      <c r="AP31" t="s">
        <v>139</v>
      </c>
      <c r="AQ31" t="s">
        <v>132</v>
      </c>
      <c r="AR31" t="s">
        <v>135</v>
      </c>
      <c r="AS31">
        <f t="shared" si="3"/>
        <v>1.36324786324786</v>
      </c>
      <c r="AT31" t="s">
        <v>136</v>
      </c>
      <c r="AU31" t="s">
        <v>132</v>
      </c>
      <c r="AV31" t="s">
        <v>140</v>
      </c>
      <c r="AW31" t="s">
        <v>132</v>
      </c>
      <c r="AX31" t="s">
        <v>135</v>
      </c>
      <c r="AY31">
        <f t="shared" si="4"/>
        <v>1.3276353276353201</v>
      </c>
      <c r="AZ31" t="s">
        <v>136</v>
      </c>
      <c r="BA31" t="s">
        <v>132</v>
      </c>
      <c r="BB31" t="s">
        <v>141</v>
      </c>
      <c r="BC31" t="s">
        <v>132</v>
      </c>
      <c r="BD31" t="s">
        <v>135</v>
      </c>
      <c r="BE31">
        <f t="shared" si="5"/>
        <v>1.4107312440645701</v>
      </c>
      <c r="BF31" t="s">
        <v>136</v>
      </c>
      <c r="BG31" t="s">
        <v>132</v>
      </c>
      <c r="BH31" t="s">
        <v>129</v>
      </c>
      <c r="BI31" t="s">
        <v>132</v>
      </c>
      <c r="BJ31" t="s">
        <v>135</v>
      </c>
      <c r="BK31">
        <f t="shared" si="6"/>
        <v>1.36</v>
      </c>
      <c r="BL31" t="s">
        <v>136</v>
      </c>
      <c r="BM31" t="s">
        <v>132</v>
      </c>
      <c r="BN31" t="s">
        <v>128</v>
      </c>
      <c r="BO31" t="s">
        <v>132</v>
      </c>
      <c r="BP31" t="s">
        <v>135</v>
      </c>
      <c r="BQ31">
        <f t="shared" si="7"/>
        <v>1.33</v>
      </c>
      <c r="BR31" t="s">
        <v>136</v>
      </c>
      <c r="BS31" t="s">
        <v>132</v>
      </c>
      <c r="BT31" t="s">
        <v>223</v>
      </c>
      <c r="BU31" t="s">
        <v>132</v>
      </c>
      <c r="BV31" t="s">
        <v>135</v>
      </c>
      <c r="BW31">
        <f t="shared" si="8"/>
        <v>1.41</v>
      </c>
      <c r="BX31" t="s">
        <v>136</v>
      </c>
      <c r="BY31" t="s">
        <v>132</v>
      </c>
      <c r="BZ31" t="s">
        <v>224</v>
      </c>
      <c r="CA31" t="s">
        <v>132</v>
      </c>
      <c r="CB31" t="s">
        <v>135</v>
      </c>
      <c r="CC31">
        <f t="shared" si="9"/>
        <v>1.33</v>
      </c>
      <c r="CD31" t="s">
        <v>136</v>
      </c>
      <c r="CE31" t="s">
        <v>132</v>
      </c>
      <c r="CF31" t="s">
        <v>142</v>
      </c>
      <c r="CG31" t="s">
        <v>132</v>
      </c>
      <c r="CH31" t="s">
        <v>135</v>
      </c>
      <c r="CI31">
        <f t="shared" si="10"/>
        <v>1.41</v>
      </c>
      <c r="CJ31" t="s">
        <v>143</v>
      </c>
      <c r="CK31" t="s">
        <v>136</v>
      </c>
      <c r="CL31" t="str">
        <f t="shared" si="11"/>
        <v>{"window_index":30,"window_t_start":31,"window_t_end":37,"Data":"2020-03-23","R_e_median":1.36324786324786,"R_e_q0025":1.32763532763532,"R_e_q0975":1.41073124406457,"fit":1.36,"lwr":1.33,"upr":1.41,"low":1.33,"high":1.41},</v>
      </c>
      <c r="DE31">
        <v>1.36</v>
      </c>
    </row>
    <row r="32" spans="1:109">
      <c r="A32" s="9">
        <f t="shared" si="0"/>
        <v>43907</v>
      </c>
      <c r="B32" s="9">
        <v>43909</v>
      </c>
      <c r="C32">
        <v>31</v>
      </c>
      <c r="D32" s="11">
        <v>31</v>
      </c>
      <c r="E32" s="11">
        <v>32</v>
      </c>
      <c r="F32" s="11">
        <v>38</v>
      </c>
      <c r="G32" s="11">
        <v>36</v>
      </c>
      <c r="H32" s="9">
        <v>43914</v>
      </c>
      <c r="I32">
        <v>1.27540360873694</v>
      </c>
      <c r="J32">
        <v>1.34188034188034</v>
      </c>
      <c r="K32">
        <v>1.30864197530864</v>
      </c>
      <c r="N32" t="s">
        <v>131</v>
      </c>
      <c r="O32" t="s">
        <v>132</v>
      </c>
      <c r="P32" t="s">
        <v>133</v>
      </c>
      <c r="Q32" t="s">
        <v>132</v>
      </c>
      <c r="R32" t="s">
        <v>135</v>
      </c>
      <c r="S32">
        <v>31</v>
      </c>
      <c r="T32" t="s">
        <v>136</v>
      </c>
      <c r="U32" t="s">
        <v>132</v>
      </c>
      <c r="V32" t="s">
        <v>137</v>
      </c>
      <c r="W32" t="s">
        <v>132</v>
      </c>
      <c r="X32" t="s">
        <v>135</v>
      </c>
      <c r="Y32">
        <f t="shared" si="1"/>
        <v>32</v>
      </c>
      <c r="Z32" t="s">
        <v>136</v>
      </c>
      <c r="AA32" t="s">
        <v>132</v>
      </c>
      <c r="AB32" t="s">
        <v>138</v>
      </c>
      <c r="AC32" t="s">
        <v>132</v>
      </c>
      <c r="AD32" t="s">
        <v>135</v>
      </c>
      <c r="AE32">
        <f t="shared" si="2"/>
        <v>38</v>
      </c>
      <c r="AF32" t="s">
        <v>136</v>
      </c>
      <c r="AG32" t="s">
        <v>132</v>
      </c>
      <c r="AH32" t="s">
        <v>124</v>
      </c>
      <c r="AI32" t="s">
        <v>132</v>
      </c>
      <c r="AJ32" t="s">
        <v>135</v>
      </c>
      <c r="AK32" t="s">
        <v>132</v>
      </c>
      <c r="AL32" s="34" t="s">
        <v>174</v>
      </c>
      <c r="AM32" t="s">
        <v>132</v>
      </c>
      <c r="AN32" t="s">
        <v>136</v>
      </c>
      <c r="AO32" t="s">
        <v>132</v>
      </c>
      <c r="AP32" t="s">
        <v>139</v>
      </c>
      <c r="AQ32" t="s">
        <v>132</v>
      </c>
      <c r="AR32" t="s">
        <v>135</v>
      </c>
      <c r="AS32">
        <f t="shared" si="3"/>
        <v>1.30864197530864</v>
      </c>
      <c r="AT32" t="s">
        <v>136</v>
      </c>
      <c r="AU32" t="s">
        <v>132</v>
      </c>
      <c r="AV32" t="s">
        <v>140</v>
      </c>
      <c r="AW32" t="s">
        <v>132</v>
      </c>
      <c r="AX32" t="s">
        <v>135</v>
      </c>
      <c r="AY32">
        <f t="shared" si="4"/>
        <v>1.27540360873694</v>
      </c>
      <c r="AZ32" t="s">
        <v>136</v>
      </c>
      <c r="BA32" t="s">
        <v>132</v>
      </c>
      <c r="BB32" t="s">
        <v>141</v>
      </c>
      <c r="BC32" t="s">
        <v>132</v>
      </c>
      <c r="BD32" t="s">
        <v>135</v>
      </c>
      <c r="BE32">
        <f t="shared" si="5"/>
        <v>1.34188034188034</v>
      </c>
      <c r="BF32" t="s">
        <v>136</v>
      </c>
      <c r="BG32" t="s">
        <v>132</v>
      </c>
      <c r="BH32" t="s">
        <v>129</v>
      </c>
      <c r="BI32" t="s">
        <v>132</v>
      </c>
      <c r="BJ32" t="s">
        <v>135</v>
      </c>
      <c r="BK32">
        <f t="shared" si="6"/>
        <v>1.31</v>
      </c>
      <c r="BL32" t="s">
        <v>136</v>
      </c>
      <c r="BM32" t="s">
        <v>132</v>
      </c>
      <c r="BN32" t="s">
        <v>128</v>
      </c>
      <c r="BO32" t="s">
        <v>132</v>
      </c>
      <c r="BP32" t="s">
        <v>135</v>
      </c>
      <c r="BQ32">
        <f t="shared" si="7"/>
        <v>1.28</v>
      </c>
      <c r="BR32" t="s">
        <v>136</v>
      </c>
      <c r="BS32" t="s">
        <v>132</v>
      </c>
      <c r="BT32" t="s">
        <v>223</v>
      </c>
      <c r="BU32" t="s">
        <v>132</v>
      </c>
      <c r="BV32" t="s">
        <v>135</v>
      </c>
      <c r="BW32">
        <f t="shared" si="8"/>
        <v>1.34</v>
      </c>
      <c r="BX32" t="s">
        <v>136</v>
      </c>
      <c r="BY32" t="s">
        <v>132</v>
      </c>
      <c r="BZ32" t="s">
        <v>224</v>
      </c>
      <c r="CA32" t="s">
        <v>132</v>
      </c>
      <c r="CB32" t="s">
        <v>135</v>
      </c>
      <c r="CC32">
        <f t="shared" si="9"/>
        <v>1.28</v>
      </c>
      <c r="CD32" t="s">
        <v>136</v>
      </c>
      <c r="CE32" t="s">
        <v>132</v>
      </c>
      <c r="CF32" t="s">
        <v>142</v>
      </c>
      <c r="CG32" t="s">
        <v>132</v>
      </c>
      <c r="CH32" t="s">
        <v>135</v>
      </c>
      <c r="CI32">
        <f t="shared" si="10"/>
        <v>1.34</v>
      </c>
      <c r="CJ32" t="s">
        <v>143</v>
      </c>
      <c r="CK32" t="s">
        <v>136</v>
      </c>
      <c r="CL32" t="str">
        <f t="shared" si="11"/>
        <v>{"window_index":31,"window_t_start":32,"window_t_end":38,"Data":"2020-03-24","R_e_median":1.30864197530864,"R_e_q0025":1.27540360873694,"R_e_q0975":1.34188034188034,"fit":1.31,"lwr":1.28,"upr":1.34,"low":1.28,"high":1.34},</v>
      </c>
      <c r="DE32">
        <v>1.31</v>
      </c>
    </row>
    <row r="33" spans="1:109">
      <c r="A33" s="9">
        <f t="shared" si="0"/>
        <v>43908</v>
      </c>
      <c r="B33" s="9">
        <v>43910</v>
      </c>
      <c r="C33">
        <v>32</v>
      </c>
      <c r="D33" s="11">
        <v>32</v>
      </c>
      <c r="E33" s="11">
        <v>33</v>
      </c>
      <c r="F33" s="11">
        <v>39</v>
      </c>
      <c r="G33" s="11">
        <v>37</v>
      </c>
      <c r="H33" s="9">
        <v>43915</v>
      </c>
      <c r="I33">
        <v>1.2386039886039799</v>
      </c>
      <c r="J33">
        <v>1.3181386514719799</v>
      </c>
      <c r="K33">
        <v>1.2765906932573601</v>
      </c>
      <c r="N33" t="s">
        <v>131</v>
      </c>
      <c r="O33" t="s">
        <v>132</v>
      </c>
      <c r="P33" t="s">
        <v>133</v>
      </c>
      <c r="Q33" t="s">
        <v>132</v>
      </c>
      <c r="R33" t="s">
        <v>135</v>
      </c>
      <c r="S33">
        <v>32</v>
      </c>
      <c r="T33" t="s">
        <v>136</v>
      </c>
      <c r="U33" t="s">
        <v>132</v>
      </c>
      <c r="V33" t="s">
        <v>137</v>
      </c>
      <c r="W33" t="s">
        <v>132</v>
      </c>
      <c r="X33" t="s">
        <v>135</v>
      </c>
      <c r="Y33">
        <f t="shared" si="1"/>
        <v>33</v>
      </c>
      <c r="Z33" t="s">
        <v>136</v>
      </c>
      <c r="AA33" t="s">
        <v>132</v>
      </c>
      <c r="AB33" t="s">
        <v>138</v>
      </c>
      <c r="AC33" t="s">
        <v>132</v>
      </c>
      <c r="AD33" t="s">
        <v>135</v>
      </c>
      <c r="AE33">
        <f t="shared" si="2"/>
        <v>39</v>
      </c>
      <c r="AF33" t="s">
        <v>136</v>
      </c>
      <c r="AG33" t="s">
        <v>132</v>
      </c>
      <c r="AH33" t="s">
        <v>124</v>
      </c>
      <c r="AI33" t="s">
        <v>132</v>
      </c>
      <c r="AJ33" t="s">
        <v>135</v>
      </c>
      <c r="AK33" t="s">
        <v>132</v>
      </c>
      <c r="AL33" s="34" t="s">
        <v>175</v>
      </c>
      <c r="AM33" t="s">
        <v>132</v>
      </c>
      <c r="AN33" t="s">
        <v>136</v>
      </c>
      <c r="AO33" t="s">
        <v>132</v>
      </c>
      <c r="AP33" t="s">
        <v>139</v>
      </c>
      <c r="AQ33" t="s">
        <v>132</v>
      </c>
      <c r="AR33" t="s">
        <v>135</v>
      </c>
      <c r="AS33">
        <f t="shared" si="3"/>
        <v>1.2765906932573601</v>
      </c>
      <c r="AT33" t="s">
        <v>136</v>
      </c>
      <c r="AU33" t="s">
        <v>132</v>
      </c>
      <c r="AV33" t="s">
        <v>140</v>
      </c>
      <c r="AW33" t="s">
        <v>132</v>
      </c>
      <c r="AX33" t="s">
        <v>135</v>
      </c>
      <c r="AY33">
        <f t="shared" si="4"/>
        <v>1.2386039886039799</v>
      </c>
      <c r="AZ33" t="s">
        <v>136</v>
      </c>
      <c r="BA33" t="s">
        <v>132</v>
      </c>
      <c r="BB33" t="s">
        <v>141</v>
      </c>
      <c r="BC33" t="s">
        <v>132</v>
      </c>
      <c r="BD33" t="s">
        <v>135</v>
      </c>
      <c r="BE33">
        <f t="shared" si="5"/>
        <v>1.3181386514719799</v>
      </c>
      <c r="BF33" t="s">
        <v>136</v>
      </c>
      <c r="BG33" t="s">
        <v>132</v>
      </c>
      <c r="BH33" t="s">
        <v>129</v>
      </c>
      <c r="BI33" t="s">
        <v>132</v>
      </c>
      <c r="BJ33" t="s">
        <v>135</v>
      </c>
      <c r="BK33">
        <f t="shared" si="6"/>
        <v>1.28</v>
      </c>
      <c r="BL33" t="s">
        <v>136</v>
      </c>
      <c r="BM33" t="s">
        <v>132</v>
      </c>
      <c r="BN33" t="s">
        <v>128</v>
      </c>
      <c r="BO33" t="s">
        <v>132</v>
      </c>
      <c r="BP33" t="s">
        <v>135</v>
      </c>
      <c r="BQ33">
        <f t="shared" si="7"/>
        <v>1.24</v>
      </c>
      <c r="BR33" t="s">
        <v>136</v>
      </c>
      <c r="BS33" t="s">
        <v>132</v>
      </c>
      <c r="BT33" t="s">
        <v>223</v>
      </c>
      <c r="BU33" t="s">
        <v>132</v>
      </c>
      <c r="BV33" t="s">
        <v>135</v>
      </c>
      <c r="BW33">
        <f t="shared" si="8"/>
        <v>1.32</v>
      </c>
      <c r="BX33" t="s">
        <v>136</v>
      </c>
      <c r="BY33" t="s">
        <v>132</v>
      </c>
      <c r="BZ33" t="s">
        <v>224</v>
      </c>
      <c r="CA33" t="s">
        <v>132</v>
      </c>
      <c r="CB33" t="s">
        <v>135</v>
      </c>
      <c r="CC33">
        <f t="shared" si="9"/>
        <v>1.24</v>
      </c>
      <c r="CD33" t="s">
        <v>136</v>
      </c>
      <c r="CE33" t="s">
        <v>132</v>
      </c>
      <c r="CF33" t="s">
        <v>142</v>
      </c>
      <c r="CG33" t="s">
        <v>132</v>
      </c>
      <c r="CH33" t="s">
        <v>135</v>
      </c>
      <c r="CI33">
        <f t="shared" si="10"/>
        <v>1.32</v>
      </c>
      <c r="CJ33" t="s">
        <v>143</v>
      </c>
      <c r="CK33" t="s">
        <v>136</v>
      </c>
      <c r="CL33" t="str">
        <f t="shared" si="11"/>
        <v>{"window_index":32,"window_t_start":33,"window_t_end":39,"Data":"2020-03-25","R_e_median":1.27659069325736,"R_e_q0025":1.23860398860398,"R_e_q0975":1.31813865147198,"fit":1.28,"lwr":1.24,"upr":1.32,"low":1.24,"high":1.32},</v>
      </c>
      <c r="DE33">
        <v>1.28</v>
      </c>
    </row>
    <row r="34" spans="1:109">
      <c r="A34" s="9">
        <f t="shared" si="0"/>
        <v>43909</v>
      </c>
      <c r="B34" s="9">
        <v>43911</v>
      </c>
      <c r="C34">
        <v>33</v>
      </c>
      <c r="D34" s="11">
        <v>33</v>
      </c>
      <c r="E34" s="11">
        <v>34</v>
      </c>
      <c r="F34" s="11">
        <v>40</v>
      </c>
      <c r="G34" s="11">
        <v>38</v>
      </c>
      <c r="H34" s="9">
        <v>43916</v>
      </c>
      <c r="I34">
        <v>1.1887464387464399</v>
      </c>
      <c r="J34">
        <v>1.252849002849</v>
      </c>
      <c r="K34">
        <v>1.2196106362773</v>
      </c>
      <c r="N34" t="s">
        <v>131</v>
      </c>
      <c r="O34" t="s">
        <v>132</v>
      </c>
      <c r="P34" t="s">
        <v>133</v>
      </c>
      <c r="Q34" t="s">
        <v>132</v>
      </c>
      <c r="R34" t="s">
        <v>135</v>
      </c>
      <c r="S34">
        <v>33</v>
      </c>
      <c r="T34" t="s">
        <v>136</v>
      </c>
      <c r="U34" t="s">
        <v>132</v>
      </c>
      <c r="V34" t="s">
        <v>137</v>
      </c>
      <c r="W34" t="s">
        <v>132</v>
      </c>
      <c r="X34" t="s">
        <v>135</v>
      </c>
      <c r="Y34">
        <f t="shared" si="1"/>
        <v>34</v>
      </c>
      <c r="Z34" t="s">
        <v>136</v>
      </c>
      <c r="AA34" t="s">
        <v>132</v>
      </c>
      <c r="AB34" t="s">
        <v>138</v>
      </c>
      <c r="AC34" t="s">
        <v>132</v>
      </c>
      <c r="AD34" t="s">
        <v>135</v>
      </c>
      <c r="AE34">
        <f t="shared" si="2"/>
        <v>40</v>
      </c>
      <c r="AF34" t="s">
        <v>136</v>
      </c>
      <c r="AG34" t="s">
        <v>132</v>
      </c>
      <c r="AH34" t="s">
        <v>124</v>
      </c>
      <c r="AI34" t="s">
        <v>132</v>
      </c>
      <c r="AJ34" t="s">
        <v>135</v>
      </c>
      <c r="AK34" t="s">
        <v>132</v>
      </c>
      <c r="AL34" s="34" t="s">
        <v>176</v>
      </c>
      <c r="AM34" t="s">
        <v>132</v>
      </c>
      <c r="AN34" t="s">
        <v>136</v>
      </c>
      <c r="AO34" t="s">
        <v>132</v>
      </c>
      <c r="AP34" t="s">
        <v>139</v>
      </c>
      <c r="AQ34" t="s">
        <v>132</v>
      </c>
      <c r="AR34" t="s">
        <v>135</v>
      </c>
      <c r="AS34">
        <f t="shared" si="3"/>
        <v>1.2196106362773</v>
      </c>
      <c r="AT34" t="s">
        <v>136</v>
      </c>
      <c r="AU34" t="s">
        <v>132</v>
      </c>
      <c r="AV34" t="s">
        <v>140</v>
      </c>
      <c r="AW34" t="s">
        <v>132</v>
      </c>
      <c r="AX34" t="s">
        <v>135</v>
      </c>
      <c r="AY34">
        <f t="shared" si="4"/>
        <v>1.1887464387464399</v>
      </c>
      <c r="AZ34" t="s">
        <v>136</v>
      </c>
      <c r="BA34" t="s">
        <v>132</v>
      </c>
      <c r="BB34" t="s">
        <v>141</v>
      </c>
      <c r="BC34" t="s">
        <v>132</v>
      </c>
      <c r="BD34" t="s">
        <v>135</v>
      </c>
      <c r="BE34">
        <f t="shared" si="5"/>
        <v>1.252849002849</v>
      </c>
      <c r="BF34" t="s">
        <v>136</v>
      </c>
      <c r="BG34" t="s">
        <v>132</v>
      </c>
      <c r="BH34" t="s">
        <v>129</v>
      </c>
      <c r="BI34" t="s">
        <v>132</v>
      </c>
      <c r="BJ34" t="s">
        <v>135</v>
      </c>
      <c r="BK34">
        <f t="shared" si="6"/>
        <v>1.22</v>
      </c>
      <c r="BL34" t="s">
        <v>136</v>
      </c>
      <c r="BM34" t="s">
        <v>132</v>
      </c>
      <c r="BN34" t="s">
        <v>128</v>
      </c>
      <c r="BO34" t="s">
        <v>132</v>
      </c>
      <c r="BP34" t="s">
        <v>135</v>
      </c>
      <c r="BQ34">
        <f t="shared" si="7"/>
        <v>1.19</v>
      </c>
      <c r="BR34" t="s">
        <v>136</v>
      </c>
      <c r="BS34" t="s">
        <v>132</v>
      </c>
      <c r="BT34" t="s">
        <v>223</v>
      </c>
      <c r="BU34" t="s">
        <v>132</v>
      </c>
      <c r="BV34" t="s">
        <v>135</v>
      </c>
      <c r="BW34">
        <f t="shared" si="8"/>
        <v>1.25</v>
      </c>
      <c r="BX34" t="s">
        <v>136</v>
      </c>
      <c r="BY34" t="s">
        <v>132</v>
      </c>
      <c r="BZ34" t="s">
        <v>224</v>
      </c>
      <c r="CA34" t="s">
        <v>132</v>
      </c>
      <c r="CB34" t="s">
        <v>135</v>
      </c>
      <c r="CC34">
        <f t="shared" si="9"/>
        <v>1.19</v>
      </c>
      <c r="CD34" t="s">
        <v>136</v>
      </c>
      <c r="CE34" t="s">
        <v>132</v>
      </c>
      <c r="CF34" t="s">
        <v>142</v>
      </c>
      <c r="CG34" t="s">
        <v>132</v>
      </c>
      <c r="CH34" t="s">
        <v>135</v>
      </c>
      <c r="CI34">
        <f t="shared" si="10"/>
        <v>1.25</v>
      </c>
      <c r="CJ34" t="s">
        <v>143</v>
      </c>
      <c r="CK34" t="s">
        <v>136</v>
      </c>
      <c r="CL34" t="str">
        <f t="shared" si="11"/>
        <v>{"window_index":33,"window_t_start":34,"window_t_end":40,"Data":"2020-03-26","R_e_median":1.2196106362773,"R_e_q0025":1.18874643874644,"R_e_q0975":1.252849002849,"fit":1.22,"lwr":1.19,"upr":1.25,"low":1.19,"high":1.25},</v>
      </c>
      <c r="DE34">
        <v>1.22</v>
      </c>
    </row>
    <row r="35" spans="1:109">
      <c r="A35" s="9">
        <f t="shared" si="0"/>
        <v>43910</v>
      </c>
      <c r="B35" s="9">
        <v>43912</v>
      </c>
      <c r="C35">
        <v>34</v>
      </c>
      <c r="D35" s="11">
        <v>34</v>
      </c>
      <c r="E35" s="11">
        <v>35</v>
      </c>
      <c r="F35" s="11">
        <v>41</v>
      </c>
      <c r="G35" s="11">
        <v>39</v>
      </c>
      <c r="H35" s="9">
        <v>43917</v>
      </c>
      <c r="I35">
        <v>1.13888888888888</v>
      </c>
      <c r="J35">
        <v>1.21248812915479</v>
      </c>
      <c r="K35">
        <v>1.1721272554605799</v>
      </c>
      <c r="N35" t="s">
        <v>131</v>
      </c>
      <c r="O35" t="s">
        <v>132</v>
      </c>
      <c r="P35" t="s">
        <v>133</v>
      </c>
      <c r="Q35" t="s">
        <v>132</v>
      </c>
      <c r="R35" t="s">
        <v>135</v>
      </c>
      <c r="S35">
        <v>34</v>
      </c>
      <c r="T35" t="s">
        <v>136</v>
      </c>
      <c r="U35" t="s">
        <v>132</v>
      </c>
      <c r="V35" t="s">
        <v>137</v>
      </c>
      <c r="W35" t="s">
        <v>132</v>
      </c>
      <c r="X35" t="s">
        <v>135</v>
      </c>
      <c r="Y35">
        <f t="shared" si="1"/>
        <v>35</v>
      </c>
      <c r="Z35" t="s">
        <v>136</v>
      </c>
      <c r="AA35" t="s">
        <v>132</v>
      </c>
      <c r="AB35" t="s">
        <v>138</v>
      </c>
      <c r="AC35" t="s">
        <v>132</v>
      </c>
      <c r="AD35" t="s">
        <v>135</v>
      </c>
      <c r="AE35">
        <f t="shared" si="2"/>
        <v>41</v>
      </c>
      <c r="AF35" t="s">
        <v>136</v>
      </c>
      <c r="AG35" t="s">
        <v>132</v>
      </c>
      <c r="AH35" t="s">
        <v>124</v>
      </c>
      <c r="AI35" t="s">
        <v>132</v>
      </c>
      <c r="AJ35" t="s">
        <v>135</v>
      </c>
      <c r="AK35" t="s">
        <v>132</v>
      </c>
      <c r="AL35" s="34" t="s">
        <v>177</v>
      </c>
      <c r="AM35" t="s">
        <v>132</v>
      </c>
      <c r="AN35" t="s">
        <v>136</v>
      </c>
      <c r="AO35" t="s">
        <v>132</v>
      </c>
      <c r="AP35" t="s">
        <v>139</v>
      </c>
      <c r="AQ35" t="s">
        <v>132</v>
      </c>
      <c r="AR35" t="s">
        <v>135</v>
      </c>
      <c r="AS35">
        <f t="shared" si="3"/>
        <v>1.1721272554605799</v>
      </c>
      <c r="AT35" t="s">
        <v>136</v>
      </c>
      <c r="AU35" t="s">
        <v>132</v>
      </c>
      <c r="AV35" t="s">
        <v>140</v>
      </c>
      <c r="AW35" t="s">
        <v>132</v>
      </c>
      <c r="AX35" t="s">
        <v>135</v>
      </c>
      <c r="AY35">
        <f t="shared" si="4"/>
        <v>1.13888888888888</v>
      </c>
      <c r="AZ35" t="s">
        <v>136</v>
      </c>
      <c r="BA35" t="s">
        <v>132</v>
      </c>
      <c r="BB35" t="s">
        <v>141</v>
      </c>
      <c r="BC35" t="s">
        <v>132</v>
      </c>
      <c r="BD35" t="s">
        <v>135</v>
      </c>
      <c r="BE35">
        <f t="shared" si="5"/>
        <v>1.21248812915479</v>
      </c>
      <c r="BF35" t="s">
        <v>136</v>
      </c>
      <c r="BG35" t="s">
        <v>132</v>
      </c>
      <c r="BH35" t="s">
        <v>129</v>
      </c>
      <c r="BI35" t="s">
        <v>132</v>
      </c>
      <c r="BJ35" t="s">
        <v>135</v>
      </c>
      <c r="BK35">
        <f t="shared" si="6"/>
        <v>1.17</v>
      </c>
      <c r="BL35" t="s">
        <v>136</v>
      </c>
      <c r="BM35" t="s">
        <v>132</v>
      </c>
      <c r="BN35" t="s">
        <v>128</v>
      </c>
      <c r="BO35" t="s">
        <v>132</v>
      </c>
      <c r="BP35" t="s">
        <v>135</v>
      </c>
      <c r="BQ35">
        <f t="shared" si="7"/>
        <v>1.1399999999999999</v>
      </c>
      <c r="BR35" t="s">
        <v>136</v>
      </c>
      <c r="BS35" t="s">
        <v>132</v>
      </c>
      <c r="BT35" t="s">
        <v>223</v>
      </c>
      <c r="BU35" t="s">
        <v>132</v>
      </c>
      <c r="BV35" t="s">
        <v>135</v>
      </c>
      <c r="BW35">
        <f t="shared" si="8"/>
        <v>1.21</v>
      </c>
      <c r="BX35" t="s">
        <v>136</v>
      </c>
      <c r="BY35" t="s">
        <v>132</v>
      </c>
      <c r="BZ35" t="s">
        <v>224</v>
      </c>
      <c r="CA35" t="s">
        <v>132</v>
      </c>
      <c r="CB35" t="s">
        <v>135</v>
      </c>
      <c r="CC35">
        <f t="shared" si="9"/>
        <v>1.1399999999999999</v>
      </c>
      <c r="CD35" t="s">
        <v>136</v>
      </c>
      <c r="CE35" t="s">
        <v>132</v>
      </c>
      <c r="CF35" t="s">
        <v>142</v>
      </c>
      <c r="CG35" t="s">
        <v>132</v>
      </c>
      <c r="CH35" t="s">
        <v>135</v>
      </c>
      <c r="CI35">
        <f t="shared" si="10"/>
        <v>1.21</v>
      </c>
      <c r="CJ35" t="s">
        <v>143</v>
      </c>
      <c r="CK35" t="s">
        <v>136</v>
      </c>
      <c r="CL35" t="str">
        <f t="shared" si="11"/>
        <v>{"window_index":34,"window_t_start":35,"window_t_end":41,"Data":"2020-03-27","R_e_median":1.17212725546058,"R_e_q0025":1.13888888888888,"R_e_q0975":1.21248812915479,"fit":1.17,"lwr":1.14,"upr":1.21,"low":1.14,"high":1.21},</v>
      </c>
      <c r="DE35">
        <v>1.17</v>
      </c>
    </row>
    <row r="36" spans="1:109">
      <c r="A36" s="9">
        <f t="shared" si="0"/>
        <v>43911</v>
      </c>
      <c r="B36" s="9">
        <v>43913</v>
      </c>
      <c r="C36">
        <v>35</v>
      </c>
      <c r="D36" s="11">
        <v>35</v>
      </c>
      <c r="E36" s="11">
        <v>36</v>
      </c>
      <c r="F36" s="11">
        <v>42</v>
      </c>
      <c r="G36" s="11">
        <v>40</v>
      </c>
      <c r="H36" s="9">
        <v>43918</v>
      </c>
      <c r="I36">
        <v>1.0985280151946799</v>
      </c>
      <c r="J36">
        <v>1.1531339031339001</v>
      </c>
      <c r="K36">
        <v>1.1240503323836599</v>
      </c>
      <c r="N36" t="s">
        <v>131</v>
      </c>
      <c r="O36" t="s">
        <v>132</v>
      </c>
      <c r="P36" t="s">
        <v>133</v>
      </c>
      <c r="Q36" t="s">
        <v>132</v>
      </c>
      <c r="R36" t="s">
        <v>135</v>
      </c>
      <c r="S36">
        <v>35</v>
      </c>
      <c r="T36" t="s">
        <v>136</v>
      </c>
      <c r="U36" t="s">
        <v>132</v>
      </c>
      <c r="V36" t="s">
        <v>137</v>
      </c>
      <c r="W36" t="s">
        <v>132</v>
      </c>
      <c r="X36" t="s">
        <v>135</v>
      </c>
      <c r="Y36">
        <f t="shared" si="1"/>
        <v>36</v>
      </c>
      <c r="Z36" t="s">
        <v>136</v>
      </c>
      <c r="AA36" t="s">
        <v>132</v>
      </c>
      <c r="AB36" t="s">
        <v>138</v>
      </c>
      <c r="AC36" t="s">
        <v>132</v>
      </c>
      <c r="AD36" t="s">
        <v>135</v>
      </c>
      <c r="AE36">
        <f t="shared" si="2"/>
        <v>42</v>
      </c>
      <c r="AF36" t="s">
        <v>136</v>
      </c>
      <c r="AG36" t="s">
        <v>132</v>
      </c>
      <c r="AH36" t="s">
        <v>124</v>
      </c>
      <c r="AI36" t="s">
        <v>132</v>
      </c>
      <c r="AJ36" t="s">
        <v>135</v>
      </c>
      <c r="AK36" t="s">
        <v>132</v>
      </c>
      <c r="AL36" s="34" t="s">
        <v>178</v>
      </c>
      <c r="AM36" t="s">
        <v>132</v>
      </c>
      <c r="AN36" t="s">
        <v>136</v>
      </c>
      <c r="AO36" t="s">
        <v>132</v>
      </c>
      <c r="AP36" t="s">
        <v>139</v>
      </c>
      <c r="AQ36" t="s">
        <v>132</v>
      </c>
      <c r="AR36" t="s">
        <v>135</v>
      </c>
      <c r="AS36">
        <f t="shared" si="3"/>
        <v>1.1240503323836599</v>
      </c>
      <c r="AT36" t="s">
        <v>136</v>
      </c>
      <c r="AU36" t="s">
        <v>132</v>
      </c>
      <c r="AV36" t="s">
        <v>140</v>
      </c>
      <c r="AW36" t="s">
        <v>132</v>
      </c>
      <c r="AX36" t="s">
        <v>135</v>
      </c>
      <c r="AY36">
        <f t="shared" si="4"/>
        <v>1.0985280151946799</v>
      </c>
      <c r="AZ36" t="s">
        <v>136</v>
      </c>
      <c r="BA36" t="s">
        <v>132</v>
      </c>
      <c r="BB36" t="s">
        <v>141</v>
      </c>
      <c r="BC36" t="s">
        <v>132</v>
      </c>
      <c r="BD36" t="s">
        <v>135</v>
      </c>
      <c r="BE36">
        <f t="shared" si="5"/>
        <v>1.1531339031339001</v>
      </c>
      <c r="BF36" t="s">
        <v>136</v>
      </c>
      <c r="BG36" t="s">
        <v>132</v>
      </c>
      <c r="BH36" t="s">
        <v>129</v>
      </c>
      <c r="BI36" t="s">
        <v>132</v>
      </c>
      <c r="BJ36" t="s">
        <v>135</v>
      </c>
      <c r="BK36">
        <f t="shared" si="6"/>
        <v>1.1200000000000001</v>
      </c>
      <c r="BL36" t="s">
        <v>136</v>
      </c>
      <c r="BM36" t="s">
        <v>132</v>
      </c>
      <c r="BN36" t="s">
        <v>128</v>
      </c>
      <c r="BO36" t="s">
        <v>132</v>
      </c>
      <c r="BP36" t="s">
        <v>135</v>
      </c>
      <c r="BQ36">
        <f t="shared" si="7"/>
        <v>1.1000000000000001</v>
      </c>
      <c r="BR36" t="s">
        <v>136</v>
      </c>
      <c r="BS36" t="s">
        <v>132</v>
      </c>
      <c r="BT36" t="s">
        <v>223</v>
      </c>
      <c r="BU36" t="s">
        <v>132</v>
      </c>
      <c r="BV36" t="s">
        <v>135</v>
      </c>
      <c r="BW36">
        <f t="shared" si="8"/>
        <v>1.1499999999999999</v>
      </c>
      <c r="BX36" t="s">
        <v>136</v>
      </c>
      <c r="BY36" t="s">
        <v>132</v>
      </c>
      <c r="BZ36" t="s">
        <v>224</v>
      </c>
      <c r="CA36" t="s">
        <v>132</v>
      </c>
      <c r="CB36" t="s">
        <v>135</v>
      </c>
      <c r="CC36">
        <f t="shared" si="9"/>
        <v>1.1000000000000001</v>
      </c>
      <c r="CD36" t="s">
        <v>136</v>
      </c>
      <c r="CE36" t="s">
        <v>132</v>
      </c>
      <c r="CF36" t="s">
        <v>142</v>
      </c>
      <c r="CG36" t="s">
        <v>132</v>
      </c>
      <c r="CH36" t="s">
        <v>135</v>
      </c>
      <c r="CI36">
        <f t="shared" si="10"/>
        <v>1.1499999999999999</v>
      </c>
      <c r="CJ36" t="s">
        <v>143</v>
      </c>
      <c r="CK36" t="s">
        <v>136</v>
      </c>
      <c r="CL36" t="str">
        <f t="shared" si="11"/>
        <v>{"window_index":35,"window_t_start":36,"window_t_end":42,"Data":"2020-03-28","R_e_median":1.12405033238366,"R_e_q0025":1.09852801519468,"R_e_q0975":1.1531339031339,"fit":1.12,"lwr":1.1,"upr":1.15,"low":1.1,"high":1.15},</v>
      </c>
      <c r="DE36">
        <v>1.1200000000000001</v>
      </c>
    </row>
    <row r="37" spans="1:109">
      <c r="A37" s="9">
        <f t="shared" si="0"/>
        <v>43912</v>
      </c>
      <c r="B37" s="9">
        <v>43914</v>
      </c>
      <c r="C37">
        <v>36</v>
      </c>
      <c r="D37" s="11">
        <v>36</v>
      </c>
      <c r="E37" s="11">
        <v>37</v>
      </c>
      <c r="F37" s="11">
        <v>43</v>
      </c>
      <c r="G37" s="11">
        <v>41</v>
      </c>
      <c r="H37" s="9">
        <v>43919</v>
      </c>
      <c r="I37">
        <v>1.0486704653371299</v>
      </c>
      <c r="J37">
        <v>1.1151471984805299</v>
      </c>
      <c r="K37">
        <v>1.07953466286799</v>
      </c>
      <c r="N37" t="s">
        <v>131</v>
      </c>
      <c r="O37" t="s">
        <v>132</v>
      </c>
      <c r="P37" t="s">
        <v>133</v>
      </c>
      <c r="Q37" t="s">
        <v>132</v>
      </c>
      <c r="R37" t="s">
        <v>135</v>
      </c>
      <c r="S37">
        <v>36</v>
      </c>
      <c r="T37" t="s">
        <v>136</v>
      </c>
      <c r="U37" t="s">
        <v>132</v>
      </c>
      <c r="V37" t="s">
        <v>137</v>
      </c>
      <c r="W37" t="s">
        <v>132</v>
      </c>
      <c r="X37" t="s">
        <v>135</v>
      </c>
      <c r="Y37">
        <f t="shared" si="1"/>
        <v>37</v>
      </c>
      <c r="Z37" t="s">
        <v>136</v>
      </c>
      <c r="AA37" t="s">
        <v>132</v>
      </c>
      <c r="AB37" t="s">
        <v>138</v>
      </c>
      <c r="AC37" t="s">
        <v>132</v>
      </c>
      <c r="AD37" t="s">
        <v>135</v>
      </c>
      <c r="AE37">
        <f t="shared" si="2"/>
        <v>43</v>
      </c>
      <c r="AF37" t="s">
        <v>136</v>
      </c>
      <c r="AG37" t="s">
        <v>132</v>
      </c>
      <c r="AH37" t="s">
        <v>124</v>
      </c>
      <c r="AI37" t="s">
        <v>132</v>
      </c>
      <c r="AJ37" t="s">
        <v>135</v>
      </c>
      <c r="AK37" t="s">
        <v>132</v>
      </c>
      <c r="AL37" s="34" t="s">
        <v>179</v>
      </c>
      <c r="AM37" t="s">
        <v>132</v>
      </c>
      <c r="AN37" t="s">
        <v>136</v>
      </c>
      <c r="AO37" t="s">
        <v>132</v>
      </c>
      <c r="AP37" t="s">
        <v>139</v>
      </c>
      <c r="AQ37" t="s">
        <v>132</v>
      </c>
      <c r="AR37" t="s">
        <v>135</v>
      </c>
      <c r="AS37">
        <f t="shared" si="3"/>
        <v>1.07953466286799</v>
      </c>
      <c r="AT37" t="s">
        <v>136</v>
      </c>
      <c r="AU37" t="s">
        <v>132</v>
      </c>
      <c r="AV37" t="s">
        <v>140</v>
      </c>
      <c r="AW37" t="s">
        <v>132</v>
      </c>
      <c r="AX37" t="s">
        <v>135</v>
      </c>
      <c r="AY37">
        <f t="shared" si="4"/>
        <v>1.0486704653371299</v>
      </c>
      <c r="AZ37" t="s">
        <v>136</v>
      </c>
      <c r="BA37" t="s">
        <v>132</v>
      </c>
      <c r="BB37" t="s">
        <v>141</v>
      </c>
      <c r="BC37" t="s">
        <v>132</v>
      </c>
      <c r="BD37" t="s">
        <v>135</v>
      </c>
      <c r="BE37">
        <f t="shared" si="5"/>
        <v>1.1151471984805299</v>
      </c>
      <c r="BF37" t="s">
        <v>136</v>
      </c>
      <c r="BG37" t="s">
        <v>132</v>
      </c>
      <c r="BH37" t="s">
        <v>129</v>
      </c>
      <c r="BI37" t="s">
        <v>132</v>
      </c>
      <c r="BJ37" t="s">
        <v>135</v>
      </c>
      <c r="BK37">
        <f t="shared" si="6"/>
        <v>1.08</v>
      </c>
      <c r="BL37" t="s">
        <v>136</v>
      </c>
      <c r="BM37" t="s">
        <v>132</v>
      </c>
      <c r="BN37" t="s">
        <v>128</v>
      </c>
      <c r="BO37" t="s">
        <v>132</v>
      </c>
      <c r="BP37" t="s">
        <v>135</v>
      </c>
      <c r="BQ37">
        <f t="shared" si="7"/>
        <v>1.05</v>
      </c>
      <c r="BR37" t="s">
        <v>136</v>
      </c>
      <c r="BS37" t="s">
        <v>132</v>
      </c>
      <c r="BT37" t="s">
        <v>223</v>
      </c>
      <c r="BU37" t="s">
        <v>132</v>
      </c>
      <c r="BV37" t="s">
        <v>135</v>
      </c>
      <c r="BW37">
        <f t="shared" si="8"/>
        <v>1.1200000000000001</v>
      </c>
      <c r="BX37" t="s">
        <v>136</v>
      </c>
      <c r="BY37" t="s">
        <v>132</v>
      </c>
      <c r="BZ37" t="s">
        <v>224</v>
      </c>
      <c r="CA37" t="s">
        <v>132</v>
      </c>
      <c r="CB37" t="s">
        <v>135</v>
      </c>
      <c r="CC37">
        <f t="shared" si="9"/>
        <v>1.05</v>
      </c>
      <c r="CD37" t="s">
        <v>136</v>
      </c>
      <c r="CE37" t="s">
        <v>132</v>
      </c>
      <c r="CF37" t="s">
        <v>142</v>
      </c>
      <c r="CG37" t="s">
        <v>132</v>
      </c>
      <c r="CH37" t="s">
        <v>135</v>
      </c>
      <c r="CI37">
        <f t="shared" si="10"/>
        <v>1.1200000000000001</v>
      </c>
      <c r="CJ37" t="s">
        <v>143</v>
      </c>
      <c r="CK37" t="s">
        <v>136</v>
      </c>
      <c r="CL37" t="str">
        <f t="shared" si="11"/>
        <v>{"window_index":36,"window_t_start":37,"window_t_end":43,"Data":"2020-03-29","R_e_median":1.07953466286799,"R_e_q0025":1.04867046533713,"R_e_q0975":1.11514719848053,"fit":1.08,"lwr":1.05,"upr":1.12,"low":1.05,"high":1.12},</v>
      </c>
      <c r="DE37">
        <v>1.08</v>
      </c>
    </row>
    <row r="38" spans="1:109">
      <c r="A38" s="9">
        <f t="shared" si="0"/>
        <v>43913</v>
      </c>
      <c r="B38" s="9">
        <v>43915</v>
      </c>
      <c r="C38">
        <v>37</v>
      </c>
      <c r="D38" s="11">
        <v>37</v>
      </c>
      <c r="E38" s="11">
        <v>38</v>
      </c>
      <c r="F38" s="11">
        <v>44</v>
      </c>
      <c r="G38" s="11">
        <v>42</v>
      </c>
      <c r="H38" s="9">
        <v>43920</v>
      </c>
      <c r="I38">
        <v>1.0201804368470999</v>
      </c>
      <c r="J38">
        <v>1.0664767331434</v>
      </c>
      <c r="K38">
        <v>1.04510921177587</v>
      </c>
      <c r="N38" t="s">
        <v>131</v>
      </c>
      <c r="O38" t="s">
        <v>132</v>
      </c>
      <c r="P38" t="s">
        <v>133</v>
      </c>
      <c r="Q38" t="s">
        <v>132</v>
      </c>
      <c r="R38" t="s">
        <v>135</v>
      </c>
      <c r="S38">
        <v>37</v>
      </c>
      <c r="T38" t="s">
        <v>136</v>
      </c>
      <c r="U38" t="s">
        <v>132</v>
      </c>
      <c r="V38" t="s">
        <v>137</v>
      </c>
      <c r="W38" t="s">
        <v>132</v>
      </c>
      <c r="X38" t="s">
        <v>135</v>
      </c>
      <c r="Y38">
        <f t="shared" si="1"/>
        <v>38</v>
      </c>
      <c r="Z38" t="s">
        <v>136</v>
      </c>
      <c r="AA38" t="s">
        <v>132</v>
      </c>
      <c r="AB38" t="s">
        <v>138</v>
      </c>
      <c r="AC38" t="s">
        <v>132</v>
      </c>
      <c r="AD38" t="s">
        <v>135</v>
      </c>
      <c r="AE38">
        <f t="shared" si="2"/>
        <v>44</v>
      </c>
      <c r="AF38" t="s">
        <v>136</v>
      </c>
      <c r="AG38" t="s">
        <v>132</v>
      </c>
      <c r="AH38" t="s">
        <v>124</v>
      </c>
      <c r="AI38" t="s">
        <v>132</v>
      </c>
      <c r="AJ38" t="s">
        <v>135</v>
      </c>
      <c r="AK38" t="s">
        <v>132</v>
      </c>
      <c r="AL38" s="34" t="s">
        <v>180</v>
      </c>
      <c r="AM38" t="s">
        <v>132</v>
      </c>
      <c r="AN38" t="s">
        <v>136</v>
      </c>
      <c r="AO38" t="s">
        <v>132</v>
      </c>
      <c r="AP38" t="s">
        <v>139</v>
      </c>
      <c r="AQ38" t="s">
        <v>132</v>
      </c>
      <c r="AR38" t="s">
        <v>135</v>
      </c>
      <c r="AS38">
        <f t="shared" si="3"/>
        <v>1.04510921177587</v>
      </c>
      <c r="AT38" t="s">
        <v>136</v>
      </c>
      <c r="AU38" t="s">
        <v>132</v>
      </c>
      <c r="AV38" t="s">
        <v>140</v>
      </c>
      <c r="AW38" t="s">
        <v>132</v>
      </c>
      <c r="AX38" t="s">
        <v>135</v>
      </c>
      <c r="AY38">
        <f t="shared" si="4"/>
        <v>1.0201804368470999</v>
      </c>
      <c r="AZ38" t="s">
        <v>136</v>
      </c>
      <c r="BA38" t="s">
        <v>132</v>
      </c>
      <c r="BB38" t="s">
        <v>141</v>
      </c>
      <c r="BC38" t="s">
        <v>132</v>
      </c>
      <c r="BD38" t="s">
        <v>135</v>
      </c>
      <c r="BE38">
        <f t="shared" si="5"/>
        <v>1.0664767331434</v>
      </c>
      <c r="BF38" t="s">
        <v>136</v>
      </c>
      <c r="BG38" t="s">
        <v>132</v>
      </c>
      <c r="BH38" t="s">
        <v>129</v>
      </c>
      <c r="BI38" t="s">
        <v>132</v>
      </c>
      <c r="BJ38" t="s">
        <v>135</v>
      </c>
      <c r="BK38">
        <f t="shared" si="6"/>
        <v>1.05</v>
      </c>
      <c r="BL38" t="s">
        <v>136</v>
      </c>
      <c r="BM38" t="s">
        <v>132</v>
      </c>
      <c r="BN38" t="s">
        <v>128</v>
      </c>
      <c r="BO38" t="s">
        <v>132</v>
      </c>
      <c r="BP38" t="s">
        <v>135</v>
      </c>
      <c r="BQ38">
        <f t="shared" si="7"/>
        <v>1.02</v>
      </c>
      <c r="BR38" t="s">
        <v>136</v>
      </c>
      <c r="BS38" t="s">
        <v>132</v>
      </c>
      <c r="BT38" t="s">
        <v>223</v>
      </c>
      <c r="BU38" t="s">
        <v>132</v>
      </c>
      <c r="BV38" t="s">
        <v>135</v>
      </c>
      <c r="BW38">
        <f t="shared" si="8"/>
        <v>1.07</v>
      </c>
      <c r="BX38" t="s">
        <v>136</v>
      </c>
      <c r="BY38" t="s">
        <v>132</v>
      </c>
      <c r="BZ38" t="s">
        <v>224</v>
      </c>
      <c r="CA38" t="s">
        <v>132</v>
      </c>
      <c r="CB38" t="s">
        <v>135</v>
      </c>
      <c r="CC38">
        <f t="shared" si="9"/>
        <v>1.02</v>
      </c>
      <c r="CD38" t="s">
        <v>136</v>
      </c>
      <c r="CE38" t="s">
        <v>132</v>
      </c>
      <c r="CF38" t="s">
        <v>142</v>
      </c>
      <c r="CG38" t="s">
        <v>132</v>
      </c>
      <c r="CH38" t="s">
        <v>135</v>
      </c>
      <c r="CI38">
        <f t="shared" si="10"/>
        <v>1.07</v>
      </c>
      <c r="CJ38" t="s">
        <v>143</v>
      </c>
      <c r="CK38" t="s">
        <v>136</v>
      </c>
      <c r="CL38" t="str">
        <f t="shared" si="11"/>
        <v>{"window_index":37,"window_t_start":38,"window_t_end":44,"Data":"2020-03-30","R_e_median":1.04510921177587,"R_e_q0025":1.0201804368471,"R_e_q0975":1.0664767331434,"fit":1.05,"lwr":1.02,"upr":1.07,"low":1.02,"high":1.07},</v>
      </c>
      <c r="DE38">
        <v>1.05</v>
      </c>
    </row>
    <row r="39" spans="1:109">
      <c r="A39" s="9">
        <f t="shared" si="0"/>
        <v>43914</v>
      </c>
      <c r="B39" s="9">
        <v>43916</v>
      </c>
      <c r="C39">
        <v>38</v>
      </c>
      <c r="D39" s="11">
        <v>38</v>
      </c>
      <c r="E39" s="11">
        <v>39</v>
      </c>
      <c r="F39" s="11">
        <v>45</v>
      </c>
      <c r="G39" s="11">
        <v>43</v>
      </c>
      <c r="H39" s="9">
        <v>43921</v>
      </c>
      <c r="I39">
        <v>0.97625830959164295</v>
      </c>
      <c r="J39">
        <v>1.03442545109211</v>
      </c>
      <c r="K39">
        <v>1.0035612535612499</v>
      </c>
      <c r="N39" t="s">
        <v>131</v>
      </c>
      <c r="O39" t="s">
        <v>132</v>
      </c>
      <c r="P39" t="s">
        <v>133</v>
      </c>
      <c r="Q39" t="s">
        <v>132</v>
      </c>
      <c r="R39" t="s">
        <v>135</v>
      </c>
      <c r="S39">
        <v>38</v>
      </c>
      <c r="T39" t="s">
        <v>136</v>
      </c>
      <c r="U39" t="s">
        <v>132</v>
      </c>
      <c r="V39" t="s">
        <v>137</v>
      </c>
      <c r="W39" t="s">
        <v>132</v>
      </c>
      <c r="X39" t="s">
        <v>135</v>
      </c>
      <c r="Y39">
        <f t="shared" si="1"/>
        <v>39</v>
      </c>
      <c r="Z39" t="s">
        <v>136</v>
      </c>
      <c r="AA39" t="s">
        <v>132</v>
      </c>
      <c r="AB39" t="s">
        <v>138</v>
      </c>
      <c r="AC39" t="s">
        <v>132</v>
      </c>
      <c r="AD39" t="s">
        <v>135</v>
      </c>
      <c r="AE39">
        <f t="shared" si="2"/>
        <v>45</v>
      </c>
      <c r="AF39" t="s">
        <v>136</v>
      </c>
      <c r="AG39" t="s">
        <v>132</v>
      </c>
      <c r="AH39" t="s">
        <v>124</v>
      </c>
      <c r="AI39" t="s">
        <v>132</v>
      </c>
      <c r="AJ39" t="s">
        <v>135</v>
      </c>
      <c r="AK39" t="s">
        <v>132</v>
      </c>
      <c r="AL39" s="34" t="s">
        <v>181</v>
      </c>
      <c r="AM39" t="s">
        <v>132</v>
      </c>
      <c r="AN39" t="s">
        <v>136</v>
      </c>
      <c r="AO39" t="s">
        <v>132</v>
      </c>
      <c r="AP39" t="s">
        <v>139</v>
      </c>
      <c r="AQ39" t="s">
        <v>132</v>
      </c>
      <c r="AR39" t="s">
        <v>135</v>
      </c>
      <c r="AS39">
        <f t="shared" si="3"/>
        <v>1.0035612535612499</v>
      </c>
      <c r="AT39" t="s">
        <v>136</v>
      </c>
      <c r="AU39" t="s">
        <v>132</v>
      </c>
      <c r="AV39" t="s">
        <v>140</v>
      </c>
      <c r="AW39" t="s">
        <v>132</v>
      </c>
      <c r="AX39" t="s">
        <v>135</v>
      </c>
      <c r="AY39">
        <f t="shared" si="4"/>
        <v>0.97625830959164295</v>
      </c>
      <c r="AZ39" t="s">
        <v>136</v>
      </c>
      <c r="BA39" t="s">
        <v>132</v>
      </c>
      <c r="BB39" t="s">
        <v>141</v>
      </c>
      <c r="BC39" t="s">
        <v>132</v>
      </c>
      <c r="BD39" t="s">
        <v>135</v>
      </c>
      <c r="BE39">
        <f t="shared" si="5"/>
        <v>1.03442545109211</v>
      </c>
      <c r="BF39" t="s">
        <v>136</v>
      </c>
      <c r="BG39" t="s">
        <v>132</v>
      </c>
      <c r="BH39" t="s">
        <v>129</v>
      </c>
      <c r="BI39" t="s">
        <v>132</v>
      </c>
      <c r="BJ39" t="s">
        <v>135</v>
      </c>
      <c r="BK39">
        <f t="shared" si="6"/>
        <v>1</v>
      </c>
      <c r="BL39" t="s">
        <v>136</v>
      </c>
      <c r="BM39" t="s">
        <v>132</v>
      </c>
      <c r="BN39" t="s">
        <v>128</v>
      </c>
      <c r="BO39" t="s">
        <v>132</v>
      </c>
      <c r="BP39" t="s">
        <v>135</v>
      </c>
      <c r="BQ39">
        <f t="shared" si="7"/>
        <v>0.98</v>
      </c>
      <c r="BR39" t="s">
        <v>136</v>
      </c>
      <c r="BS39" t="s">
        <v>132</v>
      </c>
      <c r="BT39" t="s">
        <v>223</v>
      </c>
      <c r="BU39" t="s">
        <v>132</v>
      </c>
      <c r="BV39" t="s">
        <v>135</v>
      </c>
      <c r="BW39">
        <f t="shared" si="8"/>
        <v>1.03</v>
      </c>
      <c r="BX39" t="s">
        <v>136</v>
      </c>
      <c r="BY39" t="s">
        <v>132</v>
      </c>
      <c r="BZ39" t="s">
        <v>224</v>
      </c>
      <c r="CA39" t="s">
        <v>132</v>
      </c>
      <c r="CB39" t="s">
        <v>135</v>
      </c>
      <c r="CC39">
        <f t="shared" si="9"/>
        <v>0.98</v>
      </c>
      <c r="CD39" t="s">
        <v>136</v>
      </c>
      <c r="CE39" t="s">
        <v>132</v>
      </c>
      <c r="CF39" t="s">
        <v>142</v>
      </c>
      <c r="CG39" t="s">
        <v>132</v>
      </c>
      <c r="CH39" t="s">
        <v>135</v>
      </c>
      <c r="CI39">
        <f t="shared" si="10"/>
        <v>1.03</v>
      </c>
      <c r="CJ39" t="s">
        <v>143</v>
      </c>
      <c r="CK39" t="s">
        <v>136</v>
      </c>
      <c r="CL39" t="str">
        <f t="shared" si="11"/>
        <v>{"window_index":38,"window_t_start":39,"window_t_end":45,"Data":"2020-03-31","R_e_median":1.00356125356125,"R_e_q0025":0.976258309591643,"R_e_q0975":1.03442545109211,"fit":1,"lwr":0.98,"upr":1.03,"low":0.98,"high":1.03},</v>
      </c>
      <c r="DE39">
        <v>1</v>
      </c>
    </row>
    <row r="40" spans="1:109">
      <c r="A40" s="9">
        <f t="shared" si="0"/>
        <v>43915</v>
      </c>
      <c r="B40" s="9">
        <v>43917</v>
      </c>
      <c r="C40">
        <v>39</v>
      </c>
      <c r="D40" s="11">
        <v>39</v>
      </c>
      <c r="E40" s="11">
        <v>40</v>
      </c>
      <c r="F40" s="11">
        <v>46</v>
      </c>
      <c r="G40" s="11">
        <v>44</v>
      </c>
      <c r="H40" s="9">
        <v>43922</v>
      </c>
      <c r="I40">
        <v>0.95845204178537602</v>
      </c>
      <c r="J40">
        <v>1.0130579297245901</v>
      </c>
      <c r="K40">
        <v>0.98812915479582197</v>
      </c>
      <c r="N40" t="s">
        <v>131</v>
      </c>
      <c r="O40" t="s">
        <v>132</v>
      </c>
      <c r="P40" t="s">
        <v>133</v>
      </c>
      <c r="Q40" t="s">
        <v>132</v>
      </c>
      <c r="R40" t="s">
        <v>135</v>
      </c>
      <c r="S40">
        <v>39</v>
      </c>
      <c r="T40" t="s">
        <v>136</v>
      </c>
      <c r="U40" t="s">
        <v>132</v>
      </c>
      <c r="V40" t="s">
        <v>137</v>
      </c>
      <c r="W40" t="s">
        <v>132</v>
      </c>
      <c r="X40" t="s">
        <v>135</v>
      </c>
      <c r="Y40">
        <f t="shared" si="1"/>
        <v>40</v>
      </c>
      <c r="Z40" t="s">
        <v>136</v>
      </c>
      <c r="AA40" t="s">
        <v>132</v>
      </c>
      <c r="AB40" t="s">
        <v>138</v>
      </c>
      <c r="AC40" t="s">
        <v>132</v>
      </c>
      <c r="AD40" t="s">
        <v>135</v>
      </c>
      <c r="AE40">
        <f t="shared" si="2"/>
        <v>46</v>
      </c>
      <c r="AF40" t="s">
        <v>136</v>
      </c>
      <c r="AG40" t="s">
        <v>132</v>
      </c>
      <c r="AH40" t="s">
        <v>124</v>
      </c>
      <c r="AI40" t="s">
        <v>132</v>
      </c>
      <c r="AJ40" t="s">
        <v>135</v>
      </c>
      <c r="AK40" t="s">
        <v>132</v>
      </c>
      <c r="AL40" s="34" t="s">
        <v>182</v>
      </c>
      <c r="AM40" t="s">
        <v>132</v>
      </c>
      <c r="AN40" t="s">
        <v>136</v>
      </c>
      <c r="AO40" t="s">
        <v>132</v>
      </c>
      <c r="AP40" t="s">
        <v>139</v>
      </c>
      <c r="AQ40" t="s">
        <v>132</v>
      </c>
      <c r="AR40" t="s">
        <v>135</v>
      </c>
      <c r="AS40">
        <f t="shared" si="3"/>
        <v>0.98812915479582197</v>
      </c>
      <c r="AT40" t="s">
        <v>136</v>
      </c>
      <c r="AU40" t="s">
        <v>132</v>
      </c>
      <c r="AV40" t="s">
        <v>140</v>
      </c>
      <c r="AW40" t="s">
        <v>132</v>
      </c>
      <c r="AX40" t="s">
        <v>135</v>
      </c>
      <c r="AY40">
        <f t="shared" si="4"/>
        <v>0.95845204178537602</v>
      </c>
      <c r="AZ40" t="s">
        <v>136</v>
      </c>
      <c r="BA40" t="s">
        <v>132</v>
      </c>
      <c r="BB40" t="s">
        <v>141</v>
      </c>
      <c r="BC40" t="s">
        <v>132</v>
      </c>
      <c r="BD40" t="s">
        <v>135</v>
      </c>
      <c r="BE40">
        <f t="shared" si="5"/>
        <v>1.0130579297245901</v>
      </c>
      <c r="BF40" t="s">
        <v>136</v>
      </c>
      <c r="BG40" t="s">
        <v>132</v>
      </c>
      <c r="BH40" t="s">
        <v>129</v>
      </c>
      <c r="BI40" t="s">
        <v>132</v>
      </c>
      <c r="BJ40" t="s">
        <v>135</v>
      </c>
      <c r="BK40">
        <f t="shared" si="6"/>
        <v>0.99</v>
      </c>
      <c r="BL40" t="s">
        <v>136</v>
      </c>
      <c r="BM40" t="s">
        <v>132</v>
      </c>
      <c r="BN40" t="s">
        <v>128</v>
      </c>
      <c r="BO40" t="s">
        <v>132</v>
      </c>
      <c r="BP40" t="s">
        <v>135</v>
      </c>
      <c r="BQ40">
        <f t="shared" si="7"/>
        <v>0.96</v>
      </c>
      <c r="BR40" t="s">
        <v>136</v>
      </c>
      <c r="BS40" t="s">
        <v>132</v>
      </c>
      <c r="BT40" t="s">
        <v>223</v>
      </c>
      <c r="BU40" t="s">
        <v>132</v>
      </c>
      <c r="BV40" t="s">
        <v>135</v>
      </c>
      <c r="BW40">
        <f t="shared" si="8"/>
        <v>1.01</v>
      </c>
      <c r="BX40" t="s">
        <v>136</v>
      </c>
      <c r="BY40" t="s">
        <v>132</v>
      </c>
      <c r="BZ40" t="s">
        <v>224</v>
      </c>
      <c r="CA40" t="s">
        <v>132</v>
      </c>
      <c r="CB40" t="s">
        <v>135</v>
      </c>
      <c r="CC40">
        <f t="shared" si="9"/>
        <v>0.96</v>
      </c>
      <c r="CD40" t="s">
        <v>136</v>
      </c>
      <c r="CE40" t="s">
        <v>132</v>
      </c>
      <c r="CF40" t="s">
        <v>142</v>
      </c>
      <c r="CG40" t="s">
        <v>132</v>
      </c>
      <c r="CH40" t="s">
        <v>135</v>
      </c>
      <c r="CI40">
        <f t="shared" si="10"/>
        <v>1.01</v>
      </c>
      <c r="CJ40" t="s">
        <v>143</v>
      </c>
      <c r="CK40" t="s">
        <v>136</v>
      </c>
      <c r="CL40" t="str">
        <f t="shared" si="11"/>
        <v>{"window_index":39,"window_t_start":40,"window_t_end":46,"Data":"2020-04-01","R_e_median":0.988129154795822,"R_e_q0025":0.958452041785376,"R_e_q0975":1.01305792972459,"fit":0.99,"lwr":0.96,"upr":1.01,"low":0.96,"high":1.01},</v>
      </c>
      <c r="DE40">
        <v>0.99</v>
      </c>
    </row>
    <row r="41" spans="1:109">
      <c r="A41" s="9">
        <f t="shared" si="0"/>
        <v>43916</v>
      </c>
      <c r="B41" s="9">
        <v>43918</v>
      </c>
      <c r="C41">
        <v>40</v>
      </c>
      <c r="D41" s="11">
        <v>40</v>
      </c>
      <c r="E41" s="11">
        <v>41</v>
      </c>
      <c r="F41" s="11">
        <v>47</v>
      </c>
      <c r="G41" s="11">
        <v>45</v>
      </c>
      <c r="H41" s="9">
        <v>43923</v>
      </c>
      <c r="I41">
        <v>0.93114909781576405</v>
      </c>
      <c r="J41">
        <v>0.98338081671415001</v>
      </c>
      <c r="K41">
        <v>0.95726495726495797</v>
      </c>
      <c r="N41" t="s">
        <v>131</v>
      </c>
      <c r="O41" t="s">
        <v>132</v>
      </c>
      <c r="P41" t="s">
        <v>133</v>
      </c>
      <c r="Q41" t="s">
        <v>132</v>
      </c>
      <c r="R41" t="s">
        <v>135</v>
      </c>
      <c r="S41">
        <v>40</v>
      </c>
      <c r="T41" t="s">
        <v>136</v>
      </c>
      <c r="U41" t="s">
        <v>132</v>
      </c>
      <c r="V41" t="s">
        <v>137</v>
      </c>
      <c r="W41" t="s">
        <v>132</v>
      </c>
      <c r="X41" t="s">
        <v>135</v>
      </c>
      <c r="Y41">
        <f t="shared" si="1"/>
        <v>41</v>
      </c>
      <c r="Z41" t="s">
        <v>136</v>
      </c>
      <c r="AA41" t="s">
        <v>132</v>
      </c>
      <c r="AB41" t="s">
        <v>138</v>
      </c>
      <c r="AC41" t="s">
        <v>132</v>
      </c>
      <c r="AD41" t="s">
        <v>135</v>
      </c>
      <c r="AE41">
        <f t="shared" si="2"/>
        <v>47</v>
      </c>
      <c r="AF41" t="s">
        <v>136</v>
      </c>
      <c r="AG41" t="s">
        <v>132</v>
      </c>
      <c r="AH41" t="s">
        <v>124</v>
      </c>
      <c r="AI41" t="s">
        <v>132</v>
      </c>
      <c r="AJ41" t="s">
        <v>135</v>
      </c>
      <c r="AK41" t="s">
        <v>132</v>
      </c>
      <c r="AL41" s="34" t="s">
        <v>183</v>
      </c>
      <c r="AM41" t="s">
        <v>132</v>
      </c>
      <c r="AN41" t="s">
        <v>136</v>
      </c>
      <c r="AO41" t="s">
        <v>132</v>
      </c>
      <c r="AP41" t="s">
        <v>139</v>
      </c>
      <c r="AQ41" t="s">
        <v>132</v>
      </c>
      <c r="AR41" t="s">
        <v>135</v>
      </c>
      <c r="AS41">
        <f t="shared" si="3"/>
        <v>0.95726495726495797</v>
      </c>
      <c r="AT41" t="s">
        <v>136</v>
      </c>
      <c r="AU41" t="s">
        <v>132</v>
      </c>
      <c r="AV41" t="s">
        <v>140</v>
      </c>
      <c r="AW41" t="s">
        <v>132</v>
      </c>
      <c r="AX41" t="s">
        <v>135</v>
      </c>
      <c r="AY41">
        <f t="shared" si="4"/>
        <v>0.93114909781576405</v>
      </c>
      <c r="AZ41" t="s">
        <v>136</v>
      </c>
      <c r="BA41" t="s">
        <v>132</v>
      </c>
      <c r="BB41" t="s">
        <v>141</v>
      </c>
      <c r="BC41" t="s">
        <v>132</v>
      </c>
      <c r="BD41" t="s">
        <v>135</v>
      </c>
      <c r="BE41">
        <f t="shared" si="5"/>
        <v>0.98338081671415001</v>
      </c>
      <c r="BF41" t="s">
        <v>136</v>
      </c>
      <c r="BG41" t="s">
        <v>132</v>
      </c>
      <c r="BH41" t="s">
        <v>129</v>
      </c>
      <c r="BI41" t="s">
        <v>132</v>
      </c>
      <c r="BJ41" t="s">
        <v>135</v>
      </c>
      <c r="BK41">
        <f t="shared" si="6"/>
        <v>0.96</v>
      </c>
      <c r="BL41" t="s">
        <v>136</v>
      </c>
      <c r="BM41" t="s">
        <v>132</v>
      </c>
      <c r="BN41" t="s">
        <v>128</v>
      </c>
      <c r="BO41" t="s">
        <v>132</v>
      </c>
      <c r="BP41" t="s">
        <v>135</v>
      </c>
      <c r="BQ41">
        <f t="shared" si="7"/>
        <v>0.93</v>
      </c>
      <c r="BR41" t="s">
        <v>136</v>
      </c>
      <c r="BS41" t="s">
        <v>132</v>
      </c>
      <c r="BT41" t="s">
        <v>223</v>
      </c>
      <c r="BU41" t="s">
        <v>132</v>
      </c>
      <c r="BV41" t="s">
        <v>135</v>
      </c>
      <c r="BW41">
        <f t="shared" si="8"/>
        <v>0.98</v>
      </c>
      <c r="BX41" t="s">
        <v>136</v>
      </c>
      <c r="BY41" t="s">
        <v>132</v>
      </c>
      <c r="BZ41" t="s">
        <v>224</v>
      </c>
      <c r="CA41" t="s">
        <v>132</v>
      </c>
      <c r="CB41" t="s">
        <v>135</v>
      </c>
      <c r="CC41">
        <f t="shared" si="9"/>
        <v>0.93</v>
      </c>
      <c r="CD41" t="s">
        <v>136</v>
      </c>
      <c r="CE41" t="s">
        <v>132</v>
      </c>
      <c r="CF41" t="s">
        <v>142</v>
      </c>
      <c r="CG41" t="s">
        <v>132</v>
      </c>
      <c r="CH41" t="s">
        <v>135</v>
      </c>
      <c r="CI41">
        <f t="shared" si="10"/>
        <v>0.98</v>
      </c>
      <c r="CJ41" t="s">
        <v>143</v>
      </c>
      <c r="CK41" t="s">
        <v>136</v>
      </c>
      <c r="CL41" t="str">
        <f t="shared" si="11"/>
        <v>{"window_index":40,"window_t_start":41,"window_t_end":47,"Data":"2020-04-02","R_e_median":0.957264957264958,"R_e_q0025":0.931149097815764,"R_e_q0975":0.98338081671415,"fit":0.96,"lwr":0.93,"upr":0.98,"low":0.93,"high":0.98},</v>
      </c>
      <c r="DE41">
        <v>0.96</v>
      </c>
    </row>
    <row r="42" spans="1:109">
      <c r="A42" s="9">
        <f t="shared" si="0"/>
        <v>43917</v>
      </c>
      <c r="B42" s="9">
        <v>43919</v>
      </c>
      <c r="C42">
        <v>41</v>
      </c>
      <c r="D42" s="11">
        <v>41</v>
      </c>
      <c r="E42" s="11">
        <v>42</v>
      </c>
      <c r="F42" s="11">
        <v>48</v>
      </c>
      <c r="G42" s="11">
        <v>46</v>
      </c>
      <c r="H42" s="9">
        <v>43924</v>
      </c>
      <c r="I42">
        <v>0.91571699905033199</v>
      </c>
      <c r="J42">
        <v>0.97032288698955405</v>
      </c>
      <c r="K42">
        <v>0.94183285849952603</v>
      </c>
      <c r="N42" t="s">
        <v>131</v>
      </c>
      <c r="O42" t="s">
        <v>132</v>
      </c>
      <c r="P42" t="s">
        <v>133</v>
      </c>
      <c r="Q42" t="s">
        <v>132</v>
      </c>
      <c r="R42" t="s">
        <v>135</v>
      </c>
      <c r="S42">
        <v>41</v>
      </c>
      <c r="T42" t="s">
        <v>136</v>
      </c>
      <c r="U42" t="s">
        <v>132</v>
      </c>
      <c r="V42" t="s">
        <v>137</v>
      </c>
      <c r="W42" t="s">
        <v>132</v>
      </c>
      <c r="X42" t="s">
        <v>135</v>
      </c>
      <c r="Y42">
        <f t="shared" si="1"/>
        <v>42</v>
      </c>
      <c r="Z42" t="s">
        <v>136</v>
      </c>
      <c r="AA42" t="s">
        <v>132</v>
      </c>
      <c r="AB42" t="s">
        <v>138</v>
      </c>
      <c r="AC42" t="s">
        <v>132</v>
      </c>
      <c r="AD42" t="s">
        <v>135</v>
      </c>
      <c r="AE42">
        <f t="shared" si="2"/>
        <v>48</v>
      </c>
      <c r="AF42" t="s">
        <v>136</v>
      </c>
      <c r="AG42" t="s">
        <v>132</v>
      </c>
      <c r="AH42" t="s">
        <v>124</v>
      </c>
      <c r="AI42" t="s">
        <v>132</v>
      </c>
      <c r="AJ42" t="s">
        <v>135</v>
      </c>
      <c r="AK42" t="s">
        <v>132</v>
      </c>
      <c r="AL42" s="34" t="s">
        <v>184</v>
      </c>
      <c r="AM42" t="s">
        <v>132</v>
      </c>
      <c r="AN42" t="s">
        <v>136</v>
      </c>
      <c r="AO42" t="s">
        <v>132</v>
      </c>
      <c r="AP42" t="s">
        <v>139</v>
      </c>
      <c r="AQ42" t="s">
        <v>132</v>
      </c>
      <c r="AR42" t="s">
        <v>135</v>
      </c>
      <c r="AS42">
        <f t="shared" si="3"/>
        <v>0.94183285849952603</v>
      </c>
      <c r="AT42" t="s">
        <v>136</v>
      </c>
      <c r="AU42" t="s">
        <v>132</v>
      </c>
      <c r="AV42" t="s">
        <v>140</v>
      </c>
      <c r="AW42" t="s">
        <v>132</v>
      </c>
      <c r="AX42" t="s">
        <v>135</v>
      </c>
      <c r="AY42">
        <f t="shared" si="4"/>
        <v>0.91571699905033199</v>
      </c>
      <c r="AZ42" t="s">
        <v>136</v>
      </c>
      <c r="BA42" t="s">
        <v>132</v>
      </c>
      <c r="BB42" t="s">
        <v>141</v>
      </c>
      <c r="BC42" t="s">
        <v>132</v>
      </c>
      <c r="BD42" t="s">
        <v>135</v>
      </c>
      <c r="BE42">
        <f t="shared" si="5"/>
        <v>0.97032288698955405</v>
      </c>
      <c r="BF42" t="s">
        <v>136</v>
      </c>
      <c r="BG42" t="s">
        <v>132</v>
      </c>
      <c r="BH42" t="s">
        <v>129</v>
      </c>
      <c r="BI42" t="s">
        <v>132</v>
      </c>
      <c r="BJ42" t="s">
        <v>135</v>
      </c>
      <c r="BK42">
        <f t="shared" si="6"/>
        <v>0.94</v>
      </c>
      <c r="BL42" t="s">
        <v>136</v>
      </c>
      <c r="BM42" t="s">
        <v>132</v>
      </c>
      <c r="BN42" t="s">
        <v>128</v>
      </c>
      <c r="BO42" t="s">
        <v>132</v>
      </c>
      <c r="BP42" t="s">
        <v>135</v>
      </c>
      <c r="BQ42">
        <f t="shared" si="7"/>
        <v>0.92</v>
      </c>
      <c r="BR42" t="s">
        <v>136</v>
      </c>
      <c r="BS42" t="s">
        <v>132</v>
      </c>
      <c r="BT42" t="s">
        <v>223</v>
      </c>
      <c r="BU42" t="s">
        <v>132</v>
      </c>
      <c r="BV42" t="s">
        <v>135</v>
      </c>
      <c r="BW42">
        <f t="shared" si="8"/>
        <v>0.97</v>
      </c>
      <c r="BX42" t="s">
        <v>136</v>
      </c>
      <c r="BY42" t="s">
        <v>132</v>
      </c>
      <c r="BZ42" t="s">
        <v>224</v>
      </c>
      <c r="CA42" t="s">
        <v>132</v>
      </c>
      <c r="CB42" t="s">
        <v>135</v>
      </c>
      <c r="CC42">
        <f t="shared" si="9"/>
        <v>0.92</v>
      </c>
      <c r="CD42" t="s">
        <v>136</v>
      </c>
      <c r="CE42" t="s">
        <v>132</v>
      </c>
      <c r="CF42" t="s">
        <v>142</v>
      </c>
      <c r="CG42" t="s">
        <v>132</v>
      </c>
      <c r="CH42" t="s">
        <v>135</v>
      </c>
      <c r="CI42">
        <f t="shared" si="10"/>
        <v>0.97</v>
      </c>
      <c r="CJ42" t="s">
        <v>143</v>
      </c>
      <c r="CK42" t="s">
        <v>136</v>
      </c>
      <c r="CL42" t="str">
        <f t="shared" si="11"/>
        <v>{"window_index":41,"window_t_start":42,"window_t_end":48,"Data":"2020-04-03","R_e_median":0.941832858499526,"R_e_q0025":0.915716999050332,"R_e_q0975":0.970322886989554,"fit":0.94,"lwr":0.92,"upr":0.97,"low":0.92,"high":0.97},</v>
      </c>
      <c r="DE42">
        <v>0.94</v>
      </c>
    </row>
    <row r="43" spans="1:109">
      <c r="A43" s="9">
        <f t="shared" si="0"/>
        <v>43918</v>
      </c>
      <c r="B43" s="9">
        <v>43920</v>
      </c>
      <c r="C43">
        <v>42</v>
      </c>
      <c r="D43" s="11">
        <v>42</v>
      </c>
      <c r="E43" s="11">
        <v>43</v>
      </c>
      <c r="F43" s="11">
        <v>49</v>
      </c>
      <c r="G43" s="11">
        <v>47</v>
      </c>
      <c r="H43" s="9">
        <v>43925</v>
      </c>
      <c r="I43">
        <v>0.929962013295346</v>
      </c>
      <c r="J43">
        <v>0.98100664767331502</v>
      </c>
      <c r="K43">
        <v>0.95489078822412199</v>
      </c>
      <c r="N43" t="s">
        <v>131</v>
      </c>
      <c r="O43" t="s">
        <v>132</v>
      </c>
      <c r="P43" t="s">
        <v>133</v>
      </c>
      <c r="Q43" t="s">
        <v>132</v>
      </c>
      <c r="R43" t="s">
        <v>135</v>
      </c>
      <c r="S43">
        <v>42</v>
      </c>
      <c r="T43" t="s">
        <v>136</v>
      </c>
      <c r="U43" t="s">
        <v>132</v>
      </c>
      <c r="V43" t="s">
        <v>137</v>
      </c>
      <c r="W43" t="s">
        <v>132</v>
      </c>
      <c r="X43" t="s">
        <v>135</v>
      </c>
      <c r="Y43">
        <f t="shared" si="1"/>
        <v>43</v>
      </c>
      <c r="Z43" t="s">
        <v>136</v>
      </c>
      <c r="AA43" t="s">
        <v>132</v>
      </c>
      <c r="AB43" t="s">
        <v>138</v>
      </c>
      <c r="AC43" t="s">
        <v>132</v>
      </c>
      <c r="AD43" t="s">
        <v>135</v>
      </c>
      <c r="AE43">
        <f t="shared" si="2"/>
        <v>49</v>
      </c>
      <c r="AF43" t="s">
        <v>136</v>
      </c>
      <c r="AG43" t="s">
        <v>132</v>
      </c>
      <c r="AH43" t="s">
        <v>124</v>
      </c>
      <c r="AI43" t="s">
        <v>132</v>
      </c>
      <c r="AJ43" t="s">
        <v>135</v>
      </c>
      <c r="AK43" t="s">
        <v>132</v>
      </c>
      <c r="AL43" s="34" t="s">
        <v>185</v>
      </c>
      <c r="AM43" t="s">
        <v>132</v>
      </c>
      <c r="AN43" t="s">
        <v>136</v>
      </c>
      <c r="AO43" t="s">
        <v>132</v>
      </c>
      <c r="AP43" t="s">
        <v>139</v>
      </c>
      <c r="AQ43" t="s">
        <v>132</v>
      </c>
      <c r="AR43" t="s">
        <v>135</v>
      </c>
      <c r="AS43">
        <f t="shared" si="3"/>
        <v>0.95489078822412199</v>
      </c>
      <c r="AT43" t="s">
        <v>136</v>
      </c>
      <c r="AU43" t="s">
        <v>132</v>
      </c>
      <c r="AV43" t="s">
        <v>140</v>
      </c>
      <c r="AW43" t="s">
        <v>132</v>
      </c>
      <c r="AX43" t="s">
        <v>135</v>
      </c>
      <c r="AY43">
        <f t="shared" si="4"/>
        <v>0.929962013295346</v>
      </c>
      <c r="AZ43" t="s">
        <v>136</v>
      </c>
      <c r="BA43" t="s">
        <v>132</v>
      </c>
      <c r="BB43" t="s">
        <v>141</v>
      </c>
      <c r="BC43" t="s">
        <v>132</v>
      </c>
      <c r="BD43" t="s">
        <v>135</v>
      </c>
      <c r="BE43">
        <f t="shared" si="5"/>
        <v>0.98100664767331502</v>
      </c>
      <c r="BF43" t="s">
        <v>136</v>
      </c>
      <c r="BG43" t="s">
        <v>132</v>
      </c>
      <c r="BH43" t="s">
        <v>129</v>
      </c>
      <c r="BI43" t="s">
        <v>132</v>
      </c>
      <c r="BJ43" t="s">
        <v>135</v>
      </c>
      <c r="BK43">
        <f t="shared" si="6"/>
        <v>0.95</v>
      </c>
      <c r="BL43" t="s">
        <v>136</v>
      </c>
      <c r="BM43" t="s">
        <v>132</v>
      </c>
      <c r="BN43" t="s">
        <v>128</v>
      </c>
      <c r="BO43" t="s">
        <v>132</v>
      </c>
      <c r="BP43" t="s">
        <v>135</v>
      </c>
      <c r="BQ43">
        <f t="shared" si="7"/>
        <v>0.93</v>
      </c>
      <c r="BR43" t="s">
        <v>136</v>
      </c>
      <c r="BS43" t="s">
        <v>132</v>
      </c>
      <c r="BT43" t="s">
        <v>223</v>
      </c>
      <c r="BU43" t="s">
        <v>132</v>
      </c>
      <c r="BV43" t="s">
        <v>135</v>
      </c>
      <c r="BW43">
        <f t="shared" si="8"/>
        <v>0.98</v>
      </c>
      <c r="BX43" t="s">
        <v>136</v>
      </c>
      <c r="BY43" t="s">
        <v>132</v>
      </c>
      <c r="BZ43" t="s">
        <v>224</v>
      </c>
      <c r="CA43" t="s">
        <v>132</v>
      </c>
      <c r="CB43" t="s">
        <v>135</v>
      </c>
      <c r="CC43">
        <f t="shared" si="9"/>
        <v>0.93</v>
      </c>
      <c r="CD43" t="s">
        <v>136</v>
      </c>
      <c r="CE43" t="s">
        <v>132</v>
      </c>
      <c r="CF43" t="s">
        <v>142</v>
      </c>
      <c r="CG43" t="s">
        <v>132</v>
      </c>
      <c r="CH43" t="s">
        <v>135</v>
      </c>
      <c r="CI43">
        <f t="shared" si="10"/>
        <v>0.98</v>
      </c>
      <c r="CJ43" t="s">
        <v>143</v>
      </c>
      <c r="CK43" t="s">
        <v>136</v>
      </c>
      <c r="CL43" t="str">
        <f t="shared" si="11"/>
        <v>{"window_index":42,"window_t_start":43,"window_t_end":49,"Data":"2020-04-04","R_e_median":0.954890788224122,"R_e_q0025":0.929962013295346,"R_e_q0975":0.981006647673315,"fit":0.95,"lwr":0.93,"upr":0.98,"low":0.93,"high":0.98},</v>
      </c>
      <c r="DE43">
        <v>0.95</v>
      </c>
    </row>
    <row r="44" spans="1:109">
      <c r="A44" s="9">
        <f t="shared" si="0"/>
        <v>43919</v>
      </c>
      <c r="B44" s="9">
        <v>43921</v>
      </c>
      <c r="C44">
        <v>43</v>
      </c>
      <c r="D44" s="11">
        <v>43</v>
      </c>
      <c r="E44" s="11">
        <v>44</v>
      </c>
      <c r="F44" s="11">
        <v>50</v>
      </c>
      <c r="G44" s="11">
        <v>48</v>
      </c>
      <c r="H44" s="9">
        <v>43926</v>
      </c>
      <c r="I44">
        <v>0.94658119658119599</v>
      </c>
      <c r="J44">
        <v>0.99525166191832903</v>
      </c>
      <c r="K44">
        <v>0.97032288698955405</v>
      </c>
      <c r="N44" t="s">
        <v>131</v>
      </c>
      <c r="O44" t="s">
        <v>132</v>
      </c>
      <c r="P44" t="s">
        <v>133</v>
      </c>
      <c r="Q44" t="s">
        <v>132</v>
      </c>
      <c r="R44" t="s">
        <v>135</v>
      </c>
      <c r="S44">
        <v>43</v>
      </c>
      <c r="T44" t="s">
        <v>136</v>
      </c>
      <c r="U44" t="s">
        <v>132</v>
      </c>
      <c r="V44" t="s">
        <v>137</v>
      </c>
      <c r="W44" t="s">
        <v>132</v>
      </c>
      <c r="X44" t="s">
        <v>135</v>
      </c>
      <c r="Y44">
        <f t="shared" si="1"/>
        <v>44</v>
      </c>
      <c r="Z44" t="s">
        <v>136</v>
      </c>
      <c r="AA44" t="s">
        <v>132</v>
      </c>
      <c r="AB44" t="s">
        <v>138</v>
      </c>
      <c r="AC44" t="s">
        <v>132</v>
      </c>
      <c r="AD44" t="s">
        <v>135</v>
      </c>
      <c r="AE44">
        <f t="shared" si="2"/>
        <v>50</v>
      </c>
      <c r="AF44" t="s">
        <v>136</v>
      </c>
      <c r="AG44" t="s">
        <v>132</v>
      </c>
      <c r="AH44" t="s">
        <v>124</v>
      </c>
      <c r="AI44" t="s">
        <v>132</v>
      </c>
      <c r="AJ44" t="s">
        <v>135</v>
      </c>
      <c r="AK44" t="s">
        <v>132</v>
      </c>
      <c r="AL44" s="34" t="s">
        <v>186</v>
      </c>
      <c r="AM44" t="s">
        <v>132</v>
      </c>
      <c r="AN44" t="s">
        <v>136</v>
      </c>
      <c r="AO44" t="s">
        <v>132</v>
      </c>
      <c r="AP44" t="s">
        <v>139</v>
      </c>
      <c r="AQ44" t="s">
        <v>132</v>
      </c>
      <c r="AR44" t="s">
        <v>135</v>
      </c>
      <c r="AS44">
        <f t="shared" si="3"/>
        <v>0.97032288698955405</v>
      </c>
      <c r="AT44" t="s">
        <v>136</v>
      </c>
      <c r="AU44" t="s">
        <v>132</v>
      </c>
      <c r="AV44" t="s">
        <v>140</v>
      </c>
      <c r="AW44" t="s">
        <v>132</v>
      </c>
      <c r="AX44" t="s">
        <v>135</v>
      </c>
      <c r="AY44">
        <f t="shared" si="4"/>
        <v>0.94658119658119599</v>
      </c>
      <c r="AZ44" t="s">
        <v>136</v>
      </c>
      <c r="BA44" t="s">
        <v>132</v>
      </c>
      <c r="BB44" t="s">
        <v>141</v>
      </c>
      <c r="BC44" t="s">
        <v>132</v>
      </c>
      <c r="BD44" t="s">
        <v>135</v>
      </c>
      <c r="BE44">
        <f t="shared" si="5"/>
        <v>0.99525166191832903</v>
      </c>
      <c r="BF44" t="s">
        <v>136</v>
      </c>
      <c r="BG44" t="s">
        <v>132</v>
      </c>
      <c r="BH44" t="s">
        <v>129</v>
      </c>
      <c r="BI44" t="s">
        <v>132</v>
      </c>
      <c r="BJ44" t="s">
        <v>135</v>
      </c>
      <c r="BK44">
        <f t="shared" si="6"/>
        <v>0.97</v>
      </c>
      <c r="BL44" t="s">
        <v>136</v>
      </c>
      <c r="BM44" t="s">
        <v>132</v>
      </c>
      <c r="BN44" t="s">
        <v>128</v>
      </c>
      <c r="BO44" t="s">
        <v>132</v>
      </c>
      <c r="BP44" t="s">
        <v>135</v>
      </c>
      <c r="BQ44">
        <f t="shared" si="7"/>
        <v>0.95</v>
      </c>
      <c r="BR44" t="s">
        <v>136</v>
      </c>
      <c r="BS44" t="s">
        <v>132</v>
      </c>
      <c r="BT44" t="s">
        <v>223</v>
      </c>
      <c r="BU44" t="s">
        <v>132</v>
      </c>
      <c r="BV44" t="s">
        <v>135</v>
      </c>
      <c r="BW44">
        <f t="shared" si="8"/>
        <v>1</v>
      </c>
      <c r="BX44" t="s">
        <v>136</v>
      </c>
      <c r="BY44" t="s">
        <v>132</v>
      </c>
      <c r="BZ44" t="s">
        <v>224</v>
      </c>
      <c r="CA44" t="s">
        <v>132</v>
      </c>
      <c r="CB44" t="s">
        <v>135</v>
      </c>
      <c r="CC44">
        <f t="shared" si="9"/>
        <v>0.95</v>
      </c>
      <c r="CD44" t="s">
        <v>136</v>
      </c>
      <c r="CE44" t="s">
        <v>132</v>
      </c>
      <c r="CF44" t="s">
        <v>142</v>
      </c>
      <c r="CG44" t="s">
        <v>132</v>
      </c>
      <c r="CH44" t="s">
        <v>135</v>
      </c>
      <c r="CI44">
        <f t="shared" si="10"/>
        <v>1</v>
      </c>
      <c r="CJ44" t="s">
        <v>143</v>
      </c>
      <c r="CK44" t="s">
        <v>136</v>
      </c>
      <c r="CL44" t="str">
        <f t="shared" si="11"/>
        <v>{"window_index":43,"window_t_start":44,"window_t_end":50,"Data":"2020-04-05","R_e_median":0.970322886989554,"R_e_q0025":0.946581196581196,"R_e_q0975":0.995251661918329,"fit":0.97,"lwr":0.95,"upr":1,"low":0.95,"high":1},</v>
      </c>
      <c r="DE44">
        <v>0.97</v>
      </c>
    </row>
    <row r="45" spans="1:109">
      <c r="A45" s="9">
        <f t="shared" si="0"/>
        <v>43920</v>
      </c>
      <c r="B45" s="9">
        <v>43922</v>
      </c>
      <c r="C45">
        <v>44</v>
      </c>
      <c r="D45" s="11">
        <v>44</v>
      </c>
      <c r="E45" s="11">
        <v>45</v>
      </c>
      <c r="F45" s="11">
        <v>51</v>
      </c>
      <c r="G45" s="11">
        <v>49</v>
      </c>
      <c r="H45" s="9">
        <v>43927</v>
      </c>
      <c r="I45">
        <v>0.94301994301994396</v>
      </c>
      <c r="J45">
        <v>0.99881291547958195</v>
      </c>
      <c r="K45">
        <v>0.97507122507122501</v>
      </c>
      <c r="N45" t="s">
        <v>131</v>
      </c>
      <c r="O45" t="s">
        <v>132</v>
      </c>
      <c r="P45" t="s">
        <v>133</v>
      </c>
      <c r="Q45" t="s">
        <v>132</v>
      </c>
      <c r="R45" t="s">
        <v>135</v>
      </c>
      <c r="S45">
        <v>44</v>
      </c>
      <c r="T45" t="s">
        <v>136</v>
      </c>
      <c r="U45" t="s">
        <v>132</v>
      </c>
      <c r="V45" t="s">
        <v>137</v>
      </c>
      <c r="W45" t="s">
        <v>132</v>
      </c>
      <c r="X45" t="s">
        <v>135</v>
      </c>
      <c r="Y45">
        <f t="shared" si="1"/>
        <v>45</v>
      </c>
      <c r="Z45" t="s">
        <v>136</v>
      </c>
      <c r="AA45" t="s">
        <v>132</v>
      </c>
      <c r="AB45" t="s">
        <v>138</v>
      </c>
      <c r="AC45" t="s">
        <v>132</v>
      </c>
      <c r="AD45" t="s">
        <v>135</v>
      </c>
      <c r="AE45">
        <f t="shared" si="2"/>
        <v>51</v>
      </c>
      <c r="AF45" t="s">
        <v>136</v>
      </c>
      <c r="AG45" t="s">
        <v>132</v>
      </c>
      <c r="AH45" t="s">
        <v>124</v>
      </c>
      <c r="AI45" t="s">
        <v>132</v>
      </c>
      <c r="AJ45" t="s">
        <v>135</v>
      </c>
      <c r="AK45" t="s">
        <v>132</v>
      </c>
      <c r="AL45" s="34" t="s">
        <v>187</v>
      </c>
      <c r="AM45" t="s">
        <v>132</v>
      </c>
      <c r="AN45" t="s">
        <v>136</v>
      </c>
      <c r="AO45" t="s">
        <v>132</v>
      </c>
      <c r="AP45" t="s">
        <v>139</v>
      </c>
      <c r="AQ45" t="s">
        <v>132</v>
      </c>
      <c r="AR45" t="s">
        <v>135</v>
      </c>
      <c r="AS45">
        <f t="shared" si="3"/>
        <v>0.97507122507122501</v>
      </c>
      <c r="AT45" t="s">
        <v>136</v>
      </c>
      <c r="AU45" t="s">
        <v>132</v>
      </c>
      <c r="AV45" t="s">
        <v>140</v>
      </c>
      <c r="AW45" t="s">
        <v>132</v>
      </c>
      <c r="AX45" t="s">
        <v>135</v>
      </c>
      <c r="AY45">
        <f t="shared" si="4"/>
        <v>0.94301994301994396</v>
      </c>
      <c r="AZ45" t="s">
        <v>136</v>
      </c>
      <c r="BA45" t="s">
        <v>132</v>
      </c>
      <c r="BB45" t="s">
        <v>141</v>
      </c>
      <c r="BC45" t="s">
        <v>132</v>
      </c>
      <c r="BD45" t="s">
        <v>135</v>
      </c>
      <c r="BE45">
        <f t="shared" si="5"/>
        <v>0.99881291547958195</v>
      </c>
      <c r="BF45" t="s">
        <v>136</v>
      </c>
      <c r="BG45" t="s">
        <v>132</v>
      </c>
      <c r="BH45" t="s">
        <v>129</v>
      </c>
      <c r="BI45" t="s">
        <v>132</v>
      </c>
      <c r="BJ45" t="s">
        <v>135</v>
      </c>
      <c r="BK45">
        <f t="shared" si="6"/>
        <v>0.98</v>
      </c>
      <c r="BL45" t="s">
        <v>136</v>
      </c>
      <c r="BM45" t="s">
        <v>132</v>
      </c>
      <c r="BN45" t="s">
        <v>128</v>
      </c>
      <c r="BO45" t="s">
        <v>132</v>
      </c>
      <c r="BP45" t="s">
        <v>135</v>
      </c>
      <c r="BQ45">
        <f t="shared" si="7"/>
        <v>0.94</v>
      </c>
      <c r="BR45" t="s">
        <v>136</v>
      </c>
      <c r="BS45" t="s">
        <v>132</v>
      </c>
      <c r="BT45" t="s">
        <v>223</v>
      </c>
      <c r="BU45" t="s">
        <v>132</v>
      </c>
      <c r="BV45" t="s">
        <v>135</v>
      </c>
      <c r="BW45">
        <f t="shared" si="8"/>
        <v>1</v>
      </c>
      <c r="BX45" t="s">
        <v>136</v>
      </c>
      <c r="BY45" t="s">
        <v>132</v>
      </c>
      <c r="BZ45" t="s">
        <v>224</v>
      </c>
      <c r="CA45" t="s">
        <v>132</v>
      </c>
      <c r="CB45" t="s">
        <v>135</v>
      </c>
      <c r="CC45">
        <f t="shared" si="9"/>
        <v>0.94</v>
      </c>
      <c r="CD45" t="s">
        <v>136</v>
      </c>
      <c r="CE45" t="s">
        <v>132</v>
      </c>
      <c r="CF45" t="s">
        <v>142</v>
      </c>
      <c r="CG45" t="s">
        <v>132</v>
      </c>
      <c r="CH45" t="s">
        <v>135</v>
      </c>
      <c r="CI45">
        <f t="shared" si="10"/>
        <v>1</v>
      </c>
      <c r="CJ45" t="s">
        <v>143</v>
      </c>
      <c r="CK45" t="s">
        <v>136</v>
      </c>
      <c r="CL45" t="str">
        <f t="shared" si="11"/>
        <v>{"window_index":44,"window_t_start":45,"window_t_end":51,"Data":"2020-04-06","R_e_median":0.975071225071225,"R_e_q0025":0.943019943019944,"R_e_q0975":0.998812915479582,"fit":0.98,"lwr":0.94,"upr":1,"low":0.94,"high":1},</v>
      </c>
      <c r="DE45">
        <v>0.98</v>
      </c>
    </row>
    <row r="46" spans="1:109">
      <c r="A46" s="9">
        <f t="shared" si="0"/>
        <v>43921</v>
      </c>
      <c r="B46" s="9">
        <v>43923</v>
      </c>
      <c r="C46">
        <v>45</v>
      </c>
      <c r="D46" s="11">
        <v>45</v>
      </c>
      <c r="E46" s="11">
        <v>46</v>
      </c>
      <c r="F46" s="11">
        <v>52</v>
      </c>
      <c r="G46" s="11">
        <v>50</v>
      </c>
      <c r="H46" s="9">
        <v>43928</v>
      </c>
      <c r="I46">
        <v>0.94776828110161404</v>
      </c>
      <c r="J46">
        <v>0.99347103513770396</v>
      </c>
      <c r="K46">
        <v>0.97032288698955405</v>
      </c>
      <c r="N46" t="s">
        <v>131</v>
      </c>
      <c r="O46" t="s">
        <v>132</v>
      </c>
      <c r="P46" t="s">
        <v>133</v>
      </c>
      <c r="Q46" t="s">
        <v>132</v>
      </c>
      <c r="R46" t="s">
        <v>135</v>
      </c>
      <c r="S46">
        <v>45</v>
      </c>
      <c r="T46" t="s">
        <v>136</v>
      </c>
      <c r="U46" t="s">
        <v>132</v>
      </c>
      <c r="V46" t="s">
        <v>137</v>
      </c>
      <c r="W46" t="s">
        <v>132</v>
      </c>
      <c r="X46" t="s">
        <v>135</v>
      </c>
      <c r="Y46">
        <f t="shared" si="1"/>
        <v>46</v>
      </c>
      <c r="Z46" t="s">
        <v>136</v>
      </c>
      <c r="AA46" t="s">
        <v>132</v>
      </c>
      <c r="AB46" t="s">
        <v>138</v>
      </c>
      <c r="AC46" t="s">
        <v>132</v>
      </c>
      <c r="AD46" t="s">
        <v>135</v>
      </c>
      <c r="AE46">
        <f t="shared" si="2"/>
        <v>52</v>
      </c>
      <c r="AF46" t="s">
        <v>136</v>
      </c>
      <c r="AG46" t="s">
        <v>132</v>
      </c>
      <c r="AH46" t="s">
        <v>124</v>
      </c>
      <c r="AI46" t="s">
        <v>132</v>
      </c>
      <c r="AJ46" t="s">
        <v>135</v>
      </c>
      <c r="AK46" t="s">
        <v>132</v>
      </c>
      <c r="AL46" s="34" t="s">
        <v>188</v>
      </c>
      <c r="AM46" t="s">
        <v>132</v>
      </c>
      <c r="AN46" t="s">
        <v>136</v>
      </c>
      <c r="AO46" t="s">
        <v>132</v>
      </c>
      <c r="AP46" t="s">
        <v>139</v>
      </c>
      <c r="AQ46" t="s">
        <v>132</v>
      </c>
      <c r="AR46" t="s">
        <v>135</v>
      </c>
      <c r="AS46">
        <f t="shared" si="3"/>
        <v>0.97032288698955405</v>
      </c>
      <c r="AT46" t="s">
        <v>136</v>
      </c>
      <c r="AU46" t="s">
        <v>132</v>
      </c>
      <c r="AV46" t="s">
        <v>140</v>
      </c>
      <c r="AW46" t="s">
        <v>132</v>
      </c>
      <c r="AX46" t="s">
        <v>135</v>
      </c>
      <c r="AY46">
        <f t="shared" si="4"/>
        <v>0.94776828110161404</v>
      </c>
      <c r="AZ46" t="s">
        <v>136</v>
      </c>
      <c r="BA46" t="s">
        <v>132</v>
      </c>
      <c r="BB46" t="s">
        <v>141</v>
      </c>
      <c r="BC46" t="s">
        <v>132</v>
      </c>
      <c r="BD46" t="s">
        <v>135</v>
      </c>
      <c r="BE46">
        <f t="shared" si="5"/>
        <v>0.99347103513770396</v>
      </c>
      <c r="BF46" t="s">
        <v>136</v>
      </c>
      <c r="BG46" t="s">
        <v>132</v>
      </c>
      <c r="BH46" t="s">
        <v>129</v>
      </c>
      <c r="BI46" t="s">
        <v>132</v>
      </c>
      <c r="BJ46" t="s">
        <v>135</v>
      </c>
      <c r="BK46">
        <f t="shared" si="6"/>
        <v>0.97</v>
      </c>
      <c r="BL46" t="s">
        <v>136</v>
      </c>
      <c r="BM46" t="s">
        <v>132</v>
      </c>
      <c r="BN46" t="s">
        <v>128</v>
      </c>
      <c r="BO46" t="s">
        <v>132</v>
      </c>
      <c r="BP46" t="s">
        <v>135</v>
      </c>
      <c r="BQ46">
        <f t="shared" si="7"/>
        <v>0.95</v>
      </c>
      <c r="BR46" t="s">
        <v>136</v>
      </c>
      <c r="BS46" t="s">
        <v>132</v>
      </c>
      <c r="BT46" t="s">
        <v>223</v>
      </c>
      <c r="BU46" t="s">
        <v>132</v>
      </c>
      <c r="BV46" t="s">
        <v>135</v>
      </c>
      <c r="BW46">
        <f t="shared" si="8"/>
        <v>0.99</v>
      </c>
      <c r="BX46" t="s">
        <v>136</v>
      </c>
      <c r="BY46" t="s">
        <v>132</v>
      </c>
      <c r="BZ46" t="s">
        <v>224</v>
      </c>
      <c r="CA46" t="s">
        <v>132</v>
      </c>
      <c r="CB46" t="s">
        <v>135</v>
      </c>
      <c r="CC46">
        <f t="shared" si="9"/>
        <v>0.95</v>
      </c>
      <c r="CD46" t="s">
        <v>136</v>
      </c>
      <c r="CE46" t="s">
        <v>132</v>
      </c>
      <c r="CF46" t="s">
        <v>142</v>
      </c>
      <c r="CG46" t="s">
        <v>132</v>
      </c>
      <c r="CH46" t="s">
        <v>135</v>
      </c>
      <c r="CI46">
        <f t="shared" si="10"/>
        <v>0.99</v>
      </c>
      <c r="CJ46" t="s">
        <v>143</v>
      </c>
      <c r="CK46" t="s">
        <v>136</v>
      </c>
      <c r="CL46" t="str">
        <f t="shared" si="11"/>
        <v>{"window_index":45,"window_t_start":46,"window_t_end":52,"Data":"2020-04-07","R_e_median":0.970322886989554,"R_e_q0025":0.947768281101614,"R_e_q0975":0.993471035137704,"fit":0.97,"lwr":0.95,"upr":0.99,"low":0.95,"high":0.99},</v>
      </c>
      <c r="DE46">
        <v>0.97</v>
      </c>
    </row>
    <row r="47" spans="1:109">
      <c r="A47" s="9">
        <f t="shared" si="0"/>
        <v>43922</v>
      </c>
      <c r="B47" s="9">
        <v>43924</v>
      </c>
      <c r="C47">
        <v>46</v>
      </c>
      <c r="D47" s="11">
        <v>46</v>
      </c>
      <c r="E47" s="11">
        <v>47</v>
      </c>
      <c r="F47" s="11">
        <v>53</v>
      </c>
      <c r="G47" s="11">
        <v>51</v>
      </c>
      <c r="H47" s="9">
        <v>43929</v>
      </c>
      <c r="I47">
        <v>0.91690408357075004</v>
      </c>
      <c r="J47">
        <v>0.97150997150997198</v>
      </c>
      <c r="K47">
        <v>0.94420702754036001</v>
      </c>
      <c r="N47" t="s">
        <v>131</v>
      </c>
      <c r="O47" t="s">
        <v>132</v>
      </c>
      <c r="P47" t="s">
        <v>133</v>
      </c>
      <c r="Q47" t="s">
        <v>132</v>
      </c>
      <c r="R47" t="s">
        <v>135</v>
      </c>
      <c r="S47">
        <v>46</v>
      </c>
      <c r="T47" t="s">
        <v>136</v>
      </c>
      <c r="U47" t="s">
        <v>132</v>
      </c>
      <c r="V47" t="s">
        <v>137</v>
      </c>
      <c r="W47" t="s">
        <v>132</v>
      </c>
      <c r="X47" t="s">
        <v>135</v>
      </c>
      <c r="Y47">
        <f t="shared" si="1"/>
        <v>47</v>
      </c>
      <c r="Z47" t="s">
        <v>136</v>
      </c>
      <c r="AA47" t="s">
        <v>132</v>
      </c>
      <c r="AB47" t="s">
        <v>138</v>
      </c>
      <c r="AC47" t="s">
        <v>132</v>
      </c>
      <c r="AD47" t="s">
        <v>135</v>
      </c>
      <c r="AE47">
        <f t="shared" si="2"/>
        <v>53</v>
      </c>
      <c r="AF47" t="s">
        <v>136</v>
      </c>
      <c r="AG47" t="s">
        <v>132</v>
      </c>
      <c r="AH47" t="s">
        <v>124</v>
      </c>
      <c r="AI47" t="s">
        <v>132</v>
      </c>
      <c r="AJ47" t="s">
        <v>135</v>
      </c>
      <c r="AK47" t="s">
        <v>132</v>
      </c>
      <c r="AL47" s="34" t="s">
        <v>189</v>
      </c>
      <c r="AM47" t="s">
        <v>132</v>
      </c>
      <c r="AN47" t="s">
        <v>136</v>
      </c>
      <c r="AO47" t="s">
        <v>132</v>
      </c>
      <c r="AP47" t="s">
        <v>139</v>
      </c>
      <c r="AQ47" t="s">
        <v>132</v>
      </c>
      <c r="AR47" t="s">
        <v>135</v>
      </c>
      <c r="AS47">
        <f t="shared" si="3"/>
        <v>0.94420702754036001</v>
      </c>
      <c r="AT47" t="s">
        <v>136</v>
      </c>
      <c r="AU47" t="s">
        <v>132</v>
      </c>
      <c r="AV47" t="s">
        <v>140</v>
      </c>
      <c r="AW47" t="s">
        <v>132</v>
      </c>
      <c r="AX47" t="s">
        <v>135</v>
      </c>
      <c r="AY47">
        <f t="shared" si="4"/>
        <v>0.91690408357075004</v>
      </c>
      <c r="AZ47" t="s">
        <v>136</v>
      </c>
      <c r="BA47" t="s">
        <v>132</v>
      </c>
      <c r="BB47" t="s">
        <v>141</v>
      </c>
      <c r="BC47" t="s">
        <v>132</v>
      </c>
      <c r="BD47" t="s">
        <v>135</v>
      </c>
      <c r="BE47">
        <f t="shared" si="5"/>
        <v>0.97150997150997198</v>
      </c>
      <c r="BF47" t="s">
        <v>136</v>
      </c>
      <c r="BG47" t="s">
        <v>132</v>
      </c>
      <c r="BH47" t="s">
        <v>129</v>
      </c>
      <c r="BI47" t="s">
        <v>132</v>
      </c>
      <c r="BJ47" t="s">
        <v>135</v>
      </c>
      <c r="BK47">
        <f t="shared" si="6"/>
        <v>0.94</v>
      </c>
      <c r="BL47" t="s">
        <v>136</v>
      </c>
      <c r="BM47" t="s">
        <v>132</v>
      </c>
      <c r="BN47" t="s">
        <v>128</v>
      </c>
      <c r="BO47" t="s">
        <v>132</v>
      </c>
      <c r="BP47" t="s">
        <v>135</v>
      </c>
      <c r="BQ47">
        <f t="shared" si="7"/>
        <v>0.92</v>
      </c>
      <c r="BR47" t="s">
        <v>136</v>
      </c>
      <c r="BS47" t="s">
        <v>132</v>
      </c>
      <c r="BT47" t="s">
        <v>223</v>
      </c>
      <c r="BU47" t="s">
        <v>132</v>
      </c>
      <c r="BV47" t="s">
        <v>135</v>
      </c>
      <c r="BW47">
        <f t="shared" si="8"/>
        <v>0.97</v>
      </c>
      <c r="BX47" t="s">
        <v>136</v>
      </c>
      <c r="BY47" t="s">
        <v>132</v>
      </c>
      <c r="BZ47" t="s">
        <v>224</v>
      </c>
      <c r="CA47" t="s">
        <v>132</v>
      </c>
      <c r="CB47" t="s">
        <v>135</v>
      </c>
      <c r="CC47">
        <f t="shared" si="9"/>
        <v>0.92</v>
      </c>
      <c r="CD47" t="s">
        <v>136</v>
      </c>
      <c r="CE47" t="s">
        <v>132</v>
      </c>
      <c r="CF47" t="s">
        <v>142</v>
      </c>
      <c r="CG47" t="s">
        <v>132</v>
      </c>
      <c r="CH47" t="s">
        <v>135</v>
      </c>
      <c r="CI47">
        <f t="shared" si="10"/>
        <v>0.97</v>
      </c>
      <c r="CJ47" t="s">
        <v>143</v>
      </c>
      <c r="CK47" t="s">
        <v>136</v>
      </c>
      <c r="CL47" t="str">
        <f t="shared" si="11"/>
        <v>{"window_index":46,"window_t_start":47,"window_t_end":53,"Data":"2020-04-08","R_e_median":0.94420702754036,"R_e_q0025":0.91690408357075,"R_e_q0975":0.971509971509972,"fit":0.94,"lwr":0.92,"upr":0.97,"low":0.92,"high":0.97},</v>
      </c>
      <c r="DE47">
        <v>0.94</v>
      </c>
    </row>
    <row r="48" spans="1:109">
      <c r="A48" s="9">
        <f t="shared" si="0"/>
        <v>43923</v>
      </c>
      <c r="B48" s="9">
        <v>43925</v>
      </c>
      <c r="C48">
        <v>47</v>
      </c>
      <c r="D48" s="11">
        <v>47</v>
      </c>
      <c r="E48" s="11">
        <v>48</v>
      </c>
      <c r="F48" s="11">
        <v>54</v>
      </c>
      <c r="G48" s="11">
        <v>52</v>
      </c>
      <c r="H48" s="9">
        <v>43930</v>
      </c>
      <c r="I48">
        <v>0.93114909781576405</v>
      </c>
      <c r="J48">
        <v>0.97507122507122501</v>
      </c>
      <c r="K48">
        <v>0.95311016144349503</v>
      </c>
      <c r="N48" t="s">
        <v>131</v>
      </c>
      <c r="O48" t="s">
        <v>132</v>
      </c>
      <c r="P48" t="s">
        <v>133</v>
      </c>
      <c r="Q48" t="s">
        <v>132</v>
      </c>
      <c r="R48" t="s">
        <v>135</v>
      </c>
      <c r="S48">
        <v>47</v>
      </c>
      <c r="T48" t="s">
        <v>136</v>
      </c>
      <c r="U48" t="s">
        <v>132</v>
      </c>
      <c r="V48" t="s">
        <v>137</v>
      </c>
      <c r="W48" t="s">
        <v>132</v>
      </c>
      <c r="X48" t="s">
        <v>135</v>
      </c>
      <c r="Y48">
        <f t="shared" si="1"/>
        <v>48</v>
      </c>
      <c r="Z48" t="s">
        <v>136</v>
      </c>
      <c r="AA48" t="s">
        <v>132</v>
      </c>
      <c r="AB48" t="s">
        <v>138</v>
      </c>
      <c r="AC48" t="s">
        <v>132</v>
      </c>
      <c r="AD48" t="s">
        <v>135</v>
      </c>
      <c r="AE48">
        <f t="shared" si="2"/>
        <v>54</v>
      </c>
      <c r="AF48" t="s">
        <v>136</v>
      </c>
      <c r="AG48" t="s">
        <v>132</v>
      </c>
      <c r="AH48" t="s">
        <v>124</v>
      </c>
      <c r="AI48" t="s">
        <v>132</v>
      </c>
      <c r="AJ48" t="s">
        <v>135</v>
      </c>
      <c r="AK48" t="s">
        <v>132</v>
      </c>
      <c r="AL48" s="34" t="s">
        <v>190</v>
      </c>
      <c r="AM48" t="s">
        <v>132</v>
      </c>
      <c r="AN48" t="s">
        <v>136</v>
      </c>
      <c r="AO48" t="s">
        <v>132</v>
      </c>
      <c r="AP48" t="s">
        <v>139</v>
      </c>
      <c r="AQ48" t="s">
        <v>132</v>
      </c>
      <c r="AR48" t="s">
        <v>135</v>
      </c>
      <c r="AS48">
        <f t="shared" si="3"/>
        <v>0.95311016144349503</v>
      </c>
      <c r="AT48" t="s">
        <v>136</v>
      </c>
      <c r="AU48" t="s">
        <v>132</v>
      </c>
      <c r="AV48" t="s">
        <v>140</v>
      </c>
      <c r="AW48" t="s">
        <v>132</v>
      </c>
      <c r="AX48" t="s">
        <v>135</v>
      </c>
      <c r="AY48">
        <f t="shared" si="4"/>
        <v>0.93114909781576405</v>
      </c>
      <c r="AZ48" t="s">
        <v>136</v>
      </c>
      <c r="BA48" t="s">
        <v>132</v>
      </c>
      <c r="BB48" t="s">
        <v>141</v>
      </c>
      <c r="BC48" t="s">
        <v>132</v>
      </c>
      <c r="BD48" t="s">
        <v>135</v>
      </c>
      <c r="BE48">
        <f t="shared" si="5"/>
        <v>0.97507122507122501</v>
      </c>
      <c r="BF48" t="s">
        <v>136</v>
      </c>
      <c r="BG48" t="s">
        <v>132</v>
      </c>
      <c r="BH48" t="s">
        <v>129</v>
      </c>
      <c r="BI48" t="s">
        <v>132</v>
      </c>
      <c r="BJ48" t="s">
        <v>135</v>
      </c>
      <c r="BK48">
        <f t="shared" si="6"/>
        <v>0.95</v>
      </c>
      <c r="BL48" t="s">
        <v>136</v>
      </c>
      <c r="BM48" t="s">
        <v>132</v>
      </c>
      <c r="BN48" t="s">
        <v>128</v>
      </c>
      <c r="BO48" t="s">
        <v>132</v>
      </c>
      <c r="BP48" t="s">
        <v>135</v>
      </c>
      <c r="BQ48">
        <f t="shared" si="7"/>
        <v>0.93</v>
      </c>
      <c r="BR48" t="s">
        <v>136</v>
      </c>
      <c r="BS48" t="s">
        <v>132</v>
      </c>
      <c r="BT48" t="s">
        <v>223</v>
      </c>
      <c r="BU48" t="s">
        <v>132</v>
      </c>
      <c r="BV48" t="s">
        <v>135</v>
      </c>
      <c r="BW48">
        <f t="shared" si="8"/>
        <v>0.98</v>
      </c>
      <c r="BX48" t="s">
        <v>136</v>
      </c>
      <c r="BY48" t="s">
        <v>132</v>
      </c>
      <c r="BZ48" t="s">
        <v>224</v>
      </c>
      <c r="CA48" t="s">
        <v>132</v>
      </c>
      <c r="CB48" t="s">
        <v>135</v>
      </c>
      <c r="CC48">
        <f t="shared" si="9"/>
        <v>0.93</v>
      </c>
      <c r="CD48" t="s">
        <v>136</v>
      </c>
      <c r="CE48" t="s">
        <v>132</v>
      </c>
      <c r="CF48" t="s">
        <v>142</v>
      </c>
      <c r="CG48" t="s">
        <v>132</v>
      </c>
      <c r="CH48" t="s">
        <v>135</v>
      </c>
      <c r="CI48">
        <f t="shared" si="10"/>
        <v>0.98</v>
      </c>
      <c r="CJ48" t="s">
        <v>143</v>
      </c>
      <c r="CK48" t="s">
        <v>136</v>
      </c>
      <c r="CL48" t="str">
        <f t="shared" si="11"/>
        <v>{"window_index":47,"window_t_start":48,"window_t_end":54,"Data":"2020-04-09","R_e_median":0.953110161443495,"R_e_q0025":0.931149097815764,"R_e_q0975":0.975071225071225,"fit":0.95,"lwr":0.93,"upr":0.98,"low":0.93,"high":0.98},</v>
      </c>
      <c r="DE48">
        <v>0.95</v>
      </c>
    </row>
    <row r="49" spans="1:109">
      <c r="A49" s="9">
        <f t="shared" si="0"/>
        <v>43924</v>
      </c>
      <c r="B49" s="9">
        <v>43926</v>
      </c>
      <c r="C49">
        <v>48</v>
      </c>
      <c r="D49" s="11">
        <v>48</v>
      </c>
      <c r="E49" s="11">
        <v>49</v>
      </c>
      <c r="F49" s="11">
        <v>55</v>
      </c>
      <c r="G49" s="11">
        <v>53</v>
      </c>
      <c r="H49" s="9">
        <v>43931</v>
      </c>
      <c r="I49">
        <v>0.91571699905033199</v>
      </c>
      <c r="J49">
        <v>0.97447768281101599</v>
      </c>
      <c r="K49">
        <v>0.94301994301994096</v>
      </c>
      <c r="N49" t="s">
        <v>131</v>
      </c>
      <c r="O49" t="s">
        <v>132</v>
      </c>
      <c r="P49" t="s">
        <v>133</v>
      </c>
      <c r="Q49" t="s">
        <v>132</v>
      </c>
      <c r="R49" t="s">
        <v>135</v>
      </c>
      <c r="S49">
        <v>48</v>
      </c>
      <c r="T49" t="s">
        <v>136</v>
      </c>
      <c r="U49" t="s">
        <v>132</v>
      </c>
      <c r="V49" t="s">
        <v>137</v>
      </c>
      <c r="W49" t="s">
        <v>132</v>
      </c>
      <c r="X49" t="s">
        <v>135</v>
      </c>
      <c r="Y49">
        <f t="shared" si="1"/>
        <v>49</v>
      </c>
      <c r="Z49" t="s">
        <v>136</v>
      </c>
      <c r="AA49" t="s">
        <v>132</v>
      </c>
      <c r="AB49" t="s">
        <v>138</v>
      </c>
      <c r="AC49" t="s">
        <v>132</v>
      </c>
      <c r="AD49" t="s">
        <v>135</v>
      </c>
      <c r="AE49">
        <f t="shared" si="2"/>
        <v>55</v>
      </c>
      <c r="AF49" t="s">
        <v>136</v>
      </c>
      <c r="AG49" t="s">
        <v>132</v>
      </c>
      <c r="AH49" t="s">
        <v>124</v>
      </c>
      <c r="AI49" t="s">
        <v>132</v>
      </c>
      <c r="AJ49" t="s">
        <v>135</v>
      </c>
      <c r="AK49" t="s">
        <v>132</v>
      </c>
      <c r="AL49" s="34" t="s">
        <v>191</v>
      </c>
      <c r="AM49" t="s">
        <v>132</v>
      </c>
      <c r="AN49" t="s">
        <v>136</v>
      </c>
      <c r="AO49" t="s">
        <v>132</v>
      </c>
      <c r="AP49" t="s">
        <v>139</v>
      </c>
      <c r="AQ49" t="s">
        <v>132</v>
      </c>
      <c r="AR49" t="s">
        <v>135</v>
      </c>
      <c r="AS49">
        <f t="shared" si="3"/>
        <v>0.94301994301994096</v>
      </c>
      <c r="AT49" t="s">
        <v>136</v>
      </c>
      <c r="AU49" t="s">
        <v>132</v>
      </c>
      <c r="AV49" t="s">
        <v>140</v>
      </c>
      <c r="AW49" t="s">
        <v>132</v>
      </c>
      <c r="AX49" t="s">
        <v>135</v>
      </c>
      <c r="AY49">
        <f t="shared" si="4"/>
        <v>0.91571699905033199</v>
      </c>
      <c r="AZ49" t="s">
        <v>136</v>
      </c>
      <c r="BA49" t="s">
        <v>132</v>
      </c>
      <c r="BB49" t="s">
        <v>141</v>
      </c>
      <c r="BC49" t="s">
        <v>132</v>
      </c>
      <c r="BD49" t="s">
        <v>135</v>
      </c>
      <c r="BE49">
        <f t="shared" si="5"/>
        <v>0.97447768281101599</v>
      </c>
      <c r="BF49" t="s">
        <v>136</v>
      </c>
      <c r="BG49" t="s">
        <v>132</v>
      </c>
      <c r="BH49" t="s">
        <v>129</v>
      </c>
      <c r="BI49" t="s">
        <v>132</v>
      </c>
      <c r="BJ49" t="s">
        <v>135</v>
      </c>
      <c r="BK49">
        <f t="shared" si="6"/>
        <v>0.94</v>
      </c>
      <c r="BL49" t="s">
        <v>136</v>
      </c>
      <c r="BM49" t="s">
        <v>132</v>
      </c>
      <c r="BN49" t="s">
        <v>128</v>
      </c>
      <c r="BO49" t="s">
        <v>132</v>
      </c>
      <c r="BP49" t="s">
        <v>135</v>
      </c>
      <c r="BQ49">
        <f t="shared" si="7"/>
        <v>0.92</v>
      </c>
      <c r="BR49" t="s">
        <v>136</v>
      </c>
      <c r="BS49" t="s">
        <v>132</v>
      </c>
      <c r="BT49" t="s">
        <v>223</v>
      </c>
      <c r="BU49" t="s">
        <v>132</v>
      </c>
      <c r="BV49" t="s">
        <v>135</v>
      </c>
      <c r="BW49">
        <f t="shared" si="8"/>
        <v>0.97</v>
      </c>
      <c r="BX49" t="s">
        <v>136</v>
      </c>
      <c r="BY49" t="s">
        <v>132</v>
      </c>
      <c r="BZ49" t="s">
        <v>224</v>
      </c>
      <c r="CA49" t="s">
        <v>132</v>
      </c>
      <c r="CB49" t="s">
        <v>135</v>
      </c>
      <c r="CC49">
        <f t="shared" si="9"/>
        <v>0.92</v>
      </c>
      <c r="CD49" t="s">
        <v>136</v>
      </c>
      <c r="CE49" t="s">
        <v>132</v>
      </c>
      <c r="CF49" t="s">
        <v>142</v>
      </c>
      <c r="CG49" t="s">
        <v>132</v>
      </c>
      <c r="CH49" t="s">
        <v>135</v>
      </c>
      <c r="CI49">
        <f t="shared" si="10"/>
        <v>0.97</v>
      </c>
      <c r="CJ49" t="s">
        <v>143</v>
      </c>
      <c r="CK49" t="s">
        <v>136</v>
      </c>
      <c r="CL49" t="str">
        <f t="shared" si="11"/>
        <v>{"window_index":48,"window_t_start":49,"window_t_end":55,"Data":"2020-04-10","R_e_median":0.943019943019941,"R_e_q0025":0.915716999050332,"R_e_q0975":0.974477682811016,"fit":0.94,"lwr":0.92,"upr":0.97,"low":0.92,"high":0.97},</v>
      </c>
      <c r="DE49">
        <v>0.94</v>
      </c>
    </row>
    <row r="50" spans="1:109">
      <c r="A50" s="9">
        <f t="shared" si="0"/>
        <v>43925</v>
      </c>
      <c r="B50" s="9">
        <v>43927</v>
      </c>
      <c r="C50">
        <v>49</v>
      </c>
      <c r="D50" s="11">
        <v>49</v>
      </c>
      <c r="E50" s="11">
        <v>50</v>
      </c>
      <c r="F50" s="11">
        <v>56</v>
      </c>
      <c r="G50" s="11">
        <v>54</v>
      </c>
      <c r="H50" s="9">
        <v>43932</v>
      </c>
      <c r="I50">
        <v>0.91334283000949601</v>
      </c>
      <c r="J50">
        <v>0.96320037986704998</v>
      </c>
      <c r="K50">
        <v>0.93708452041785195</v>
      </c>
      <c r="N50" t="s">
        <v>131</v>
      </c>
      <c r="O50" t="s">
        <v>132</v>
      </c>
      <c r="P50" t="s">
        <v>133</v>
      </c>
      <c r="Q50" t="s">
        <v>132</v>
      </c>
      <c r="R50" t="s">
        <v>135</v>
      </c>
      <c r="S50">
        <v>49</v>
      </c>
      <c r="T50" t="s">
        <v>136</v>
      </c>
      <c r="U50" t="s">
        <v>132</v>
      </c>
      <c r="V50" t="s">
        <v>137</v>
      </c>
      <c r="W50" t="s">
        <v>132</v>
      </c>
      <c r="X50" t="s">
        <v>135</v>
      </c>
      <c r="Y50">
        <f t="shared" si="1"/>
        <v>50</v>
      </c>
      <c r="Z50" t="s">
        <v>136</v>
      </c>
      <c r="AA50" t="s">
        <v>132</v>
      </c>
      <c r="AB50" t="s">
        <v>138</v>
      </c>
      <c r="AC50" t="s">
        <v>132</v>
      </c>
      <c r="AD50" t="s">
        <v>135</v>
      </c>
      <c r="AE50">
        <f t="shared" si="2"/>
        <v>56</v>
      </c>
      <c r="AF50" t="s">
        <v>136</v>
      </c>
      <c r="AG50" t="s">
        <v>132</v>
      </c>
      <c r="AH50" t="s">
        <v>124</v>
      </c>
      <c r="AI50" t="s">
        <v>132</v>
      </c>
      <c r="AJ50" t="s">
        <v>135</v>
      </c>
      <c r="AK50" t="s">
        <v>132</v>
      </c>
      <c r="AL50" s="34" t="s">
        <v>192</v>
      </c>
      <c r="AM50" t="s">
        <v>132</v>
      </c>
      <c r="AN50" t="s">
        <v>136</v>
      </c>
      <c r="AO50" t="s">
        <v>132</v>
      </c>
      <c r="AP50" t="s">
        <v>139</v>
      </c>
      <c r="AQ50" t="s">
        <v>132</v>
      </c>
      <c r="AR50" t="s">
        <v>135</v>
      </c>
      <c r="AS50">
        <f t="shared" si="3"/>
        <v>0.93708452041785195</v>
      </c>
      <c r="AT50" t="s">
        <v>136</v>
      </c>
      <c r="AU50" t="s">
        <v>132</v>
      </c>
      <c r="AV50" t="s">
        <v>140</v>
      </c>
      <c r="AW50" t="s">
        <v>132</v>
      </c>
      <c r="AX50" t="s">
        <v>135</v>
      </c>
      <c r="AY50">
        <f t="shared" si="4"/>
        <v>0.91334283000949601</v>
      </c>
      <c r="AZ50" t="s">
        <v>136</v>
      </c>
      <c r="BA50" t="s">
        <v>132</v>
      </c>
      <c r="BB50" t="s">
        <v>141</v>
      </c>
      <c r="BC50" t="s">
        <v>132</v>
      </c>
      <c r="BD50" t="s">
        <v>135</v>
      </c>
      <c r="BE50">
        <f t="shared" si="5"/>
        <v>0.96320037986704998</v>
      </c>
      <c r="BF50" t="s">
        <v>136</v>
      </c>
      <c r="BG50" t="s">
        <v>132</v>
      </c>
      <c r="BH50" t="s">
        <v>129</v>
      </c>
      <c r="BI50" t="s">
        <v>132</v>
      </c>
      <c r="BJ50" t="s">
        <v>135</v>
      </c>
      <c r="BK50">
        <f t="shared" si="6"/>
        <v>0.94</v>
      </c>
      <c r="BL50" t="s">
        <v>136</v>
      </c>
      <c r="BM50" t="s">
        <v>132</v>
      </c>
      <c r="BN50" t="s">
        <v>128</v>
      </c>
      <c r="BO50" t="s">
        <v>132</v>
      </c>
      <c r="BP50" t="s">
        <v>135</v>
      </c>
      <c r="BQ50">
        <f t="shared" si="7"/>
        <v>0.91</v>
      </c>
      <c r="BR50" t="s">
        <v>136</v>
      </c>
      <c r="BS50" t="s">
        <v>132</v>
      </c>
      <c r="BT50" t="s">
        <v>223</v>
      </c>
      <c r="BU50" t="s">
        <v>132</v>
      </c>
      <c r="BV50" t="s">
        <v>135</v>
      </c>
      <c r="BW50">
        <f t="shared" si="8"/>
        <v>0.96</v>
      </c>
      <c r="BX50" t="s">
        <v>136</v>
      </c>
      <c r="BY50" t="s">
        <v>132</v>
      </c>
      <c r="BZ50" t="s">
        <v>224</v>
      </c>
      <c r="CA50" t="s">
        <v>132</v>
      </c>
      <c r="CB50" t="s">
        <v>135</v>
      </c>
      <c r="CC50">
        <f t="shared" si="9"/>
        <v>0.91</v>
      </c>
      <c r="CD50" t="s">
        <v>136</v>
      </c>
      <c r="CE50" t="s">
        <v>132</v>
      </c>
      <c r="CF50" t="s">
        <v>142</v>
      </c>
      <c r="CG50" t="s">
        <v>132</v>
      </c>
      <c r="CH50" t="s">
        <v>135</v>
      </c>
      <c r="CI50">
        <f t="shared" si="10"/>
        <v>0.96</v>
      </c>
      <c r="CJ50" t="s">
        <v>143</v>
      </c>
      <c r="CK50" t="s">
        <v>136</v>
      </c>
      <c r="CL50" t="str">
        <f t="shared" si="11"/>
        <v>{"window_index":49,"window_t_start":50,"window_t_end":56,"Data":"2020-04-11","R_e_median":0.937084520417852,"R_e_q0025":0.913342830009496,"R_e_q0975":0.96320037986705,"fit":0.94,"lwr":0.91,"upr":0.96,"low":0.91,"high":0.96},</v>
      </c>
      <c r="DE50">
        <v>0.94</v>
      </c>
    </row>
    <row r="51" spans="1:109">
      <c r="A51" s="9">
        <f t="shared" si="0"/>
        <v>43926</v>
      </c>
      <c r="B51" s="9">
        <v>43928</v>
      </c>
      <c r="C51">
        <v>50</v>
      </c>
      <c r="D51" s="11">
        <v>50</v>
      </c>
      <c r="E51" s="11">
        <v>51</v>
      </c>
      <c r="F51" s="11">
        <v>57</v>
      </c>
      <c r="G51" s="11">
        <v>55</v>
      </c>
      <c r="H51" s="9">
        <v>43933</v>
      </c>
      <c r="I51">
        <v>0.88366571699905005</v>
      </c>
      <c r="J51">
        <v>0.95132953466286796</v>
      </c>
      <c r="K51">
        <v>0.91334283000949601</v>
      </c>
      <c r="N51" t="s">
        <v>131</v>
      </c>
      <c r="O51" t="s">
        <v>132</v>
      </c>
      <c r="P51" t="s">
        <v>133</v>
      </c>
      <c r="Q51" t="s">
        <v>132</v>
      </c>
      <c r="R51" t="s">
        <v>135</v>
      </c>
      <c r="S51">
        <v>50</v>
      </c>
      <c r="T51" t="s">
        <v>136</v>
      </c>
      <c r="U51" t="s">
        <v>132</v>
      </c>
      <c r="V51" t="s">
        <v>137</v>
      </c>
      <c r="W51" t="s">
        <v>132</v>
      </c>
      <c r="X51" t="s">
        <v>135</v>
      </c>
      <c r="Y51">
        <f t="shared" si="1"/>
        <v>51</v>
      </c>
      <c r="Z51" t="s">
        <v>136</v>
      </c>
      <c r="AA51" t="s">
        <v>132</v>
      </c>
      <c r="AB51" t="s">
        <v>138</v>
      </c>
      <c r="AC51" t="s">
        <v>132</v>
      </c>
      <c r="AD51" t="s">
        <v>135</v>
      </c>
      <c r="AE51">
        <f t="shared" si="2"/>
        <v>57</v>
      </c>
      <c r="AF51" t="s">
        <v>136</v>
      </c>
      <c r="AG51" t="s">
        <v>132</v>
      </c>
      <c r="AH51" t="s">
        <v>124</v>
      </c>
      <c r="AI51" t="s">
        <v>132</v>
      </c>
      <c r="AJ51" t="s">
        <v>135</v>
      </c>
      <c r="AK51" t="s">
        <v>132</v>
      </c>
      <c r="AL51" s="34" t="s">
        <v>193</v>
      </c>
      <c r="AM51" t="s">
        <v>132</v>
      </c>
      <c r="AN51" t="s">
        <v>136</v>
      </c>
      <c r="AO51" t="s">
        <v>132</v>
      </c>
      <c r="AP51" t="s">
        <v>139</v>
      </c>
      <c r="AQ51" t="s">
        <v>132</v>
      </c>
      <c r="AR51" t="s">
        <v>135</v>
      </c>
      <c r="AS51">
        <f t="shared" si="3"/>
        <v>0.91334283000949601</v>
      </c>
      <c r="AT51" t="s">
        <v>136</v>
      </c>
      <c r="AU51" t="s">
        <v>132</v>
      </c>
      <c r="AV51" t="s">
        <v>140</v>
      </c>
      <c r="AW51" t="s">
        <v>132</v>
      </c>
      <c r="AX51" t="s">
        <v>135</v>
      </c>
      <c r="AY51">
        <f t="shared" si="4"/>
        <v>0.88366571699905005</v>
      </c>
      <c r="AZ51" t="s">
        <v>136</v>
      </c>
      <c r="BA51" t="s">
        <v>132</v>
      </c>
      <c r="BB51" t="s">
        <v>141</v>
      </c>
      <c r="BC51" t="s">
        <v>132</v>
      </c>
      <c r="BD51" t="s">
        <v>135</v>
      </c>
      <c r="BE51">
        <f t="shared" si="5"/>
        <v>0.95132953466286796</v>
      </c>
      <c r="BF51" t="s">
        <v>136</v>
      </c>
      <c r="BG51" t="s">
        <v>132</v>
      </c>
      <c r="BH51" t="s">
        <v>129</v>
      </c>
      <c r="BI51" t="s">
        <v>132</v>
      </c>
      <c r="BJ51" t="s">
        <v>135</v>
      </c>
      <c r="BK51">
        <f t="shared" si="6"/>
        <v>0.91</v>
      </c>
      <c r="BL51" t="s">
        <v>136</v>
      </c>
      <c r="BM51" t="s">
        <v>132</v>
      </c>
      <c r="BN51" t="s">
        <v>128</v>
      </c>
      <c r="BO51" t="s">
        <v>132</v>
      </c>
      <c r="BP51" t="s">
        <v>135</v>
      </c>
      <c r="BQ51">
        <f t="shared" si="7"/>
        <v>0.88</v>
      </c>
      <c r="BR51" t="s">
        <v>136</v>
      </c>
      <c r="BS51" t="s">
        <v>132</v>
      </c>
      <c r="BT51" t="s">
        <v>223</v>
      </c>
      <c r="BU51" t="s">
        <v>132</v>
      </c>
      <c r="BV51" t="s">
        <v>135</v>
      </c>
      <c r="BW51">
        <f t="shared" si="8"/>
        <v>0.95</v>
      </c>
      <c r="BX51" t="s">
        <v>136</v>
      </c>
      <c r="BY51" t="s">
        <v>132</v>
      </c>
      <c r="BZ51" t="s">
        <v>224</v>
      </c>
      <c r="CA51" t="s">
        <v>132</v>
      </c>
      <c r="CB51" t="s">
        <v>135</v>
      </c>
      <c r="CC51">
        <f t="shared" si="9"/>
        <v>0.88</v>
      </c>
      <c r="CD51" t="s">
        <v>136</v>
      </c>
      <c r="CE51" t="s">
        <v>132</v>
      </c>
      <c r="CF51" t="s">
        <v>142</v>
      </c>
      <c r="CG51" t="s">
        <v>132</v>
      </c>
      <c r="CH51" t="s">
        <v>135</v>
      </c>
      <c r="CI51">
        <f t="shared" si="10"/>
        <v>0.95</v>
      </c>
      <c r="CJ51" t="s">
        <v>143</v>
      </c>
      <c r="CK51" t="s">
        <v>136</v>
      </c>
      <c r="CL51" t="str">
        <f t="shared" si="11"/>
        <v>{"window_index":50,"window_t_start":51,"window_t_end":57,"Data":"2020-04-12","R_e_median":0.913342830009496,"R_e_q0025":0.88366571699905,"R_e_q0975":0.951329534662868,"fit":0.91,"lwr":0.88,"upr":0.95,"low":0.88,"high":0.95},</v>
      </c>
      <c r="DE51">
        <v>0.91</v>
      </c>
    </row>
    <row r="52" spans="1:109">
      <c r="A52" s="9">
        <f t="shared" si="0"/>
        <v>43927</v>
      </c>
      <c r="B52" s="9">
        <v>43929</v>
      </c>
      <c r="C52">
        <v>51</v>
      </c>
      <c r="D52" s="11">
        <v>51</v>
      </c>
      <c r="E52" s="11">
        <v>52</v>
      </c>
      <c r="F52" s="11">
        <v>58</v>
      </c>
      <c r="G52" s="11">
        <v>56</v>
      </c>
      <c r="H52" s="9">
        <v>43934</v>
      </c>
      <c r="I52">
        <v>0.86585944919278302</v>
      </c>
      <c r="J52">
        <v>0.92046533713200296</v>
      </c>
      <c r="K52">
        <v>0.89197530864197505</v>
      </c>
      <c r="N52" t="s">
        <v>131</v>
      </c>
      <c r="O52" t="s">
        <v>132</v>
      </c>
      <c r="P52" t="s">
        <v>133</v>
      </c>
      <c r="Q52" t="s">
        <v>132</v>
      </c>
      <c r="R52" t="s">
        <v>135</v>
      </c>
      <c r="S52">
        <v>51</v>
      </c>
      <c r="T52" t="s">
        <v>136</v>
      </c>
      <c r="U52" t="s">
        <v>132</v>
      </c>
      <c r="V52" t="s">
        <v>137</v>
      </c>
      <c r="W52" t="s">
        <v>132</v>
      </c>
      <c r="X52" t="s">
        <v>135</v>
      </c>
      <c r="Y52">
        <f t="shared" si="1"/>
        <v>52</v>
      </c>
      <c r="Z52" t="s">
        <v>136</v>
      </c>
      <c r="AA52" t="s">
        <v>132</v>
      </c>
      <c r="AB52" t="s">
        <v>138</v>
      </c>
      <c r="AC52" t="s">
        <v>132</v>
      </c>
      <c r="AD52" t="s">
        <v>135</v>
      </c>
      <c r="AE52">
        <f t="shared" si="2"/>
        <v>58</v>
      </c>
      <c r="AF52" t="s">
        <v>136</v>
      </c>
      <c r="AG52" t="s">
        <v>132</v>
      </c>
      <c r="AH52" t="s">
        <v>124</v>
      </c>
      <c r="AI52" t="s">
        <v>132</v>
      </c>
      <c r="AJ52" t="s">
        <v>135</v>
      </c>
      <c r="AK52" t="s">
        <v>132</v>
      </c>
      <c r="AL52" s="34" t="s">
        <v>194</v>
      </c>
      <c r="AM52" t="s">
        <v>132</v>
      </c>
      <c r="AN52" t="s">
        <v>136</v>
      </c>
      <c r="AO52" t="s">
        <v>132</v>
      </c>
      <c r="AP52" t="s">
        <v>139</v>
      </c>
      <c r="AQ52" t="s">
        <v>132</v>
      </c>
      <c r="AR52" t="s">
        <v>135</v>
      </c>
      <c r="AS52">
        <f t="shared" si="3"/>
        <v>0.89197530864197505</v>
      </c>
      <c r="AT52" t="s">
        <v>136</v>
      </c>
      <c r="AU52" t="s">
        <v>132</v>
      </c>
      <c r="AV52" t="s">
        <v>140</v>
      </c>
      <c r="AW52" t="s">
        <v>132</v>
      </c>
      <c r="AX52" t="s">
        <v>135</v>
      </c>
      <c r="AY52">
        <f t="shared" si="4"/>
        <v>0.86585944919278302</v>
      </c>
      <c r="AZ52" t="s">
        <v>136</v>
      </c>
      <c r="BA52" t="s">
        <v>132</v>
      </c>
      <c r="BB52" t="s">
        <v>141</v>
      </c>
      <c r="BC52" t="s">
        <v>132</v>
      </c>
      <c r="BD52" t="s">
        <v>135</v>
      </c>
      <c r="BE52">
        <f t="shared" si="5"/>
        <v>0.92046533713200296</v>
      </c>
      <c r="BF52" t="s">
        <v>136</v>
      </c>
      <c r="BG52" t="s">
        <v>132</v>
      </c>
      <c r="BH52" t="s">
        <v>129</v>
      </c>
      <c r="BI52" t="s">
        <v>132</v>
      </c>
      <c r="BJ52" t="s">
        <v>135</v>
      </c>
      <c r="BK52">
        <f t="shared" si="6"/>
        <v>0.89</v>
      </c>
      <c r="BL52" t="s">
        <v>136</v>
      </c>
      <c r="BM52" t="s">
        <v>132</v>
      </c>
      <c r="BN52" t="s">
        <v>128</v>
      </c>
      <c r="BO52" t="s">
        <v>132</v>
      </c>
      <c r="BP52" t="s">
        <v>135</v>
      </c>
      <c r="BQ52">
        <f t="shared" si="7"/>
        <v>0.87</v>
      </c>
      <c r="BR52" t="s">
        <v>136</v>
      </c>
      <c r="BS52" t="s">
        <v>132</v>
      </c>
      <c r="BT52" t="s">
        <v>223</v>
      </c>
      <c r="BU52" t="s">
        <v>132</v>
      </c>
      <c r="BV52" t="s">
        <v>135</v>
      </c>
      <c r="BW52">
        <f t="shared" si="8"/>
        <v>0.92</v>
      </c>
      <c r="BX52" t="s">
        <v>136</v>
      </c>
      <c r="BY52" t="s">
        <v>132</v>
      </c>
      <c r="BZ52" t="s">
        <v>224</v>
      </c>
      <c r="CA52" t="s">
        <v>132</v>
      </c>
      <c r="CB52" t="s">
        <v>135</v>
      </c>
      <c r="CC52">
        <f t="shared" si="9"/>
        <v>0.87</v>
      </c>
      <c r="CD52" t="s">
        <v>136</v>
      </c>
      <c r="CE52" t="s">
        <v>132</v>
      </c>
      <c r="CF52" t="s">
        <v>142</v>
      </c>
      <c r="CG52" t="s">
        <v>132</v>
      </c>
      <c r="CH52" t="s">
        <v>135</v>
      </c>
      <c r="CI52">
        <f t="shared" si="10"/>
        <v>0.92</v>
      </c>
      <c r="CJ52" t="s">
        <v>143</v>
      </c>
      <c r="CK52" t="s">
        <v>136</v>
      </c>
      <c r="CL52" t="str">
        <f t="shared" si="11"/>
        <v>{"window_index":51,"window_t_start":52,"window_t_end":58,"Data":"2020-04-13","R_e_median":0.891975308641975,"R_e_q0025":0.865859449192783,"R_e_q0975":0.920465337132003,"fit":0.89,"lwr":0.87,"upr":0.92,"low":0.87,"high":0.92},</v>
      </c>
      <c r="DE52">
        <v>0.89</v>
      </c>
    </row>
    <row r="53" spans="1:109">
      <c r="A53" s="9">
        <f t="shared" si="0"/>
        <v>43928</v>
      </c>
      <c r="B53" s="9">
        <v>43930</v>
      </c>
      <c r="C53">
        <v>52</v>
      </c>
      <c r="D53" s="11">
        <v>52</v>
      </c>
      <c r="E53" s="11">
        <v>53</v>
      </c>
      <c r="F53" s="11">
        <v>59</v>
      </c>
      <c r="G53" s="11">
        <v>57</v>
      </c>
      <c r="H53" s="9">
        <v>43935</v>
      </c>
      <c r="I53">
        <v>0.87179487179487203</v>
      </c>
      <c r="J53">
        <v>0.93589743589743601</v>
      </c>
      <c r="K53">
        <v>0.90384615384615496</v>
      </c>
      <c r="N53" t="s">
        <v>131</v>
      </c>
      <c r="O53" t="s">
        <v>132</v>
      </c>
      <c r="P53" t="s">
        <v>133</v>
      </c>
      <c r="Q53" t="s">
        <v>132</v>
      </c>
      <c r="R53" t="s">
        <v>135</v>
      </c>
      <c r="S53">
        <v>52</v>
      </c>
      <c r="T53" t="s">
        <v>136</v>
      </c>
      <c r="U53" t="s">
        <v>132</v>
      </c>
      <c r="V53" t="s">
        <v>137</v>
      </c>
      <c r="W53" t="s">
        <v>132</v>
      </c>
      <c r="X53" t="s">
        <v>135</v>
      </c>
      <c r="Y53">
        <f t="shared" si="1"/>
        <v>53</v>
      </c>
      <c r="Z53" t="s">
        <v>136</v>
      </c>
      <c r="AA53" t="s">
        <v>132</v>
      </c>
      <c r="AB53" t="s">
        <v>138</v>
      </c>
      <c r="AC53" t="s">
        <v>132</v>
      </c>
      <c r="AD53" t="s">
        <v>135</v>
      </c>
      <c r="AE53">
        <f t="shared" si="2"/>
        <v>59</v>
      </c>
      <c r="AF53" t="s">
        <v>136</v>
      </c>
      <c r="AG53" t="s">
        <v>132</v>
      </c>
      <c r="AH53" t="s">
        <v>124</v>
      </c>
      <c r="AI53" t="s">
        <v>132</v>
      </c>
      <c r="AJ53" t="s">
        <v>135</v>
      </c>
      <c r="AK53" t="s">
        <v>132</v>
      </c>
      <c r="AL53" s="34" t="s">
        <v>195</v>
      </c>
      <c r="AM53" t="s">
        <v>132</v>
      </c>
      <c r="AN53" t="s">
        <v>136</v>
      </c>
      <c r="AO53" t="s">
        <v>132</v>
      </c>
      <c r="AP53" t="s">
        <v>139</v>
      </c>
      <c r="AQ53" t="s">
        <v>132</v>
      </c>
      <c r="AR53" t="s">
        <v>135</v>
      </c>
      <c r="AS53">
        <f t="shared" si="3"/>
        <v>0.90384615384615496</v>
      </c>
      <c r="AT53" t="s">
        <v>136</v>
      </c>
      <c r="AU53" t="s">
        <v>132</v>
      </c>
      <c r="AV53" t="s">
        <v>140</v>
      </c>
      <c r="AW53" t="s">
        <v>132</v>
      </c>
      <c r="AX53" t="s">
        <v>135</v>
      </c>
      <c r="AY53">
        <f t="shared" si="4"/>
        <v>0.87179487179487203</v>
      </c>
      <c r="AZ53" t="s">
        <v>136</v>
      </c>
      <c r="BA53" t="s">
        <v>132</v>
      </c>
      <c r="BB53" t="s">
        <v>141</v>
      </c>
      <c r="BC53" t="s">
        <v>132</v>
      </c>
      <c r="BD53" t="s">
        <v>135</v>
      </c>
      <c r="BE53">
        <f t="shared" si="5"/>
        <v>0.93589743589743601</v>
      </c>
      <c r="BF53" t="s">
        <v>136</v>
      </c>
      <c r="BG53" t="s">
        <v>132</v>
      </c>
      <c r="BH53" t="s">
        <v>129</v>
      </c>
      <c r="BI53" t="s">
        <v>132</v>
      </c>
      <c r="BJ53" t="s">
        <v>135</v>
      </c>
      <c r="BK53">
        <f t="shared" si="6"/>
        <v>0.9</v>
      </c>
      <c r="BL53" t="s">
        <v>136</v>
      </c>
      <c r="BM53" t="s">
        <v>132</v>
      </c>
      <c r="BN53" t="s">
        <v>128</v>
      </c>
      <c r="BO53" t="s">
        <v>132</v>
      </c>
      <c r="BP53" t="s">
        <v>135</v>
      </c>
      <c r="BQ53">
        <f t="shared" si="7"/>
        <v>0.87</v>
      </c>
      <c r="BR53" t="s">
        <v>136</v>
      </c>
      <c r="BS53" t="s">
        <v>132</v>
      </c>
      <c r="BT53" t="s">
        <v>223</v>
      </c>
      <c r="BU53" t="s">
        <v>132</v>
      </c>
      <c r="BV53" t="s">
        <v>135</v>
      </c>
      <c r="BW53">
        <f t="shared" si="8"/>
        <v>0.94</v>
      </c>
      <c r="BX53" t="s">
        <v>136</v>
      </c>
      <c r="BY53" t="s">
        <v>132</v>
      </c>
      <c r="BZ53" t="s">
        <v>224</v>
      </c>
      <c r="CA53" t="s">
        <v>132</v>
      </c>
      <c r="CB53" t="s">
        <v>135</v>
      </c>
      <c r="CC53">
        <f t="shared" si="9"/>
        <v>0.87</v>
      </c>
      <c r="CD53" t="s">
        <v>136</v>
      </c>
      <c r="CE53" t="s">
        <v>132</v>
      </c>
      <c r="CF53" t="s">
        <v>142</v>
      </c>
      <c r="CG53" t="s">
        <v>132</v>
      </c>
      <c r="CH53" t="s">
        <v>135</v>
      </c>
      <c r="CI53">
        <f t="shared" si="10"/>
        <v>0.94</v>
      </c>
      <c r="CJ53" t="s">
        <v>143</v>
      </c>
      <c r="CK53" t="s">
        <v>136</v>
      </c>
      <c r="CL53" t="str">
        <f t="shared" si="11"/>
        <v>{"window_index":52,"window_t_start":53,"window_t_end":59,"Data":"2020-04-14","R_e_median":0.903846153846155,"R_e_q0025":0.871794871794872,"R_e_q0975":0.935897435897436,"fit":0.9,"lwr":0.87,"upr":0.94,"low":0.87,"high":0.94},</v>
      </c>
      <c r="DE53">
        <v>0.9</v>
      </c>
    </row>
    <row r="54" spans="1:109">
      <c r="A54" s="9">
        <f t="shared" si="0"/>
        <v>43929</v>
      </c>
      <c r="B54" s="9">
        <v>43931</v>
      </c>
      <c r="C54">
        <v>53</v>
      </c>
      <c r="D54" s="11">
        <v>53</v>
      </c>
      <c r="E54" s="11">
        <v>54</v>
      </c>
      <c r="F54" s="11">
        <v>60</v>
      </c>
      <c r="G54" s="11">
        <v>58</v>
      </c>
      <c r="H54" s="9">
        <v>43936</v>
      </c>
      <c r="I54">
        <v>0.87298195631528996</v>
      </c>
      <c r="J54">
        <v>0.92283950617283905</v>
      </c>
      <c r="K54">
        <v>0.89672364672364702</v>
      </c>
      <c r="N54" t="s">
        <v>131</v>
      </c>
      <c r="O54" t="s">
        <v>132</v>
      </c>
      <c r="P54" t="s">
        <v>133</v>
      </c>
      <c r="Q54" t="s">
        <v>132</v>
      </c>
      <c r="R54" t="s">
        <v>135</v>
      </c>
      <c r="S54">
        <v>53</v>
      </c>
      <c r="T54" t="s">
        <v>136</v>
      </c>
      <c r="U54" t="s">
        <v>132</v>
      </c>
      <c r="V54" t="s">
        <v>137</v>
      </c>
      <c r="W54" t="s">
        <v>132</v>
      </c>
      <c r="X54" t="s">
        <v>135</v>
      </c>
      <c r="Y54">
        <f t="shared" si="1"/>
        <v>54</v>
      </c>
      <c r="Z54" t="s">
        <v>136</v>
      </c>
      <c r="AA54" t="s">
        <v>132</v>
      </c>
      <c r="AB54" t="s">
        <v>138</v>
      </c>
      <c r="AC54" t="s">
        <v>132</v>
      </c>
      <c r="AD54" t="s">
        <v>135</v>
      </c>
      <c r="AE54">
        <f t="shared" si="2"/>
        <v>60</v>
      </c>
      <c r="AF54" t="s">
        <v>136</v>
      </c>
      <c r="AG54" t="s">
        <v>132</v>
      </c>
      <c r="AH54" t="s">
        <v>124</v>
      </c>
      <c r="AI54" t="s">
        <v>132</v>
      </c>
      <c r="AJ54" t="s">
        <v>135</v>
      </c>
      <c r="AK54" t="s">
        <v>132</v>
      </c>
      <c r="AL54" s="34" t="s">
        <v>196</v>
      </c>
      <c r="AM54" t="s">
        <v>132</v>
      </c>
      <c r="AN54" t="s">
        <v>136</v>
      </c>
      <c r="AO54" t="s">
        <v>132</v>
      </c>
      <c r="AP54" t="s">
        <v>139</v>
      </c>
      <c r="AQ54" t="s">
        <v>132</v>
      </c>
      <c r="AR54" t="s">
        <v>135</v>
      </c>
      <c r="AS54">
        <f t="shared" si="3"/>
        <v>0.89672364672364702</v>
      </c>
      <c r="AT54" t="s">
        <v>136</v>
      </c>
      <c r="AU54" t="s">
        <v>132</v>
      </c>
      <c r="AV54" t="s">
        <v>140</v>
      </c>
      <c r="AW54" t="s">
        <v>132</v>
      </c>
      <c r="AX54" t="s">
        <v>135</v>
      </c>
      <c r="AY54">
        <f t="shared" si="4"/>
        <v>0.87298195631528996</v>
      </c>
      <c r="AZ54" t="s">
        <v>136</v>
      </c>
      <c r="BA54" t="s">
        <v>132</v>
      </c>
      <c r="BB54" t="s">
        <v>141</v>
      </c>
      <c r="BC54" t="s">
        <v>132</v>
      </c>
      <c r="BD54" t="s">
        <v>135</v>
      </c>
      <c r="BE54">
        <f t="shared" si="5"/>
        <v>0.92283950617283905</v>
      </c>
      <c r="BF54" t="s">
        <v>136</v>
      </c>
      <c r="BG54" t="s">
        <v>132</v>
      </c>
      <c r="BH54" t="s">
        <v>129</v>
      </c>
      <c r="BI54" t="s">
        <v>132</v>
      </c>
      <c r="BJ54" t="s">
        <v>135</v>
      </c>
      <c r="BK54">
        <f t="shared" si="6"/>
        <v>0.9</v>
      </c>
      <c r="BL54" t="s">
        <v>136</v>
      </c>
      <c r="BM54" t="s">
        <v>132</v>
      </c>
      <c r="BN54" t="s">
        <v>128</v>
      </c>
      <c r="BO54" t="s">
        <v>132</v>
      </c>
      <c r="BP54" t="s">
        <v>135</v>
      </c>
      <c r="BQ54">
        <f t="shared" si="7"/>
        <v>0.87</v>
      </c>
      <c r="BR54" t="s">
        <v>136</v>
      </c>
      <c r="BS54" t="s">
        <v>132</v>
      </c>
      <c r="BT54" t="s">
        <v>223</v>
      </c>
      <c r="BU54" t="s">
        <v>132</v>
      </c>
      <c r="BV54" t="s">
        <v>135</v>
      </c>
      <c r="BW54">
        <f t="shared" si="8"/>
        <v>0.92</v>
      </c>
      <c r="BX54" t="s">
        <v>136</v>
      </c>
      <c r="BY54" t="s">
        <v>132</v>
      </c>
      <c r="BZ54" t="s">
        <v>224</v>
      </c>
      <c r="CA54" t="s">
        <v>132</v>
      </c>
      <c r="CB54" t="s">
        <v>135</v>
      </c>
      <c r="CC54">
        <f t="shared" si="9"/>
        <v>0.87</v>
      </c>
      <c r="CD54" t="s">
        <v>136</v>
      </c>
      <c r="CE54" t="s">
        <v>132</v>
      </c>
      <c r="CF54" t="s">
        <v>142</v>
      </c>
      <c r="CG54" t="s">
        <v>132</v>
      </c>
      <c r="CH54" t="s">
        <v>135</v>
      </c>
      <c r="CI54">
        <f t="shared" si="10"/>
        <v>0.92</v>
      </c>
      <c r="CJ54" t="s">
        <v>143</v>
      </c>
      <c r="CK54" t="s">
        <v>136</v>
      </c>
      <c r="CL54" t="str">
        <f t="shared" si="11"/>
        <v>{"window_index":53,"window_t_start":54,"window_t_end":60,"Data":"2020-04-15","R_e_median":0.896723646723647,"R_e_q0025":0.87298195631529,"R_e_q0975":0.922839506172839,"fit":0.9,"lwr":0.87,"upr":0.92,"low":0.87,"high":0.92},</v>
      </c>
      <c r="DE54">
        <v>0.9</v>
      </c>
    </row>
    <row r="55" spans="1:109">
      <c r="A55" s="9">
        <f t="shared" si="0"/>
        <v>43930</v>
      </c>
      <c r="B55" s="9">
        <v>43932</v>
      </c>
      <c r="C55">
        <v>54</v>
      </c>
      <c r="D55" s="11">
        <v>54</v>
      </c>
      <c r="E55" s="11">
        <v>55</v>
      </c>
      <c r="F55" s="11">
        <v>61</v>
      </c>
      <c r="G55" s="11">
        <v>59</v>
      </c>
      <c r="H55" s="9">
        <v>43937</v>
      </c>
      <c r="I55">
        <v>0.85636277302943997</v>
      </c>
      <c r="J55">
        <v>0.92165242165242101</v>
      </c>
      <c r="K55">
        <v>0.890788224121557</v>
      </c>
      <c r="N55" t="s">
        <v>131</v>
      </c>
      <c r="O55" t="s">
        <v>132</v>
      </c>
      <c r="P55" t="s">
        <v>133</v>
      </c>
      <c r="Q55" t="s">
        <v>132</v>
      </c>
      <c r="R55" t="s">
        <v>135</v>
      </c>
      <c r="S55">
        <v>54</v>
      </c>
      <c r="T55" t="s">
        <v>136</v>
      </c>
      <c r="U55" t="s">
        <v>132</v>
      </c>
      <c r="V55" t="s">
        <v>137</v>
      </c>
      <c r="W55" t="s">
        <v>132</v>
      </c>
      <c r="X55" t="s">
        <v>135</v>
      </c>
      <c r="Y55">
        <f t="shared" si="1"/>
        <v>55</v>
      </c>
      <c r="Z55" t="s">
        <v>136</v>
      </c>
      <c r="AA55" t="s">
        <v>132</v>
      </c>
      <c r="AB55" t="s">
        <v>138</v>
      </c>
      <c r="AC55" t="s">
        <v>132</v>
      </c>
      <c r="AD55" t="s">
        <v>135</v>
      </c>
      <c r="AE55">
        <f t="shared" si="2"/>
        <v>61</v>
      </c>
      <c r="AF55" t="s">
        <v>136</v>
      </c>
      <c r="AG55" t="s">
        <v>132</v>
      </c>
      <c r="AH55" t="s">
        <v>124</v>
      </c>
      <c r="AI55" t="s">
        <v>132</v>
      </c>
      <c r="AJ55" t="s">
        <v>135</v>
      </c>
      <c r="AK55" t="s">
        <v>132</v>
      </c>
      <c r="AL55" s="34" t="s">
        <v>197</v>
      </c>
      <c r="AM55" t="s">
        <v>132</v>
      </c>
      <c r="AN55" t="s">
        <v>136</v>
      </c>
      <c r="AO55" t="s">
        <v>132</v>
      </c>
      <c r="AP55" t="s">
        <v>139</v>
      </c>
      <c r="AQ55" t="s">
        <v>132</v>
      </c>
      <c r="AR55" t="s">
        <v>135</v>
      </c>
      <c r="AS55">
        <f t="shared" si="3"/>
        <v>0.890788224121557</v>
      </c>
      <c r="AT55" t="s">
        <v>136</v>
      </c>
      <c r="AU55" t="s">
        <v>132</v>
      </c>
      <c r="AV55" t="s">
        <v>140</v>
      </c>
      <c r="AW55" t="s">
        <v>132</v>
      </c>
      <c r="AX55" t="s">
        <v>135</v>
      </c>
      <c r="AY55">
        <f t="shared" si="4"/>
        <v>0.85636277302943997</v>
      </c>
      <c r="AZ55" t="s">
        <v>136</v>
      </c>
      <c r="BA55" t="s">
        <v>132</v>
      </c>
      <c r="BB55" t="s">
        <v>141</v>
      </c>
      <c r="BC55" t="s">
        <v>132</v>
      </c>
      <c r="BD55" t="s">
        <v>135</v>
      </c>
      <c r="BE55">
        <f t="shared" si="5"/>
        <v>0.92165242165242101</v>
      </c>
      <c r="BF55" t="s">
        <v>136</v>
      </c>
      <c r="BG55" t="s">
        <v>132</v>
      </c>
      <c r="BH55" t="s">
        <v>129</v>
      </c>
      <c r="BI55" t="s">
        <v>132</v>
      </c>
      <c r="BJ55" t="s">
        <v>135</v>
      </c>
      <c r="BK55">
        <f t="shared" si="6"/>
        <v>0.89</v>
      </c>
      <c r="BL55" t="s">
        <v>136</v>
      </c>
      <c r="BM55" t="s">
        <v>132</v>
      </c>
      <c r="BN55" t="s">
        <v>128</v>
      </c>
      <c r="BO55" t="s">
        <v>132</v>
      </c>
      <c r="BP55" t="s">
        <v>135</v>
      </c>
      <c r="BQ55">
        <f t="shared" si="7"/>
        <v>0.86</v>
      </c>
      <c r="BR55" t="s">
        <v>136</v>
      </c>
      <c r="BS55" t="s">
        <v>132</v>
      </c>
      <c r="BT55" t="s">
        <v>223</v>
      </c>
      <c r="BU55" t="s">
        <v>132</v>
      </c>
      <c r="BV55" t="s">
        <v>135</v>
      </c>
      <c r="BW55">
        <f t="shared" si="8"/>
        <v>0.92</v>
      </c>
      <c r="BX55" t="s">
        <v>136</v>
      </c>
      <c r="BY55" t="s">
        <v>132</v>
      </c>
      <c r="BZ55" t="s">
        <v>224</v>
      </c>
      <c r="CA55" t="s">
        <v>132</v>
      </c>
      <c r="CB55" t="s">
        <v>135</v>
      </c>
      <c r="CC55">
        <f t="shared" si="9"/>
        <v>0.86</v>
      </c>
      <c r="CD55" t="s">
        <v>136</v>
      </c>
      <c r="CE55" t="s">
        <v>132</v>
      </c>
      <c r="CF55" t="s">
        <v>142</v>
      </c>
      <c r="CG55" t="s">
        <v>132</v>
      </c>
      <c r="CH55" t="s">
        <v>135</v>
      </c>
      <c r="CI55">
        <f t="shared" si="10"/>
        <v>0.92</v>
      </c>
      <c r="CJ55" t="s">
        <v>143</v>
      </c>
      <c r="CK55" t="s">
        <v>136</v>
      </c>
      <c r="CL55" t="str">
        <f t="shared" si="11"/>
        <v>{"window_index":54,"window_t_start":55,"window_t_end":61,"Data":"2020-04-16","R_e_median":0.890788224121557,"R_e_q0025":0.85636277302944,"R_e_q0975":0.921652421652421,"fit":0.89,"lwr":0.86,"upr":0.92,"low":0.86,"high":0.92},</v>
      </c>
      <c r="DE55">
        <v>0.89</v>
      </c>
    </row>
    <row r="56" spans="1:109">
      <c r="A56" s="9">
        <f t="shared" si="0"/>
        <v>43931</v>
      </c>
      <c r="B56" s="9">
        <v>43933</v>
      </c>
      <c r="C56">
        <v>55</v>
      </c>
      <c r="D56" s="11">
        <v>55</v>
      </c>
      <c r="E56" s="11">
        <v>56</v>
      </c>
      <c r="F56" s="11">
        <v>62</v>
      </c>
      <c r="G56" s="11">
        <v>60</v>
      </c>
      <c r="H56" s="9">
        <v>43938</v>
      </c>
      <c r="I56">
        <v>0.859924026590693</v>
      </c>
      <c r="J56">
        <v>0.91096866096866103</v>
      </c>
      <c r="K56">
        <v>0.88603988603988704</v>
      </c>
      <c r="N56" t="s">
        <v>131</v>
      </c>
      <c r="O56" t="s">
        <v>132</v>
      </c>
      <c r="P56" t="s">
        <v>133</v>
      </c>
      <c r="Q56" t="s">
        <v>132</v>
      </c>
      <c r="R56" t="s">
        <v>135</v>
      </c>
      <c r="S56">
        <v>55</v>
      </c>
      <c r="T56" t="s">
        <v>136</v>
      </c>
      <c r="U56" t="s">
        <v>132</v>
      </c>
      <c r="V56" t="s">
        <v>137</v>
      </c>
      <c r="W56" t="s">
        <v>132</v>
      </c>
      <c r="X56" t="s">
        <v>135</v>
      </c>
      <c r="Y56">
        <f t="shared" si="1"/>
        <v>56</v>
      </c>
      <c r="Z56" t="s">
        <v>136</v>
      </c>
      <c r="AA56" t="s">
        <v>132</v>
      </c>
      <c r="AB56" t="s">
        <v>138</v>
      </c>
      <c r="AC56" t="s">
        <v>132</v>
      </c>
      <c r="AD56" t="s">
        <v>135</v>
      </c>
      <c r="AE56">
        <f t="shared" si="2"/>
        <v>62</v>
      </c>
      <c r="AF56" t="s">
        <v>136</v>
      </c>
      <c r="AG56" t="s">
        <v>132</v>
      </c>
      <c r="AH56" t="s">
        <v>124</v>
      </c>
      <c r="AI56" t="s">
        <v>132</v>
      </c>
      <c r="AJ56" t="s">
        <v>135</v>
      </c>
      <c r="AK56" t="s">
        <v>132</v>
      </c>
      <c r="AL56" s="34" t="s">
        <v>198</v>
      </c>
      <c r="AM56" t="s">
        <v>132</v>
      </c>
      <c r="AN56" t="s">
        <v>136</v>
      </c>
      <c r="AO56" t="s">
        <v>132</v>
      </c>
      <c r="AP56" t="s">
        <v>139</v>
      </c>
      <c r="AQ56" t="s">
        <v>132</v>
      </c>
      <c r="AR56" t="s">
        <v>135</v>
      </c>
      <c r="AS56">
        <f t="shared" si="3"/>
        <v>0.88603988603988704</v>
      </c>
      <c r="AT56" t="s">
        <v>136</v>
      </c>
      <c r="AU56" t="s">
        <v>132</v>
      </c>
      <c r="AV56" t="s">
        <v>140</v>
      </c>
      <c r="AW56" t="s">
        <v>132</v>
      </c>
      <c r="AX56" t="s">
        <v>135</v>
      </c>
      <c r="AY56">
        <f t="shared" si="4"/>
        <v>0.859924026590693</v>
      </c>
      <c r="AZ56" t="s">
        <v>136</v>
      </c>
      <c r="BA56" t="s">
        <v>132</v>
      </c>
      <c r="BB56" t="s">
        <v>141</v>
      </c>
      <c r="BC56" t="s">
        <v>132</v>
      </c>
      <c r="BD56" t="s">
        <v>135</v>
      </c>
      <c r="BE56">
        <f t="shared" si="5"/>
        <v>0.91096866096866103</v>
      </c>
      <c r="BF56" t="s">
        <v>136</v>
      </c>
      <c r="BG56" t="s">
        <v>132</v>
      </c>
      <c r="BH56" t="s">
        <v>129</v>
      </c>
      <c r="BI56" t="s">
        <v>132</v>
      </c>
      <c r="BJ56" t="s">
        <v>135</v>
      </c>
      <c r="BK56">
        <f t="shared" si="6"/>
        <v>0.89</v>
      </c>
      <c r="BL56" t="s">
        <v>136</v>
      </c>
      <c r="BM56" t="s">
        <v>132</v>
      </c>
      <c r="BN56" t="s">
        <v>128</v>
      </c>
      <c r="BO56" t="s">
        <v>132</v>
      </c>
      <c r="BP56" t="s">
        <v>135</v>
      </c>
      <c r="BQ56">
        <f t="shared" si="7"/>
        <v>0.86</v>
      </c>
      <c r="BR56" t="s">
        <v>136</v>
      </c>
      <c r="BS56" t="s">
        <v>132</v>
      </c>
      <c r="BT56" t="s">
        <v>223</v>
      </c>
      <c r="BU56" t="s">
        <v>132</v>
      </c>
      <c r="BV56" t="s">
        <v>135</v>
      </c>
      <c r="BW56">
        <f t="shared" si="8"/>
        <v>0.91</v>
      </c>
      <c r="BX56" t="s">
        <v>136</v>
      </c>
      <c r="BY56" t="s">
        <v>132</v>
      </c>
      <c r="BZ56" t="s">
        <v>224</v>
      </c>
      <c r="CA56" t="s">
        <v>132</v>
      </c>
      <c r="CB56" t="s">
        <v>135</v>
      </c>
      <c r="CC56">
        <f t="shared" si="9"/>
        <v>0.86</v>
      </c>
      <c r="CD56" t="s">
        <v>136</v>
      </c>
      <c r="CE56" t="s">
        <v>132</v>
      </c>
      <c r="CF56" t="s">
        <v>142</v>
      </c>
      <c r="CG56" t="s">
        <v>132</v>
      </c>
      <c r="CH56" t="s">
        <v>135</v>
      </c>
      <c r="CI56">
        <f t="shared" si="10"/>
        <v>0.91</v>
      </c>
      <c r="CJ56" t="s">
        <v>143</v>
      </c>
      <c r="CK56" t="s">
        <v>136</v>
      </c>
      <c r="CL56" t="str">
        <f t="shared" si="11"/>
        <v>{"window_index":55,"window_t_start":56,"window_t_end":62,"Data":"2020-04-17","R_e_median":0.886039886039887,"R_e_q0025":0.859924026590693,"R_e_q0975":0.910968660968661,"fit":0.89,"lwr":0.86,"upr":0.91,"low":0.86,"high":0.91},</v>
      </c>
      <c r="DE56">
        <v>0.89</v>
      </c>
    </row>
    <row r="57" spans="1:109">
      <c r="A57" s="9">
        <f t="shared" si="0"/>
        <v>43932</v>
      </c>
      <c r="B57" s="9">
        <v>43934</v>
      </c>
      <c r="C57">
        <v>56</v>
      </c>
      <c r="D57" s="11">
        <v>56</v>
      </c>
      <c r="E57" s="11">
        <v>57</v>
      </c>
      <c r="F57" s="11">
        <v>63</v>
      </c>
      <c r="G57" s="11">
        <v>61</v>
      </c>
      <c r="H57" s="9">
        <v>43939</v>
      </c>
      <c r="I57">
        <v>0.85398860398860399</v>
      </c>
      <c r="J57">
        <v>0.90978157644824298</v>
      </c>
      <c r="K57">
        <v>0.88247863247863201</v>
      </c>
      <c r="N57" t="s">
        <v>131</v>
      </c>
      <c r="O57" t="s">
        <v>132</v>
      </c>
      <c r="P57" t="s">
        <v>133</v>
      </c>
      <c r="Q57" t="s">
        <v>132</v>
      </c>
      <c r="R57" t="s">
        <v>135</v>
      </c>
      <c r="S57">
        <v>56</v>
      </c>
      <c r="T57" t="s">
        <v>136</v>
      </c>
      <c r="U57" t="s">
        <v>132</v>
      </c>
      <c r="V57" t="s">
        <v>137</v>
      </c>
      <c r="W57" t="s">
        <v>132</v>
      </c>
      <c r="X57" t="s">
        <v>135</v>
      </c>
      <c r="Y57">
        <f t="shared" si="1"/>
        <v>57</v>
      </c>
      <c r="Z57" t="s">
        <v>136</v>
      </c>
      <c r="AA57" t="s">
        <v>132</v>
      </c>
      <c r="AB57" t="s">
        <v>138</v>
      </c>
      <c r="AC57" t="s">
        <v>132</v>
      </c>
      <c r="AD57" t="s">
        <v>135</v>
      </c>
      <c r="AE57">
        <f t="shared" si="2"/>
        <v>63</v>
      </c>
      <c r="AF57" t="s">
        <v>136</v>
      </c>
      <c r="AG57" t="s">
        <v>132</v>
      </c>
      <c r="AH57" t="s">
        <v>124</v>
      </c>
      <c r="AI57" t="s">
        <v>132</v>
      </c>
      <c r="AJ57" t="s">
        <v>135</v>
      </c>
      <c r="AK57" t="s">
        <v>132</v>
      </c>
      <c r="AL57" s="34" t="s">
        <v>199</v>
      </c>
      <c r="AM57" t="s">
        <v>132</v>
      </c>
      <c r="AN57" t="s">
        <v>136</v>
      </c>
      <c r="AO57" t="s">
        <v>132</v>
      </c>
      <c r="AP57" t="s">
        <v>139</v>
      </c>
      <c r="AQ57" t="s">
        <v>132</v>
      </c>
      <c r="AR57" t="s">
        <v>135</v>
      </c>
      <c r="AS57">
        <f t="shared" si="3"/>
        <v>0.88247863247863201</v>
      </c>
      <c r="AT57" t="s">
        <v>136</v>
      </c>
      <c r="AU57" t="s">
        <v>132</v>
      </c>
      <c r="AV57" t="s">
        <v>140</v>
      </c>
      <c r="AW57" t="s">
        <v>132</v>
      </c>
      <c r="AX57" t="s">
        <v>135</v>
      </c>
      <c r="AY57">
        <f t="shared" si="4"/>
        <v>0.85398860398860399</v>
      </c>
      <c r="AZ57" t="s">
        <v>136</v>
      </c>
      <c r="BA57" t="s">
        <v>132</v>
      </c>
      <c r="BB57" t="s">
        <v>141</v>
      </c>
      <c r="BC57" t="s">
        <v>132</v>
      </c>
      <c r="BD57" t="s">
        <v>135</v>
      </c>
      <c r="BE57">
        <f t="shared" si="5"/>
        <v>0.90978157644824298</v>
      </c>
      <c r="BF57" t="s">
        <v>136</v>
      </c>
      <c r="BG57" t="s">
        <v>132</v>
      </c>
      <c r="BH57" t="s">
        <v>129</v>
      </c>
      <c r="BI57" t="s">
        <v>132</v>
      </c>
      <c r="BJ57" t="s">
        <v>135</v>
      </c>
      <c r="BK57">
        <f t="shared" si="6"/>
        <v>0.88</v>
      </c>
      <c r="BL57" t="s">
        <v>136</v>
      </c>
      <c r="BM57" t="s">
        <v>132</v>
      </c>
      <c r="BN57" t="s">
        <v>128</v>
      </c>
      <c r="BO57" t="s">
        <v>132</v>
      </c>
      <c r="BP57" t="s">
        <v>135</v>
      </c>
      <c r="BQ57">
        <f t="shared" si="7"/>
        <v>0.85</v>
      </c>
      <c r="BR57" t="s">
        <v>136</v>
      </c>
      <c r="BS57" t="s">
        <v>132</v>
      </c>
      <c r="BT57" t="s">
        <v>223</v>
      </c>
      <c r="BU57" t="s">
        <v>132</v>
      </c>
      <c r="BV57" t="s">
        <v>135</v>
      </c>
      <c r="BW57">
        <f t="shared" si="8"/>
        <v>0.91</v>
      </c>
      <c r="BX57" t="s">
        <v>136</v>
      </c>
      <c r="BY57" t="s">
        <v>132</v>
      </c>
      <c r="BZ57" t="s">
        <v>224</v>
      </c>
      <c r="CA57" t="s">
        <v>132</v>
      </c>
      <c r="CB57" t="s">
        <v>135</v>
      </c>
      <c r="CC57">
        <f t="shared" si="9"/>
        <v>0.85</v>
      </c>
      <c r="CD57" t="s">
        <v>136</v>
      </c>
      <c r="CE57" t="s">
        <v>132</v>
      </c>
      <c r="CF57" t="s">
        <v>142</v>
      </c>
      <c r="CG57" t="s">
        <v>132</v>
      </c>
      <c r="CH57" t="s">
        <v>135</v>
      </c>
      <c r="CI57">
        <f t="shared" si="10"/>
        <v>0.91</v>
      </c>
      <c r="CJ57" t="s">
        <v>143</v>
      </c>
      <c r="CK57" t="s">
        <v>136</v>
      </c>
      <c r="CL57" t="str">
        <f t="shared" si="11"/>
        <v>{"window_index":56,"window_t_start":57,"window_t_end":63,"Data":"2020-04-18","R_e_median":0.882478632478632,"R_e_q0025":0.853988603988604,"R_e_q0975":0.909781576448243,"fit":0.88,"lwr":0.85,"upr":0.91,"low":0.85,"high":0.91},</v>
      </c>
      <c r="DE57">
        <v>0.88</v>
      </c>
    </row>
    <row r="58" spans="1:109">
      <c r="A58" s="9">
        <f t="shared" si="0"/>
        <v>43933</v>
      </c>
      <c r="B58" s="9">
        <v>43935</v>
      </c>
      <c r="C58">
        <v>57</v>
      </c>
      <c r="D58" s="11">
        <v>57</v>
      </c>
      <c r="E58" s="11">
        <v>58</v>
      </c>
      <c r="F58" s="11">
        <v>64</v>
      </c>
      <c r="G58" s="11">
        <v>62</v>
      </c>
      <c r="H58" s="9">
        <v>43940</v>
      </c>
      <c r="I58">
        <v>0.86229819563152899</v>
      </c>
      <c r="J58">
        <v>0.91571699905033199</v>
      </c>
      <c r="K58">
        <v>0.88603988603988504</v>
      </c>
      <c r="N58" t="s">
        <v>131</v>
      </c>
      <c r="O58" t="s">
        <v>132</v>
      </c>
      <c r="P58" t="s">
        <v>133</v>
      </c>
      <c r="Q58" t="s">
        <v>132</v>
      </c>
      <c r="R58" t="s">
        <v>135</v>
      </c>
      <c r="S58">
        <v>57</v>
      </c>
      <c r="T58" t="s">
        <v>136</v>
      </c>
      <c r="U58" t="s">
        <v>132</v>
      </c>
      <c r="V58" t="s">
        <v>137</v>
      </c>
      <c r="W58" t="s">
        <v>132</v>
      </c>
      <c r="X58" t="s">
        <v>135</v>
      </c>
      <c r="Y58">
        <f t="shared" si="1"/>
        <v>58</v>
      </c>
      <c r="Z58" t="s">
        <v>136</v>
      </c>
      <c r="AA58" t="s">
        <v>132</v>
      </c>
      <c r="AB58" t="s">
        <v>138</v>
      </c>
      <c r="AC58" t="s">
        <v>132</v>
      </c>
      <c r="AD58" t="s">
        <v>135</v>
      </c>
      <c r="AE58">
        <f t="shared" si="2"/>
        <v>64</v>
      </c>
      <c r="AF58" t="s">
        <v>136</v>
      </c>
      <c r="AG58" t="s">
        <v>132</v>
      </c>
      <c r="AH58" t="s">
        <v>124</v>
      </c>
      <c r="AI58" t="s">
        <v>132</v>
      </c>
      <c r="AJ58" t="s">
        <v>135</v>
      </c>
      <c r="AK58" t="s">
        <v>132</v>
      </c>
      <c r="AL58" s="34" t="s">
        <v>200</v>
      </c>
      <c r="AM58" t="s">
        <v>132</v>
      </c>
      <c r="AN58" t="s">
        <v>136</v>
      </c>
      <c r="AO58" t="s">
        <v>132</v>
      </c>
      <c r="AP58" t="s">
        <v>139</v>
      </c>
      <c r="AQ58" t="s">
        <v>132</v>
      </c>
      <c r="AR58" t="s">
        <v>135</v>
      </c>
      <c r="AS58">
        <f t="shared" si="3"/>
        <v>0.88603988603988504</v>
      </c>
      <c r="AT58" t="s">
        <v>136</v>
      </c>
      <c r="AU58" t="s">
        <v>132</v>
      </c>
      <c r="AV58" t="s">
        <v>140</v>
      </c>
      <c r="AW58" t="s">
        <v>132</v>
      </c>
      <c r="AX58" t="s">
        <v>135</v>
      </c>
      <c r="AY58">
        <f t="shared" si="4"/>
        <v>0.86229819563152899</v>
      </c>
      <c r="AZ58" t="s">
        <v>136</v>
      </c>
      <c r="BA58" t="s">
        <v>132</v>
      </c>
      <c r="BB58" t="s">
        <v>141</v>
      </c>
      <c r="BC58" t="s">
        <v>132</v>
      </c>
      <c r="BD58" t="s">
        <v>135</v>
      </c>
      <c r="BE58">
        <f t="shared" si="5"/>
        <v>0.91571699905033199</v>
      </c>
      <c r="BF58" t="s">
        <v>136</v>
      </c>
      <c r="BG58" t="s">
        <v>132</v>
      </c>
      <c r="BH58" t="s">
        <v>129</v>
      </c>
      <c r="BI58" t="s">
        <v>132</v>
      </c>
      <c r="BJ58" t="s">
        <v>135</v>
      </c>
      <c r="BK58">
        <f t="shared" si="6"/>
        <v>0.89</v>
      </c>
      <c r="BL58" t="s">
        <v>136</v>
      </c>
      <c r="BM58" t="s">
        <v>132</v>
      </c>
      <c r="BN58" t="s">
        <v>128</v>
      </c>
      <c r="BO58" t="s">
        <v>132</v>
      </c>
      <c r="BP58" t="s">
        <v>135</v>
      </c>
      <c r="BQ58">
        <f t="shared" si="7"/>
        <v>0.86</v>
      </c>
      <c r="BR58" t="s">
        <v>136</v>
      </c>
      <c r="BS58" t="s">
        <v>132</v>
      </c>
      <c r="BT58" t="s">
        <v>223</v>
      </c>
      <c r="BU58" t="s">
        <v>132</v>
      </c>
      <c r="BV58" t="s">
        <v>135</v>
      </c>
      <c r="BW58">
        <f t="shared" si="8"/>
        <v>0.92</v>
      </c>
      <c r="BX58" t="s">
        <v>136</v>
      </c>
      <c r="BY58" t="s">
        <v>132</v>
      </c>
      <c r="BZ58" t="s">
        <v>224</v>
      </c>
      <c r="CA58" t="s">
        <v>132</v>
      </c>
      <c r="CB58" t="s">
        <v>135</v>
      </c>
      <c r="CC58">
        <f t="shared" si="9"/>
        <v>0.86</v>
      </c>
      <c r="CD58" t="s">
        <v>136</v>
      </c>
      <c r="CE58" t="s">
        <v>132</v>
      </c>
      <c r="CF58" t="s">
        <v>142</v>
      </c>
      <c r="CG58" t="s">
        <v>132</v>
      </c>
      <c r="CH58" t="s">
        <v>135</v>
      </c>
      <c r="CI58">
        <f t="shared" si="10"/>
        <v>0.92</v>
      </c>
      <c r="CJ58" t="s">
        <v>143</v>
      </c>
      <c r="CK58" t="s">
        <v>136</v>
      </c>
      <c r="CL58" t="str">
        <f t="shared" si="11"/>
        <v>{"window_index":57,"window_t_start":58,"window_t_end":64,"Data":"2020-04-19","R_e_median":0.886039886039885,"R_e_q0025":0.862298195631529,"R_e_q0975":0.915716999050332,"fit":0.89,"lwr":0.86,"upr":0.92,"low":0.86,"high":0.92},</v>
      </c>
      <c r="DE58">
        <v>0.89</v>
      </c>
    </row>
    <row r="59" spans="1:109">
      <c r="A59" s="9">
        <f t="shared" si="0"/>
        <v>43934</v>
      </c>
      <c r="B59" s="9">
        <v>43936</v>
      </c>
      <c r="C59">
        <v>58</v>
      </c>
      <c r="D59" s="11">
        <v>58</v>
      </c>
      <c r="E59" s="11">
        <v>59</v>
      </c>
      <c r="F59" s="11">
        <v>65</v>
      </c>
      <c r="G59" s="11">
        <v>63</v>
      </c>
      <c r="H59" s="9">
        <v>43941</v>
      </c>
      <c r="I59">
        <v>0.85398860398860399</v>
      </c>
      <c r="J59">
        <v>0.91215574548907896</v>
      </c>
      <c r="K59">
        <v>0.87891737891737898</v>
      </c>
      <c r="N59" t="s">
        <v>131</v>
      </c>
      <c r="O59" t="s">
        <v>132</v>
      </c>
      <c r="P59" t="s">
        <v>133</v>
      </c>
      <c r="Q59" t="s">
        <v>132</v>
      </c>
      <c r="R59" t="s">
        <v>135</v>
      </c>
      <c r="S59">
        <v>58</v>
      </c>
      <c r="T59" t="s">
        <v>136</v>
      </c>
      <c r="U59" t="s">
        <v>132</v>
      </c>
      <c r="V59" t="s">
        <v>137</v>
      </c>
      <c r="W59" t="s">
        <v>132</v>
      </c>
      <c r="X59" t="s">
        <v>135</v>
      </c>
      <c r="Y59">
        <f t="shared" si="1"/>
        <v>59</v>
      </c>
      <c r="Z59" t="s">
        <v>136</v>
      </c>
      <c r="AA59" t="s">
        <v>132</v>
      </c>
      <c r="AB59" t="s">
        <v>138</v>
      </c>
      <c r="AC59" t="s">
        <v>132</v>
      </c>
      <c r="AD59" t="s">
        <v>135</v>
      </c>
      <c r="AE59">
        <f t="shared" si="2"/>
        <v>65</v>
      </c>
      <c r="AF59" t="s">
        <v>136</v>
      </c>
      <c r="AG59" t="s">
        <v>132</v>
      </c>
      <c r="AH59" t="s">
        <v>124</v>
      </c>
      <c r="AI59" t="s">
        <v>132</v>
      </c>
      <c r="AJ59" t="s">
        <v>135</v>
      </c>
      <c r="AK59" t="s">
        <v>132</v>
      </c>
      <c r="AL59" s="34" t="s">
        <v>201</v>
      </c>
      <c r="AM59" t="s">
        <v>132</v>
      </c>
      <c r="AN59" t="s">
        <v>136</v>
      </c>
      <c r="AO59" t="s">
        <v>132</v>
      </c>
      <c r="AP59" t="s">
        <v>139</v>
      </c>
      <c r="AQ59" t="s">
        <v>132</v>
      </c>
      <c r="AR59" t="s">
        <v>135</v>
      </c>
      <c r="AS59">
        <f t="shared" si="3"/>
        <v>0.87891737891737898</v>
      </c>
      <c r="AT59" t="s">
        <v>136</v>
      </c>
      <c r="AU59" t="s">
        <v>132</v>
      </c>
      <c r="AV59" t="s">
        <v>140</v>
      </c>
      <c r="AW59" t="s">
        <v>132</v>
      </c>
      <c r="AX59" t="s">
        <v>135</v>
      </c>
      <c r="AY59">
        <f t="shared" si="4"/>
        <v>0.85398860398860399</v>
      </c>
      <c r="AZ59" t="s">
        <v>136</v>
      </c>
      <c r="BA59" t="s">
        <v>132</v>
      </c>
      <c r="BB59" t="s">
        <v>141</v>
      </c>
      <c r="BC59" t="s">
        <v>132</v>
      </c>
      <c r="BD59" t="s">
        <v>135</v>
      </c>
      <c r="BE59">
        <f t="shared" si="5"/>
        <v>0.91215574548907896</v>
      </c>
      <c r="BF59" t="s">
        <v>136</v>
      </c>
      <c r="BG59" t="s">
        <v>132</v>
      </c>
      <c r="BH59" t="s">
        <v>129</v>
      </c>
      <c r="BI59" t="s">
        <v>132</v>
      </c>
      <c r="BJ59" t="s">
        <v>135</v>
      </c>
      <c r="BK59">
        <f t="shared" si="6"/>
        <v>0.88</v>
      </c>
      <c r="BL59" t="s">
        <v>136</v>
      </c>
      <c r="BM59" t="s">
        <v>132</v>
      </c>
      <c r="BN59" t="s">
        <v>128</v>
      </c>
      <c r="BO59" t="s">
        <v>132</v>
      </c>
      <c r="BP59" t="s">
        <v>135</v>
      </c>
      <c r="BQ59">
        <f t="shared" si="7"/>
        <v>0.85</v>
      </c>
      <c r="BR59" t="s">
        <v>136</v>
      </c>
      <c r="BS59" t="s">
        <v>132</v>
      </c>
      <c r="BT59" t="s">
        <v>223</v>
      </c>
      <c r="BU59" t="s">
        <v>132</v>
      </c>
      <c r="BV59" t="s">
        <v>135</v>
      </c>
      <c r="BW59">
        <f t="shared" si="8"/>
        <v>0.91</v>
      </c>
      <c r="BX59" t="s">
        <v>136</v>
      </c>
      <c r="BY59" t="s">
        <v>132</v>
      </c>
      <c r="BZ59" t="s">
        <v>224</v>
      </c>
      <c r="CA59" t="s">
        <v>132</v>
      </c>
      <c r="CB59" t="s">
        <v>135</v>
      </c>
      <c r="CC59">
        <f t="shared" si="9"/>
        <v>0.85</v>
      </c>
      <c r="CD59" t="s">
        <v>136</v>
      </c>
      <c r="CE59" t="s">
        <v>132</v>
      </c>
      <c r="CF59" t="s">
        <v>142</v>
      </c>
      <c r="CG59" t="s">
        <v>132</v>
      </c>
      <c r="CH59" t="s">
        <v>135</v>
      </c>
      <c r="CI59">
        <f t="shared" si="10"/>
        <v>0.91</v>
      </c>
      <c r="CJ59" t="s">
        <v>143</v>
      </c>
      <c r="CK59" t="s">
        <v>136</v>
      </c>
      <c r="CL59" t="str">
        <f t="shared" si="11"/>
        <v>{"window_index":58,"window_t_start":59,"window_t_end":65,"Data":"2020-04-20","R_e_median":0.878917378917379,"R_e_q0025":0.853988603988604,"R_e_q0975":0.912155745489079,"fit":0.88,"lwr":0.85,"upr":0.91,"low":0.85,"high":0.91},</v>
      </c>
      <c r="DE59">
        <v>0.88</v>
      </c>
    </row>
    <row r="60" spans="1:109">
      <c r="A60" s="9">
        <f t="shared" si="0"/>
        <v>43935</v>
      </c>
      <c r="B60" s="9">
        <v>43937</v>
      </c>
      <c r="C60">
        <v>59</v>
      </c>
      <c r="D60" s="11">
        <v>59</v>
      </c>
      <c r="E60" s="11">
        <v>60</v>
      </c>
      <c r="F60" s="11">
        <v>66</v>
      </c>
      <c r="G60" s="11">
        <v>64</v>
      </c>
      <c r="H60" s="9">
        <v>43942</v>
      </c>
      <c r="I60">
        <v>0.82431149097815803</v>
      </c>
      <c r="J60">
        <v>0.88722697056030497</v>
      </c>
      <c r="K60">
        <v>0.85517568850902204</v>
      </c>
      <c r="N60" t="s">
        <v>131</v>
      </c>
      <c r="O60" t="s">
        <v>132</v>
      </c>
      <c r="P60" t="s">
        <v>133</v>
      </c>
      <c r="Q60" t="s">
        <v>132</v>
      </c>
      <c r="R60" t="s">
        <v>135</v>
      </c>
      <c r="S60">
        <v>59</v>
      </c>
      <c r="T60" t="s">
        <v>136</v>
      </c>
      <c r="U60" t="s">
        <v>132</v>
      </c>
      <c r="V60" t="s">
        <v>137</v>
      </c>
      <c r="W60" t="s">
        <v>132</v>
      </c>
      <c r="X60" t="s">
        <v>135</v>
      </c>
      <c r="Y60">
        <f t="shared" si="1"/>
        <v>60</v>
      </c>
      <c r="Z60" t="s">
        <v>136</v>
      </c>
      <c r="AA60" t="s">
        <v>132</v>
      </c>
      <c r="AB60" t="s">
        <v>138</v>
      </c>
      <c r="AC60" t="s">
        <v>132</v>
      </c>
      <c r="AD60" t="s">
        <v>135</v>
      </c>
      <c r="AE60">
        <f t="shared" si="2"/>
        <v>66</v>
      </c>
      <c r="AF60" t="s">
        <v>136</v>
      </c>
      <c r="AG60" t="s">
        <v>132</v>
      </c>
      <c r="AH60" t="s">
        <v>124</v>
      </c>
      <c r="AI60" t="s">
        <v>132</v>
      </c>
      <c r="AJ60" t="s">
        <v>135</v>
      </c>
      <c r="AK60" t="s">
        <v>132</v>
      </c>
      <c r="AL60" s="34" t="s">
        <v>202</v>
      </c>
      <c r="AM60" t="s">
        <v>132</v>
      </c>
      <c r="AN60" t="s">
        <v>136</v>
      </c>
      <c r="AO60" t="s">
        <v>132</v>
      </c>
      <c r="AP60" t="s">
        <v>139</v>
      </c>
      <c r="AQ60" t="s">
        <v>132</v>
      </c>
      <c r="AR60" t="s">
        <v>135</v>
      </c>
      <c r="AS60">
        <f t="shared" si="3"/>
        <v>0.85517568850902204</v>
      </c>
      <c r="AT60" t="s">
        <v>136</v>
      </c>
      <c r="AU60" t="s">
        <v>132</v>
      </c>
      <c r="AV60" t="s">
        <v>140</v>
      </c>
      <c r="AW60" t="s">
        <v>132</v>
      </c>
      <c r="AX60" t="s">
        <v>135</v>
      </c>
      <c r="AY60">
        <f t="shared" si="4"/>
        <v>0.82431149097815803</v>
      </c>
      <c r="AZ60" t="s">
        <v>136</v>
      </c>
      <c r="BA60" t="s">
        <v>132</v>
      </c>
      <c r="BB60" t="s">
        <v>141</v>
      </c>
      <c r="BC60" t="s">
        <v>132</v>
      </c>
      <c r="BD60" t="s">
        <v>135</v>
      </c>
      <c r="BE60">
        <f t="shared" si="5"/>
        <v>0.88722697056030497</v>
      </c>
      <c r="BF60" t="s">
        <v>136</v>
      </c>
      <c r="BG60" t="s">
        <v>132</v>
      </c>
      <c r="BH60" t="s">
        <v>129</v>
      </c>
      <c r="BI60" t="s">
        <v>132</v>
      </c>
      <c r="BJ60" t="s">
        <v>135</v>
      </c>
      <c r="BK60">
        <f t="shared" si="6"/>
        <v>0.86</v>
      </c>
      <c r="BL60" t="s">
        <v>136</v>
      </c>
      <c r="BM60" t="s">
        <v>132</v>
      </c>
      <c r="BN60" t="s">
        <v>128</v>
      </c>
      <c r="BO60" t="s">
        <v>132</v>
      </c>
      <c r="BP60" t="s">
        <v>135</v>
      </c>
      <c r="BQ60">
        <f t="shared" si="7"/>
        <v>0.82</v>
      </c>
      <c r="BR60" t="s">
        <v>136</v>
      </c>
      <c r="BS60" t="s">
        <v>132</v>
      </c>
      <c r="BT60" t="s">
        <v>223</v>
      </c>
      <c r="BU60" t="s">
        <v>132</v>
      </c>
      <c r="BV60" t="s">
        <v>135</v>
      </c>
      <c r="BW60">
        <f t="shared" si="8"/>
        <v>0.89</v>
      </c>
      <c r="BX60" t="s">
        <v>136</v>
      </c>
      <c r="BY60" t="s">
        <v>132</v>
      </c>
      <c r="BZ60" t="s">
        <v>224</v>
      </c>
      <c r="CA60" t="s">
        <v>132</v>
      </c>
      <c r="CB60" t="s">
        <v>135</v>
      </c>
      <c r="CC60">
        <f t="shared" si="9"/>
        <v>0.82</v>
      </c>
      <c r="CD60" t="s">
        <v>136</v>
      </c>
      <c r="CE60" t="s">
        <v>132</v>
      </c>
      <c r="CF60" t="s">
        <v>142</v>
      </c>
      <c r="CG60" t="s">
        <v>132</v>
      </c>
      <c r="CH60" t="s">
        <v>135</v>
      </c>
      <c r="CI60">
        <f t="shared" si="10"/>
        <v>0.89</v>
      </c>
      <c r="CJ60" t="s">
        <v>143</v>
      </c>
      <c r="CK60" t="s">
        <v>136</v>
      </c>
      <c r="CL60" t="str">
        <f t="shared" si="11"/>
        <v>{"window_index":59,"window_t_start":60,"window_t_end":66,"Data":"2020-04-21","R_e_median":0.855175688509022,"R_e_q0025":0.824311490978158,"R_e_q0975":0.887226970560305,"fit":0.86,"lwr":0.82,"upr":0.89,"low":0.82,"high":0.89},</v>
      </c>
      <c r="DE60">
        <v>0.86</v>
      </c>
    </row>
    <row r="61" spans="1:109">
      <c r="A61" s="9">
        <f t="shared" si="0"/>
        <v>43936</v>
      </c>
      <c r="B61" s="9">
        <v>43938</v>
      </c>
      <c r="C61">
        <v>60</v>
      </c>
      <c r="D61" s="11">
        <v>60</v>
      </c>
      <c r="E61" s="11">
        <v>61</v>
      </c>
      <c r="F61" s="11">
        <v>67</v>
      </c>
      <c r="G61" s="11">
        <v>65</v>
      </c>
      <c r="H61" s="9">
        <v>43943</v>
      </c>
      <c r="I61">
        <v>0.84449192782526095</v>
      </c>
      <c r="J61">
        <v>0.90028490028490005</v>
      </c>
      <c r="K61">
        <v>0.87179487179487203</v>
      </c>
      <c r="N61" t="s">
        <v>131</v>
      </c>
      <c r="O61" t="s">
        <v>132</v>
      </c>
      <c r="P61" t="s">
        <v>133</v>
      </c>
      <c r="Q61" t="s">
        <v>132</v>
      </c>
      <c r="R61" t="s">
        <v>135</v>
      </c>
      <c r="S61">
        <v>60</v>
      </c>
      <c r="T61" t="s">
        <v>136</v>
      </c>
      <c r="U61" t="s">
        <v>132</v>
      </c>
      <c r="V61" t="s">
        <v>137</v>
      </c>
      <c r="W61" t="s">
        <v>132</v>
      </c>
      <c r="X61" t="s">
        <v>135</v>
      </c>
      <c r="Y61">
        <f t="shared" si="1"/>
        <v>61</v>
      </c>
      <c r="Z61" t="s">
        <v>136</v>
      </c>
      <c r="AA61" t="s">
        <v>132</v>
      </c>
      <c r="AB61" t="s">
        <v>138</v>
      </c>
      <c r="AC61" t="s">
        <v>132</v>
      </c>
      <c r="AD61" t="s">
        <v>135</v>
      </c>
      <c r="AE61">
        <f t="shared" si="2"/>
        <v>67</v>
      </c>
      <c r="AF61" t="s">
        <v>136</v>
      </c>
      <c r="AG61" t="s">
        <v>132</v>
      </c>
      <c r="AH61" t="s">
        <v>124</v>
      </c>
      <c r="AI61" t="s">
        <v>132</v>
      </c>
      <c r="AJ61" t="s">
        <v>135</v>
      </c>
      <c r="AK61" t="s">
        <v>132</v>
      </c>
      <c r="AL61" s="34" t="s">
        <v>203</v>
      </c>
      <c r="AM61" t="s">
        <v>132</v>
      </c>
      <c r="AN61" t="s">
        <v>136</v>
      </c>
      <c r="AO61" t="s">
        <v>132</v>
      </c>
      <c r="AP61" t="s">
        <v>139</v>
      </c>
      <c r="AQ61" t="s">
        <v>132</v>
      </c>
      <c r="AR61" t="s">
        <v>135</v>
      </c>
      <c r="AS61">
        <f t="shared" si="3"/>
        <v>0.87179487179487203</v>
      </c>
      <c r="AT61" t="s">
        <v>136</v>
      </c>
      <c r="AU61" t="s">
        <v>132</v>
      </c>
      <c r="AV61" t="s">
        <v>140</v>
      </c>
      <c r="AW61" t="s">
        <v>132</v>
      </c>
      <c r="AX61" t="s">
        <v>135</v>
      </c>
      <c r="AY61">
        <f t="shared" si="4"/>
        <v>0.84449192782526095</v>
      </c>
      <c r="AZ61" t="s">
        <v>136</v>
      </c>
      <c r="BA61" t="s">
        <v>132</v>
      </c>
      <c r="BB61" t="s">
        <v>141</v>
      </c>
      <c r="BC61" t="s">
        <v>132</v>
      </c>
      <c r="BD61" t="s">
        <v>135</v>
      </c>
      <c r="BE61">
        <f t="shared" si="5"/>
        <v>0.90028490028490005</v>
      </c>
      <c r="BF61" t="s">
        <v>136</v>
      </c>
      <c r="BG61" t="s">
        <v>132</v>
      </c>
      <c r="BH61" t="s">
        <v>129</v>
      </c>
      <c r="BI61" t="s">
        <v>132</v>
      </c>
      <c r="BJ61" t="s">
        <v>135</v>
      </c>
      <c r="BK61">
        <f t="shared" si="6"/>
        <v>0.87</v>
      </c>
      <c r="BL61" t="s">
        <v>136</v>
      </c>
      <c r="BM61" t="s">
        <v>132</v>
      </c>
      <c r="BN61" t="s">
        <v>128</v>
      </c>
      <c r="BO61" t="s">
        <v>132</v>
      </c>
      <c r="BP61" t="s">
        <v>135</v>
      </c>
      <c r="BQ61">
        <f t="shared" si="7"/>
        <v>0.84</v>
      </c>
      <c r="BR61" t="s">
        <v>136</v>
      </c>
      <c r="BS61" t="s">
        <v>132</v>
      </c>
      <c r="BT61" t="s">
        <v>223</v>
      </c>
      <c r="BU61" t="s">
        <v>132</v>
      </c>
      <c r="BV61" t="s">
        <v>135</v>
      </c>
      <c r="BW61">
        <f t="shared" si="8"/>
        <v>0.9</v>
      </c>
      <c r="BX61" t="s">
        <v>136</v>
      </c>
      <c r="BY61" t="s">
        <v>132</v>
      </c>
      <c r="BZ61" t="s">
        <v>224</v>
      </c>
      <c r="CA61" t="s">
        <v>132</v>
      </c>
      <c r="CB61" t="s">
        <v>135</v>
      </c>
      <c r="CC61">
        <f t="shared" si="9"/>
        <v>0.84</v>
      </c>
      <c r="CD61" t="s">
        <v>136</v>
      </c>
      <c r="CE61" t="s">
        <v>132</v>
      </c>
      <c r="CF61" t="s">
        <v>142</v>
      </c>
      <c r="CG61" t="s">
        <v>132</v>
      </c>
      <c r="CH61" t="s">
        <v>135</v>
      </c>
      <c r="CI61">
        <f t="shared" si="10"/>
        <v>0.9</v>
      </c>
      <c r="CJ61" t="s">
        <v>143</v>
      </c>
      <c r="CK61" t="s">
        <v>136</v>
      </c>
      <c r="CL61" t="str">
        <f t="shared" si="11"/>
        <v>{"window_index":60,"window_t_start":61,"window_t_end":67,"Data":"2020-04-22","R_e_median":0.871794871794872,"R_e_q0025":0.844491927825261,"R_e_q0975":0.9002849002849,"fit":0.87,"lwr":0.84,"upr":0.9,"low":0.84,"high":0.9},</v>
      </c>
      <c r="DE61">
        <v>0.87</v>
      </c>
    </row>
    <row r="62" spans="1:109">
      <c r="A62" s="9">
        <f t="shared" si="0"/>
        <v>43937</v>
      </c>
      <c r="B62" s="9">
        <v>43939</v>
      </c>
      <c r="C62">
        <v>61</v>
      </c>
      <c r="D62" s="11">
        <v>61</v>
      </c>
      <c r="E62" s="11">
        <v>62</v>
      </c>
      <c r="F62" s="11">
        <v>68</v>
      </c>
      <c r="G62" s="11">
        <v>66</v>
      </c>
      <c r="H62" s="9">
        <v>43944</v>
      </c>
      <c r="I62">
        <v>0.86111111111111105</v>
      </c>
      <c r="J62">
        <v>0.907407407407407</v>
      </c>
      <c r="K62">
        <v>0.88366571699904894</v>
      </c>
      <c r="N62" t="s">
        <v>131</v>
      </c>
      <c r="O62" t="s">
        <v>132</v>
      </c>
      <c r="P62" t="s">
        <v>133</v>
      </c>
      <c r="Q62" t="s">
        <v>132</v>
      </c>
      <c r="R62" t="s">
        <v>135</v>
      </c>
      <c r="S62">
        <v>61</v>
      </c>
      <c r="T62" t="s">
        <v>136</v>
      </c>
      <c r="U62" t="s">
        <v>132</v>
      </c>
      <c r="V62" t="s">
        <v>137</v>
      </c>
      <c r="W62" t="s">
        <v>132</v>
      </c>
      <c r="X62" t="s">
        <v>135</v>
      </c>
      <c r="Y62">
        <f t="shared" si="1"/>
        <v>62</v>
      </c>
      <c r="Z62" t="s">
        <v>136</v>
      </c>
      <c r="AA62" t="s">
        <v>132</v>
      </c>
      <c r="AB62" t="s">
        <v>138</v>
      </c>
      <c r="AC62" t="s">
        <v>132</v>
      </c>
      <c r="AD62" t="s">
        <v>135</v>
      </c>
      <c r="AE62">
        <f t="shared" si="2"/>
        <v>68</v>
      </c>
      <c r="AF62" t="s">
        <v>136</v>
      </c>
      <c r="AG62" t="s">
        <v>132</v>
      </c>
      <c r="AH62" t="s">
        <v>124</v>
      </c>
      <c r="AI62" t="s">
        <v>132</v>
      </c>
      <c r="AJ62" t="s">
        <v>135</v>
      </c>
      <c r="AK62" t="s">
        <v>132</v>
      </c>
      <c r="AL62" s="34" t="s">
        <v>204</v>
      </c>
      <c r="AM62" t="s">
        <v>132</v>
      </c>
      <c r="AN62" t="s">
        <v>136</v>
      </c>
      <c r="AO62" t="s">
        <v>132</v>
      </c>
      <c r="AP62" t="s">
        <v>139</v>
      </c>
      <c r="AQ62" t="s">
        <v>132</v>
      </c>
      <c r="AR62" t="s">
        <v>135</v>
      </c>
      <c r="AS62">
        <f t="shared" si="3"/>
        <v>0.88366571699904894</v>
      </c>
      <c r="AT62" t="s">
        <v>136</v>
      </c>
      <c r="AU62" t="s">
        <v>132</v>
      </c>
      <c r="AV62" t="s">
        <v>140</v>
      </c>
      <c r="AW62" t="s">
        <v>132</v>
      </c>
      <c r="AX62" t="s">
        <v>135</v>
      </c>
      <c r="AY62">
        <f t="shared" si="4"/>
        <v>0.86111111111111105</v>
      </c>
      <c r="AZ62" t="s">
        <v>136</v>
      </c>
      <c r="BA62" t="s">
        <v>132</v>
      </c>
      <c r="BB62" t="s">
        <v>141</v>
      </c>
      <c r="BC62" t="s">
        <v>132</v>
      </c>
      <c r="BD62" t="s">
        <v>135</v>
      </c>
      <c r="BE62">
        <f t="shared" si="5"/>
        <v>0.907407407407407</v>
      </c>
      <c r="BF62" t="s">
        <v>136</v>
      </c>
      <c r="BG62" t="s">
        <v>132</v>
      </c>
      <c r="BH62" t="s">
        <v>129</v>
      </c>
      <c r="BI62" t="s">
        <v>132</v>
      </c>
      <c r="BJ62" t="s">
        <v>135</v>
      </c>
      <c r="BK62">
        <f t="shared" si="6"/>
        <v>0.88</v>
      </c>
      <c r="BL62" t="s">
        <v>136</v>
      </c>
      <c r="BM62" t="s">
        <v>132</v>
      </c>
      <c r="BN62" t="s">
        <v>128</v>
      </c>
      <c r="BO62" t="s">
        <v>132</v>
      </c>
      <c r="BP62" t="s">
        <v>135</v>
      </c>
      <c r="BQ62">
        <f t="shared" si="7"/>
        <v>0.86</v>
      </c>
      <c r="BR62" t="s">
        <v>136</v>
      </c>
      <c r="BS62" t="s">
        <v>132</v>
      </c>
      <c r="BT62" t="s">
        <v>223</v>
      </c>
      <c r="BU62" t="s">
        <v>132</v>
      </c>
      <c r="BV62" t="s">
        <v>135</v>
      </c>
      <c r="BW62">
        <f t="shared" si="8"/>
        <v>0.91</v>
      </c>
      <c r="BX62" t="s">
        <v>136</v>
      </c>
      <c r="BY62" t="s">
        <v>132</v>
      </c>
      <c r="BZ62" t="s">
        <v>224</v>
      </c>
      <c r="CA62" t="s">
        <v>132</v>
      </c>
      <c r="CB62" t="s">
        <v>135</v>
      </c>
      <c r="CC62">
        <f t="shared" si="9"/>
        <v>0.86</v>
      </c>
      <c r="CD62" t="s">
        <v>136</v>
      </c>
      <c r="CE62" t="s">
        <v>132</v>
      </c>
      <c r="CF62" t="s">
        <v>142</v>
      </c>
      <c r="CG62" t="s">
        <v>132</v>
      </c>
      <c r="CH62" t="s">
        <v>135</v>
      </c>
      <c r="CI62">
        <f t="shared" si="10"/>
        <v>0.91</v>
      </c>
      <c r="CJ62" t="s">
        <v>143</v>
      </c>
      <c r="CK62" t="s">
        <v>136</v>
      </c>
      <c r="CL62" t="str">
        <f t="shared" si="11"/>
        <v>{"window_index":61,"window_t_start":62,"window_t_end":68,"Data":"2020-04-23","R_e_median":0.883665716999049,"R_e_q0025":0.861111111111111,"R_e_q0975":0.907407407407407,"fit":0.88,"lwr":0.86,"upr":0.91,"low":0.86,"high":0.91},</v>
      </c>
      <c r="DE62">
        <v>0.88</v>
      </c>
    </row>
    <row r="63" spans="1:109">
      <c r="A63" s="9">
        <f t="shared" si="0"/>
        <v>43938</v>
      </c>
      <c r="B63" s="9">
        <v>43940</v>
      </c>
      <c r="C63">
        <v>62</v>
      </c>
      <c r="D63" s="11">
        <v>62</v>
      </c>
      <c r="E63" s="11">
        <v>63</v>
      </c>
      <c r="F63" s="11">
        <v>69</v>
      </c>
      <c r="G63" s="11">
        <v>67</v>
      </c>
      <c r="H63" s="9">
        <v>43945</v>
      </c>
      <c r="I63">
        <v>0.85873694207027496</v>
      </c>
      <c r="J63">
        <v>0.91096866096866103</v>
      </c>
      <c r="K63">
        <v>0.88485280151946899</v>
      </c>
      <c r="N63" t="s">
        <v>131</v>
      </c>
      <c r="O63" t="s">
        <v>132</v>
      </c>
      <c r="P63" t="s">
        <v>133</v>
      </c>
      <c r="Q63" t="s">
        <v>132</v>
      </c>
      <c r="R63" t="s">
        <v>135</v>
      </c>
      <c r="S63">
        <v>62</v>
      </c>
      <c r="T63" t="s">
        <v>136</v>
      </c>
      <c r="U63" t="s">
        <v>132</v>
      </c>
      <c r="V63" t="s">
        <v>137</v>
      </c>
      <c r="W63" t="s">
        <v>132</v>
      </c>
      <c r="X63" t="s">
        <v>135</v>
      </c>
      <c r="Y63">
        <f t="shared" si="1"/>
        <v>63</v>
      </c>
      <c r="Z63" t="s">
        <v>136</v>
      </c>
      <c r="AA63" t="s">
        <v>132</v>
      </c>
      <c r="AB63" t="s">
        <v>138</v>
      </c>
      <c r="AC63" t="s">
        <v>132</v>
      </c>
      <c r="AD63" t="s">
        <v>135</v>
      </c>
      <c r="AE63">
        <f t="shared" si="2"/>
        <v>69</v>
      </c>
      <c r="AF63" t="s">
        <v>136</v>
      </c>
      <c r="AG63" t="s">
        <v>132</v>
      </c>
      <c r="AH63" t="s">
        <v>124</v>
      </c>
      <c r="AI63" t="s">
        <v>132</v>
      </c>
      <c r="AJ63" t="s">
        <v>135</v>
      </c>
      <c r="AK63" t="s">
        <v>132</v>
      </c>
      <c r="AL63" s="34" t="s">
        <v>205</v>
      </c>
      <c r="AM63" t="s">
        <v>132</v>
      </c>
      <c r="AN63" t="s">
        <v>136</v>
      </c>
      <c r="AO63" t="s">
        <v>132</v>
      </c>
      <c r="AP63" t="s">
        <v>139</v>
      </c>
      <c r="AQ63" t="s">
        <v>132</v>
      </c>
      <c r="AR63" t="s">
        <v>135</v>
      </c>
      <c r="AS63">
        <f t="shared" si="3"/>
        <v>0.88485280151946899</v>
      </c>
      <c r="AT63" t="s">
        <v>136</v>
      </c>
      <c r="AU63" t="s">
        <v>132</v>
      </c>
      <c r="AV63" t="s">
        <v>140</v>
      </c>
      <c r="AW63" t="s">
        <v>132</v>
      </c>
      <c r="AX63" t="s">
        <v>135</v>
      </c>
      <c r="AY63">
        <f t="shared" si="4"/>
        <v>0.85873694207027496</v>
      </c>
      <c r="AZ63" t="s">
        <v>136</v>
      </c>
      <c r="BA63" t="s">
        <v>132</v>
      </c>
      <c r="BB63" t="s">
        <v>141</v>
      </c>
      <c r="BC63" t="s">
        <v>132</v>
      </c>
      <c r="BD63" t="s">
        <v>135</v>
      </c>
      <c r="BE63">
        <f t="shared" si="5"/>
        <v>0.91096866096866103</v>
      </c>
      <c r="BF63" t="s">
        <v>136</v>
      </c>
      <c r="BG63" t="s">
        <v>132</v>
      </c>
      <c r="BH63" t="s">
        <v>129</v>
      </c>
      <c r="BI63" t="s">
        <v>132</v>
      </c>
      <c r="BJ63" t="s">
        <v>135</v>
      </c>
      <c r="BK63">
        <f t="shared" si="6"/>
        <v>0.88</v>
      </c>
      <c r="BL63" t="s">
        <v>136</v>
      </c>
      <c r="BM63" t="s">
        <v>132</v>
      </c>
      <c r="BN63" t="s">
        <v>128</v>
      </c>
      <c r="BO63" t="s">
        <v>132</v>
      </c>
      <c r="BP63" t="s">
        <v>135</v>
      </c>
      <c r="BQ63">
        <f t="shared" si="7"/>
        <v>0.86</v>
      </c>
      <c r="BR63" t="s">
        <v>136</v>
      </c>
      <c r="BS63" t="s">
        <v>132</v>
      </c>
      <c r="BT63" t="s">
        <v>223</v>
      </c>
      <c r="BU63" t="s">
        <v>132</v>
      </c>
      <c r="BV63" t="s">
        <v>135</v>
      </c>
      <c r="BW63">
        <f t="shared" si="8"/>
        <v>0.91</v>
      </c>
      <c r="BX63" t="s">
        <v>136</v>
      </c>
      <c r="BY63" t="s">
        <v>132</v>
      </c>
      <c r="BZ63" t="s">
        <v>224</v>
      </c>
      <c r="CA63" t="s">
        <v>132</v>
      </c>
      <c r="CB63" t="s">
        <v>135</v>
      </c>
      <c r="CC63">
        <f t="shared" si="9"/>
        <v>0.86</v>
      </c>
      <c r="CD63" t="s">
        <v>136</v>
      </c>
      <c r="CE63" t="s">
        <v>132</v>
      </c>
      <c r="CF63" t="s">
        <v>142</v>
      </c>
      <c r="CG63" t="s">
        <v>132</v>
      </c>
      <c r="CH63" t="s">
        <v>135</v>
      </c>
      <c r="CI63">
        <f t="shared" si="10"/>
        <v>0.91</v>
      </c>
      <c r="CJ63" t="s">
        <v>143</v>
      </c>
      <c r="CK63" t="s">
        <v>136</v>
      </c>
      <c r="CL63" t="str">
        <f t="shared" si="11"/>
        <v>{"window_index":62,"window_t_start":63,"window_t_end":69,"Data":"2020-04-24","R_e_median":0.884852801519469,"R_e_q0025":0.858736942070275,"R_e_q0975":0.910968660968661,"fit":0.88,"lwr":0.86,"upr":0.91,"low":0.86,"high":0.91},</v>
      </c>
      <c r="DE63">
        <v>0.88</v>
      </c>
    </row>
    <row r="64" spans="1:109">
      <c r="A64" s="9">
        <f t="shared" si="0"/>
        <v>43939</v>
      </c>
      <c r="B64" s="9">
        <v>43941</v>
      </c>
      <c r="C64">
        <v>63</v>
      </c>
      <c r="D64" s="11">
        <v>63</v>
      </c>
      <c r="E64" s="11">
        <v>64</v>
      </c>
      <c r="F64" s="11">
        <v>70</v>
      </c>
      <c r="G64" s="11">
        <v>68</v>
      </c>
      <c r="H64" s="9">
        <v>43946</v>
      </c>
      <c r="I64">
        <v>0.86942070275403605</v>
      </c>
      <c r="J64">
        <v>0.90978157644824298</v>
      </c>
      <c r="K64">
        <v>0.88841405508072302</v>
      </c>
      <c r="N64" t="s">
        <v>131</v>
      </c>
      <c r="O64" t="s">
        <v>132</v>
      </c>
      <c r="P64" t="s">
        <v>133</v>
      </c>
      <c r="Q64" t="s">
        <v>132</v>
      </c>
      <c r="R64" t="s">
        <v>135</v>
      </c>
      <c r="S64">
        <v>63</v>
      </c>
      <c r="T64" t="s">
        <v>136</v>
      </c>
      <c r="U64" t="s">
        <v>132</v>
      </c>
      <c r="V64" t="s">
        <v>137</v>
      </c>
      <c r="W64" t="s">
        <v>132</v>
      </c>
      <c r="X64" t="s">
        <v>135</v>
      </c>
      <c r="Y64">
        <f t="shared" si="1"/>
        <v>64</v>
      </c>
      <c r="Z64" t="s">
        <v>136</v>
      </c>
      <c r="AA64" t="s">
        <v>132</v>
      </c>
      <c r="AB64" t="s">
        <v>138</v>
      </c>
      <c r="AC64" t="s">
        <v>132</v>
      </c>
      <c r="AD64" t="s">
        <v>135</v>
      </c>
      <c r="AE64">
        <f t="shared" si="2"/>
        <v>70</v>
      </c>
      <c r="AF64" t="s">
        <v>136</v>
      </c>
      <c r="AG64" t="s">
        <v>132</v>
      </c>
      <c r="AH64" t="s">
        <v>124</v>
      </c>
      <c r="AI64" t="s">
        <v>132</v>
      </c>
      <c r="AJ64" t="s">
        <v>135</v>
      </c>
      <c r="AK64" t="s">
        <v>132</v>
      </c>
      <c r="AL64" s="34" t="s">
        <v>206</v>
      </c>
      <c r="AM64" t="s">
        <v>132</v>
      </c>
      <c r="AN64" t="s">
        <v>136</v>
      </c>
      <c r="AO64" t="s">
        <v>132</v>
      </c>
      <c r="AP64" t="s">
        <v>139</v>
      </c>
      <c r="AQ64" t="s">
        <v>132</v>
      </c>
      <c r="AR64" t="s">
        <v>135</v>
      </c>
      <c r="AS64">
        <f t="shared" si="3"/>
        <v>0.88841405508072302</v>
      </c>
      <c r="AT64" t="s">
        <v>136</v>
      </c>
      <c r="AU64" t="s">
        <v>132</v>
      </c>
      <c r="AV64" t="s">
        <v>140</v>
      </c>
      <c r="AW64" t="s">
        <v>132</v>
      </c>
      <c r="AX64" t="s">
        <v>135</v>
      </c>
      <c r="AY64">
        <f t="shared" si="4"/>
        <v>0.86942070275403605</v>
      </c>
      <c r="AZ64" t="s">
        <v>136</v>
      </c>
      <c r="BA64" t="s">
        <v>132</v>
      </c>
      <c r="BB64" t="s">
        <v>141</v>
      </c>
      <c r="BC64" t="s">
        <v>132</v>
      </c>
      <c r="BD64" t="s">
        <v>135</v>
      </c>
      <c r="BE64">
        <f t="shared" si="5"/>
        <v>0.90978157644824298</v>
      </c>
      <c r="BF64" t="s">
        <v>136</v>
      </c>
      <c r="BG64" t="s">
        <v>132</v>
      </c>
      <c r="BH64" t="s">
        <v>129</v>
      </c>
      <c r="BI64" t="s">
        <v>132</v>
      </c>
      <c r="BJ64" t="s">
        <v>135</v>
      </c>
      <c r="BK64">
        <f t="shared" si="6"/>
        <v>0.89</v>
      </c>
      <c r="BL64" t="s">
        <v>136</v>
      </c>
      <c r="BM64" t="s">
        <v>132</v>
      </c>
      <c r="BN64" t="s">
        <v>128</v>
      </c>
      <c r="BO64" t="s">
        <v>132</v>
      </c>
      <c r="BP64" t="s">
        <v>135</v>
      </c>
      <c r="BQ64">
        <f t="shared" si="7"/>
        <v>0.87</v>
      </c>
      <c r="BR64" t="s">
        <v>136</v>
      </c>
      <c r="BS64" t="s">
        <v>132</v>
      </c>
      <c r="BT64" t="s">
        <v>223</v>
      </c>
      <c r="BU64" t="s">
        <v>132</v>
      </c>
      <c r="BV64" t="s">
        <v>135</v>
      </c>
      <c r="BW64">
        <f t="shared" si="8"/>
        <v>0.91</v>
      </c>
      <c r="BX64" t="s">
        <v>136</v>
      </c>
      <c r="BY64" t="s">
        <v>132</v>
      </c>
      <c r="BZ64" t="s">
        <v>224</v>
      </c>
      <c r="CA64" t="s">
        <v>132</v>
      </c>
      <c r="CB64" t="s">
        <v>135</v>
      </c>
      <c r="CC64">
        <f t="shared" si="9"/>
        <v>0.87</v>
      </c>
      <c r="CD64" t="s">
        <v>136</v>
      </c>
      <c r="CE64" t="s">
        <v>132</v>
      </c>
      <c r="CF64" t="s">
        <v>142</v>
      </c>
      <c r="CG64" t="s">
        <v>132</v>
      </c>
      <c r="CH64" t="s">
        <v>135</v>
      </c>
      <c r="CI64">
        <f t="shared" si="10"/>
        <v>0.91</v>
      </c>
      <c r="CJ64" t="s">
        <v>143</v>
      </c>
      <c r="CK64" t="s">
        <v>136</v>
      </c>
      <c r="CL64" t="str">
        <f t="shared" si="11"/>
        <v>{"window_index":63,"window_t_start":64,"window_t_end":70,"Data":"2020-04-25","R_e_median":0.888414055080723,"R_e_q0025":0.869420702754036,"R_e_q0975":0.909781576448243,"fit":0.89,"lwr":0.87,"upr":0.91,"low":0.87,"high":0.91},</v>
      </c>
      <c r="DE64">
        <v>0.89</v>
      </c>
    </row>
    <row r="65" spans="1:109">
      <c r="A65" s="9">
        <f t="shared" si="0"/>
        <v>43940</v>
      </c>
      <c r="B65" s="9">
        <v>43942</v>
      </c>
      <c r="C65">
        <v>64</v>
      </c>
      <c r="D65" s="11">
        <v>64</v>
      </c>
      <c r="E65" s="11">
        <v>65</v>
      </c>
      <c r="F65" s="11">
        <v>71</v>
      </c>
      <c r="G65" s="11">
        <v>69</v>
      </c>
      <c r="H65" s="9">
        <v>43947</v>
      </c>
      <c r="I65">
        <v>0.86229819563152899</v>
      </c>
      <c r="J65">
        <v>0.91809116809116897</v>
      </c>
      <c r="K65">
        <v>0.887820512820511</v>
      </c>
      <c r="N65" t="s">
        <v>131</v>
      </c>
      <c r="O65" t="s">
        <v>132</v>
      </c>
      <c r="P65" t="s">
        <v>133</v>
      </c>
      <c r="Q65" t="s">
        <v>132</v>
      </c>
      <c r="R65" t="s">
        <v>135</v>
      </c>
      <c r="S65">
        <v>64</v>
      </c>
      <c r="T65" t="s">
        <v>136</v>
      </c>
      <c r="U65" t="s">
        <v>132</v>
      </c>
      <c r="V65" t="s">
        <v>137</v>
      </c>
      <c r="W65" t="s">
        <v>132</v>
      </c>
      <c r="X65" t="s">
        <v>135</v>
      </c>
      <c r="Y65">
        <f t="shared" si="1"/>
        <v>65</v>
      </c>
      <c r="Z65" t="s">
        <v>136</v>
      </c>
      <c r="AA65" t="s">
        <v>132</v>
      </c>
      <c r="AB65" t="s">
        <v>138</v>
      </c>
      <c r="AC65" t="s">
        <v>132</v>
      </c>
      <c r="AD65" t="s">
        <v>135</v>
      </c>
      <c r="AE65">
        <f t="shared" si="2"/>
        <v>71</v>
      </c>
      <c r="AF65" t="s">
        <v>136</v>
      </c>
      <c r="AG65" t="s">
        <v>132</v>
      </c>
      <c r="AH65" t="s">
        <v>124</v>
      </c>
      <c r="AI65" t="s">
        <v>132</v>
      </c>
      <c r="AJ65" t="s">
        <v>135</v>
      </c>
      <c r="AK65" t="s">
        <v>132</v>
      </c>
      <c r="AL65" s="34" t="s">
        <v>207</v>
      </c>
      <c r="AM65" t="s">
        <v>132</v>
      </c>
      <c r="AN65" t="s">
        <v>136</v>
      </c>
      <c r="AO65" t="s">
        <v>132</v>
      </c>
      <c r="AP65" t="s">
        <v>139</v>
      </c>
      <c r="AQ65" t="s">
        <v>132</v>
      </c>
      <c r="AR65" t="s">
        <v>135</v>
      </c>
      <c r="AS65">
        <f t="shared" si="3"/>
        <v>0.887820512820511</v>
      </c>
      <c r="AT65" t="s">
        <v>136</v>
      </c>
      <c r="AU65" t="s">
        <v>132</v>
      </c>
      <c r="AV65" t="s">
        <v>140</v>
      </c>
      <c r="AW65" t="s">
        <v>132</v>
      </c>
      <c r="AX65" t="s">
        <v>135</v>
      </c>
      <c r="AY65">
        <f t="shared" si="4"/>
        <v>0.86229819563152899</v>
      </c>
      <c r="AZ65" t="s">
        <v>136</v>
      </c>
      <c r="BA65" t="s">
        <v>132</v>
      </c>
      <c r="BB65" t="s">
        <v>141</v>
      </c>
      <c r="BC65" t="s">
        <v>132</v>
      </c>
      <c r="BD65" t="s">
        <v>135</v>
      </c>
      <c r="BE65">
        <f t="shared" si="5"/>
        <v>0.91809116809116897</v>
      </c>
      <c r="BF65" t="s">
        <v>136</v>
      </c>
      <c r="BG65" t="s">
        <v>132</v>
      </c>
      <c r="BH65" t="s">
        <v>129</v>
      </c>
      <c r="BI65" t="s">
        <v>132</v>
      </c>
      <c r="BJ65" t="s">
        <v>135</v>
      </c>
      <c r="BK65">
        <f t="shared" si="6"/>
        <v>0.89</v>
      </c>
      <c r="BL65" t="s">
        <v>136</v>
      </c>
      <c r="BM65" t="s">
        <v>132</v>
      </c>
      <c r="BN65" t="s">
        <v>128</v>
      </c>
      <c r="BO65" t="s">
        <v>132</v>
      </c>
      <c r="BP65" t="s">
        <v>135</v>
      </c>
      <c r="BQ65">
        <f t="shared" si="7"/>
        <v>0.86</v>
      </c>
      <c r="BR65" t="s">
        <v>136</v>
      </c>
      <c r="BS65" t="s">
        <v>132</v>
      </c>
      <c r="BT65" t="s">
        <v>223</v>
      </c>
      <c r="BU65" t="s">
        <v>132</v>
      </c>
      <c r="BV65" t="s">
        <v>135</v>
      </c>
      <c r="BW65">
        <f t="shared" si="8"/>
        <v>0.92</v>
      </c>
      <c r="BX65" t="s">
        <v>136</v>
      </c>
      <c r="BY65" t="s">
        <v>132</v>
      </c>
      <c r="BZ65" t="s">
        <v>224</v>
      </c>
      <c r="CA65" t="s">
        <v>132</v>
      </c>
      <c r="CB65" t="s">
        <v>135</v>
      </c>
      <c r="CC65">
        <f t="shared" si="9"/>
        <v>0.86</v>
      </c>
      <c r="CD65" t="s">
        <v>136</v>
      </c>
      <c r="CE65" t="s">
        <v>132</v>
      </c>
      <c r="CF65" t="s">
        <v>142</v>
      </c>
      <c r="CG65" t="s">
        <v>132</v>
      </c>
      <c r="CH65" t="s">
        <v>135</v>
      </c>
      <c r="CI65">
        <f t="shared" si="10"/>
        <v>0.92</v>
      </c>
      <c r="CJ65" t="s">
        <v>143</v>
      </c>
      <c r="CK65" t="s">
        <v>136</v>
      </c>
      <c r="CL65" t="str">
        <f t="shared" si="11"/>
        <v>{"window_index":64,"window_t_start":65,"window_t_end":71,"Data":"2020-04-26","R_e_median":0.887820512820511,"R_e_q0025":0.862298195631529,"R_e_q0975":0.918091168091169,"fit":0.89,"lwr":0.86,"upr":0.92,"low":0.86,"high":0.92},</v>
      </c>
      <c r="DE65">
        <v>0.89</v>
      </c>
    </row>
    <row r="66" spans="1:109">
      <c r="A66" s="9">
        <f t="shared" si="0"/>
        <v>43941</v>
      </c>
      <c r="B66" s="9">
        <v>43943</v>
      </c>
      <c r="C66">
        <v>65</v>
      </c>
      <c r="D66" s="11">
        <v>65</v>
      </c>
      <c r="E66" s="11">
        <v>66</v>
      </c>
      <c r="F66" s="11">
        <v>72</v>
      </c>
      <c r="G66" s="11">
        <v>70</v>
      </c>
      <c r="H66" s="9">
        <v>43948</v>
      </c>
      <c r="I66">
        <v>0.907407407407407</v>
      </c>
      <c r="J66">
        <v>0.93945868945869004</v>
      </c>
      <c r="K66">
        <v>0.88010446343779702</v>
      </c>
      <c r="N66" t="s">
        <v>131</v>
      </c>
      <c r="O66" t="s">
        <v>132</v>
      </c>
      <c r="P66" t="s">
        <v>133</v>
      </c>
      <c r="Q66" t="s">
        <v>132</v>
      </c>
      <c r="R66" t="s">
        <v>135</v>
      </c>
      <c r="S66">
        <v>65</v>
      </c>
      <c r="T66" t="s">
        <v>136</v>
      </c>
      <c r="U66" t="s">
        <v>132</v>
      </c>
      <c r="V66" t="s">
        <v>137</v>
      </c>
      <c r="W66" t="s">
        <v>132</v>
      </c>
      <c r="X66" t="s">
        <v>135</v>
      </c>
      <c r="Y66">
        <f t="shared" si="1"/>
        <v>66</v>
      </c>
      <c r="Z66" t="s">
        <v>136</v>
      </c>
      <c r="AA66" t="s">
        <v>132</v>
      </c>
      <c r="AB66" t="s">
        <v>138</v>
      </c>
      <c r="AC66" t="s">
        <v>132</v>
      </c>
      <c r="AD66" t="s">
        <v>135</v>
      </c>
      <c r="AE66">
        <f t="shared" si="2"/>
        <v>72</v>
      </c>
      <c r="AF66" t="s">
        <v>136</v>
      </c>
      <c r="AG66" t="s">
        <v>132</v>
      </c>
      <c r="AH66" t="s">
        <v>124</v>
      </c>
      <c r="AI66" t="s">
        <v>132</v>
      </c>
      <c r="AJ66" t="s">
        <v>135</v>
      </c>
      <c r="AK66" t="s">
        <v>132</v>
      </c>
      <c r="AL66" s="34" t="s">
        <v>208</v>
      </c>
      <c r="AM66" t="s">
        <v>132</v>
      </c>
      <c r="AN66" t="s">
        <v>136</v>
      </c>
      <c r="AO66" t="s">
        <v>132</v>
      </c>
      <c r="AP66" t="s">
        <v>139</v>
      </c>
      <c r="AQ66" t="s">
        <v>132</v>
      </c>
      <c r="AR66" t="s">
        <v>135</v>
      </c>
      <c r="AS66">
        <f t="shared" si="3"/>
        <v>0.88010446343779702</v>
      </c>
      <c r="AT66" t="s">
        <v>136</v>
      </c>
      <c r="AU66" t="s">
        <v>132</v>
      </c>
      <c r="AV66" t="s">
        <v>140</v>
      </c>
      <c r="AW66" t="s">
        <v>132</v>
      </c>
      <c r="AX66" t="s">
        <v>135</v>
      </c>
      <c r="AY66">
        <f t="shared" si="4"/>
        <v>0.907407407407407</v>
      </c>
      <c r="AZ66" t="s">
        <v>136</v>
      </c>
      <c r="BA66" t="s">
        <v>132</v>
      </c>
      <c r="BB66" t="s">
        <v>141</v>
      </c>
      <c r="BC66" t="s">
        <v>132</v>
      </c>
      <c r="BD66" t="s">
        <v>135</v>
      </c>
      <c r="BE66">
        <f t="shared" si="5"/>
        <v>0.93945868945869004</v>
      </c>
      <c r="BF66" t="s">
        <v>136</v>
      </c>
      <c r="BG66" t="s">
        <v>132</v>
      </c>
      <c r="BH66" t="s">
        <v>129</v>
      </c>
      <c r="BI66" t="s">
        <v>132</v>
      </c>
      <c r="BJ66" t="s">
        <v>135</v>
      </c>
      <c r="BK66">
        <f t="shared" si="6"/>
        <v>0.88</v>
      </c>
      <c r="BL66" t="s">
        <v>136</v>
      </c>
      <c r="BM66" t="s">
        <v>132</v>
      </c>
      <c r="BN66" t="s">
        <v>128</v>
      </c>
      <c r="BO66" t="s">
        <v>132</v>
      </c>
      <c r="BP66" t="s">
        <v>135</v>
      </c>
      <c r="BQ66">
        <f t="shared" si="7"/>
        <v>0.91</v>
      </c>
      <c r="BR66" t="s">
        <v>136</v>
      </c>
      <c r="BS66" t="s">
        <v>132</v>
      </c>
      <c r="BT66" t="s">
        <v>223</v>
      </c>
      <c r="BU66" t="s">
        <v>132</v>
      </c>
      <c r="BV66" t="s">
        <v>135</v>
      </c>
      <c r="BW66">
        <f t="shared" si="8"/>
        <v>0.94</v>
      </c>
      <c r="BX66" t="s">
        <v>136</v>
      </c>
      <c r="BY66" t="s">
        <v>132</v>
      </c>
      <c r="BZ66" t="s">
        <v>224</v>
      </c>
      <c r="CA66" t="s">
        <v>132</v>
      </c>
      <c r="CB66" t="s">
        <v>135</v>
      </c>
      <c r="CC66">
        <f t="shared" si="9"/>
        <v>0.91</v>
      </c>
      <c r="CD66" t="s">
        <v>136</v>
      </c>
      <c r="CE66" t="s">
        <v>132</v>
      </c>
      <c r="CF66" t="s">
        <v>142</v>
      </c>
      <c r="CG66" t="s">
        <v>132</v>
      </c>
      <c r="CH66" t="s">
        <v>135</v>
      </c>
      <c r="CI66">
        <f t="shared" si="10"/>
        <v>0.94</v>
      </c>
      <c r="CJ66" t="s">
        <v>143</v>
      </c>
      <c r="CK66" t="s">
        <v>136</v>
      </c>
      <c r="CL66" t="str">
        <f t="shared" si="11"/>
        <v>{"window_index":65,"window_t_start":66,"window_t_end":72,"Data":"2020-04-27","R_e_median":0.880104463437797,"R_e_q0025":0.907407407407407,"R_e_q0975":0.93945868945869,"fit":0.88,"lwr":0.91,"upr":0.94,"low":0.91,"high":0.94},</v>
      </c>
      <c r="DE66">
        <v>0.88</v>
      </c>
    </row>
    <row r="67" spans="1:109">
      <c r="A67" s="9">
        <f t="shared" ref="A67:A80" si="12">H67-7</f>
        <v>43942</v>
      </c>
      <c r="B67" s="9">
        <v>43944</v>
      </c>
      <c r="C67">
        <v>66</v>
      </c>
      <c r="D67" s="11">
        <v>66</v>
      </c>
      <c r="E67" s="11">
        <v>67</v>
      </c>
      <c r="F67" s="11">
        <v>73</v>
      </c>
      <c r="G67" s="11">
        <v>71</v>
      </c>
      <c r="H67" s="9">
        <v>43949</v>
      </c>
      <c r="I67">
        <v>0.90800094966761302</v>
      </c>
      <c r="J67">
        <v>0.95607787274454104</v>
      </c>
      <c r="K67">
        <v>0.93292972459638901</v>
      </c>
      <c r="N67" t="s">
        <v>131</v>
      </c>
      <c r="O67" t="s">
        <v>132</v>
      </c>
      <c r="P67" t="s">
        <v>133</v>
      </c>
      <c r="Q67" t="s">
        <v>132</v>
      </c>
      <c r="R67" t="s">
        <v>135</v>
      </c>
      <c r="S67">
        <v>66</v>
      </c>
      <c r="T67" t="s">
        <v>136</v>
      </c>
      <c r="U67" t="s">
        <v>132</v>
      </c>
      <c r="V67" t="s">
        <v>137</v>
      </c>
      <c r="W67" t="s">
        <v>132</v>
      </c>
      <c r="X67" t="s">
        <v>135</v>
      </c>
      <c r="Y67">
        <f t="shared" ref="Y67:Y80" si="13">S67+1</f>
        <v>67</v>
      </c>
      <c r="Z67" t="s">
        <v>136</v>
      </c>
      <c r="AA67" t="s">
        <v>132</v>
      </c>
      <c r="AB67" t="s">
        <v>138</v>
      </c>
      <c r="AC67" t="s">
        <v>132</v>
      </c>
      <c r="AD67" t="s">
        <v>135</v>
      </c>
      <c r="AE67">
        <f t="shared" ref="AE67:AE80" si="14">Y67+6</f>
        <v>73</v>
      </c>
      <c r="AF67" t="s">
        <v>136</v>
      </c>
      <c r="AG67" t="s">
        <v>132</v>
      </c>
      <c r="AH67" t="s">
        <v>124</v>
      </c>
      <c r="AI67" t="s">
        <v>132</v>
      </c>
      <c r="AJ67" t="s">
        <v>135</v>
      </c>
      <c r="AK67" t="s">
        <v>132</v>
      </c>
      <c r="AL67" s="34" t="s">
        <v>209</v>
      </c>
      <c r="AM67" t="s">
        <v>132</v>
      </c>
      <c r="AN67" t="s">
        <v>136</v>
      </c>
      <c r="AO67" t="s">
        <v>132</v>
      </c>
      <c r="AP67" t="s">
        <v>139</v>
      </c>
      <c r="AQ67" t="s">
        <v>132</v>
      </c>
      <c r="AR67" t="s">
        <v>135</v>
      </c>
      <c r="AS67">
        <f t="shared" ref="AS67:AS80" si="15">K67</f>
        <v>0.93292972459638901</v>
      </c>
      <c r="AT67" t="s">
        <v>136</v>
      </c>
      <c r="AU67" t="s">
        <v>132</v>
      </c>
      <c r="AV67" t="s">
        <v>140</v>
      </c>
      <c r="AW67" t="s">
        <v>132</v>
      </c>
      <c r="AX67" t="s">
        <v>135</v>
      </c>
      <c r="AY67">
        <f t="shared" ref="AY67:AY80" si="16">I67</f>
        <v>0.90800094966761302</v>
      </c>
      <c r="AZ67" t="s">
        <v>136</v>
      </c>
      <c r="BA67" t="s">
        <v>132</v>
      </c>
      <c r="BB67" t="s">
        <v>141</v>
      </c>
      <c r="BC67" t="s">
        <v>132</v>
      </c>
      <c r="BD67" t="s">
        <v>135</v>
      </c>
      <c r="BE67">
        <f t="shared" ref="BE67:BE80" si="17">J67</f>
        <v>0.95607787274454104</v>
      </c>
      <c r="BF67" t="s">
        <v>136</v>
      </c>
      <c r="BG67" t="s">
        <v>132</v>
      </c>
      <c r="BH67" t="s">
        <v>129</v>
      </c>
      <c r="BI67" t="s">
        <v>132</v>
      </c>
      <c r="BJ67" t="s">
        <v>135</v>
      </c>
      <c r="BK67">
        <f t="shared" ref="BK67:BK80" si="18">ROUND(AS67,2)</f>
        <v>0.93</v>
      </c>
      <c r="BL67" t="s">
        <v>136</v>
      </c>
      <c r="BM67" t="s">
        <v>132</v>
      </c>
      <c r="BN67" t="s">
        <v>128</v>
      </c>
      <c r="BO67" t="s">
        <v>132</v>
      </c>
      <c r="BP67" t="s">
        <v>135</v>
      </c>
      <c r="BQ67">
        <f t="shared" ref="BQ67:BQ80" si="19">ROUND(AY67,2)</f>
        <v>0.91</v>
      </c>
      <c r="BR67" t="s">
        <v>136</v>
      </c>
      <c r="BS67" t="s">
        <v>132</v>
      </c>
      <c r="BT67" t="s">
        <v>223</v>
      </c>
      <c r="BU67" t="s">
        <v>132</v>
      </c>
      <c r="BV67" t="s">
        <v>135</v>
      </c>
      <c r="BW67">
        <f t="shared" ref="BW67:BW80" si="20">ROUND(BE67,2)</f>
        <v>0.96</v>
      </c>
      <c r="BX67" t="s">
        <v>136</v>
      </c>
      <c r="BY67" t="s">
        <v>132</v>
      </c>
      <c r="BZ67" t="s">
        <v>224</v>
      </c>
      <c r="CA67" t="s">
        <v>132</v>
      </c>
      <c r="CB67" t="s">
        <v>135</v>
      </c>
      <c r="CC67">
        <f t="shared" ref="CC67:CC80" si="21">BQ67</f>
        <v>0.91</v>
      </c>
      <c r="CD67" t="s">
        <v>136</v>
      </c>
      <c r="CE67" t="s">
        <v>132</v>
      </c>
      <c r="CF67" t="s">
        <v>142</v>
      </c>
      <c r="CG67" t="s">
        <v>132</v>
      </c>
      <c r="CH67" t="s">
        <v>135</v>
      </c>
      <c r="CI67">
        <f t="shared" ref="CI67:CI80" si="22">BW67</f>
        <v>0.96</v>
      </c>
      <c r="CJ67" t="s">
        <v>143</v>
      </c>
      <c r="CK67" t="s">
        <v>136</v>
      </c>
      <c r="CL67" t="str">
        <f t="shared" ref="CL67:CL80" si="23">CONCATENATE(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,CH67,CI67,CJ67,CK67)</f>
        <v>{"window_index":66,"window_t_start":67,"window_t_end":73,"Data":"2020-04-28","R_e_median":0.932929724596389,"R_e_q0025":0.908000949667613,"R_e_q0975":0.956077872744541,"fit":0.93,"lwr":0.91,"upr":0.96,"low":0.91,"high":0.96},</v>
      </c>
      <c r="DE67">
        <v>0.93</v>
      </c>
    </row>
    <row r="68" spans="1:109">
      <c r="A68" s="9">
        <f t="shared" si="12"/>
        <v>43943</v>
      </c>
      <c r="B68" s="9">
        <v>43945</v>
      </c>
      <c r="C68">
        <v>67</v>
      </c>
      <c r="D68" s="11">
        <v>67</v>
      </c>
      <c r="E68" s="11">
        <v>68</v>
      </c>
      <c r="F68" s="11">
        <v>74</v>
      </c>
      <c r="G68" s="11">
        <v>72</v>
      </c>
      <c r="H68" s="9">
        <v>43950</v>
      </c>
      <c r="I68">
        <v>0.91927825261158702</v>
      </c>
      <c r="J68">
        <v>0.96972934472934502</v>
      </c>
      <c r="K68">
        <v>0.94420702754036001</v>
      </c>
      <c r="N68" t="s">
        <v>131</v>
      </c>
      <c r="O68" t="s">
        <v>132</v>
      </c>
      <c r="P68" t="s">
        <v>133</v>
      </c>
      <c r="Q68" t="s">
        <v>132</v>
      </c>
      <c r="R68" t="s">
        <v>135</v>
      </c>
      <c r="S68">
        <v>67</v>
      </c>
      <c r="T68" t="s">
        <v>136</v>
      </c>
      <c r="U68" t="s">
        <v>132</v>
      </c>
      <c r="V68" t="s">
        <v>137</v>
      </c>
      <c r="W68" t="s">
        <v>132</v>
      </c>
      <c r="X68" t="s">
        <v>135</v>
      </c>
      <c r="Y68">
        <f t="shared" si="13"/>
        <v>68</v>
      </c>
      <c r="Z68" t="s">
        <v>136</v>
      </c>
      <c r="AA68" t="s">
        <v>132</v>
      </c>
      <c r="AB68" t="s">
        <v>138</v>
      </c>
      <c r="AC68" t="s">
        <v>132</v>
      </c>
      <c r="AD68" t="s">
        <v>135</v>
      </c>
      <c r="AE68">
        <f t="shared" si="14"/>
        <v>74</v>
      </c>
      <c r="AF68" t="s">
        <v>136</v>
      </c>
      <c r="AG68" t="s">
        <v>132</v>
      </c>
      <c r="AH68" t="s">
        <v>124</v>
      </c>
      <c r="AI68" t="s">
        <v>132</v>
      </c>
      <c r="AJ68" t="s">
        <v>135</v>
      </c>
      <c r="AK68" t="s">
        <v>132</v>
      </c>
      <c r="AL68" s="34" t="s">
        <v>210</v>
      </c>
      <c r="AM68" t="s">
        <v>132</v>
      </c>
      <c r="AN68" t="s">
        <v>136</v>
      </c>
      <c r="AO68" t="s">
        <v>132</v>
      </c>
      <c r="AP68" t="s">
        <v>139</v>
      </c>
      <c r="AQ68" t="s">
        <v>132</v>
      </c>
      <c r="AR68" t="s">
        <v>135</v>
      </c>
      <c r="AS68">
        <f t="shared" si="15"/>
        <v>0.94420702754036001</v>
      </c>
      <c r="AT68" t="s">
        <v>136</v>
      </c>
      <c r="AU68" t="s">
        <v>132</v>
      </c>
      <c r="AV68" t="s">
        <v>140</v>
      </c>
      <c r="AW68" t="s">
        <v>132</v>
      </c>
      <c r="AX68" t="s">
        <v>135</v>
      </c>
      <c r="AY68">
        <f t="shared" si="16"/>
        <v>0.91927825261158702</v>
      </c>
      <c r="AZ68" t="s">
        <v>136</v>
      </c>
      <c r="BA68" t="s">
        <v>132</v>
      </c>
      <c r="BB68" t="s">
        <v>141</v>
      </c>
      <c r="BC68" t="s">
        <v>132</v>
      </c>
      <c r="BD68" t="s">
        <v>135</v>
      </c>
      <c r="BE68">
        <f t="shared" si="17"/>
        <v>0.96972934472934502</v>
      </c>
      <c r="BF68" t="s">
        <v>136</v>
      </c>
      <c r="BG68" t="s">
        <v>132</v>
      </c>
      <c r="BH68" t="s">
        <v>129</v>
      </c>
      <c r="BI68" t="s">
        <v>132</v>
      </c>
      <c r="BJ68" t="s">
        <v>135</v>
      </c>
      <c r="BK68">
        <f t="shared" si="18"/>
        <v>0.94</v>
      </c>
      <c r="BL68" t="s">
        <v>136</v>
      </c>
      <c r="BM68" t="s">
        <v>132</v>
      </c>
      <c r="BN68" t="s">
        <v>128</v>
      </c>
      <c r="BO68" t="s">
        <v>132</v>
      </c>
      <c r="BP68" t="s">
        <v>135</v>
      </c>
      <c r="BQ68">
        <f t="shared" si="19"/>
        <v>0.92</v>
      </c>
      <c r="BR68" t="s">
        <v>136</v>
      </c>
      <c r="BS68" t="s">
        <v>132</v>
      </c>
      <c r="BT68" t="s">
        <v>223</v>
      </c>
      <c r="BU68" t="s">
        <v>132</v>
      </c>
      <c r="BV68" t="s">
        <v>135</v>
      </c>
      <c r="BW68">
        <f t="shared" si="20"/>
        <v>0.97</v>
      </c>
      <c r="BX68" t="s">
        <v>136</v>
      </c>
      <c r="BY68" t="s">
        <v>132</v>
      </c>
      <c r="BZ68" t="s">
        <v>224</v>
      </c>
      <c r="CA68" t="s">
        <v>132</v>
      </c>
      <c r="CB68" t="s">
        <v>135</v>
      </c>
      <c r="CC68">
        <f t="shared" si="21"/>
        <v>0.92</v>
      </c>
      <c r="CD68" t="s">
        <v>136</v>
      </c>
      <c r="CE68" t="s">
        <v>132</v>
      </c>
      <c r="CF68" t="s">
        <v>142</v>
      </c>
      <c r="CG68" t="s">
        <v>132</v>
      </c>
      <c r="CH68" t="s">
        <v>135</v>
      </c>
      <c r="CI68">
        <f t="shared" si="22"/>
        <v>0.97</v>
      </c>
      <c r="CJ68" t="s">
        <v>143</v>
      </c>
      <c r="CK68" t="s">
        <v>136</v>
      </c>
      <c r="CL68" t="str">
        <f t="shared" si="23"/>
        <v>{"window_index":67,"window_t_start":68,"window_t_end":74,"Data":"2020-04-29","R_e_median":0.94420702754036,"R_e_q0025":0.919278252611587,"R_e_q0975":0.969729344729345,"fit":0.94,"lwr":0.92,"upr":0.97,"low":0.92,"high":0.97},</v>
      </c>
      <c r="DE68">
        <v>0.94</v>
      </c>
    </row>
    <row r="69" spans="1:109">
      <c r="A69" s="9">
        <f t="shared" si="12"/>
        <v>43944</v>
      </c>
      <c r="B69" s="9">
        <v>43946</v>
      </c>
      <c r="C69">
        <v>68</v>
      </c>
      <c r="D69" s="11">
        <v>68</v>
      </c>
      <c r="E69" s="11">
        <v>69</v>
      </c>
      <c r="F69" s="11">
        <v>75</v>
      </c>
      <c r="G69" s="11">
        <v>73</v>
      </c>
      <c r="H69" s="9">
        <v>43951</v>
      </c>
      <c r="I69">
        <v>0.94183285849952603</v>
      </c>
      <c r="J69">
        <v>0.98812915479582197</v>
      </c>
      <c r="K69">
        <v>0.96438746438746203</v>
      </c>
      <c r="N69" t="s">
        <v>131</v>
      </c>
      <c r="O69" t="s">
        <v>132</v>
      </c>
      <c r="P69" t="s">
        <v>133</v>
      </c>
      <c r="Q69" t="s">
        <v>132</v>
      </c>
      <c r="R69" t="s">
        <v>135</v>
      </c>
      <c r="S69">
        <v>68</v>
      </c>
      <c r="T69" t="s">
        <v>136</v>
      </c>
      <c r="U69" t="s">
        <v>132</v>
      </c>
      <c r="V69" t="s">
        <v>137</v>
      </c>
      <c r="W69" t="s">
        <v>132</v>
      </c>
      <c r="X69" t="s">
        <v>135</v>
      </c>
      <c r="Y69">
        <f t="shared" si="13"/>
        <v>69</v>
      </c>
      <c r="Z69" t="s">
        <v>136</v>
      </c>
      <c r="AA69" t="s">
        <v>132</v>
      </c>
      <c r="AB69" t="s">
        <v>138</v>
      </c>
      <c r="AC69" t="s">
        <v>132</v>
      </c>
      <c r="AD69" t="s">
        <v>135</v>
      </c>
      <c r="AE69">
        <f t="shared" si="14"/>
        <v>75</v>
      </c>
      <c r="AF69" t="s">
        <v>136</v>
      </c>
      <c r="AG69" t="s">
        <v>132</v>
      </c>
      <c r="AH69" t="s">
        <v>124</v>
      </c>
      <c r="AI69" t="s">
        <v>132</v>
      </c>
      <c r="AJ69" t="s">
        <v>135</v>
      </c>
      <c r="AK69" t="s">
        <v>132</v>
      </c>
      <c r="AL69" s="34" t="s">
        <v>211</v>
      </c>
      <c r="AM69" t="s">
        <v>132</v>
      </c>
      <c r="AN69" t="s">
        <v>136</v>
      </c>
      <c r="AO69" t="s">
        <v>132</v>
      </c>
      <c r="AP69" t="s">
        <v>139</v>
      </c>
      <c r="AQ69" t="s">
        <v>132</v>
      </c>
      <c r="AR69" t="s">
        <v>135</v>
      </c>
      <c r="AS69">
        <f t="shared" si="15"/>
        <v>0.96438746438746203</v>
      </c>
      <c r="AT69" t="s">
        <v>136</v>
      </c>
      <c r="AU69" t="s">
        <v>132</v>
      </c>
      <c r="AV69" t="s">
        <v>140</v>
      </c>
      <c r="AW69" t="s">
        <v>132</v>
      </c>
      <c r="AX69" t="s">
        <v>135</v>
      </c>
      <c r="AY69">
        <f t="shared" si="16"/>
        <v>0.94183285849952603</v>
      </c>
      <c r="AZ69" t="s">
        <v>136</v>
      </c>
      <c r="BA69" t="s">
        <v>132</v>
      </c>
      <c r="BB69" t="s">
        <v>141</v>
      </c>
      <c r="BC69" t="s">
        <v>132</v>
      </c>
      <c r="BD69" t="s">
        <v>135</v>
      </c>
      <c r="BE69">
        <f t="shared" si="17"/>
        <v>0.98812915479582197</v>
      </c>
      <c r="BF69" t="s">
        <v>136</v>
      </c>
      <c r="BG69" t="s">
        <v>132</v>
      </c>
      <c r="BH69" t="s">
        <v>129</v>
      </c>
      <c r="BI69" t="s">
        <v>132</v>
      </c>
      <c r="BJ69" t="s">
        <v>135</v>
      </c>
      <c r="BK69">
        <f t="shared" si="18"/>
        <v>0.96</v>
      </c>
      <c r="BL69" t="s">
        <v>136</v>
      </c>
      <c r="BM69" t="s">
        <v>132</v>
      </c>
      <c r="BN69" t="s">
        <v>128</v>
      </c>
      <c r="BO69" t="s">
        <v>132</v>
      </c>
      <c r="BP69" t="s">
        <v>135</v>
      </c>
      <c r="BQ69">
        <f t="shared" si="19"/>
        <v>0.94</v>
      </c>
      <c r="BR69" t="s">
        <v>136</v>
      </c>
      <c r="BS69" t="s">
        <v>132</v>
      </c>
      <c r="BT69" t="s">
        <v>223</v>
      </c>
      <c r="BU69" t="s">
        <v>132</v>
      </c>
      <c r="BV69" t="s">
        <v>135</v>
      </c>
      <c r="BW69">
        <f t="shared" si="20"/>
        <v>0.99</v>
      </c>
      <c r="BX69" t="s">
        <v>136</v>
      </c>
      <c r="BY69" t="s">
        <v>132</v>
      </c>
      <c r="BZ69" t="s">
        <v>224</v>
      </c>
      <c r="CA69" t="s">
        <v>132</v>
      </c>
      <c r="CB69" t="s">
        <v>135</v>
      </c>
      <c r="CC69">
        <f t="shared" si="21"/>
        <v>0.94</v>
      </c>
      <c r="CD69" t="s">
        <v>136</v>
      </c>
      <c r="CE69" t="s">
        <v>132</v>
      </c>
      <c r="CF69" t="s">
        <v>142</v>
      </c>
      <c r="CG69" t="s">
        <v>132</v>
      </c>
      <c r="CH69" t="s">
        <v>135</v>
      </c>
      <c r="CI69">
        <f t="shared" si="22"/>
        <v>0.99</v>
      </c>
      <c r="CJ69" t="s">
        <v>143</v>
      </c>
      <c r="CK69" t="s">
        <v>136</v>
      </c>
      <c r="CL69" t="str">
        <f t="shared" si="23"/>
        <v>{"window_index":68,"window_t_start":69,"window_t_end":75,"Data":"2020-04-30","R_e_median":0.964387464387462,"R_e_q0025":0.941832858499526,"R_e_q0975":0.988129154795822,"fit":0.96,"lwr":0.94,"upr":0.99,"low":0.94,"high":0.99},</v>
      </c>
      <c r="DE69">
        <v>0.96</v>
      </c>
    </row>
    <row r="70" spans="1:109">
      <c r="A70" s="9">
        <f t="shared" si="12"/>
        <v>43945</v>
      </c>
      <c r="B70" s="9">
        <v>43947</v>
      </c>
      <c r="C70">
        <v>69</v>
      </c>
      <c r="D70" s="11">
        <v>69</v>
      </c>
      <c r="E70" s="11">
        <v>70</v>
      </c>
      <c r="F70" s="11">
        <v>76</v>
      </c>
      <c r="G70" s="11">
        <v>74</v>
      </c>
      <c r="H70" s="9">
        <v>43952</v>
      </c>
      <c r="I70">
        <v>0.95726495726495797</v>
      </c>
      <c r="J70">
        <v>1.00296771130104</v>
      </c>
      <c r="K70">
        <v>0.97981956315289498</v>
      </c>
      <c r="N70" t="s">
        <v>131</v>
      </c>
      <c r="O70" t="s">
        <v>132</v>
      </c>
      <c r="P70" t="s">
        <v>133</v>
      </c>
      <c r="Q70" t="s">
        <v>132</v>
      </c>
      <c r="R70" t="s">
        <v>135</v>
      </c>
      <c r="S70">
        <v>69</v>
      </c>
      <c r="T70" t="s">
        <v>136</v>
      </c>
      <c r="U70" t="s">
        <v>132</v>
      </c>
      <c r="V70" t="s">
        <v>137</v>
      </c>
      <c r="W70" t="s">
        <v>132</v>
      </c>
      <c r="X70" t="s">
        <v>135</v>
      </c>
      <c r="Y70">
        <f t="shared" si="13"/>
        <v>70</v>
      </c>
      <c r="Z70" t="s">
        <v>136</v>
      </c>
      <c r="AA70" t="s">
        <v>132</v>
      </c>
      <c r="AB70" t="s">
        <v>138</v>
      </c>
      <c r="AC70" t="s">
        <v>132</v>
      </c>
      <c r="AD70" t="s">
        <v>135</v>
      </c>
      <c r="AE70">
        <f t="shared" si="14"/>
        <v>76</v>
      </c>
      <c r="AF70" t="s">
        <v>136</v>
      </c>
      <c r="AG70" t="s">
        <v>132</v>
      </c>
      <c r="AH70" t="s">
        <v>124</v>
      </c>
      <c r="AI70" t="s">
        <v>132</v>
      </c>
      <c r="AJ70" t="s">
        <v>135</v>
      </c>
      <c r="AK70" t="s">
        <v>132</v>
      </c>
      <c r="AL70" s="34" t="s">
        <v>212</v>
      </c>
      <c r="AM70" t="s">
        <v>132</v>
      </c>
      <c r="AN70" t="s">
        <v>136</v>
      </c>
      <c r="AO70" t="s">
        <v>132</v>
      </c>
      <c r="AP70" t="s">
        <v>139</v>
      </c>
      <c r="AQ70" t="s">
        <v>132</v>
      </c>
      <c r="AR70" t="s">
        <v>135</v>
      </c>
      <c r="AS70">
        <f t="shared" si="15"/>
        <v>0.97981956315289498</v>
      </c>
      <c r="AT70" t="s">
        <v>136</v>
      </c>
      <c r="AU70" t="s">
        <v>132</v>
      </c>
      <c r="AV70" t="s">
        <v>140</v>
      </c>
      <c r="AW70" t="s">
        <v>132</v>
      </c>
      <c r="AX70" t="s">
        <v>135</v>
      </c>
      <c r="AY70">
        <f t="shared" si="16"/>
        <v>0.95726495726495797</v>
      </c>
      <c r="AZ70" t="s">
        <v>136</v>
      </c>
      <c r="BA70" t="s">
        <v>132</v>
      </c>
      <c r="BB70" t="s">
        <v>141</v>
      </c>
      <c r="BC70" t="s">
        <v>132</v>
      </c>
      <c r="BD70" t="s">
        <v>135</v>
      </c>
      <c r="BE70">
        <f t="shared" si="17"/>
        <v>1.00296771130104</v>
      </c>
      <c r="BF70" t="s">
        <v>136</v>
      </c>
      <c r="BG70" t="s">
        <v>132</v>
      </c>
      <c r="BH70" t="s">
        <v>129</v>
      </c>
      <c r="BI70" t="s">
        <v>132</v>
      </c>
      <c r="BJ70" t="s">
        <v>135</v>
      </c>
      <c r="BK70">
        <f t="shared" si="18"/>
        <v>0.98</v>
      </c>
      <c r="BL70" t="s">
        <v>136</v>
      </c>
      <c r="BM70" t="s">
        <v>132</v>
      </c>
      <c r="BN70" t="s">
        <v>128</v>
      </c>
      <c r="BO70" t="s">
        <v>132</v>
      </c>
      <c r="BP70" t="s">
        <v>135</v>
      </c>
      <c r="BQ70">
        <f t="shared" si="19"/>
        <v>0.96</v>
      </c>
      <c r="BR70" t="s">
        <v>136</v>
      </c>
      <c r="BS70" t="s">
        <v>132</v>
      </c>
      <c r="BT70" t="s">
        <v>223</v>
      </c>
      <c r="BU70" t="s">
        <v>132</v>
      </c>
      <c r="BV70" t="s">
        <v>135</v>
      </c>
      <c r="BW70">
        <f t="shared" si="20"/>
        <v>1</v>
      </c>
      <c r="BX70" t="s">
        <v>136</v>
      </c>
      <c r="BY70" t="s">
        <v>132</v>
      </c>
      <c r="BZ70" t="s">
        <v>224</v>
      </c>
      <c r="CA70" t="s">
        <v>132</v>
      </c>
      <c r="CB70" t="s">
        <v>135</v>
      </c>
      <c r="CC70">
        <f t="shared" si="21"/>
        <v>0.96</v>
      </c>
      <c r="CD70" t="s">
        <v>136</v>
      </c>
      <c r="CE70" t="s">
        <v>132</v>
      </c>
      <c r="CF70" t="s">
        <v>142</v>
      </c>
      <c r="CG70" t="s">
        <v>132</v>
      </c>
      <c r="CH70" t="s">
        <v>135</v>
      </c>
      <c r="CI70">
        <f t="shared" si="22"/>
        <v>1</v>
      </c>
      <c r="CJ70" t="s">
        <v>143</v>
      </c>
      <c r="CK70" t="s">
        <v>136</v>
      </c>
      <c r="CL70" t="str">
        <f t="shared" si="23"/>
        <v>{"window_index":69,"window_t_start":70,"window_t_end":76,"Data":"2020-05-01","R_e_median":0.979819563152895,"R_e_q0025":0.957264957264958,"R_e_q0975":1.00296771130104,"fit":0.98,"lwr":0.96,"upr":1,"low":0.96,"high":1},</v>
      </c>
      <c r="DE70">
        <v>0.98</v>
      </c>
    </row>
    <row r="71" spans="1:109">
      <c r="A71" s="9">
        <f t="shared" si="12"/>
        <v>43946</v>
      </c>
      <c r="B71" s="9">
        <v>43948</v>
      </c>
      <c r="C71">
        <v>70</v>
      </c>
      <c r="D71" s="11">
        <v>70</v>
      </c>
      <c r="E71" s="11">
        <v>71</v>
      </c>
      <c r="F71" s="11">
        <v>77</v>
      </c>
      <c r="G71" s="11">
        <v>75</v>
      </c>
      <c r="H71" s="9">
        <v>43953</v>
      </c>
      <c r="I71">
        <v>0.95963912630579196</v>
      </c>
      <c r="J71">
        <v>1.0201804368470999</v>
      </c>
      <c r="K71">
        <v>0.98931623931624002</v>
      </c>
      <c r="N71" t="s">
        <v>131</v>
      </c>
      <c r="O71" t="s">
        <v>132</v>
      </c>
      <c r="P71" t="s">
        <v>133</v>
      </c>
      <c r="Q71" t="s">
        <v>132</v>
      </c>
      <c r="R71" t="s">
        <v>135</v>
      </c>
      <c r="S71">
        <v>70</v>
      </c>
      <c r="T71" t="s">
        <v>136</v>
      </c>
      <c r="U71" t="s">
        <v>132</v>
      </c>
      <c r="V71" t="s">
        <v>137</v>
      </c>
      <c r="W71" t="s">
        <v>132</v>
      </c>
      <c r="X71" t="s">
        <v>135</v>
      </c>
      <c r="Y71">
        <f t="shared" si="13"/>
        <v>71</v>
      </c>
      <c r="Z71" t="s">
        <v>136</v>
      </c>
      <c r="AA71" t="s">
        <v>132</v>
      </c>
      <c r="AB71" t="s">
        <v>138</v>
      </c>
      <c r="AC71" t="s">
        <v>132</v>
      </c>
      <c r="AD71" t="s">
        <v>135</v>
      </c>
      <c r="AE71">
        <f t="shared" si="14"/>
        <v>77</v>
      </c>
      <c r="AF71" t="s">
        <v>136</v>
      </c>
      <c r="AG71" t="s">
        <v>132</v>
      </c>
      <c r="AH71" t="s">
        <v>124</v>
      </c>
      <c r="AI71" t="s">
        <v>132</v>
      </c>
      <c r="AJ71" t="s">
        <v>135</v>
      </c>
      <c r="AK71" t="s">
        <v>132</v>
      </c>
      <c r="AL71" s="34" t="s">
        <v>213</v>
      </c>
      <c r="AM71" t="s">
        <v>132</v>
      </c>
      <c r="AN71" t="s">
        <v>136</v>
      </c>
      <c r="AO71" t="s">
        <v>132</v>
      </c>
      <c r="AP71" t="s">
        <v>139</v>
      </c>
      <c r="AQ71" t="s">
        <v>132</v>
      </c>
      <c r="AR71" t="s">
        <v>135</v>
      </c>
      <c r="AS71">
        <f t="shared" si="15"/>
        <v>0.98931623931624002</v>
      </c>
      <c r="AT71" t="s">
        <v>136</v>
      </c>
      <c r="AU71" t="s">
        <v>132</v>
      </c>
      <c r="AV71" t="s">
        <v>140</v>
      </c>
      <c r="AW71" t="s">
        <v>132</v>
      </c>
      <c r="AX71" t="s">
        <v>135</v>
      </c>
      <c r="AY71">
        <f t="shared" si="16"/>
        <v>0.95963912630579196</v>
      </c>
      <c r="AZ71" t="s">
        <v>136</v>
      </c>
      <c r="BA71" t="s">
        <v>132</v>
      </c>
      <c r="BB71" t="s">
        <v>141</v>
      </c>
      <c r="BC71" t="s">
        <v>132</v>
      </c>
      <c r="BD71" t="s">
        <v>135</v>
      </c>
      <c r="BE71">
        <f t="shared" si="17"/>
        <v>1.0201804368470999</v>
      </c>
      <c r="BF71" t="s">
        <v>136</v>
      </c>
      <c r="BG71" t="s">
        <v>132</v>
      </c>
      <c r="BH71" t="s">
        <v>129</v>
      </c>
      <c r="BI71" t="s">
        <v>132</v>
      </c>
      <c r="BJ71" t="s">
        <v>135</v>
      </c>
      <c r="BK71">
        <f t="shared" si="18"/>
        <v>0.99</v>
      </c>
      <c r="BL71" t="s">
        <v>136</v>
      </c>
      <c r="BM71" t="s">
        <v>132</v>
      </c>
      <c r="BN71" t="s">
        <v>128</v>
      </c>
      <c r="BO71" t="s">
        <v>132</v>
      </c>
      <c r="BP71" t="s">
        <v>135</v>
      </c>
      <c r="BQ71">
        <f t="shared" si="19"/>
        <v>0.96</v>
      </c>
      <c r="BR71" t="s">
        <v>136</v>
      </c>
      <c r="BS71" t="s">
        <v>132</v>
      </c>
      <c r="BT71" t="s">
        <v>223</v>
      </c>
      <c r="BU71" t="s">
        <v>132</v>
      </c>
      <c r="BV71" t="s">
        <v>135</v>
      </c>
      <c r="BW71">
        <f t="shared" si="20"/>
        <v>1.02</v>
      </c>
      <c r="BX71" t="s">
        <v>136</v>
      </c>
      <c r="BY71" t="s">
        <v>132</v>
      </c>
      <c r="BZ71" t="s">
        <v>224</v>
      </c>
      <c r="CA71" t="s">
        <v>132</v>
      </c>
      <c r="CB71" t="s">
        <v>135</v>
      </c>
      <c r="CC71">
        <f t="shared" si="21"/>
        <v>0.96</v>
      </c>
      <c r="CD71" t="s">
        <v>136</v>
      </c>
      <c r="CE71" t="s">
        <v>132</v>
      </c>
      <c r="CF71" t="s">
        <v>142</v>
      </c>
      <c r="CG71" t="s">
        <v>132</v>
      </c>
      <c r="CH71" t="s">
        <v>135</v>
      </c>
      <c r="CI71">
        <f t="shared" si="22"/>
        <v>1.02</v>
      </c>
      <c r="CJ71" t="s">
        <v>143</v>
      </c>
      <c r="CK71" t="s">
        <v>136</v>
      </c>
      <c r="CL71" t="str">
        <f t="shared" si="23"/>
        <v>{"window_index":70,"window_t_start":71,"window_t_end":77,"Data":"2020-05-02","R_e_median":0.98931623931624,"R_e_q0025":0.959639126305792,"R_e_q0975":1.0201804368471,"fit":0.99,"lwr":0.96,"upr":1.02,"low":0.96,"high":1.02},</v>
      </c>
      <c r="DE71">
        <v>0.99</v>
      </c>
    </row>
    <row r="72" spans="1:109">
      <c r="A72" s="9">
        <f t="shared" si="12"/>
        <v>43947</v>
      </c>
      <c r="B72" s="9">
        <v>43949</v>
      </c>
      <c r="C72">
        <v>71</v>
      </c>
      <c r="D72" s="11">
        <v>71</v>
      </c>
      <c r="E72" s="11">
        <v>72</v>
      </c>
      <c r="F72" s="11">
        <v>78</v>
      </c>
      <c r="G72" s="11">
        <v>76</v>
      </c>
      <c r="H72" s="9">
        <v>43954</v>
      </c>
      <c r="I72">
        <v>0.97150997150997198</v>
      </c>
      <c r="J72">
        <v>1.0397673314339999</v>
      </c>
      <c r="K72">
        <v>1.0041547958214601</v>
      </c>
      <c r="N72" t="s">
        <v>131</v>
      </c>
      <c r="O72" t="s">
        <v>132</v>
      </c>
      <c r="P72" t="s">
        <v>133</v>
      </c>
      <c r="Q72" t="s">
        <v>132</v>
      </c>
      <c r="R72" t="s">
        <v>135</v>
      </c>
      <c r="S72">
        <v>71</v>
      </c>
      <c r="T72" t="s">
        <v>136</v>
      </c>
      <c r="U72" t="s">
        <v>132</v>
      </c>
      <c r="V72" t="s">
        <v>137</v>
      </c>
      <c r="W72" t="s">
        <v>132</v>
      </c>
      <c r="X72" t="s">
        <v>135</v>
      </c>
      <c r="Y72">
        <f t="shared" si="13"/>
        <v>72</v>
      </c>
      <c r="Z72" t="s">
        <v>136</v>
      </c>
      <c r="AA72" t="s">
        <v>132</v>
      </c>
      <c r="AB72" t="s">
        <v>138</v>
      </c>
      <c r="AC72" t="s">
        <v>132</v>
      </c>
      <c r="AD72" t="s">
        <v>135</v>
      </c>
      <c r="AE72">
        <f t="shared" si="14"/>
        <v>78</v>
      </c>
      <c r="AF72" t="s">
        <v>136</v>
      </c>
      <c r="AG72" t="s">
        <v>132</v>
      </c>
      <c r="AH72" t="s">
        <v>124</v>
      </c>
      <c r="AI72" t="s">
        <v>132</v>
      </c>
      <c r="AJ72" t="s">
        <v>135</v>
      </c>
      <c r="AK72" t="s">
        <v>132</v>
      </c>
      <c r="AL72" s="34" t="s">
        <v>214</v>
      </c>
      <c r="AM72" t="s">
        <v>132</v>
      </c>
      <c r="AN72" t="s">
        <v>136</v>
      </c>
      <c r="AO72" t="s">
        <v>132</v>
      </c>
      <c r="AP72" t="s">
        <v>139</v>
      </c>
      <c r="AQ72" t="s">
        <v>132</v>
      </c>
      <c r="AR72" t="s">
        <v>135</v>
      </c>
      <c r="AS72">
        <f t="shared" si="15"/>
        <v>1.0041547958214601</v>
      </c>
      <c r="AT72" t="s">
        <v>136</v>
      </c>
      <c r="AU72" t="s">
        <v>132</v>
      </c>
      <c r="AV72" t="s">
        <v>140</v>
      </c>
      <c r="AW72" t="s">
        <v>132</v>
      </c>
      <c r="AX72" t="s">
        <v>135</v>
      </c>
      <c r="AY72">
        <f t="shared" si="16"/>
        <v>0.97150997150997198</v>
      </c>
      <c r="AZ72" t="s">
        <v>136</v>
      </c>
      <c r="BA72" t="s">
        <v>132</v>
      </c>
      <c r="BB72" t="s">
        <v>141</v>
      </c>
      <c r="BC72" t="s">
        <v>132</v>
      </c>
      <c r="BD72" t="s">
        <v>135</v>
      </c>
      <c r="BE72">
        <f t="shared" si="17"/>
        <v>1.0397673314339999</v>
      </c>
      <c r="BF72" t="s">
        <v>136</v>
      </c>
      <c r="BG72" t="s">
        <v>132</v>
      </c>
      <c r="BH72" t="s">
        <v>129</v>
      </c>
      <c r="BI72" t="s">
        <v>132</v>
      </c>
      <c r="BJ72" t="s">
        <v>135</v>
      </c>
      <c r="BK72">
        <f t="shared" si="18"/>
        <v>1</v>
      </c>
      <c r="BL72" t="s">
        <v>136</v>
      </c>
      <c r="BM72" t="s">
        <v>132</v>
      </c>
      <c r="BN72" t="s">
        <v>128</v>
      </c>
      <c r="BO72" t="s">
        <v>132</v>
      </c>
      <c r="BP72" t="s">
        <v>135</v>
      </c>
      <c r="BQ72">
        <f t="shared" si="19"/>
        <v>0.97</v>
      </c>
      <c r="BR72" t="s">
        <v>136</v>
      </c>
      <c r="BS72" t="s">
        <v>132</v>
      </c>
      <c r="BT72" t="s">
        <v>223</v>
      </c>
      <c r="BU72" t="s">
        <v>132</v>
      </c>
      <c r="BV72" t="s">
        <v>135</v>
      </c>
      <c r="BW72">
        <f t="shared" si="20"/>
        <v>1.04</v>
      </c>
      <c r="BX72" t="s">
        <v>136</v>
      </c>
      <c r="BY72" t="s">
        <v>132</v>
      </c>
      <c r="BZ72" t="s">
        <v>224</v>
      </c>
      <c r="CA72" t="s">
        <v>132</v>
      </c>
      <c r="CB72" t="s">
        <v>135</v>
      </c>
      <c r="CC72">
        <f t="shared" si="21"/>
        <v>0.97</v>
      </c>
      <c r="CD72" t="s">
        <v>136</v>
      </c>
      <c r="CE72" t="s">
        <v>132</v>
      </c>
      <c r="CF72" t="s">
        <v>142</v>
      </c>
      <c r="CG72" t="s">
        <v>132</v>
      </c>
      <c r="CH72" t="s">
        <v>135</v>
      </c>
      <c r="CI72">
        <f t="shared" si="22"/>
        <v>1.04</v>
      </c>
      <c r="CJ72" t="s">
        <v>143</v>
      </c>
      <c r="CK72" t="s">
        <v>136</v>
      </c>
      <c r="CL72" t="str">
        <f t="shared" si="23"/>
        <v>{"window_index":71,"window_t_start":72,"window_t_end":78,"Data":"2020-05-03","R_e_median":1.00415479582146,"R_e_q0025":0.971509971509972,"R_e_q0975":1.039767331434,"fit":1,"lwr":0.97,"upr":1.04,"low":0.97,"high":1.04},</v>
      </c>
      <c r="DE72">
        <v>1</v>
      </c>
    </row>
    <row r="73" spans="1:109">
      <c r="A73" s="9">
        <f t="shared" si="12"/>
        <v>43948</v>
      </c>
      <c r="B73" s="9">
        <v>43950</v>
      </c>
      <c r="C73">
        <v>72</v>
      </c>
      <c r="D73" s="11">
        <v>72</v>
      </c>
      <c r="E73" s="11">
        <v>73</v>
      </c>
      <c r="F73" s="11">
        <v>79</v>
      </c>
      <c r="G73" s="11">
        <v>77</v>
      </c>
      <c r="H73" s="9">
        <v>43955</v>
      </c>
      <c r="I73">
        <v>0.98694207027540404</v>
      </c>
      <c r="J73">
        <v>1.0462962962962901</v>
      </c>
      <c r="K73">
        <v>1.0154320987654299</v>
      </c>
      <c r="N73" t="s">
        <v>131</v>
      </c>
      <c r="O73" t="s">
        <v>132</v>
      </c>
      <c r="P73" t="s">
        <v>133</v>
      </c>
      <c r="Q73" t="s">
        <v>132</v>
      </c>
      <c r="R73" t="s">
        <v>135</v>
      </c>
      <c r="S73">
        <v>72</v>
      </c>
      <c r="T73" t="s">
        <v>136</v>
      </c>
      <c r="U73" t="s">
        <v>132</v>
      </c>
      <c r="V73" t="s">
        <v>137</v>
      </c>
      <c r="W73" t="s">
        <v>132</v>
      </c>
      <c r="X73" t="s">
        <v>135</v>
      </c>
      <c r="Y73">
        <f t="shared" si="13"/>
        <v>73</v>
      </c>
      <c r="Z73" t="s">
        <v>136</v>
      </c>
      <c r="AA73" t="s">
        <v>132</v>
      </c>
      <c r="AB73" t="s">
        <v>138</v>
      </c>
      <c r="AC73" t="s">
        <v>132</v>
      </c>
      <c r="AD73" t="s">
        <v>135</v>
      </c>
      <c r="AE73">
        <f t="shared" si="14"/>
        <v>79</v>
      </c>
      <c r="AF73" t="s">
        <v>136</v>
      </c>
      <c r="AG73" t="s">
        <v>132</v>
      </c>
      <c r="AH73" t="s">
        <v>124</v>
      </c>
      <c r="AI73" t="s">
        <v>132</v>
      </c>
      <c r="AJ73" t="s">
        <v>135</v>
      </c>
      <c r="AK73" t="s">
        <v>132</v>
      </c>
      <c r="AL73" s="34" t="s">
        <v>215</v>
      </c>
      <c r="AM73" t="s">
        <v>132</v>
      </c>
      <c r="AN73" t="s">
        <v>136</v>
      </c>
      <c r="AO73" t="s">
        <v>132</v>
      </c>
      <c r="AP73" t="s">
        <v>139</v>
      </c>
      <c r="AQ73" t="s">
        <v>132</v>
      </c>
      <c r="AR73" t="s">
        <v>135</v>
      </c>
      <c r="AS73">
        <f t="shared" si="15"/>
        <v>1.0154320987654299</v>
      </c>
      <c r="AT73" t="s">
        <v>136</v>
      </c>
      <c r="AU73" t="s">
        <v>132</v>
      </c>
      <c r="AV73" t="s">
        <v>140</v>
      </c>
      <c r="AW73" t="s">
        <v>132</v>
      </c>
      <c r="AX73" t="s">
        <v>135</v>
      </c>
      <c r="AY73">
        <f t="shared" si="16"/>
        <v>0.98694207027540404</v>
      </c>
      <c r="AZ73" t="s">
        <v>136</v>
      </c>
      <c r="BA73" t="s">
        <v>132</v>
      </c>
      <c r="BB73" t="s">
        <v>141</v>
      </c>
      <c r="BC73" t="s">
        <v>132</v>
      </c>
      <c r="BD73" t="s">
        <v>135</v>
      </c>
      <c r="BE73">
        <f t="shared" si="17"/>
        <v>1.0462962962962901</v>
      </c>
      <c r="BF73" t="s">
        <v>136</v>
      </c>
      <c r="BG73" t="s">
        <v>132</v>
      </c>
      <c r="BH73" t="s">
        <v>129</v>
      </c>
      <c r="BI73" t="s">
        <v>132</v>
      </c>
      <c r="BJ73" t="s">
        <v>135</v>
      </c>
      <c r="BK73">
        <f t="shared" si="18"/>
        <v>1.02</v>
      </c>
      <c r="BL73" t="s">
        <v>136</v>
      </c>
      <c r="BM73" t="s">
        <v>132</v>
      </c>
      <c r="BN73" t="s">
        <v>128</v>
      </c>
      <c r="BO73" t="s">
        <v>132</v>
      </c>
      <c r="BP73" t="s">
        <v>135</v>
      </c>
      <c r="BQ73">
        <f t="shared" si="19"/>
        <v>0.99</v>
      </c>
      <c r="BR73" t="s">
        <v>136</v>
      </c>
      <c r="BS73" t="s">
        <v>132</v>
      </c>
      <c r="BT73" t="s">
        <v>223</v>
      </c>
      <c r="BU73" t="s">
        <v>132</v>
      </c>
      <c r="BV73" t="s">
        <v>135</v>
      </c>
      <c r="BW73">
        <f t="shared" si="20"/>
        <v>1.05</v>
      </c>
      <c r="BX73" t="s">
        <v>136</v>
      </c>
      <c r="BY73" t="s">
        <v>132</v>
      </c>
      <c r="BZ73" t="s">
        <v>224</v>
      </c>
      <c r="CA73" t="s">
        <v>132</v>
      </c>
      <c r="CB73" t="s">
        <v>135</v>
      </c>
      <c r="CC73">
        <f t="shared" si="21"/>
        <v>0.99</v>
      </c>
      <c r="CD73" t="s">
        <v>136</v>
      </c>
      <c r="CE73" t="s">
        <v>132</v>
      </c>
      <c r="CF73" t="s">
        <v>142</v>
      </c>
      <c r="CG73" t="s">
        <v>132</v>
      </c>
      <c r="CH73" t="s">
        <v>135</v>
      </c>
      <c r="CI73">
        <f t="shared" si="22"/>
        <v>1.05</v>
      </c>
      <c r="CJ73" t="s">
        <v>143</v>
      </c>
      <c r="CK73" t="s">
        <v>136</v>
      </c>
      <c r="CL73" t="str">
        <f t="shared" si="23"/>
        <v>{"window_index":72,"window_t_start":73,"window_t_end":79,"Data":"2020-05-04","R_e_median":1.01543209876543,"R_e_q0025":0.986942070275404,"R_e_q0975":1.04629629629629,"fit":1.02,"lwr":0.99,"upr":1.05,"low":0.99,"high":1.05},</v>
      </c>
      <c r="DE73">
        <v>1.02</v>
      </c>
    </row>
    <row r="74" spans="1:109">
      <c r="A74" s="9">
        <f t="shared" si="12"/>
        <v>43949</v>
      </c>
      <c r="B74" s="9">
        <v>43951</v>
      </c>
      <c r="C74">
        <v>73</v>
      </c>
      <c r="D74" s="11">
        <v>73</v>
      </c>
      <c r="E74" s="11">
        <v>74</v>
      </c>
      <c r="F74" s="11">
        <v>80</v>
      </c>
      <c r="G74" s="11">
        <v>78</v>
      </c>
      <c r="H74" s="9">
        <v>43956</v>
      </c>
      <c r="I74">
        <v>0.99406457739791099</v>
      </c>
      <c r="J74">
        <v>1.0546058879392199</v>
      </c>
      <c r="K74">
        <v>1.0237416904083501</v>
      </c>
      <c r="N74" t="s">
        <v>131</v>
      </c>
      <c r="O74" t="s">
        <v>132</v>
      </c>
      <c r="P74" t="s">
        <v>133</v>
      </c>
      <c r="Q74" t="s">
        <v>132</v>
      </c>
      <c r="R74" t="s">
        <v>135</v>
      </c>
      <c r="S74">
        <v>73</v>
      </c>
      <c r="T74" t="s">
        <v>136</v>
      </c>
      <c r="U74" t="s">
        <v>132</v>
      </c>
      <c r="V74" t="s">
        <v>137</v>
      </c>
      <c r="W74" t="s">
        <v>132</v>
      </c>
      <c r="X74" t="s">
        <v>135</v>
      </c>
      <c r="Y74">
        <f t="shared" si="13"/>
        <v>74</v>
      </c>
      <c r="Z74" t="s">
        <v>136</v>
      </c>
      <c r="AA74" t="s">
        <v>132</v>
      </c>
      <c r="AB74" t="s">
        <v>138</v>
      </c>
      <c r="AC74" t="s">
        <v>132</v>
      </c>
      <c r="AD74" t="s">
        <v>135</v>
      </c>
      <c r="AE74">
        <f t="shared" si="14"/>
        <v>80</v>
      </c>
      <c r="AF74" t="s">
        <v>136</v>
      </c>
      <c r="AG74" t="s">
        <v>132</v>
      </c>
      <c r="AH74" t="s">
        <v>124</v>
      </c>
      <c r="AI74" t="s">
        <v>132</v>
      </c>
      <c r="AJ74" t="s">
        <v>135</v>
      </c>
      <c r="AK74" t="s">
        <v>132</v>
      </c>
      <c r="AL74" s="34" t="s">
        <v>216</v>
      </c>
      <c r="AM74" t="s">
        <v>132</v>
      </c>
      <c r="AN74" t="s">
        <v>136</v>
      </c>
      <c r="AO74" t="s">
        <v>132</v>
      </c>
      <c r="AP74" t="s">
        <v>139</v>
      </c>
      <c r="AQ74" t="s">
        <v>132</v>
      </c>
      <c r="AR74" t="s">
        <v>135</v>
      </c>
      <c r="AS74">
        <f t="shared" si="15"/>
        <v>1.0237416904083501</v>
      </c>
      <c r="AT74" t="s">
        <v>136</v>
      </c>
      <c r="AU74" t="s">
        <v>132</v>
      </c>
      <c r="AV74" t="s">
        <v>140</v>
      </c>
      <c r="AW74" t="s">
        <v>132</v>
      </c>
      <c r="AX74" t="s">
        <v>135</v>
      </c>
      <c r="AY74">
        <f t="shared" si="16"/>
        <v>0.99406457739791099</v>
      </c>
      <c r="AZ74" t="s">
        <v>136</v>
      </c>
      <c r="BA74" t="s">
        <v>132</v>
      </c>
      <c r="BB74" t="s">
        <v>141</v>
      </c>
      <c r="BC74" t="s">
        <v>132</v>
      </c>
      <c r="BD74" t="s">
        <v>135</v>
      </c>
      <c r="BE74">
        <f t="shared" si="17"/>
        <v>1.0546058879392199</v>
      </c>
      <c r="BF74" t="s">
        <v>136</v>
      </c>
      <c r="BG74" t="s">
        <v>132</v>
      </c>
      <c r="BH74" t="s">
        <v>129</v>
      </c>
      <c r="BI74" t="s">
        <v>132</v>
      </c>
      <c r="BJ74" t="s">
        <v>135</v>
      </c>
      <c r="BK74">
        <f t="shared" si="18"/>
        <v>1.02</v>
      </c>
      <c r="BL74" t="s">
        <v>136</v>
      </c>
      <c r="BM74" t="s">
        <v>132</v>
      </c>
      <c r="BN74" t="s">
        <v>128</v>
      </c>
      <c r="BO74" t="s">
        <v>132</v>
      </c>
      <c r="BP74" t="s">
        <v>135</v>
      </c>
      <c r="BQ74">
        <f t="shared" si="19"/>
        <v>0.99</v>
      </c>
      <c r="BR74" t="s">
        <v>136</v>
      </c>
      <c r="BS74" t="s">
        <v>132</v>
      </c>
      <c r="BT74" t="s">
        <v>223</v>
      </c>
      <c r="BU74" t="s">
        <v>132</v>
      </c>
      <c r="BV74" t="s">
        <v>135</v>
      </c>
      <c r="BW74">
        <f t="shared" si="20"/>
        <v>1.05</v>
      </c>
      <c r="BX74" t="s">
        <v>136</v>
      </c>
      <c r="BY74" t="s">
        <v>132</v>
      </c>
      <c r="BZ74" t="s">
        <v>224</v>
      </c>
      <c r="CA74" t="s">
        <v>132</v>
      </c>
      <c r="CB74" t="s">
        <v>135</v>
      </c>
      <c r="CC74">
        <f t="shared" si="21"/>
        <v>0.99</v>
      </c>
      <c r="CD74" t="s">
        <v>136</v>
      </c>
      <c r="CE74" t="s">
        <v>132</v>
      </c>
      <c r="CF74" t="s">
        <v>142</v>
      </c>
      <c r="CG74" t="s">
        <v>132</v>
      </c>
      <c r="CH74" t="s">
        <v>135</v>
      </c>
      <c r="CI74">
        <f t="shared" si="22"/>
        <v>1.05</v>
      </c>
      <c r="CJ74" t="s">
        <v>143</v>
      </c>
      <c r="CK74" t="s">
        <v>136</v>
      </c>
      <c r="CL74" t="str">
        <f t="shared" si="23"/>
        <v>{"window_index":73,"window_t_start":74,"window_t_end":80,"Data":"2020-05-05","R_e_median":1.02374169040835,"R_e_q0025":0.994064577397911,"R_e_q0975":1.05460588793922,"fit":1.02,"lwr":0.99,"upr":1.05,"low":0.99,"high":1.05},</v>
      </c>
      <c r="DE74">
        <v>1.02</v>
      </c>
    </row>
    <row r="75" spans="1:109">
      <c r="A75" s="9">
        <f t="shared" si="12"/>
        <v>43950</v>
      </c>
      <c r="B75" s="9">
        <v>43952</v>
      </c>
      <c r="C75">
        <v>74</v>
      </c>
      <c r="D75" s="11">
        <v>74</v>
      </c>
      <c r="E75" s="11">
        <v>75</v>
      </c>
      <c r="F75" s="11">
        <v>81</v>
      </c>
      <c r="G75" s="11">
        <v>79</v>
      </c>
      <c r="H75" s="9">
        <v>43957</v>
      </c>
      <c r="I75">
        <v>1.02255460588793</v>
      </c>
      <c r="J75">
        <v>1.0534188034187999</v>
      </c>
      <c r="K75">
        <v>0.99050332383665696</v>
      </c>
      <c r="N75" t="s">
        <v>131</v>
      </c>
      <c r="O75" t="s">
        <v>132</v>
      </c>
      <c r="P75" t="s">
        <v>133</v>
      </c>
      <c r="Q75" t="s">
        <v>132</v>
      </c>
      <c r="R75" t="s">
        <v>135</v>
      </c>
      <c r="S75">
        <v>74</v>
      </c>
      <c r="T75" t="s">
        <v>136</v>
      </c>
      <c r="U75" t="s">
        <v>132</v>
      </c>
      <c r="V75" t="s">
        <v>137</v>
      </c>
      <c r="W75" t="s">
        <v>132</v>
      </c>
      <c r="X75" t="s">
        <v>135</v>
      </c>
      <c r="Y75">
        <f t="shared" si="13"/>
        <v>75</v>
      </c>
      <c r="Z75" t="s">
        <v>136</v>
      </c>
      <c r="AA75" t="s">
        <v>132</v>
      </c>
      <c r="AB75" t="s">
        <v>138</v>
      </c>
      <c r="AC75" t="s">
        <v>132</v>
      </c>
      <c r="AD75" t="s">
        <v>135</v>
      </c>
      <c r="AE75">
        <f t="shared" si="14"/>
        <v>81</v>
      </c>
      <c r="AF75" t="s">
        <v>136</v>
      </c>
      <c r="AG75" t="s">
        <v>132</v>
      </c>
      <c r="AH75" t="s">
        <v>124</v>
      </c>
      <c r="AI75" t="s">
        <v>132</v>
      </c>
      <c r="AJ75" t="s">
        <v>135</v>
      </c>
      <c r="AK75" t="s">
        <v>132</v>
      </c>
      <c r="AL75" s="34" t="s">
        <v>217</v>
      </c>
      <c r="AM75" t="s">
        <v>132</v>
      </c>
      <c r="AN75" t="s">
        <v>136</v>
      </c>
      <c r="AO75" t="s">
        <v>132</v>
      </c>
      <c r="AP75" t="s">
        <v>139</v>
      </c>
      <c r="AQ75" t="s">
        <v>132</v>
      </c>
      <c r="AR75" t="s">
        <v>135</v>
      </c>
      <c r="AS75">
        <f t="shared" si="15"/>
        <v>0.99050332383665696</v>
      </c>
      <c r="AT75" t="s">
        <v>136</v>
      </c>
      <c r="AU75" t="s">
        <v>132</v>
      </c>
      <c r="AV75" t="s">
        <v>140</v>
      </c>
      <c r="AW75" t="s">
        <v>132</v>
      </c>
      <c r="AX75" t="s">
        <v>135</v>
      </c>
      <c r="AY75">
        <f t="shared" si="16"/>
        <v>1.02255460588793</v>
      </c>
      <c r="AZ75" t="s">
        <v>136</v>
      </c>
      <c r="BA75" t="s">
        <v>132</v>
      </c>
      <c r="BB75" t="s">
        <v>141</v>
      </c>
      <c r="BC75" t="s">
        <v>132</v>
      </c>
      <c r="BD75" t="s">
        <v>135</v>
      </c>
      <c r="BE75">
        <f t="shared" si="17"/>
        <v>1.0534188034187999</v>
      </c>
      <c r="BF75" t="s">
        <v>136</v>
      </c>
      <c r="BG75" t="s">
        <v>132</v>
      </c>
      <c r="BH75" t="s">
        <v>129</v>
      </c>
      <c r="BI75" t="s">
        <v>132</v>
      </c>
      <c r="BJ75" t="s">
        <v>135</v>
      </c>
      <c r="BK75">
        <f t="shared" si="18"/>
        <v>0.99</v>
      </c>
      <c r="BL75" t="s">
        <v>136</v>
      </c>
      <c r="BM75" t="s">
        <v>132</v>
      </c>
      <c r="BN75" t="s">
        <v>128</v>
      </c>
      <c r="BO75" t="s">
        <v>132</v>
      </c>
      <c r="BP75" t="s">
        <v>135</v>
      </c>
      <c r="BQ75">
        <f t="shared" si="19"/>
        <v>1.02</v>
      </c>
      <c r="BR75" t="s">
        <v>136</v>
      </c>
      <c r="BS75" t="s">
        <v>132</v>
      </c>
      <c r="BT75" t="s">
        <v>223</v>
      </c>
      <c r="BU75" t="s">
        <v>132</v>
      </c>
      <c r="BV75" t="s">
        <v>135</v>
      </c>
      <c r="BW75">
        <f t="shared" si="20"/>
        <v>1.05</v>
      </c>
      <c r="BX75" t="s">
        <v>136</v>
      </c>
      <c r="BY75" t="s">
        <v>132</v>
      </c>
      <c r="BZ75" t="s">
        <v>224</v>
      </c>
      <c r="CA75" t="s">
        <v>132</v>
      </c>
      <c r="CB75" t="s">
        <v>135</v>
      </c>
      <c r="CC75">
        <f t="shared" si="21"/>
        <v>1.02</v>
      </c>
      <c r="CD75" t="s">
        <v>136</v>
      </c>
      <c r="CE75" t="s">
        <v>132</v>
      </c>
      <c r="CF75" t="s">
        <v>142</v>
      </c>
      <c r="CG75" t="s">
        <v>132</v>
      </c>
      <c r="CH75" t="s">
        <v>135</v>
      </c>
      <c r="CI75">
        <f t="shared" si="22"/>
        <v>1.05</v>
      </c>
      <c r="CJ75" t="s">
        <v>143</v>
      </c>
      <c r="CK75" t="s">
        <v>136</v>
      </c>
      <c r="CL75" t="str">
        <f t="shared" si="23"/>
        <v>{"window_index":74,"window_t_start":75,"window_t_end":81,"Data":"2020-05-06","R_e_median":0.990503323836657,"R_e_q0025":1.02255460588793,"R_e_q0975":1.0534188034188,"fit":0.99,"lwr":1.02,"upr":1.05,"low":1.02,"high":1.05},</v>
      </c>
      <c r="DE75">
        <v>0.99</v>
      </c>
    </row>
    <row r="76" spans="1:109">
      <c r="A76" s="9">
        <f t="shared" si="12"/>
        <v>43951</v>
      </c>
      <c r="B76" s="9">
        <v>43953</v>
      </c>
      <c r="C76">
        <v>75</v>
      </c>
      <c r="D76" s="11">
        <v>75</v>
      </c>
      <c r="E76" s="11">
        <v>76</v>
      </c>
      <c r="F76" s="11">
        <v>82</v>
      </c>
      <c r="G76" s="11">
        <v>80</v>
      </c>
      <c r="H76" s="9">
        <v>43958</v>
      </c>
      <c r="I76">
        <v>0.98219373219373196</v>
      </c>
      <c r="J76">
        <v>1.0403608736942001</v>
      </c>
      <c r="K76">
        <v>1.0083095916429199</v>
      </c>
      <c r="N76" t="s">
        <v>131</v>
      </c>
      <c r="O76" t="s">
        <v>132</v>
      </c>
      <c r="P76" t="s">
        <v>133</v>
      </c>
      <c r="Q76" t="s">
        <v>132</v>
      </c>
      <c r="R76" t="s">
        <v>135</v>
      </c>
      <c r="S76">
        <v>75</v>
      </c>
      <c r="T76" t="s">
        <v>136</v>
      </c>
      <c r="U76" t="s">
        <v>132</v>
      </c>
      <c r="V76" t="s">
        <v>137</v>
      </c>
      <c r="W76" t="s">
        <v>132</v>
      </c>
      <c r="X76" t="s">
        <v>135</v>
      </c>
      <c r="Y76">
        <f t="shared" si="13"/>
        <v>76</v>
      </c>
      <c r="Z76" t="s">
        <v>136</v>
      </c>
      <c r="AA76" t="s">
        <v>132</v>
      </c>
      <c r="AB76" t="s">
        <v>138</v>
      </c>
      <c r="AC76" t="s">
        <v>132</v>
      </c>
      <c r="AD76" t="s">
        <v>135</v>
      </c>
      <c r="AE76">
        <f t="shared" si="14"/>
        <v>82</v>
      </c>
      <c r="AF76" t="s">
        <v>136</v>
      </c>
      <c r="AG76" t="s">
        <v>132</v>
      </c>
      <c r="AH76" t="s">
        <v>124</v>
      </c>
      <c r="AI76" t="s">
        <v>132</v>
      </c>
      <c r="AJ76" t="s">
        <v>135</v>
      </c>
      <c r="AK76" t="s">
        <v>132</v>
      </c>
      <c r="AL76" s="34" t="s">
        <v>218</v>
      </c>
      <c r="AM76" t="s">
        <v>132</v>
      </c>
      <c r="AN76" t="s">
        <v>136</v>
      </c>
      <c r="AO76" t="s">
        <v>132</v>
      </c>
      <c r="AP76" t="s">
        <v>139</v>
      </c>
      <c r="AQ76" t="s">
        <v>132</v>
      </c>
      <c r="AR76" t="s">
        <v>135</v>
      </c>
      <c r="AS76">
        <f t="shared" si="15"/>
        <v>1.0083095916429199</v>
      </c>
      <c r="AT76" t="s">
        <v>136</v>
      </c>
      <c r="AU76" t="s">
        <v>132</v>
      </c>
      <c r="AV76" t="s">
        <v>140</v>
      </c>
      <c r="AW76" t="s">
        <v>132</v>
      </c>
      <c r="AX76" t="s">
        <v>135</v>
      </c>
      <c r="AY76">
        <f t="shared" si="16"/>
        <v>0.98219373219373196</v>
      </c>
      <c r="AZ76" t="s">
        <v>136</v>
      </c>
      <c r="BA76" t="s">
        <v>132</v>
      </c>
      <c r="BB76" t="s">
        <v>141</v>
      </c>
      <c r="BC76" t="s">
        <v>132</v>
      </c>
      <c r="BD76" t="s">
        <v>135</v>
      </c>
      <c r="BE76">
        <f t="shared" si="17"/>
        <v>1.0403608736942001</v>
      </c>
      <c r="BF76" t="s">
        <v>136</v>
      </c>
      <c r="BG76" t="s">
        <v>132</v>
      </c>
      <c r="BH76" t="s">
        <v>129</v>
      </c>
      <c r="BI76" t="s">
        <v>132</v>
      </c>
      <c r="BJ76" t="s">
        <v>135</v>
      </c>
      <c r="BK76">
        <f t="shared" si="18"/>
        <v>1.01</v>
      </c>
      <c r="BL76" t="s">
        <v>136</v>
      </c>
      <c r="BM76" t="s">
        <v>132</v>
      </c>
      <c r="BN76" t="s">
        <v>128</v>
      </c>
      <c r="BO76" t="s">
        <v>132</v>
      </c>
      <c r="BP76" t="s">
        <v>135</v>
      </c>
      <c r="BQ76">
        <f t="shared" si="19"/>
        <v>0.98</v>
      </c>
      <c r="BR76" t="s">
        <v>136</v>
      </c>
      <c r="BS76" t="s">
        <v>132</v>
      </c>
      <c r="BT76" t="s">
        <v>223</v>
      </c>
      <c r="BU76" t="s">
        <v>132</v>
      </c>
      <c r="BV76" t="s">
        <v>135</v>
      </c>
      <c r="BW76">
        <f t="shared" si="20"/>
        <v>1.04</v>
      </c>
      <c r="BX76" t="s">
        <v>136</v>
      </c>
      <c r="BY76" t="s">
        <v>132</v>
      </c>
      <c r="BZ76" t="s">
        <v>224</v>
      </c>
      <c r="CA76" t="s">
        <v>132</v>
      </c>
      <c r="CB76" t="s">
        <v>135</v>
      </c>
      <c r="CC76">
        <f t="shared" si="21"/>
        <v>0.98</v>
      </c>
      <c r="CD76" t="s">
        <v>136</v>
      </c>
      <c r="CE76" t="s">
        <v>132</v>
      </c>
      <c r="CF76" t="s">
        <v>142</v>
      </c>
      <c r="CG76" t="s">
        <v>132</v>
      </c>
      <c r="CH76" t="s">
        <v>135</v>
      </c>
      <c r="CI76">
        <f t="shared" si="22"/>
        <v>1.04</v>
      </c>
      <c r="CJ76" t="s">
        <v>143</v>
      </c>
      <c r="CK76" t="s">
        <v>136</v>
      </c>
      <c r="CL76" t="str">
        <f t="shared" si="23"/>
        <v>{"window_index":75,"window_t_start":76,"window_t_end":82,"Data":"2020-05-07","R_e_median":1.00830959164292,"R_e_q0025":0.982193732193732,"R_e_q0975":1.0403608736942,"fit":1.01,"lwr":0.98,"upr":1.04,"low":0.98,"high":1.04},</v>
      </c>
      <c r="DE76">
        <v>1.01</v>
      </c>
    </row>
    <row r="77" spans="1:109">
      <c r="A77" s="9">
        <f t="shared" si="12"/>
        <v>43952</v>
      </c>
      <c r="B77" s="9">
        <v>43954</v>
      </c>
      <c r="C77">
        <v>76</v>
      </c>
      <c r="D77" s="11">
        <v>76</v>
      </c>
      <c r="E77" s="11">
        <v>77</v>
      </c>
      <c r="F77" s="11">
        <v>83</v>
      </c>
      <c r="G77" s="11">
        <v>81</v>
      </c>
      <c r="H77" s="9">
        <v>43959</v>
      </c>
      <c r="I77">
        <v>0.99643874643874697</v>
      </c>
      <c r="J77">
        <v>1.0546058879392199</v>
      </c>
      <c r="K77">
        <v>1.0249287749287701</v>
      </c>
      <c r="N77" t="s">
        <v>131</v>
      </c>
      <c r="O77" t="s">
        <v>132</v>
      </c>
      <c r="P77" t="s">
        <v>133</v>
      </c>
      <c r="Q77" t="s">
        <v>132</v>
      </c>
      <c r="R77" t="s">
        <v>135</v>
      </c>
      <c r="S77">
        <v>76</v>
      </c>
      <c r="T77" t="s">
        <v>136</v>
      </c>
      <c r="U77" t="s">
        <v>132</v>
      </c>
      <c r="V77" t="s">
        <v>137</v>
      </c>
      <c r="W77" t="s">
        <v>132</v>
      </c>
      <c r="X77" t="s">
        <v>135</v>
      </c>
      <c r="Y77">
        <f t="shared" si="13"/>
        <v>77</v>
      </c>
      <c r="Z77" t="s">
        <v>136</v>
      </c>
      <c r="AA77" t="s">
        <v>132</v>
      </c>
      <c r="AB77" t="s">
        <v>138</v>
      </c>
      <c r="AC77" t="s">
        <v>132</v>
      </c>
      <c r="AD77" t="s">
        <v>135</v>
      </c>
      <c r="AE77">
        <f t="shared" si="14"/>
        <v>83</v>
      </c>
      <c r="AF77" t="s">
        <v>136</v>
      </c>
      <c r="AG77" t="s">
        <v>132</v>
      </c>
      <c r="AH77" t="s">
        <v>124</v>
      </c>
      <c r="AI77" t="s">
        <v>132</v>
      </c>
      <c r="AJ77" t="s">
        <v>135</v>
      </c>
      <c r="AK77" t="s">
        <v>132</v>
      </c>
      <c r="AL77" s="34" t="s">
        <v>219</v>
      </c>
      <c r="AM77" t="s">
        <v>132</v>
      </c>
      <c r="AN77" t="s">
        <v>136</v>
      </c>
      <c r="AO77" t="s">
        <v>132</v>
      </c>
      <c r="AP77" t="s">
        <v>139</v>
      </c>
      <c r="AQ77" t="s">
        <v>132</v>
      </c>
      <c r="AR77" t="s">
        <v>135</v>
      </c>
      <c r="AS77">
        <f t="shared" si="15"/>
        <v>1.0249287749287701</v>
      </c>
      <c r="AT77" t="s">
        <v>136</v>
      </c>
      <c r="AU77" t="s">
        <v>132</v>
      </c>
      <c r="AV77" t="s">
        <v>140</v>
      </c>
      <c r="AW77" t="s">
        <v>132</v>
      </c>
      <c r="AX77" t="s">
        <v>135</v>
      </c>
      <c r="AY77">
        <f t="shared" si="16"/>
        <v>0.99643874643874697</v>
      </c>
      <c r="AZ77" t="s">
        <v>136</v>
      </c>
      <c r="BA77" t="s">
        <v>132</v>
      </c>
      <c r="BB77" t="s">
        <v>141</v>
      </c>
      <c r="BC77" t="s">
        <v>132</v>
      </c>
      <c r="BD77" t="s">
        <v>135</v>
      </c>
      <c r="BE77">
        <f t="shared" si="17"/>
        <v>1.0546058879392199</v>
      </c>
      <c r="BF77" t="s">
        <v>136</v>
      </c>
      <c r="BG77" t="s">
        <v>132</v>
      </c>
      <c r="BH77" t="s">
        <v>129</v>
      </c>
      <c r="BI77" t="s">
        <v>132</v>
      </c>
      <c r="BJ77" t="s">
        <v>135</v>
      </c>
      <c r="BK77">
        <f t="shared" si="18"/>
        <v>1.02</v>
      </c>
      <c r="BL77" t="s">
        <v>136</v>
      </c>
      <c r="BM77" t="s">
        <v>132</v>
      </c>
      <c r="BN77" t="s">
        <v>128</v>
      </c>
      <c r="BO77" t="s">
        <v>132</v>
      </c>
      <c r="BP77" t="s">
        <v>135</v>
      </c>
      <c r="BQ77">
        <f t="shared" si="19"/>
        <v>1</v>
      </c>
      <c r="BR77" t="s">
        <v>136</v>
      </c>
      <c r="BS77" t="s">
        <v>132</v>
      </c>
      <c r="BT77" t="s">
        <v>223</v>
      </c>
      <c r="BU77" t="s">
        <v>132</v>
      </c>
      <c r="BV77" t="s">
        <v>135</v>
      </c>
      <c r="BW77">
        <f t="shared" si="20"/>
        <v>1.05</v>
      </c>
      <c r="BX77" t="s">
        <v>136</v>
      </c>
      <c r="BY77" t="s">
        <v>132</v>
      </c>
      <c r="BZ77" t="s">
        <v>224</v>
      </c>
      <c r="CA77" t="s">
        <v>132</v>
      </c>
      <c r="CB77" t="s">
        <v>135</v>
      </c>
      <c r="CC77">
        <f t="shared" si="21"/>
        <v>1</v>
      </c>
      <c r="CD77" t="s">
        <v>136</v>
      </c>
      <c r="CE77" t="s">
        <v>132</v>
      </c>
      <c r="CF77" t="s">
        <v>142</v>
      </c>
      <c r="CG77" t="s">
        <v>132</v>
      </c>
      <c r="CH77" t="s">
        <v>135</v>
      </c>
      <c r="CI77">
        <f t="shared" si="22"/>
        <v>1.05</v>
      </c>
      <c r="CJ77" t="s">
        <v>143</v>
      </c>
      <c r="CK77" t="s">
        <v>136</v>
      </c>
      <c r="CL77" t="str">
        <f t="shared" si="23"/>
        <v>{"window_index":76,"window_t_start":77,"window_t_end":83,"Data":"2020-05-08","R_e_median":1.02492877492877,"R_e_q0025":0.996438746438747,"R_e_q0975":1.05460588793922,"fit":1.02,"lwr":1,"upr":1.05,"low":1,"high":1.05},</v>
      </c>
      <c r="DE77">
        <v>1.02</v>
      </c>
    </row>
    <row r="78" spans="1:109">
      <c r="A78" s="9">
        <f t="shared" si="12"/>
        <v>43953</v>
      </c>
      <c r="B78" s="9">
        <v>43955</v>
      </c>
      <c r="C78">
        <v>77</v>
      </c>
      <c r="D78" s="11">
        <v>77</v>
      </c>
      <c r="E78" s="11">
        <v>78</v>
      </c>
      <c r="F78" s="11">
        <v>84</v>
      </c>
      <c r="G78" s="11">
        <v>82</v>
      </c>
      <c r="H78" s="9">
        <v>43960</v>
      </c>
      <c r="I78">
        <v>0.96320037986704599</v>
      </c>
      <c r="J78">
        <v>1.02849002849002</v>
      </c>
      <c r="K78">
        <v>0.99406457739791099</v>
      </c>
      <c r="N78" t="s">
        <v>131</v>
      </c>
      <c r="O78" t="s">
        <v>132</v>
      </c>
      <c r="P78" t="s">
        <v>133</v>
      </c>
      <c r="Q78" t="s">
        <v>132</v>
      </c>
      <c r="R78" t="s">
        <v>135</v>
      </c>
      <c r="S78">
        <v>77</v>
      </c>
      <c r="T78" t="s">
        <v>136</v>
      </c>
      <c r="U78" t="s">
        <v>132</v>
      </c>
      <c r="V78" t="s">
        <v>137</v>
      </c>
      <c r="W78" t="s">
        <v>132</v>
      </c>
      <c r="X78" t="s">
        <v>135</v>
      </c>
      <c r="Y78">
        <f t="shared" si="13"/>
        <v>78</v>
      </c>
      <c r="Z78" t="s">
        <v>136</v>
      </c>
      <c r="AA78" t="s">
        <v>132</v>
      </c>
      <c r="AB78" t="s">
        <v>138</v>
      </c>
      <c r="AC78" t="s">
        <v>132</v>
      </c>
      <c r="AD78" t="s">
        <v>135</v>
      </c>
      <c r="AE78">
        <f t="shared" si="14"/>
        <v>84</v>
      </c>
      <c r="AF78" t="s">
        <v>136</v>
      </c>
      <c r="AG78" t="s">
        <v>132</v>
      </c>
      <c r="AH78" t="s">
        <v>124</v>
      </c>
      <c r="AI78" t="s">
        <v>132</v>
      </c>
      <c r="AJ78" t="s">
        <v>135</v>
      </c>
      <c r="AK78" t="s">
        <v>132</v>
      </c>
      <c r="AL78" s="34" t="s">
        <v>220</v>
      </c>
      <c r="AM78" t="s">
        <v>132</v>
      </c>
      <c r="AN78" t="s">
        <v>136</v>
      </c>
      <c r="AO78" t="s">
        <v>132</v>
      </c>
      <c r="AP78" t="s">
        <v>139</v>
      </c>
      <c r="AQ78" t="s">
        <v>132</v>
      </c>
      <c r="AR78" t="s">
        <v>135</v>
      </c>
      <c r="AS78">
        <f t="shared" si="15"/>
        <v>0.99406457739791099</v>
      </c>
      <c r="AT78" t="s">
        <v>136</v>
      </c>
      <c r="AU78" t="s">
        <v>132</v>
      </c>
      <c r="AV78" t="s">
        <v>140</v>
      </c>
      <c r="AW78" t="s">
        <v>132</v>
      </c>
      <c r="AX78" t="s">
        <v>135</v>
      </c>
      <c r="AY78">
        <f t="shared" si="16"/>
        <v>0.96320037986704599</v>
      </c>
      <c r="AZ78" t="s">
        <v>136</v>
      </c>
      <c r="BA78" t="s">
        <v>132</v>
      </c>
      <c r="BB78" t="s">
        <v>141</v>
      </c>
      <c r="BC78" t="s">
        <v>132</v>
      </c>
      <c r="BD78" t="s">
        <v>135</v>
      </c>
      <c r="BE78">
        <f t="shared" si="17"/>
        <v>1.02849002849002</v>
      </c>
      <c r="BF78" t="s">
        <v>136</v>
      </c>
      <c r="BG78" t="s">
        <v>132</v>
      </c>
      <c r="BH78" t="s">
        <v>129</v>
      </c>
      <c r="BI78" t="s">
        <v>132</v>
      </c>
      <c r="BJ78" t="s">
        <v>135</v>
      </c>
      <c r="BK78">
        <f t="shared" si="18"/>
        <v>0.99</v>
      </c>
      <c r="BL78" t="s">
        <v>136</v>
      </c>
      <c r="BM78" t="s">
        <v>132</v>
      </c>
      <c r="BN78" t="s">
        <v>128</v>
      </c>
      <c r="BO78" t="s">
        <v>132</v>
      </c>
      <c r="BP78" t="s">
        <v>135</v>
      </c>
      <c r="BQ78">
        <f t="shared" si="19"/>
        <v>0.96</v>
      </c>
      <c r="BR78" t="s">
        <v>136</v>
      </c>
      <c r="BS78" t="s">
        <v>132</v>
      </c>
      <c r="BT78" t="s">
        <v>223</v>
      </c>
      <c r="BU78" t="s">
        <v>132</v>
      </c>
      <c r="BV78" t="s">
        <v>135</v>
      </c>
      <c r="BW78">
        <f t="shared" si="20"/>
        <v>1.03</v>
      </c>
      <c r="BX78" t="s">
        <v>136</v>
      </c>
      <c r="BY78" t="s">
        <v>132</v>
      </c>
      <c r="BZ78" t="s">
        <v>224</v>
      </c>
      <c r="CA78" t="s">
        <v>132</v>
      </c>
      <c r="CB78" t="s">
        <v>135</v>
      </c>
      <c r="CC78">
        <f t="shared" si="21"/>
        <v>0.96</v>
      </c>
      <c r="CD78" t="s">
        <v>136</v>
      </c>
      <c r="CE78" t="s">
        <v>132</v>
      </c>
      <c r="CF78" t="s">
        <v>142</v>
      </c>
      <c r="CG78" t="s">
        <v>132</v>
      </c>
      <c r="CH78" t="s">
        <v>135</v>
      </c>
      <c r="CI78">
        <f t="shared" si="22"/>
        <v>1.03</v>
      </c>
      <c r="CJ78" t="s">
        <v>143</v>
      </c>
      <c r="CK78" t="s">
        <v>136</v>
      </c>
      <c r="CL78" t="str">
        <f t="shared" si="23"/>
        <v>{"window_index":77,"window_t_start":78,"window_t_end":84,"Data":"2020-05-09","R_e_median":0.994064577397911,"R_e_q0025":0.963200379867046,"R_e_q0975":1.02849002849002,"fit":0.99,"lwr":0.96,"upr":1.03,"low":0.96,"high":1.03},</v>
      </c>
      <c r="DE78">
        <v>0.99</v>
      </c>
    </row>
    <row r="79" spans="1:109">
      <c r="A79" s="9">
        <f t="shared" si="12"/>
        <v>43954</v>
      </c>
      <c r="B79" s="9">
        <v>43956</v>
      </c>
      <c r="C79">
        <v>78</v>
      </c>
      <c r="D79" s="11">
        <v>78</v>
      </c>
      <c r="E79" s="11">
        <v>79</v>
      </c>
      <c r="F79" s="11">
        <v>85</v>
      </c>
      <c r="G79" s="11">
        <v>83</v>
      </c>
      <c r="H79" s="9">
        <v>43961</v>
      </c>
      <c r="I79">
        <v>0.91927825261158702</v>
      </c>
      <c r="J79">
        <v>0.97507122507122501</v>
      </c>
      <c r="K79">
        <v>0.94420702754036001</v>
      </c>
      <c r="N79" t="s">
        <v>131</v>
      </c>
      <c r="O79" t="s">
        <v>132</v>
      </c>
      <c r="P79" t="s">
        <v>133</v>
      </c>
      <c r="Q79" t="s">
        <v>132</v>
      </c>
      <c r="R79" t="s">
        <v>135</v>
      </c>
      <c r="S79">
        <v>78</v>
      </c>
      <c r="T79" t="s">
        <v>136</v>
      </c>
      <c r="U79" t="s">
        <v>132</v>
      </c>
      <c r="V79" t="s">
        <v>137</v>
      </c>
      <c r="W79" t="s">
        <v>132</v>
      </c>
      <c r="X79" t="s">
        <v>135</v>
      </c>
      <c r="Y79">
        <f t="shared" si="13"/>
        <v>79</v>
      </c>
      <c r="Z79" t="s">
        <v>136</v>
      </c>
      <c r="AA79" t="s">
        <v>132</v>
      </c>
      <c r="AB79" t="s">
        <v>138</v>
      </c>
      <c r="AC79" t="s">
        <v>132</v>
      </c>
      <c r="AD79" t="s">
        <v>135</v>
      </c>
      <c r="AE79">
        <f t="shared" si="14"/>
        <v>85</v>
      </c>
      <c r="AF79" t="s">
        <v>136</v>
      </c>
      <c r="AG79" t="s">
        <v>132</v>
      </c>
      <c r="AH79" t="s">
        <v>124</v>
      </c>
      <c r="AI79" t="s">
        <v>132</v>
      </c>
      <c r="AJ79" t="s">
        <v>135</v>
      </c>
      <c r="AK79" t="s">
        <v>132</v>
      </c>
      <c r="AL79" s="34" t="s">
        <v>221</v>
      </c>
      <c r="AM79" t="s">
        <v>132</v>
      </c>
      <c r="AN79" t="s">
        <v>136</v>
      </c>
      <c r="AO79" t="s">
        <v>132</v>
      </c>
      <c r="AP79" t="s">
        <v>139</v>
      </c>
      <c r="AQ79" t="s">
        <v>132</v>
      </c>
      <c r="AR79" t="s">
        <v>135</v>
      </c>
      <c r="AS79">
        <f t="shared" si="15"/>
        <v>0.94420702754036001</v>
      </c>
      <c r="AT79" t="s">
        <v>136</v>
      </c>
      <c r="AU79" t="s">
        <v>132</v>
      </c>
      <c r="AV79" t="s">
        <v>140</v>
      </c>
      <c r="AW79" t="s">
        <v>132</v>
      </c>
      <c r="AX79" t="s">
        <v>135</v>
      </c>
      <c r="AY79">
        <f t="shared" si="16"/>
        <v>0.91927825261158702</v>
      </c>
      <c r="AZ79" t="s">
        <v>136</v>
      </c>
      <c r="BA79" t="s">
        <v>132</v>
      </c>
      <c r="BB79" t="s">
        <v>141</v>
      </c>
      <c r="BC79" t="s">
        <v>132</v>
      </c>
      <c r="BD79" t="s">
        <v>135</v>
      </c>
      <c r="BE79">
        <f t="shared" si="17"/>
        <v>0.97507122507122501</v>
      </c>
      <c r="BF79" t="s">
        <v>136</v>
      </c>
      <c r="BG79" t="s">
        <v>132</v>
      </c>
      <c r="BH79" t="s">
        <v>129</v>
      </c>
      <c r="BI79" t="s">
        <v>132</v>
      </c>
      <c r="BJ79" t="s">
        <v>135</v>
      </c>
      <c r="BK79">
        <f t="shared" si="18"/>
        <v>0.94</v>
      </c>
      <c r="BL79" t="s">
        <v>136</v>
      </c>
      <c r="BM79" t="s">
        <v>132</v>
      </c>
      <c r="BN79" t="s">
        <v>128</v>
      </c>
      <c r="BO79" t="s">
        <v>132</v>
      </c>
      <c r="BP79" t="s">
        <v>135</v>
      </c>
      <c r="BQ79">
        <f t="shared" si="19"/>
        <v>0.92</v>
      </c>
      <c r="BR79" t="s">
        <v>136</v>
      </c>
      <c r="BS79" t="s">
        <v>132</v>
      </c>
      <c r="BT79" t="s">
        <v>223</v>
      </c>
      <c r="BU79" t="s">
        <v>132</v>
      </c>
      <c r="BV79" t="s">
        <v>135</v>
      </c>
      <c r="BW79">
        <f t="shared" si="20"/>
        <v>0.98</v>
      </c>
      <c r="BX79" t="s">
        <v>136</v>
      </c>
      <c r="BY79" t="s">
        <v>132</v>
      </c>
      <c r="BZ79" t="s">
        <v>224</v>
      </c>
      <c r="CA79" t="s">
        <v>132</v>
      </c>
      <c r="CB79" t="s">
        <v>135</v>
      </c>
      <c r="CC79">
        <f t="shared" si="21"/>
        <v>0.92</v>
      </c>
      <c r="CD79" t="s">
        <v>136</v>
      </c>
      <c r="CE79" t="s">
        <v>132</v>
      </c>
      <c r="CF79" t="s">
        <v>142</v>
      </c>
      <c r="CG79" t="s">
        <v>132</v>
      </c>
      <c r="CH79" t="s">
        <v>135</v>
      </c>
      <c r="CI79">
        <f t="shared" si="22"/>
        <v>0.98</v>
      </c>
      <c r="CJ79" t="s">
        <v>143</v>
      </c>
      <c r="CK79" t="s">
        <v>136</v>
      </c>
      <c r="CL79" t="str">
        <f t="shared" si="23"/>
        <v>{"window_index":78,"window_t_start":79,"window_t_end":85,"Data":"2020-05-10","R_e_median":0.94420702754036,"R_e_q0025":0.919278252611587,"R_e_q0975":0.975071225071225,"fit":0.94,"lwr":0.92,"upr":0.98,"low":0.92,"high":0.98},</v>
      </c>
      <c r="DE79">
        <v>0.94</v>
      </c>
    </row>
    <row r="80" spans="1:109">
      <c r="A80" s="9">
        <f t="shared" si="12"/>
        <v>43955</v>
      </c>
      <c r="B80" s="9">
        <v>43957</v>
      </c>
      <c r="C80">
        <v>79</v>
      </c>
      <c r="D80" s="11">
        <v>79</v>
      </c>
      <c r="E80" s="11">
        <v>80</v>
      </c>
      <c r="F80" s="11">
        <v>86</v>
      </c>
      <c r="G80" s="11">
        <v>84</v>
      </c>
      <c r="H80" s="9">
        <v>43962</v>
      </c>
      <c r="I80">
        <v>0.88960113960113896</v>
      </c>
      <c r="J80">
        <v>0.938271604938269</v>
      </c>
      <c r="K80">
        <v>0.91512345679012597</v>
      </c>
      <c r="N80" t="s">
        <v>131</v>
      </c>
      <c r="O80" t="s">
        <v>132</v>
      </c>
      <c r="P80" t="s">
        <v>133</v>
      </c>
      <c r="Q80" t="s">
        <v>132</v>
      </c>
      <c r="R80" t="s">
        <v>135</v>
      </c>
      <c r="S80">
        <v>79</v>
      </c>
      <c r="T80" t="s">
        <v>136</v>
      </c>
      <c r="U80" t="s">
        <v>132</v>
      </c>
      <c r="V80" t="s">
        <v>137</v>
      </c>
      <c r="W80" t="s">
        <v>132</v>
      </c>
      <c r="X80" t="s">
        <v>135</v>
      </c>
      <c r="Y80">
        <f t="shared" si="13"/>
        <v>80</v>
      </c>
      <c r="Z80" t="s">
        <v>136</v>
      </c>
      <c r="AA80" t="s">
        <v>132</v>
      </c>
      <c r="AB80" t="s">
        <v>138</v>
      </c>
      <c r="AC80" t="s">
        <v>132</v>
      </c>
      <c r="AD80" t="s">
        <v>135</v>
      </c>
      <c r="AE80">
        <f t="shared" si="14"/>
        <v>86</v>
      </c>
      <c r="AF80" t="s">
        <v>136</v>
      </c>
      <c r="AG80" t="s">
        <v>132</v>
      </c>
      <c r="AH80" t="s">
        <v>124</v>
      </c>
      <c r="AI80" t="s">
        <v>132</v>
      </c>
      <c r="AJ80" t="s">
        <v>135</v>
      </c>
      <c r="AK80" t="s">
        <v>132</v>
      </c>
      <c r="AL80" s="34" t="s">
        <v>222</v>
      </c>
      <c r="AM80" t="s">
        <v>132</v>
      </c>
      <c r="AN80" t="s">
        <v>136</v>
      </c>
      <c r="AO80" t="s">
        <v>132</v>
      </c>
      <c r="AP80" t="s">
        <v>139</v>
      </c>
      <c r="AQ80" t="s">
        <v>132</v>
      </c>
      <c r="AR80" t="s">
        <v>135</v>
      </c>
      <c r="AS80">
        <f t="shared" si="15"/>
        <v>0.91512345679012597</v>
      </c>
      <c r="AT80" t="s">
        <v>136</v>
      </c>
      <c r="AU80" t="s">
        <v>132</v>
      </c>
      <c r="AV80" t="s">
        <v>140</v>
      </c>
      <c r="AW80" t="s">
        <v>132</v>
      </c>
      <c r="AX80" t="s">
        <v>135</v>
      </c>
      <c r="AY80">
        <f t="shared" si="16"/>
        <v>0.88960113960113896</v>
      </c>
      <c r="AZ80" t="s">
        <v>136</v>
      </c>
      <c r="BA80" t="s">
        <v>132</v>
      </c>
      <c r="BB80" t="s">
        <v>141</v>
      </c>
      <c r="BC80" t="s">
        <v>132</v>
      </c>
      <c r="BD80" t="s">
        <v>135</v>
      </c>
      <c r="BE80">
        <f t="shared" si="17"/>
        <v>0.938271604938269</v>
      </c>
      <c r="BF80" t="s">
        <v>136</v>
      </c>
      <c r="BG80" t="s">
        <v>132</v>
      </c>
      <c r="BH80" t="s">
        <v>129</v>
      </c>
      <c r="BI80" t="s">
        <v>132</v>
      </c>
      <c r="BJ80" t="s">
        <v>135</v>
      </c>
      <c r="BK80">
        <f t="shared" si="18"/>
        <v>0.92</v>
      </c>
      <c r="BL80" t="s">
        <v>136</v>
      </c>
      <c r="BM80" t="s">
        <v>132</v>
      </c>
      <c r="BN80" t="s">
        <v>128</v>
      </c>
      <c r="BO80" t="s">
        <v>132</v>
      </c>
      <c r="BP80" t="s">
        <v>135</v>
      </c>
      <c r="BQ80">
        <f t="shared" si="19"/>
        <v>0.89</v>
      </c>
      <c r="BR80" t="s">
        <v>136</v>
      </c>
      <c r="BS80" t="s">
        <v>132</v>
      </c>
      <c r="BT80" t="s">
        <v>223</v>
      </c>
      <c r="BU80" t="s">
        <v>132</v>
      </c>
      <c r="BV80" t="s">
        <v>135</v>
      </c>
      <c r="BW80">
        <f t="shared" si="20"/>
        <v>0.94</v>
      </c>
      <c r="BX80" t="s">
        <v>136</v>
      </c>
      <c r="BY80" t="s">
        <v>132</v>
      </c>
      <c r="BZ80" t="s">
        <v>224</v>
      </c>
      <c r="CA80" t="s">
        <v>132</v>
      </c>
      <c r="CB80" t="s">
        <v>135</v>
      </c>
      <c r="CC80">
        <f t="shared" si="21"/>
        <v>0.89</v>
      </c>
      <c r="CD80" t="s">
        <v>136</v>
      </c>
      <c r="CE80" t="s">
        <v>132</v>
      </c>
      <c r="CF80" t="s">
        <v>142</v>
      </c>
      <c r="CG80" t="s">
        <v>132</v>
      </c>
      <c r="CH80" t="s">
        <v>135</v>
      </c>
      <c r="CI80">
        <f t="shared" si="22"/>
        <v>0.94</v>
      </c>
      <c r="CJ80" t="s">
        <v>143</v>
      </c>
      <c r="CK80" t="s">
        <v>136</v>
      </c>
      <c r="CL80" t="str">
        <f t="shared" si="23"/>
        <v>{"window_index":79,"window_t_start":80,"window_t_end":86,"Data":"2020-05-11","R_e_median":0.915123456790126,"R_e_q0025":0.889601139601139,"R_e_q0975":0.938271604938269,"fit":0.92,"lwr":0.89,"upr":0.94,"low":0.89,"high":0.94},</v>
      </c>
      <c r="DE80">
        <v>0.92</v>
      </c>
    </row>
    <row r="82" spans="1:90">
      <c r="H82" s="9">
        <v>43964</v>
      </c>
    </row>
    <row r="83" spans="1:90">
      <c r="H83" s="9">
        <v>43965</v>
      </c>
    </row>
    <row r="84" spans="1:90">
      <c r="H84" s="9">
        <v>43966</v>
      </c>
      <c r="J84" t="s">
        <v>94</v>
      </c>
      <c r="K84" t="s">
        <v>103</v>
      </c>
    </row>
    <row r="85" spans="1:90">
      <c r="H85" s="9">
        <v>43967</v>
      </c>
    </row>
    <row r="86" spans="1:90">
      <c r="H86" s="9">
        <v>43968</v>
      </c>
    </row>
    <row r="87" spans="1:90">
      <c r="H87" s="9">
        <v>43969</v>
      </c>
    </row>
    <row r="88" spans="1:90">
      <c r="H88" s="9">
        <v>43970</v>
      </c>
      <c r="J88" t="s">
        <v>105</v>
      </c>
      <c r="K88" t="s">
        <v>104</v>
      </c>
    </row>
    <row r="89" spans="1:90">
      <c r="H89" s="9">
        <v>43971</v>
      </c>
    </row>
    <row r="90" spans="1:90">
      <c r="H90" s="9">
        <v>43972</v>
      </c>
    </row>
    <row r="91" spans="1:90">
      <c r="H91" s="9"/>
    </row>
    <row r="92" spans="1:90">
      <c r="A92" s="9">
        <f t="shared" ref="A92:A93" si="24">H92-7</f>
        <v>43954</v>
      </c>
      <c r="B92" s="9">
        <v>43956</v>
      </c>
      <c r="C92">
        <v>78</v>
      </c>
      <c r="D92" s="11">
        <v>78</v>
      </c>
      <c r="E92" s="11">
        <v>79</v>
      </c>
      <c r="F92" s="11">
        <v>85</v>
      </c>
      <c r="G92" s="11">
        <v>83</v>
      </c>
      <c r="H92" s="9">
        <v>43961</v>
      </c>
      <c r="I92">
        <v>0.91927825261158702</v>
      </c>
      <c r="J92">
        <v>0.97507122507122501</v>
      </c>
      <c r="K92">
        <v>0.94420702754036001</v>
      </c>
    </row>
    <row r="93" spans="1:90" ht="17" thickBot="1">
      <c r="A93" s="9">
        <f t="shared" si="24"/>
        <v>43955</v>
      </c>
      <c r="B93" s="9">
        <v>43957</v>
      </c>
      <c r="C93">
        <v>79</v>
      </c>
      <c r="D93" s="11">
        <v>79</v>
      </c>
      <c r="E93" s="11">
        <v>80</v>
      </c>
      <c r="F93" s="11">
        <v>86</v>
      </c>
      <c r="G93" s="11">
        <v>84</v>
      </c>
      <c r="H93" s="9">
        <v>43962</v>
      </c>
      <c r="I93">
        <v>0.88960113960113896</v>
      </c>
      <c r="J93">
        <v>0.938271604938269</v>
      </c>
      <c r="K93">
        <v>0.91512345679012597</v>
      </c>
    </row>
    <row r="94" spans="1:90" ht="17" thickBot="1">
      <c r="A94" s="56">
        <v>43980</v>
      </c>
      <c r="B94" s="59"/>
      <c r="C94" s="59"/>
      <c r="D94" s="59"/>
      <c r="E94" s="59"/>
      <c r="F94" s="59"/>
      <c r="G94" s="59"/>
      <c r="H94" s="59"/>
      <c r="I94" s="59"/>
      <c r="J94" s="59"/>
      <c r="K94" s="60"/>
    </row>
    <row r="95" spans="1:90">
      <c r="I95" t="s">
        <v>61</v>
      </c>
      <c r="J95" t="s">
        <v>59</v>
      </c>
      <c r="K95" t="s">
        <v>60</v>
      </c>
    </row>
    <row r="96" spans="1:90">
      <c r="A96" s="9">
        <f t="shared" ref="A96:A97" si="25">H96-7</f>
        <v>43954</v>
      </c>
      <c r="B96" s="9">
        <v>43956</v>
      </c>
      <c r="C96">
        <v>78</v>
      </c>
      <c r="D96" s="11">
        <v>78</v>
      </c>
      <c r="E96" s="11">
        <v>79</v>
      </c>
      <c r="F96" s="11">
        <v>85</v>
      </c>
      <c r="G96" s="11">
        <v>83</v>
      </c>
      <c r="H96" s="9">
        <v>43961</v>
      </c>
      <c r="I96">
        <v>0.92616482682397305</v>
      </c>
      <c r="J96">
        <v>1.0258811936562</v>
      </c>
      <c r="K96">
        <v>0.97889662702904101</v>
      </c>
      <c r="N96" t="s">
        <v>131</v>
      </c>
      <c r="O96" t="s">
        <v>132</v>
      </c>
      <c r="P96" t="s">
        <v>133</v>
      </c>
      <c r="Q96" t="s">
        <v>132</v>
      </c>
      <c r="R96" t="s">
        <v>135</v>
      </c>
      <c r="S96">
        <v>78</v>
      </c>
      <c r="T96" t="s">
        <v>136</v>
      </c>
      <c r="U96" t="s">
        <v>132</v>
      </c>
      <c r="V96" t="s">
        <v>137</v>
      </c>
      <c r="W96" t="s">
        <v>132</v>
      </c>
      <c r="X96" t="s">
        <v>135</v>
      </c>
      <c r="Y96">
        <f t="shared" ref="Y96" si="26">S96+1</f>
        <v>79</v>
      </c>
      <c r="Z96" t="s">
        <v>136</v>
      </c>
      <c r="AA96" t="s">
        <v>132</v>
      </c>
      <c r="AB96" t="s">
        <v>138</v>
      </c>
      <c r="AC96" t="s">
        <v>132</v>
      </c>
      <c r="AD96" t="s">
        <v>135</v>
      </c>
      <c r="AE96">
        <f t="shared" ref="AE96" si="27">Y96+6</f>
        <v>85</v>
      </c>
      <c r="AF96" t="s">
        <v>136</v>
      </c>
      <c r="AG96" t="s">
        <v>132</v>
      </c>
      <c r="AH96" t="s">
        <v>124</v>
      </c>
      <c r="AI96" t="s">
        <v>132</v>
      </c>
      <c r="AJ96" t="s">
        <v>135</v>
      </c>
      <c r="AK96" t="s">
        <v>132</v>
      </c>
      <c r="AL96" s="34" t="s">
        <v>221</v>
      </c>
      <c r="AM96" t="s">
        <v>132</v>
      </c>
      <c r="AN96" t="s">
        <v>136</v>
      </c>
      <c r="AO96" t="s">
        <v>132</v>
      </c>
      <c r="AP96" t="s">
        <v>139</v>
      </c>
      <c r="AQ96" t="s">
        <v>132</v>
      </c>
      <c r="AR96" t="s">
        <v>135</v>
      </c>
      <c r="AS96">
        <f t="shared" ref="AS96" si="28">K96</f>
        <v>0.97889662702904101</v>
      </c>
      <c r="AT96" t="s">
        <v>136</v>
      </c>
      <c r="AU96" t="s">
        <v>132</v>
      </c>
      <c r="AV96" t="s">
        <v>140</v>
      </c>
      <c r="AW96" t="s">
        <v>132</v>
      </c>
      <c r="AX96" t="s">
        <v>135</v>
      </c>
      <c r="AY96">
        <f t="shared" ref="AY96" si="29">I96</f>
        <v>0.92616482682397305</v>
      </c>
      <c r="AZ96" t="s">
        <v>136</v>
      </c>
      <c r="BA96" t="s">
        <v>132</v>
      </c>
      <c r="BB96" t="s">
        <v>141</v>
      </c>
      <c r="BC96" t="s">
        <v>132</v>
      </c>
      <c r="BD96" t="s">
        <v>135</v>
      </c>
      <c r="BE96">
        <f t="shared" ref="BE96" si="30">J96</f>
        <v>1.0258811936562</v>
      </c>
      <c r="BF96" t="s">
        <v>136</v>
      </c>
      <c r="BG96" t="s">
        <v>132</v>
      </c>
      <c r="BH96" t="s">
        <v>129</v>
      </c>
      <c r="BI96" t="s">
        <v>132</v>
      </c>
      <c r="BJ96" t="s">
        <v>135</v>
      </c>
      <c r="BK96">
        <f t="shared" ref="BK96" si="31">ROUND(AS96,2)</f>
        <v>0.98</v>
      </c>
      <c r="BL96" t="s">
        <v>136</v>
      </c>
      <c r="BM96" t="s">
        <v>132</v>
      </c>
      <c r="BN96" t="s">
        <v>128</v>
      </c>
      <c r="BO96" t="s">
        <v>132</v>
      </c>
      <c r="BP96" t="s">
        <v>135</v>
      </c>
      <c r="BQ96">
        <f t="shared" ref="BQ96" si="32">ROUND(AY96,2)</f>
        <v>0.93</v>
      </c>
      <c r="BR96" t="s">
        <v>136</v>
      </c>
      <c r="BS96" t="s">
        <v>132</v>
      </c>
      <c r="BT96" t="s">
        <v>223</v>
      </c>
      <c r="BU96" t="s">
        <v>132</v>
      </c>
      <c r="BV96" t="s">
        <v>135</v>
      </c>
      <c r="BW96">
        <f t="shared" ref="BW96" si="33">ROUND(BE96,2)</f>
        <v>1.03</v>
      </c>
      <c r="BX96" t="s">
        <v>136</v>
      </c>
      <c r="BY96" t="s">
        <v>132</v>
      </c>
      <c r="BZ96" t="s">
        <v>224</v>
      </c>
      <c r="CA96" t="s">
        <v>132</v>
      </c>
      <c r="CB96" t="s">
        <v>135</v>
      </c>
      <c r="CC96">
        <f t="shared" ref="CC96" si="34">BQ96</f>
        <v>0.93</v>
      </c>
      <c r="CD96" t="s">
        <v>136</v>
      </c>
      <c r="CE96" t="s">
        <v>132</v>
      </c>
      <c r="CF96" t="s">
        <v>142</v>
      </c>
      <c r="CG96" t="s">
        <v>132</v>
      </c>
      <c r="CH96" t="s">
        <v>135</v>
      </c>
      <c r="CI96">
        <f t="shared" ref="CI96" si="35">BW96</f>
        <v>1.03</v>
      </c>
      <c r="CJ96" t="s">
        <v>143</v>
      </c>
      <c r="CK96" t="s">
        <v>136</v>
      </c>
      <c r="CL96" t="str">
        <f t="shared" ref="CL96" si="36">CONCATENATE(N96,O96,P96,Q96,R96,S96,T96,U96,V96,W96,X96,Y96,Z96,AA96,AB96,AC96,AD96,AE96,AF96,AG96,AH96,AI96,AJ96,AK96,AL96,AM96,AN96,AO96,AP96,AQ96,AR96,AS96,AT96,AU96,AV96,AW96,AX96,AY96,AZ96,BA96,BB96,BC96,BD96,BE96,BF96,BG96,BH96,BI96,BJ96,BK96,BL96,BM96,BN96,BO96,BP96,BQ96,BR96,BS96,BT96,BU96,BV96,BW96,BX96,BY96,BZ96,CA96,CB96,CC96,CD96,CE96,CF96,CG96,CH96,CI96,CJ96,CK96)</f>
        <v>{"window_index":78,"window_t_start":79,"window_t_end":85,"Data":"2020-05-10","R_e_median":0.978896627029041,"R_e_q0025":0.926164826823973,"R_e_q0975":1.0258811936562,"fit":0.98,"lwr":0.93,"upr":1.03,"low":0.93,"high":1.03},</v>
      </c>
    </row>
    <row r="97" spans="1:90">
      <c r="A97" s="9">
        <f t="shared" si="25"/>
        <v>43955</v>
      </c>
      <c r="B97" s="9">
        <v>43957</v>
      </c>
      <c r="C97">
        <v>79</v>
      </c>
      <c r="D97" s="11">
        <v>79</v>
      </c>
      <c r="E97" s="11">
        <v>80</v>
      </c>
      <c r="F97" s="11">
        <v>86</v>
      </c>
      <c r="G97" s="11">
        <v>84</v>
      </c>
      <c r="H97" s="9">
        <v>43962</v>
      </c>
      <c r="I97">
        <v>0.94798993301995904</v>
      </c>
      <c r="J97">
        <v>1.0246867384848899</v>
      </c>
      <c r="K97">
        <v>0.98059043636896204</v>
      </c>
      <c r="N97" t="s">
        <v>131</v>
      </c>
      <c r="O97" t="s">
        <v>132</v>
      </c>
      <c r="P97" t="s">
        <v>133</v>
      </c>
      <c r="Q97" t="s">
        <v>132</v>
      </c>
      <c r="R97" t="s">
        <v>135</v>
      </c>
      <c r="S97">
        <v>79</v>
      </c>
      <c r="T97" t="s">
        <v>136</v>
      </c>
      <c r="U97" t="s">
        <v>132</v>
      </c>
      <c r="V97" t="s">
        <v>137</v>
      </c>
      <c r="W97" t="s">
        <v>132</v>
      </c>
      <c r="X97" t="s">
        <v>135</v>
      </c>
      <c r="Y97">
        <f t="shared" ref="Y97:Y111" si="37">S97+1</f>
        <v>80</v>
      </c>
      <c r="Z97" t="s">
        <v>136</v>
      </c>
      <c r="AA97" t="s">
        <v>132</v>
      </c>
      <c r="AB97" t="s">
        <v>138</v>
      </c>
      <c r="AC97" t="s">
        <v>132</v>
      </c>
      <c r="AD97" t="s">
        <v>135</v>
      </c>
      <c r="AE97">
        <f t="shared" ref="AE97:AE111" si="38">Y97+6</f>
        <v>86</v>
      </c>
      <c r="AF97" t="s">
        <v>136</v>
      </c>
      <c r="AG97" t="s">
        <v>132</v>
      </c>
      <c r="AH97" t="s">
        <v>124</v>
      </c>
      <c r="AI97" t="s">
        <v>132</v>
      </c>
      <c r="AJ97" t="s">
        <v>135</v>
      </c>
      <c r="AK97" t="s">
        <v>132</v>
      </c>
      <c r="AL97" s="34" t="s">
        <v>222</v>
      </c>
      <c r="AM97" t="s">
        <v>132</v>
      </c>
      <c r="AN97" t="s">
        <v>136</v>
      </c>
      <c r="AO97" t="s">
        <v>132</v>
      </c>
      <c r="AP97" t="s">
        <v>139</v>
      </c>
      <c r="AQ97" t="s">
        <v>132</v>
      </c>
      <c r="AR97" t="s">
        <v>135</v>
      </c>
      <c r="AS97">
        <f t="shared" ref="AS97:AS111" si="39">K97</f>
        <v>0.98059043636896204</v>
      </c>
      <c r="AT97" t="s">
        <v>136</v>
      </c>
      <c r="AU97" t="s">
        <v>132</v>
      </c>
      <c r="AV97" t="s">
        <v>140</v>
      </c>
      <c r="AW97" t="s">
        <v>132</v>
      </c>
      <c r="AX97" t="s">
        <v>135</v>
      </c>
      <c r="AY97">
        <f t="shared" ref="AY97:AY111" si="40">I97</f>
        <v>0.94798993301995904</v>
      </c>
      <c r="AZ97" t="s">
        <v>136</v>
      </c>
      <c r="BA97" t="s">
        <v>132</v>
      </c>
      <c r="BB97" t="s">
        <v>141</v>
      </c>
      <c r="BC97" t="s">
        <v>132</v>
      </c>
      <c r="BD97" t="s">
        <v>135</v>
      </c>
      <c r="BE97">
        <f t="shared" ref="BE97:BE111" si="41">J97</f>
        <v>1.0246867384848899</v>
      </c>
      <c r="BF97" t="s">
        <v>136</v>
      </c>
      <c r="BG97" t="s">
        <v>132</v>
      </c>
      <c r="BH97" t="s">
        <v>129</v>
      </c>
      <c r="BI97" t="s">
        <v>132</v>
      </c>
      <c r="BJ97" t="s">
        <v>135</v>
      </c>
      <c r="BK97">
        <f t="shared" ref="BK97:BK111" si="42">ROUND(AS97,2)</f>
        <v>0.98</v>
      </c>
      <c r="BL97" t="s">
        <v>136</v>
      </c>
      <c r="BM97" t="s">
        <v>132</v>
      </c>
      <c r="BN97" t="s">
        <v>128</v>
      </c>
      <c r="BO97" t="s">
        <v>132</v>
      </c>
      <c r="BP97" t="s">
        <v>135</v>
      </c>
      <c r="BQ97">
        <f t="shared" ref="BQ97:BQ111" si="43">ROUND(AY97,2)</f>
        <v>0.95</v>
      </c>
      <c r="BR97" t="s">
        <v>136</v>
      </c>
      <c r="BS97" t="s">
        <v>132</v>
      </c>
      <c r="BT97" t="s">
        <v>223</v>
      </c>
      <c r="BU97" t="s">
        <v>132</v>
      </c>
      <c r="BV97" t="s">
        <v>135</v>
      </c>
      <c r="BW97">
        <f t="shared" ref="BW97:BW111" si="44">ROUND(BE97,2)</f>
        <v>1.02</v>
      </c>
      <c r="BX97" t="s">
        <v>136</v>
      </c>
      <c r="BY97" t="s">
        <v>132</v>
      </c>
      <c r="BZ97" t="s">
        <v>224</v>
      </c>
      <c r="CA97" t="s">
        <v>132</v>
      </c>
      <c r="CB97" t="s">
        <v>135</v>
      </c>
      <c r="CC97">
        <f t="shared" ref="CC97:CC111" si="45">BQ97</f>
        <v>0.95</v>
      </c>
      <c r="CD97" t="s">
        <v>136</v>
      </c>
      <c r="CE97" t="s">
        <v>132</v>
      </c>
      <c r="CF97" t="s">
        <v>142</v>
      </c>
      <c r="CG97" t="s">
        <v>132</v>
      </c>
      <c r="CH97" t="s">
        <v>135</v>
      </c>
      <c r="CI97">
        <f t="shared" ref="CI97:CI111" si="46">BW97</f>
        <v>1.02</v>
      </c>
      <c r="CJ97" t="s">
        <v>143</v>
      </c>
      <c r="CK97" t="s">
        <v>136</v>
      </c>
      <c r="CL97" t="str">
        <f t="shared" ref="CL97:CL111" si="47">CONCATENATE(N97,O97,P97,Q97,R97,S97,T97,U97,V97,W97,X97,Y97,Z97,AA97,AB97,AC97,AD97,AE97,AF97,AG97,AH97,AI97,AJ97,AK97,AL97,AM97,AN97,AO97,AP97,AQ97,AR97,AS97,AT97,AU97,AV97,AW97,AX97,AY97,AZ97,BA97,BB97,BC97,BD97,BE97,BF97,BG97,BH97,BI97,BJ97,BK97,BL97,BM97,BN97,BO97,BP97,BQ97,BR97,BS97,BT97,BU97,BV97,BW97,BX97,BY97,BZ97,CA97,CB97,CC97,CD97,CE97,CF97,CG97,CH97,CI97,CJ97,CK97)</f>
        <v>{"window_index":79,"window_t_start":80,"window_t_end":86,"Data":"2020-05-11","R_e_median":0.980590436368962,"R_e_q0025":0.947989933019959,"R_e_q0975":1.02468673848489,"fit":0.98,"lwr":0.95,"upr":1.02,"low":0.95,"high":1.02},</v>
      </c>
    </row>
    <row r="98" spans="1:90">
      <c r="A98" s="9">
        <f t="shared" ref="A98:A111" si="48">H98-7</f>
        <v>43956</v>
      </c>
      <c r="B98" s="9">
        <v>43958</v>
      </c>
      <c r="C98">
        <v>80</v>
      </c>
      <c r="D98" s="11">
        <v>80</v>
      </c>
      <c r="E98" s="11">
        <v>81</v>
      </c>
      <c r="F98" s="11">
        <v>87</v>
      </c>
      <c r="G98" s="11">
        <v>85</v>
      </c>
      <c r="H98" s="9">
        <v>43963</v>
      </c>
      <c r="I98">
        <v>0.95925536306376902</v>
      </c>
      <c r="J98">
        <v>1.0532111802069299</v>
      </c>
      <c r="K98">
        <v>0.99856452321663802</v>
      </c>
      <c r="N98" t="s">
        <v>131</v>
      </c>
      <c r="O98" t="s">
        <v>132</v>
      </c>
      <c r="P98" t="s">
        <v>133</v>
      </c>
      <c r="Q98" t="s">
        <v>132</v>
      </c>
      <c r="R98" t="s">
        <v>135</v>
      </c>
      <c r="S98">
        <v>80</v>
      </c>
      <c r="T98" t="s">
        <v>136</v>
      </c>
      <c r="U98" t="s">
        <v>132</v>
      </c>
      <c r="V98" t="s">
        <v>137</v>
      </c>
      <c r="W98" t="s">
        <v>132</v>
      </c>
      <c r="X98" t="s">
        <v>135</v>
      </c>
      <c r="Y98">
        <f t="shared" si="37"/>
        <v>81</v>
      </c>
      <c r="Z98" t="s">
        <v>136</v>
      </c>
      <c r="AA98" t="s">
        <v>132</v>
      </c>
      <c r="AB98" t="s">
        <v>138</v>
      </c>
      <c r="AC98" t="s">
        <v>132</v>
      </c>
      <c r="AD98" t="s">
        <v>135</v>
      </c>
      <c r="AE98">
        <f t="shared" si="38"/>
        <v>87</v>
      </c>
      <c r="AF98" t="s">
        <v>136</v>
      </c>
      <c r="AG98" t="s">
        <v>132</v>
      </c>
      <c r="AH98" t="s">
        <v>124</v>
      </c>
      <c r="AI98" t="s">
        <v>132</v>
      </c>
      <c r="AJ98" t="s">
        <v>135</v>
      </c>
      <c r="AK98" t="s">
        <v>132</v>
      </c>
      <c r="AL98" s="34" t="s">
        <v>228</v>
      </c>
      <c r="AM98" t="s">
        <v>132</v>
      </c>
      <c r="AN98" t="s">
        <v>136</v>
      </c>
      <c r="AO98" t="s">
        <v>132</v>
      </c>
      <c r="AP98" t="s">
        <v>139</v>
      </c>
      <c r="AQ98" t="s">
        <v>132</v>
      </c>
      <c r="AR98" t="s">
        <v>135</v>
      </c>
      <c r="AS98">
        <f t="shared" si="39"/>
        <v>0.99856452321663802</v>
      </c>
      <c r="AT98" t="s">
        <v>136</v>
      </c>
      <c r="AU98" t="s">
        <v>132</v>
      </c>
      <c r="AV98" t="s">
        <v>140</v>
      </c>
      <c r="AW98" t="s">
        <v>132</v>
      </c>
      <c r="AX98" t="s">
        <v>135</v>
      </c>
      <c r="AY98">
        <f t="shared" si="40"/>
        <v>0.95925536306376902</v>
      </c>
      <c r="AZ98" t="s">
        <v>136</v>
      </c>
      <c r="BA98" t="s">
        <v>132</v>
      </c>
      <c r="BB98" t="s">
        <v>141</v>
      </c>
      <c r="BC98" t="s">
        <v>132</v>
      </c>
      <c r="BD98" t="s">
        <v>135</v>
      </c>
      <c r="BE98">
        <f t="shared" si="41"/>
        <v>1.0532111802069299</v>
      </c>
      <c r="BF98" t="s">
        <v>136</v>
      </c>
      <c r="BG98" t="s">
        <v>132</v>
      </c>
      <c r="BH98" t="s">
        <v>129</v>
      </c>
      <c r="BI98" t="s">
        <v>132</v>
      </c>
      <c r="BJ98" t="s">
        <v>135</v>
      </c>
      <c r="BK98">
        <f t="shared" si="42"/>
        <v>1</v>
      </c>
      <c r="BL98" t="s">
        <v>136</v>
      </c>
      <c r="BM98" t="s">
        <v>132</v>
      </c>
      <c r="BN98" t="s">
        <v>128</v>
      </c>
      <c r="BO98" t="s">
        <v>132</v>
      </c>
      <c r="BP98" t="s">
        <v>135</v>
      </c>
      <c r="BQ98">
        <f t="shared" si="43"/>
        <v>0.96</v>
      </c>
      <c r="BR98" t="s">
        <v>136</v>
      </c>
      <c r="BS98" t="s">
        <v>132</v>
      </c>
      <c r="BT98" t="s">
        <v>223</v>
      </c>
      <c r="BU98" t="s">
        <v>132</v>
      </c>
      <c r="BV98" t="s">
        <v>135</v>
      </c>
      <c r="BW98">
        <f t="shared" si="44"/>
        <v>1.05</v>
      </c>
      <c r="BX98" t="s">
        <v>136</v>
      </c>
      <c r="BY98" t="s">
        <v>132</v>
      </c>
      <c r="BZ98" t="s">
        <v>224</v>
      </c>
      <c r="CA98" t="s">
        <v>132</v>
      </c>
      <c r="CB98" t="s">
        <v>135</v>
      </c>
      <c r="CC98">
        <f t="shared" si="45"/>
        <v>0.96</v>
      </c>
      <c r="CD98" t="s">
        <v>136</v>
      </c>
      <c r="CE98" t="s">
        <v>132</v>
      </c>
      <c r="CF98" t="s">
        <v>142</v>
      </c>
      <c r="CG98" t="s">
        <v>132</v>
      </c>
      <c r="CH98" t="s">
        <v>135</v>
      </c>
      <c r="CI98">
        <f t="shared" si="46"/>
        <v>1.05</v>
      </c>
      <c r="CJ98" t="s">
        <v>143</v>
      </c>
      <c r="CK98" t="s">
        <v>136</v>
      </c>
      <c r="CL98" t="str">
        <f t="shared" si="47"/>
        <v>{"window_index":80,"window_t_start":81,"window_t_end":87,"Data":"2020-05-12","R_e_median":0.998564523216638,"R_e_q0025":0.959255363063769,"R_e_q0975":1.05321118020693,"fit":1,"lwr":0.96,"upr":1.05,"low":0.96,"high":1.05},</v>
      </c>
    </row>
    <row r="99" spans="1:90">
      <c r="A99" s="9">
        <f t="shared" si="48"/>
        <v>43957</v>
      </c>
      <c r="B99" s="9">
        <v>43959</v>
      </c>
      <c r="C99">
        <v>81</v>
      </c>
      <c r="D99" s="11">
        <v>81</v>
      </c>
      <c r="E99" s="11">
        <v>82</v>
      </c>
      <c r="F99" s="11">
        <v>88</v>
      </c>
      <c r="G99" s="11">
        <v>86</v>
      </c>
      <c r="H99" s="9">
        <v>43964</v>
      </c>
      <c r="I99">
        <v>0.95613939305165196</v>
      </c>
      <c r="J99">
        <v>1.0405129366019901</v>
      </c>
      <c r="K99">
        <v>0.99545121642675305</v>
      </c>
      <c r="N99" t="s">
        <v>131</v>
      </c>
      <c r="O99" t="s">
        <v>132</v>
      </c>
      <c r="P99" t="s">
        <v>133</v>
      </c>
      <c r="Q99" t="s">
        <v>132</v>
      </c>
      <c r="R99" t="s">
        <v>135</v>
      </c>
      <c r="S99">
        <v>81</v>
      </c>
      <c r="T99" t="s">
        <v>136</v>
      </c>
      <c r="U99" t="s">
        <v>132</v>
      </c>
      <c r="V99" t="s">
        <v>137</v>
      </c>
      <c r="W99" t="s">
        <v>132</v>
      </c>
      <c r="X99" t="s">
        <v>135</v>
      </c>
      <c r="Y99">
        <f t="shared" si="37"/>
        <v>82</v>
      </c>
      <c r="Z99" t="s">
        <v>136</v>
      </c>
      <c r="AA99" t="s">
        <v>132</v>
      </c>
      <c r="AB99" t="s">
        <v>138</v>
      </c>
      <c r="AC99" t="s">
        <v>132</v>
      </c>
      <c r="AD99" t="s">
        <v>135</v>
      </c>
      <c r="AE99">
        <f t="shared" si="38"/>
        <v>88</v>
      </c>
      <c r="AF99" t="s">
        <v>136</v>
      </c>
      <c r="AG99" t="s">
        <v>132</v>
      </c>
      <c r="AH99" t="s">
        <v>124</v>
      </c>
      <c r="AI99" t="s">
        <v>132</v>
      </c>
      <c r="AJ99" t="s">
        <v>135</v>
      </c>
      <c r="AK99" t="s">
        <v>132</v>
      </c>
      <c r="AL99" s="34" t="s">
        <v>229</v>
      </c>
      <c r="AM99" t="s">
        <v>132</v>
      </c>
      <c r="AN99" t="s">
        <v>136</v>
      </c>
      <c r="AO99" t="s">
        <v>132</v>
      </c>
      <c r="AP99" t="s">
        <v>139</v>
      </c>
      <c r="AQ99" t="s">
        <v>132</v>
      </c>
      <c r="AR99" t="s">
        <v>135</v>
      </c>
      <c r="AS99">
        <f t="shared" si="39"/>
        <v>0.99545121642675305</v>
      </c>
      <c r="AT99" t="s">
        <v>136</v>
      </c>
      <c r="AU99" t="s">
        <v>132</v>
      </c>
      <c r="AV99" t="s">
        <v>140</v>
      </c>
      <c r="AW99" t="s">
        <v>132</v>
      </c>
      <c r="AX99" t="s">
        <v>135</v>
      </c>
      <c r="AY99">
        <f t="shared" si="40"/>
        <v>0.95613939305165196</v>
      </c>
      <c r="AZ99" t="s">
        <v>136</v>
      </c>
      <c r="BA99" t="s">
        <v>132</v>
      </c>
      <c r="BB99" t="s">
        <v>141</v>
      </c>
      <c r="BC99" t="s">
        <v>132</v>
      </c>
      <c r="BD99" t="s">
        <v>135</v>
      </c>
      <c r="BE99">
        <f t="shared" si="41"/>
        <v>1.0405129366019901</v>
      </c>
      <c r="BF99" t="s">
        <v>136</v>
      </c>
      <c r="BG99" t="s">
        <v>132</v>
      </c>
      <c r="BH99" t="s">
        <v>129</v>
      </c>
      <c r="BI99" t="s">
        <v>132</v>
      </c>
      <c r="BJ99" t="s">
        <v>135</v>
      </c>
      <c r="BK99">
        <f t="shared" si="42"/>
        <v>1</v>
      </c>
      <c r="BL99" t="s">
        <v>136</v>
      </c>
      <c r="BM99" t="s">
        <v>132</v>
      </c>
      <c r="BN99" t="s">
        <v>128</v>
      </c>
      <c r="BO99" t="s">
        <v>132</v>
      </c>
      <c r="BP99" t="s">
        <v>135</v>
      </c>
      <c r="BQ99">
        <f t="shared" si="43"/>
        <v>0.96</v>
      </c>
      <c r="BR99" t="s">
        <v>136</v>
      </c>
      <c r="BS99" t="s">
        <v>132</v>
      </c>
      <c r="BT99" t="s">
        <v>223</v>
      </c>
      <c r="BU99" t="s">
        <v>132</v>
      </c>
      <c r="BV99" t="s">
        <v>135</v>
      </c>
      <c r="BW99">
        <f t="shared" si="44"/>
        <v>1.04</v>
      </c>
      <c r="BX99" t="s">
        <v>136</v>
      </c>
      <c r="BY99" t="s">
        <v>132</v>
      </c>
      <c r="BZ99" t="s">
        <v>224</v>
      </c>
      <c r="CA99" t="s">
        <v>132</v>
      </c>
      <c r="CB99" t="s">
        <v>135</v>
      </c>
      <c r="CC99">
        <f t="shared" si="45"/>
        <v>0.96</v>
      </c>
      <c r="CD99" t="s">
        <v>136</v>
      </c>
      <c r="CE99" t="s">
        <v>132</v>
      </c>
      <c r="CF99" t="s">
        <v>142</v>
      </c>
      <c r="CG99" t="s">
        <v>132</v>
      </c>
      <c r="CH99" t="s">
        <v>135</v>
      </c>
      <c r="CI99">
        <f t="shared" si="46"/>
        <v>1.04</v>
      </c>
      <c r="CJ99" t="s">
        <v>143</v>
      </c>
      <c r="CK99" t="s">
        <v>136</v>
      </c>
      <c r="CL99" t="str">
        <f t="shared" si="47"/>
        <v>{"window_index":81,"window_t_start":82,"window_t_end":88,"Data":"2020-05-13","R_e_median":0.995451216426753,"R_e_q0025":0.956139393051652,"R_e_q0975":1.04051293660199,"fit":1,"lwr":0.96,"upr":1.04,"low":0.96,"high":1.04},</v>
      </c>
    </row>
    <row r="100" spans="1:90">
      <c r="A100" s="9">
        <f t="shared" si="48"/>
        <v>43958</v>
      </c>
      <c r="B100" s="9">
        <v>43960</v>
      </c>
      <c r="C100">
        <v>82</v>
      </c>
      <c r="D100" s="11">
        <v>82</v>
      </c>
      <c r="E100" s="11">
        <v>83</v>
      </c>
      <c r="F100" s="11">
        <v>89</v>
      </c>
      <c r="G100" s="11">
        <v>87</v>
      </c>
      <c r="H100" s="9">
        <v>43965</v>
      </c>
      <c r="I100">
        <v>0.96836358309919102</v>
      </c>
      <c r="J100">
        <v>1.04986350986057</v>
      </c>
      <c r="K100">
        <v>1.01055168648547</v>
      </c>
      <c r="N100" t="s">
        <v>131</v>
      </c>
      <c r="O100" t="s">
        <v>132</v>
      </c>
      <c r="P100" t="s">
        <v>133</v>
      </c>
      <c r="Q100" t="s">
        <v>132</v>
      </c>
      <c r="R100" t="s">
        <v>135</v>
      </c>
      <c r="S100">
        <v>82</v>
      </c>
      <c r="T100" t="s">
        <v>136</v>
      </c>
      <c r="U100" t="s">
        <v>132</v>
      </c>
      <c r="V100" t="s">
        <v>137</v>
      </c>
      <c r="W100" t="s">
        <v>132</v>
      </c>
      <c r="X100" t="s">
        <v>135</v>
      </c>
      <c r="Y100">
        <f t="shared" si="37"/>
        <v>83</v>
      </c>
      <c r="Z100" t="s">
        <v>136</v>
      </c>
      <c r="AA100" t="s">
        <v>132</v>
      </c>
      <c r="AB100" t="s">
        <v>138</v>
      </c>
      <c r="AC100" t="s">
        <v>132</v>
      </c>
      <c r="AD100" t="s">
        <v>135</v>
      </c>
      <c r="AE100">
        <f t="shared" si="38"/>
        <v>89</v>
      </c>
      <c r="AF100" t="s">
        <v>136</v>
      </c>
      <c r="AG100" t="s">
        <v>132</v>
      </c>
      <c r="AH100" t="s">
        <v>124</v>
      </c>
      <c r="AI100" t="s">
        <v>132</v>
      </c>
      <c r="AJ100" t="s">
        <v>135</v>
      </c>
      <c r="AK100" t="s">
        <v>132</v>
      </c>
      <c r="AL100" s="34" t="s">
        <v>230</v>
      </c>
      <c r="AM100" t="s">
        <v>132</v>
      </c>
      <c r="AN100" t="s">
        <v>136</v>
      </c>
      <c r="AO100" t="s">
        <v>132</v>
      </c>
      <c r="AP100" t="s">
        <v>139</v>
      </c>
      <c r="AQ100" t="s">
        <v>132</v>
      </c>
      <c r="AR100" t="s">
        <v>135</v>
      </c>
      <c r="AS100">
        <f t="shared" si="39"/>
        <v>1.01055168648547</v>
      </c>
      <c r="AT100" t="s">
        <v>136</v>
      </c>
      <c r="AU100" t="s">
        <v>132</v>
      </c>
      <c r="AV100" t="s">
        <v>140</v>
      </c>
      <c r="AW100" t="s">
        <v>132</v>
      </c>
      <c r="AX100" t="s">
        <v>135</v>
      </c>
      <c r="AY100">
        <f t="shared" si="40"/>
        <v>0.96836358309919102</v>
      </c>
      <c r="AZ100" t="s">
        <v>136</v>
      </c>
      <c r="BA100" t="s">
        <v>132</v>
      </c>
      <c r="BB100" t="s">
        <v>141</v>
      </c>
      <c r="BC100" t="s">
        <v>132</v>
      </c>
      <c r="BD100" t="s">
        <v>135</v>
      </c>
      <c r="BE100">
        <f t="shared" si="41"/>
        <v>1.04986350986057</v>
      </c>
      <c r="BF100" t="s">
        <v>136</v>
      </c>
      <c r="BG100" t="s">
        <v>132</v>
      </c>
      <c r="BH100" t="s">
        <v>129</v>
      </c>
      <c r="BI100" t="s">
        <v>132</v>
      </c>
      <c r="BJ100" t="s">
        <v>135</v>
      </c>
      <c r="BK100">
        <f t="shared" si="42"/>
        <v>1.01</v>
      </c>
      <c r="BL100" t="s">
        <v>136</v>
      </c>
      <c r="BM100" t="s">
        <v>132</v>
      </c>
      <c r="BN100" t="s">
        <v>128</v>
      </c>
      <c r="BO100" t="s">
        <v>132</v>
      </c>
      <c r="BP100" t="s">
        <v>135</v>
      </c>
      <c r="BQ100">
        <f t="shared" si="43"/>
        <v>0.97</v>
      </c>
      <c r="BR100" t="s">
        <v>136</v>
      </c>
      <c r="BS100" t="s">
        <v>132</v>
      </c>
      <c r="BT100" t="s">
        <v>223</v>
      </c>
      <c r="BU100" t="s">
        <v>132</v>
      </c>
      <c r="BV100" t="s">
        <v>135</v>
      </c>
      <c r="BW100">
        <f t="shared" si="44"/>
        <v>1.05</v>
      </c>
      <c r="BX100" t="s">
        <v>136</v>
      </c>
      <c r="BY100" t="s">
        <v>132</v>
      </c>
      <c r="BZ100" t="s">
        <v>224</v>
      </c>
      <c r="CA100" t="s">
        <v>132</v>
      </c>
      <c r="CB100" t="s">
        <v>135</v>
      </c>
      <c r="CC100">
        <f t="shared" si="45"/>
        <v>0.97</v>
      </c>
      <c r="CD100" t="s">
        <v>136</v>
      </c>
      <c r="CE100" t="s">
        <v>132</v>
      </c>
      <c r="CF100" t="s">
        <v>142</v>
      </c>
      <c r="CG100" t="s">
        <v>132</v>
      </c>
      <c r="CH100" t="s">
        <v>135</v>
      </c>
      <c r="CI100">
        <f t="shared" si="46"/>
        <v>1.05</v>
      </c>
      <c r="CJ100" t="s">
        <v>143</v>
      </c>
      <c r="CK100" t="s">
        <v>136</v>
      </c>
      <c r="CL100" t="str">
        <f t="shared" si="47"/>
        <v>{"window_index":82,"window_t_start":83,"window_t_end":89,"Data":"2020-05-14","R_e_median":1.01055168648547,"R_e_q0025":0.968363583099191,"R_e_q0975":1.04986350986057,"fit":1.01,"lwr":0.97,"upr":1.05,"low":0.97,"high":1.05},</v>
      </c>
    </row>
    <row r="101" spans="1:90">
      <c r="A101" s="9">
        <f t="shared" si="48"/>
        <v>43959</v>
      </c>
      <c r="B101" s="9">
        <v>43961</v>
      </c>
      <c r="C101">
        <v>83</v>
      </c>
      <c r="D101" s="11">
        <v>83</v>
      </c>
      <c r="E101" s="11">
        <v>84</v>
      </c>
      <c r="F101" s="11">
        <v>90</v>
      </c>
      <c r="G101" s="11">
        <v>88</v>
      </c>
      <c r="H101" s="9">
        <v>43966</v>
      </c>
      <c r="I101">
        <v>0.96908265310198605</v>
      </c>
      <c r="J101">
        <v>1.05249743664859</v>
      </c>
      <c r="K101">
        <v>1.0083891500326201</v>
      </c>
      <c r="N101" t="s">
        <v>131</v>
      </c>
      <c r="O101" t="s">
        <v>132</v>
      </c>
      <c r="P101" t="s">
        <v>133</v>
      </c>
      <c r="Q101" t="s">
        <v>132</v>
      </c>
      <c r="R101" t="s">
        <v>135</v>
      </c>
      <c r="S101">
        <v>83</v>
      </c>
      <c r="T101" t="s">
        <v>136</v>
      </c>
      <c r="U101" t="s">
        <v>132</v>
      </c>
      <c r="V101" t="s">
        <v>137</v>
      </c>
      <c r="W101" t="s">
        <v>132</v>
      </c>
      <c r="X101" t="s">
        <v>135</v>
      </c>
      <c r="Y101">
        <f t="shared" si="37"/>
        <v>84</v>
      </c>
      <c r="Z101" t="s">
        <v>136</v>
      </c>
      <c r="AA101" t="s">
        <v>132</v>
      </c>
      <c r="AB101" t="s">
        <v>138</v>
      </c>
      <c r="AC101" t="s">
        <v>132</v>
      </c>
      <c r="AD101" t="s">
        <v>135</v>
      </c>
      <c r="AE101">
        <f t="shared" si="38"/>
        <v>90</v>
      </c>
      <c r="AF101" t="s">
        <v>136</v>
      </c>
      <c r="AG101" t="s">
        <v>132</v>
      </c>
      <c r="AH101" t="s">
        <v>124</v>
      </c>
      <c r="AI101" t="s">
        <v>132</v>
      </c>
      <c r="AJ101" t="s">
        <v>135</v>
      </c>
      <c r="AK101" t="s">
        <v>132</v>
      </c>
      <c r="AL101" s="34" t="s">
        <v>231</v>
      </c>
      <c r="AM101" t="s">
        <v>132</v>
      </c>
      <c r="AN101" t="s">
        <v>136</v>
      </c>
      <c r="AO101" t="s">
        <v>132</v>
      </c>
      <c r="AP101" t="s">
        <v>139</v>
      </c>
      <c r="AQ101" t="s">
        <v>132</v>
      </c>
      <c r="AR101" t="s">
        <v>135</v>
      </c>
      <c r="AS101">
        <f t="shared" si="39"/>
        <v>1.0083891500326201</v>
      </c>
      <c r="AT101" t="s">
        <v>136</v>
      </c>
      <c r="AU101" t="s">
        <v>132</v>
      </c>
      <c r="AV101" t="s">
        <v>140</v>
      </c>
      <c r="AW101" t="s">
        <v>132</v>
      </c>
      <c r="AX101" t="s">
        <v>135</v>
      </c>
      <c r="AY101">
        <f t="shared" si="40"/>
        <v>0.96908265310198605</v>
      </c>
      <c r="AZ101" t="s">
        <v>136</v>
      </c>
      <c r="BA101" t="s">
        <v>132</v>
      </c>
      <c r="BB101" t="s">
        <v>141</v>
      </c>
      <c r="BC101" t="s">
        <v>132</v>
      </c>
      <c r="BD101" t="s">
        <v>135</v>
      </c>
      <c r="BE101">
        <f t="shared" si="41"/>
        <v>1.05249743664859</v>
      </c>
      <c r="BF101" t="s">
        <v>136</v>
      </c>
      <c r="BG101" t="s">
        <v>132</v>
      </c>
      <c r="BH101" t="s">
        <v>129</v>
      </c>
      <c r="BI101" t="s">
        <v>132</v>
      </c>
      <c r="BJ101" t="s">
        <v>135</v>
      </c>
      <c r="BK101">
        <f t="shared" si="42"/>
        <v>1.01</v>
      </c>
      <c r="BL101" t="s">
        <v>136</v>
      </c>
      <c r="BM101" t="s">
        <v>132</v>
      </c>
      <c r="BN101" t="s">
        <v>128</v>
      </c>
      <c r="BO101" t="s">
        <v>132</v>
      </c>
      <c r="BP101" t="s">
        <v>135</v>
      </c>
      <c r="BQ101">
        <f t="shared" si="43"/>
        <v>0.97</v>
      </c>
      <c r="BR101" t="s">
        <v>136</v>
      </c>
      <c r="BS101" t="s">
        <v>132</v>
      </c>
      <c r="BT101" t="s">
        <v>223</v>
      </c>
      <c r="BU101" t="s">
        <v>132</v>
      </c>
      <c r="BV101" t="s">
        <v>135</v>
      </c>
      <c r="BW101">
        <f t="shared" si="44"/>
        <v>1.05</v>
      </c>
      <c r="BX101" t="s">
        <v>136</v>
      </c>
      <c r="BY101" t="s">
        <v>132</v>
      </c>
      <c r="BZ101" t="s">
        <v>224</v>
      </c>
      <c r="CA101" t="s">
        <v>132</v>
      </c>
      <c r="CB101" t="s">
        <v>135</v>
      </c>
      <c r="CC101">
        <f t="shared" si="45"/>
        <v>0.97</v>
      </c>
      <c r="CD101" t="s">
        <v>136</v>
      </c>
      <c r="CE101" t="s">
        <v>132</v>
      </c>
      <c r="CF101" t="s">
        <v>142</v>
      </c>
      <c r="CG101" t="s">
        <v>132</v>
      </c>
      <c r="CH101" t="s">
        <v>135</v>
      </c>
      <c r="CI101">
        <f t="shared" si="46"/>
        <v>1.05</v>
      </c>
      <c r="CJ101" t="s">
        <v>143</v>
      </c>
      <c r="CK101" t="s">
        <v>136</v>
      </c>
      <c r="CL101" t="str">
        <f t="shared" si="47"/>
        <v>{"window_index":83,"window_t_start":84,"window_t_end":90,"Data":"2020-05-15","R_e_median":1.00838915003262,"R_e_q0025":0.969082653101986,"R_e_q0975":1.05249743664859,"fit":1.01,"lwr":0.97,"upr":1.05,"low":0.97,"high":1.05},</v>
      </c>
    </row>
    <row r="102" spans="1:90">
      <c r="A102" s="9">
        <f t="shared" si="48"/>
        <v>43960</v>
      </c>
      <c r="B102" s="9">
        <v>43962</v>
      </c>
      <c r="C102">
        <v>84</v>
      </c>
      <c r="D102" s="11">
        <v>84</v>
      </c>
      <c r="E102" s="11">
        <v>85</v>
      </c>
      <c r="F102" s="11">
        <v>91</v>
      </c>
      <c r="G102" s="11">
        <v>89</v>
      </c>
      <c r="H102" s="9">
        <v>43967</v>
      </c>
      <c r="I102">
        <v>0.96883763665658795</v>
      </c>
      <c r="J102">
        <v>1.05130164986617</v>
      </c>
      <c r="K102">
        <v>1.01390734649852</v>
      </c>
      <c r="N102" t="s">
        <v>131</v>
      </c>
      <c r="O102" t="s">
        <v>132</v>
      </c>
      <c r="P102" t="s">
        <v>133</v>
      </c>
      <c r="Q102" t="s">
        <v>132</v>
      </c>
      <c r="R102" t="s">
        <v>135</v>
      </c>
      <c r="S102">
        <v>84</v>
      </c>
      <c r="T102" t="s">
        <v>136</v>
      </c>
      <c r="U102" t="s">
        <v>132</v>
      </c>
      <c r="V102" t="s">
        <v>137</v>
      </c>
      <c r="W102" t="s">
        <v>132</v>
      </c>
      <c r="X102" t="s">
        <v>135</v>
      </c>
      <c r="Y102">
        <f t="shared" si="37"/>
        <v>85</v>
      </c>
      <c r="Z102" t="s">
        <v>136</v>
      </c>
      <c r="AA102" t="s">
        <v>132</v>
      </c>
      <c r="AB102" t="s">
        <v>138</v>
      </c>
      <c r="AC102" t="s">
        <v>132</v>
      </c>
      <c r="AD102" t="s">
        <v>135</v>
      </c>
      <c r="AE102">
        <f t="shared" si="38"/>
        <v>91</v>
      </c>
      <c r="AF102" t="s">
        <v>136</v>
      </c>
      <c r="AG102" t="s">
        <v>132</v>
      </c>
      <c r="AH102" t="s">
        <v>124</v>
      </c>
      <c r="AI102" t="s">
        <v>132</v>
      </c>
      <c r="AJ102" t="s">
        <v>135</v>
      </c>
      <c r="AK102" t="s">
        <v>132</v>
      </c>
      <c r="AL102" s="34" t="s">
        <v>232</v>
      </c>
      <c r="AM102" t="s">
        <v>132</v>
      </c>
      <c r="AN102" t="s">
        <v>136</v>
      </c>
      <c r="AO102" t="s">
        <v>132</v>
      </c>
      <c r="AP102" t="s">
        <v>139</v>
      </c>
      <c r="AQ102" t="s">
        <v>132</v>
      </c>
      <c r="AR102" t="s">
        <v>135</v>
      </c>
      <c r="AS102">
        <f t="shared" si="39"/>
        <v>1.01390734649852</v>
      </c>
      <c r="AT102" t="s">
        <v>136</v>
      </c>
      <c r="AU102" t="s">
        <v>132</v>
      </c>
      <c r="AV102" t="s">
        <v>140</v>
      </c>
      <c r="AW102" t="s">
        <v>132</v>
      </c>
      <c r="AX102" t="s">
        <v>135</v>
      </c>
      <c r="AY102">
        <f t="shared" si="40"/>
        <v>0.96883763665658795</v>
      </c>
      <c r="AZ102" t="s">
        <v>136</v>
      </c>
      <c r="BA102" t="s">
        <v>132</v>
      </c>
      <c r="BB102" t="s">
        <v>141</v>
      </c>
      <c r="BC102" t="s">
        <v>132</v>
      </c>
      <c r="BD102" t="s">
        <v>135</v>
      </c>
      <c r="BE102">
        <f t="shared" si="41"/>
        <v>1.05130164986617</v>
      </c>
      <c r="BF102" t="s">
        <v>136</v>
      </c>
      <c r="BG102" t="s">
        <v>132</v>
      </c>
      <c r="BH102" t="s">
        <v>129</v>
      </c>
      <c r="BI102" t="s">
        <v>132</v>
      </c>
      <c r="BJ102" t="s">
        <v>135</v>
      </c>
      <c r="BK102">
        <f t="shared" si="42"/>
        <v>1.01</v>
      </c>
      <c r="BL102" t="s">
        <v>136</v>
      </c>
      <c r="BM102" t="s">
        <v>132</v>
      </c>
      <c r="BN102" t="s">
        <v>128</v>
      </c>
      <c r="BO102" t="s">
        <v>132</v>
      </c>
      <c r="BP102" t="s">
        <v>135</v>
      </c>
      <c r="BQ102">
        <f t="shared" si="43"/>
        <v>0.97</v>
      </c>
      <c r="BR102" t="s">
        <v>136</v>
      </c>
      <c r="BS102" t="s">
        <v>132</v>
      </c>
      <c r="BT102" t="s">
        <v>223</v>
      </c>
      <c r="BU102" t="s">
        <v>132</v>
      </c>
      <c r="BV102" t="s">
        <v>135</v>
      </c>
      <c r="BW102">
        <f t="shared" si="44"/>
        <v>1.05</v>
      </c>
      <c r="BX102" t="s">
        <v>136</v>
      </c>
      <c r="BY102" t="s">
        <v>132</v>
      </c>
      <c r="BZ102" t="s">
        <v>224</v>
      </c>
      <c r="CA102" t="s">
        <v>132</v>
      </c>
      <c r="CB102" t="s">
        <v>135</v>
      </c>
      <c r="CC102">
        <f t="shared" si="45"/>
        <v>0.97</v>
      </c>
      <c r="CD102" t="s">
        <v>136</v>
      </c>
      <c r="CE102" t="s">
        <v>132</v>
      </c>
      <c r="CF102" t="s">
        <v>142</v>
      </c>
      <c r="CG102" t="s">
        <v>132</v>
      </c>
      <c r="CH102" t="s">
        <v>135</v>
      </c>
      <c r="CI102">
        <f t="shared" si="46"/>
        <v>1.05</v>
      </c>
      <c r="CJ102" t="s">
        <v>143</v>
      </c>
      <c r="CK102" t="s">
        <v>136</v>
      </c>
      <c r="CL102" t="str">
        <f t="shared" si="47"/>
        <v>{"window_index":84,"window_t_start":85,"window_t_end":91,"Data":"2020-05-16","R_e_median":1.01390734649852,"R_e_q0025":0.968837636656588,"R_e_q0975":1.05130164986617,"fit":1.01,"lwr":0.97,"upr":1.05,"low":0.97,"high":1.05},</v>
      </c>
    </row>
    <row r="103" spans="1:90">
      <c r="A103" s="9">
        <f t="shared" si="48"/>
        <v>43961</v>
      </c>
      <c r="B103" s="9">
        <v>43963</v>
      </c>
      <c r="C103">
        <v>85</v>
      </c>
      <c r="D103" s="11">
        <v>85</v>
      </c>
      <c r="E103" s="11">
        <v>86</v>
      </c>
      <c r="F103" s="11">
        <v>92</v>
      </c>
      <c r="G103" s="11">
        <v>90</v>
      </c>
      <c r="H103" s="9">
        <v>43968</v>
      </c>
      <c r="I103">
        <v>0.969564696326083</v>
      </c>
      <c r="J103">
        <v>1.0203789765236899</v>
      </c>
      <c r="K103">
        <v>1.0644899263619001</v>
      </c>
      <c r="N103" t="s">
        <v>131</v>
      </c>
      <c r="O103" t="s">
        <v>132</v>
      </c>
      <c r="P103" t="s">
        <v>133</v>
      </c>
      <c r="Q103" t="s">
        <v>132</v>
      </c>
      <c r="R103" t="s">
        <v>135</v>
      </c>
      <c r="S103">
        <v>85</v>
      </c>
      <c r="T103" t="s">
        <v>136</v>
      </c>
      <c r="U103" t="s">
        <v>132</v>
      </c>
      <c r="V103" t="s">
        <v>137</v>
      </c>
      <c r="W103" t="s">
        <v>132</v>
      </c>
      <c r="X103" t="s">
        <v>135</v>
      </c>
      <c r="Y103">
        <f t="shared" si="37"/>
        <v>86</v>
      </c>
      <c r="Z103" t="s">
        <v>136</v>
      </c>
      <c r="AA103" t="s">
        <v>132</v>
      </c>
      <c r="AB103" t="s">
        <v>138</v>
      </c>
      <c r="AC103" t="s">
        <v>132</v>
      </c>
      <c r="AD103" t="s">
        <v>135</v>
      </c>
      <c r="AE103">
        <f t="shared" si="38"/>
        <v>92</v>
      </c>
      <c r="AF103" t="s">
        <v>136</v>
      </c>
      <c r="AG103" t="s">
        <v>132</v>
      </c>
      <c r="AH103" t="s">
        <v>124</v>
      </c>
      <c r="AI103" t="s">
        <v>132</v>
      </c>
      <c r="AJ103" t="s">
        <v>135</v>
      </c>
      <c r="AK103" t="s">
        <v>132</v>
      </c>
      <c r="AL103" s="34" t="s">
        <v>233</v>
      </c>
      <c r="AM103" t="s">
        <v>132</v>
      </c>
      <c r="AN103" t="s">
        <v>136</v>
      </c>
      <c r="AO103" t="s">
        <v>132</v>
      </c>
      <c r="AP103" t="s">
        <v>139</v>
      </c>
      <c r="AQ103" t="s">
        <v>132</v>
      </c>
      <c r="AR103" t="s">
        <v>135</v>
      </c>
      <c r="AS103">
        <f t="shared" si="39"/>
        <v>1.0644899263619001</v>
      </c>
      <c r="AT103" t="s">
        <v>136</v>
      </c>
      <c r="AU103" t="s">
        <v>132</v>
      </c>
      <c r="AV103" t="s">
        <v>140</v>
      </c>
      <c r="AW103" t="s">
        <v>132</v>
      </c>
      <c r="AX103" t="s">
        <v>135</v>
      </c>
      <c r="AY103">
        <f t="shared" si="40"/>
        <v>0.969564696326083</v>
      </c>
      <c r="AZ103" t="s">
        <v>136</v>
      </c>
      <c r="BA103" t="s">
        <v>132</v>
      </c>
      <c r="BB103" t="s">
        <v>141</v>
      </c>
      <c r="BC103" t="s">
        <v>132</v>
      </c>
      <c r="BD103" t="s">
        <v>135</v>
      </c>
      <c r="BE103">
        <f t="shared" si="41"/>
        <v>1.0203789765236899</v>
      </c>
      <c r="BF103" t="s">
        <v>136</v>
      </c>
      <c r="BG103" t="s">
        <v>132</v>
      </c>
      <c r="BH103" t="s">
        <v>129</v>
      </c>
      <c r="BI103" t="s">
        <v>132</v>
      </c>
      <c r="BJ103" t="s">
        <v>135</v>
      </c>
      <c r="BK103">
        <f t="shared" si="42"/>
        <v>1.06</v>
      </c>
      <c r="BL103" t="s">
        <v>136</v>
      </c>
      <c r="BM103" t="s">
        <v>132</v>
      </c>
      <c r="BN103" t="s">
        <v>128</v>
      </c>
      <c r="BO103" t="s">
        <v>132</v>
      </c>
      <c r="BP103" t="s">
        <v>135</v>
      </c>
      <c r="BQ103">
        <f t="shared" si="43"/>
        <v>0.97</v>
      </c>
      <c r="BR103" t="s">
        <v>136</v>
      </c>
      <c r="BS103" t="s">
        <v>132</v>
      </c>
      <c r="BT103" t="s">
        <v>223</v>
      </c>
      <c r="BU103" t="s">
        <v>132</v>
      </c>
      <c r="BV103" t="s">
        <v>135</v>
      </c>
      <c r="BW103">
        <f t="shared" si="44"/>
        <v>1.02</v>
      </c>
      <c r="BX103" t="s">
        <v>136</v>
      </c>
      <c r="BY103" t="s">
        <v>132</v>
      </c>
      <c r="BZ103" t="s">
        <v>224</v>
      </c>
      <c r="CA103" t="s">
        <v>132</v>
      </c>
      <c r="CB103" t="s">
        <v>135</v>
      </c>
      <c r="CC103">
        <f t="shared" si="45"/>
        <v>0.97</v>
      </c>
      <c r="CD103" t="s">
        <v>136</v>
      </c>
      <c r="CE103" t="s">
        <v>132</v>
      </c>
      <c r="CF103" t="s">
        <v>142</v>
      </c>
      <c r="CG103" t="s">
        <v>132</v>
      </c>
      <c r="CH103" t="s">
        <v>135</v>
      </c>
      <c r="CI103">
        <f t="shared" si="46"/>
        <v>1.02</v>
      </c>
      <c r="CJ103" t="s">
        <v>143</v>
      </c>
      <c r="CK103" t="s">
        <v>136</v>
      </c>
      <c r="CL103" t="str">
        <f t="shared" si="47"/>
        <v>{"window_index":85,"window_t_start":86,"window_t_end":92,"Data":"2020-05-17","R_e_median":1.0644899263619,"R_e_q0025":0.969564696326083,"R_e_q0975":1.02037897652369,"fit":1.06,"lwr":0.97,"upr":1.02,"low":0.97,"high":1.02},</v>
      </c>
    </row>
    <row r="104" spans="1:90">
      <c r="A104" s="9">
        <f t="shared" si="48"/>
        <v>43962</v>
      </c>
      <c r="B104" s="9">
        <v>43964</v>
      </c>
      <c r="C104">
        <v>86</v>
      </c>
      <c r="D104" s="11">
        <v>86</v>
      </c>
      <c r="E104" s="11">
        <v>87</v>
      </c>
      <c r="F104" s="11">
        <v>93</v>
      </c>
      <c r="G104" s="11">
        <v>91</v>
      </c>
      <c r="H104" s="9">
        <v>43969</v>
      </c>
      <c r="I104">
        <v>0.98553071361039501</v>
      </c>
      <c r="J104">
        <v>1.0737419603978799</v>
      </c>
      <c r="K104">
        <v>1.0306856465637699</v>
      </c>
      <c r="N104" t="s">
        <v>131</v>
      </c>
      <c r="O104" t="s">
        <v>132</v>
      </c>
      <c r="P104" t="s">
        <v>133</v>
      </c>
      <c r="Q104" t="s">
        <v>132</v>
      </c>
      <c r="R104" t="s">
        <v>135</v>
      </c>
      <c r="S104">
        <v>86</v>
      </c>
      <c r="T104" t="s">
        <v>136</v>
      </c>
      <c r="U104" t="s">
        <v>132</v>
      </c>
      <c r="V104" t="s">
        <v>137</v>
      </c>
      <c r="W104" t="s">
        <v>132</v>
      </c>
      <c r="X104" t="s">
        <v>135</v>
      </c>
      <c r="Y104">
        <f t="shared" si="37"/>
        <v>87</v>
      </c>
      <c r="Z104" t="s">
        <v>136</v>
      </c>
      <c r="AA104" t="s">
        <v>132</v>
      </c>
      <c r="AB104" t="s">
        <v>138</v>
      </c>
      <c r="AC104" t="s">
        <v>132</v>
      </c>
      <c r="AD104" t="s">
        <v>135</v>
      </c>
      <c r="AE104">
        <f t="shared" si="38"/>
        <v>93</v>
      </c>
      <c r="AF104" t="s">
        <v>136</v>
      </c>
      <c r="AG104" t="s">
        <v>132</v>
      </c>
      <c r="AH104" t="s">
        <v>124</v>
      </c>
      <c r="AI104" t="s">
        <v>132</v>
      </c>
      <c r="AJ104" t="s">
        <v>135</v>
      </c>
      <c r="AK104" t="s">
        <v>132</v>
      </c>
      <c r="AL104" s="34" t="s">
        <v>234</v>
      </c>
      <c r="AM104" t="s">
        <v>132</v>
      </c>
      <c r="AN104" t="s">
        <v>136</v>
      </c>
      <c r="AO104" t="s">
        <v>132</v>
      </c>
      <c r="AP104" t="s">
        <v>139</v>
      </c>
      <c r="AQ104" t="s">
        <v>132</v>
      </c>
      <c r="AR104" t="s">
        <v>135</v>
      </c>
      <c r="AS104">
        <f t="shared" si="39"/>
        <v>1.0306856465637699</v>
      </c>
      <c r="AT104" t="s">
        <v>136</v>
      </c>
      <c r="AU104" t="s">
        <v>132</v>
      </c>
      <c r="AV104" t="s">
        <v>140</v>
      </c>
      <c r="AW104" t="s">
        <v>132</v>
      </c>
      <c r="AX104" t="s">
        <v>135</v>
      </c>
      <c r="AY104">
        <f t="shared" si="40"/>
        <v>0.98553071361039501</v>
      </c>
      <c r="AZ104" t="s">
        <v>136</v>
      </c>
      <c r="BA104" t="s">
        <v>132</v>
      </c>
      <c r="BB104" t="s">
        <v>141</v>
      </c>
      <c r="BC104" t="s">
        <v>132</v>
      </c>
      <c r="BD104" t="s">
        <v>135</v>
      </c>
      <c r="BE104">
        <f t="shared" si="41"/>
        <v>1.0737419603978799</v>
      </c>
      <c r="BF104" t="s">
        <v>136</v>
      </c>
      <c r="BG104" t="s">
        <v>132</v>
      </c>
      <c r="BH104" t="s">
        <v>129</v>
      </c>
      <c r="BI104" t="s">
        <v>132</v>
      </c>
      <c r="BJ104" t="s">
        <v>135</v>
      </c>
      <c r="BK104">
        <f t="shared" si="42"/>
        <v>1.03</v>
      </c>
      <c r="BL104" t="s">
        <v>136</v>
      </c>
      <c r="BM104" t="s">
        <v>132</v>
      </c>
      <c r="BN104" t="s">
        <v>128</v>
      </c>
      <c r="BO104" t="s">
        <v>132</v>
      </c>
      <c r="BP104" t="s">
        <v>135</v>
      </c>
      <c r="BQ104">
        <f t="shared" si="43"/>
        <v>0.99</v>
      </c>
      <c r="BR104" t="s">
        <v>136</v>
      </c>
      <c r="BS104" t="s">
        <v>132</v>
      </c>
      <c r="BT104" t="s">
        <v>223</v>
      </c>
      <c r="BU104" t="s">
        <v>132</v>
      </c>
      <c r="BV104" t="s">
        <v>135</v>
      </c>
      <c r="BW104">
        <f t="shared" si="44"/>
        <v>1.07</v>
      </c>
      <c r="BX104" t="s">
        <v>136</v>
      </c>
      <c r="BY104" t="s">
        <v>132</v>
      </c>
      <c r="BZ104" t="s">
        <v>224</v>
      </c>
      <c r="CA104" t="s">
        <v>132</v>
      </c>
      <c r="CB104" t="s">
        <v>135</v>
      </c>
      <c r="CC104">
        <f t="shared" si="45"/>
        <v>0.99</v>
      </c>
      <c r="CD104" t="s">
        <v>136</v>
      </c>
      <c r="CE104" t="s">
        <v>132</v>
      </c>
      <c r="CF104" t="s">
        <v>142</v>
      </c>
      <c r="CG104" t="s">
        <v>132</v>
      </c>
      <c r="CH104" t="s">
        <v>135</v>
      </c>
      <c r="CI104">
        <f t="shared" si="46"/>
        <v>1.07</v>
      </c>
      <c r="CJ104" t="s">
        <v>143</v>
      </c>
      <c r="CK104" t="s">
        <v>136</v>
      </c>
      <c r="CL104" t="str">
        <f t="shared" si="47"/>
        <v>{"window_index":86,"window_t_start":87,"window_t_end":93,"Data":"2020-05-18","R_e_median":1.03068564656377,"R_e_q0025":0.985530713610395,"R_e_q0975":1.07374196039788,"fit":1.03,"lwr":0.99,"upr":1.07,"low":0.99,"high":1.07},</v>
      </c>
    </row>
    <row r="105" spans="1:90">
      <c r="A105" s="9">
        <f t="shared" si="48"/>
        <v>43963</v>
      </c>
      <c r="B105" s="9">
        <v>43965</v>
      </c>
      <c r="C105">
        <v>87</v>
      </c>
      <c r="D105" s="11">
        <v>87</v>
      </c>
      <c r="E105" s="11">
        <v>88</v>
      </c>
      <c r="F105" s="11">
        <v>94</v>
      </c>
      <c r="G105" s="11">
        <v>92</v>
      </c>
      <c r="H105" s="9">
        <v>43970</v>
      </c>
      <c r="I105">
        <v>0.98150924803919903</v>
      </c>
      <c r="J105">
        <v>1.06586414903391</v>
      </c>
      <c r="K105">
        <v>1.02756967655165</v>
      </c>
      <c r="N105" t="s">
        <v>131</v>
      </c>
      <c r="O105" t="s">
        <v>132</v>
      </c>
      <c r="P105" t="s">
        <v>133</v>
      </c>
      <c r="Q105" t="s">
        <v>132</v>
      </c>
      <c r="R105" t="s">
        <v>135</v>
      </c>
      <c r="S105">
        <v>87</v>
      </c>
      <c r="T105" t="s">
        <v>136</v>
      </c>
      <c r="U105" t="s">
        <v>132</v>
      </c>
      <c r="V105" t="s">
        <v>137</v>
      </c>
      <c r="W105" t="s">
        <v>132</v>
      </c>
      <c r="X105" t="s">
        <v>135</v>
      </c>
      <c r="Y105">
        <f t="shared" si="37"/>
        <v>88</v>
      </c>
      <c r="Z105" t="s">
        <v>136</v>
      </c>
      <c r="AA105" t="s">
        <v>132</v>
      </c>
      <c r="AB105" t="s">
        <v>138</v>
      </c>
      <c r="AC105" t="s">
        <v>132</v>
      </c>
      <c r="AD105" t="s">
        <v>135</v>
      </c>
      <c r="AE105">
        <f t="shared" si="38"/>
        <v>94</v>
      </c>
      <c r="AF105" t="s">
        <v>136</v>
      </c>
      <c r="AG105" t="s">
        <v>132</v>
      </c>
      <c r="AH105" t="s">
        <v>124</v>
      </c>
      <c r="AI105" t="s">
        <v>132</v>
      </c>
      <c r="AJ105" t="s">
        <v>135</v>
      </c>
      <c r="AK105" t="s">
        <v>132</v>
      </c>
      <c r="AL105" s="34" t="s">
        <v>235</v>
      </c>
      <c r="AM105" t="s">
        <v>132</v>
      </c>
      <c r="AN105" t="s">
        <v>136</v>
      </c>
      <c r="AO105" t="s">
        <v>132</v>
      </c>
      <c r="AP105" t="s">
        <v>139</v>
      </c>
      <c r="AQ105" t="s">
        <v>132</v>
      </c>
      <c r="AR105" t="s">
        <v>135</v>
      </c>
      <c r="AS105">
        <f t="shared" si="39"/>
        <v>1.02756967655165</v>
      </c>
      <c r="AT105" t="s">
        <v>136</v>
      </c>
      <c r="AU105" t="s">
        <v>132</v>
      </c>
      <c r="AV105" t="s">
        <v>140</v>
      </c>
      <c r="AW105" t="s">
        <v>132</v>
      </c>
      <c r="AX105" t="s">
        <v>135</v>
      </c>
      <c r="AY105">
        <f t="shared" si="40"/>
        <v>0.98150924803919903</v>
      </c>
      <c r="AZ105" t="s">
        <v>136</v>
      </c>
      <c r="BA105" t="s">
        <v>132</v>
      </c>
      <c r="BB105" t="s">
        <v>141</v>
      </c>
      <c r="BC105" t="s">
        <v>132</v>
      </c>
      <c r="BD105" t="s">
        <v>135</v>
      </c>
      <c r="BE105">
        <f t="shared" si="41"/>
        <v>1.06586414903391</v>
      </c>
      <c r="BF105" t="s">
        <v>136</v>
      </c>
      <c r="BG105" t="s">
        <v>132</v>
      </c>
      <c r="BH105" t="s">
        <v>129</v>
      </c>
      <c r="BI105" t="s">
        <v>132</v>
      </c>
      <c r="BJ105" t="s">
        <v>135</v>
      </c>
      <c r="BK105">
        <f t="shared" si="42"/>
        <v>1.03</v>
      </c>
      <c r="BL105" t="s">
        <v>136</v>
      </c>
      <c r="BM105" t="s">
        <v>132</v>
      </c>
      <c r="BN105" t="s">
        <v>128</v>
      </c>
      <c r="BO105" t="s">
        <v>132</v>
      </c>
      <c r="BP105" t="s">
        <v>135</v>
      </c>
      <c r="BQ105">
        <f t="shared" si="43"/>
        <v>0.98</v>
      </c>
      <c r="BR105" t="s">
        <v>136</v>
      </c>
      <c r="BS105" t="s">
        <v>132</v>
      </c>
      <c r="BT105" t="s">
        <v>223</v>
      </c>
      <c r="BU105" t="s">
        <v>132</v>
      </c>
      <c r="BV105" t="s">
        <v>135</v>
      </c>
      <c r="BW105">
        <f t="shared" si="44"/>
        <v>1.07</v>
      </c>
      <c r="BX105" t="s">
        <v>136</v>
      </c>
      <c r="BY105" t="s">
        <v>132</v>
      </c>
      <c r="BZ105" t="s">
        <v>224</v>
      </c>
      <c r="CA105" t="s">
        <v>132</v>
      </c>
      <c r="CB105" t="s">
        <v>135</v>
      </c>
      <c r="CC105">
        <f t="shared" si="45"/>
        <v>0.98</v>
      </c>
      <c r="CD105" t="s">
        <v>136</v>
      </c>
      <c r="CE105" t="s">
        <v>132</v>
      </c>
      <c r="CF105" t="s">
        <v>142</v>
      </c>
      <c r="CG105" t="s">
        <v>132</v>
      </c>
      <c r="CH105" t="s">
        <v>135</v>
      </c>
      <c r="CI105">
        <f t="shared" si="46"/>
        <v>1.07</v>
      </c>
      <c r="CJ105" t="s">
        <v>143</v>
      </c>
      <c r="CK105" t="s">
        <v>136</v>
      </c>
      <c r="CL105" t="str">
        <f t="shared" si="47"/>
        <v>{"window_index":87,"window_t_start":88,"window_t_end":94,"Data":"2020-05-19","R_e_median":1.02756967655165,"R_e_q0025":0.981509248039199,"R_e_q0975":1.06586414903391,"fit":1.03,"lwr":0.98,"upr":1.07,"low":0.98,"high":1.07},</v>
      </c>
    </row>
    <row r="106" spans="1:90">
      <c r="A106" s="9">
        <f t="shared" si="48"/>
        <v>43964</v>
      </c>
      <c r="B106" s="9">
        <v>43966</v>
      </c>
      <c r="C106">
        <v>88</v>
      </c>
      <c r="D106" s="11">
        <v>88</v>
      </c>
      <c r="E106" s="11">
        <v>89</v>
      </c>
      <c r="F106" s="11">
        <v>95</v>
      </c>
      <c r="G106" s="11">
        <v>93</v>
      </c>
      <c r="H106" s="9">
        <v>43971</v>
      </c>
      <c r="I106">
        <v>0.97165266255642402</v>
      </c>
      <c r="J106">
        <v>1.0656058164773501</v>
      </c>
      <c r="K106">
        <v>1.0244563697617699</v>
      </c>
      <c r="N106" t="s">
        <v>131</v>
      </c>
      <c r="O106" t="s">
        <v>132</v>
      </c>
      <c r="P106" t="s">
        <v>133</v>
      </c>
      <c r="Q106" t="s">
        <v>132</v>
      </c>
      <c r="R106" t="s">
        <v>135</v>
      </c>
      <c r="S106">
        <v>88</v>
      </c>
      <c r="T106" t="s">
        <v>136</v>
      </c>
      <c r="U106" t="s">
        <v>132</v>
      </c>
      <c r="V106" t="s">
        <v>137</v>
      </c>
      <c r="W106" t="s">
        <v>132</v>
      </c>
      <c r="X106" t="s">
        <v>135</v>
      </c>
      <c r="Y106">
        <f t="shared" si="37"/>
        <v>89</v>
      </c>
      <c r="Z106" t="s">
        <v>136</v>
      </c>
      <c r="AA106" t="s">
        <v>132</v>
      </c>
      <c r="AB106" t="s">
        <v>138</v>
      </c>
      <c r="AC106" t="s">
        <v>132</v>
      </c>
      <c r="AD106" t="s">
        <v>135</v>
      </c>
      <c r="AE106">
        <f t="shared" si="38"/>
        <v>95</v>
      </c>
      <c r="AF106" t="s">
        <v>136</v>
      </c>
      <c r="AG106" t="s">
        <v>132</v>
      </c>
      <c r="AH106" t="s">
        <v>124</v>
      </c>
      <c r="AI106" t="s">
        <v>132</v>
      </c>
      <c r="AJ106" t="s">
        <v>135</v>
      </c>
      <c r="AK106" t="s">
        <v>132</v>
      </c>
      <c r="AL106" s="34" t="s">
        <v>236</v>
      </c>
      <c r="AM106" t="s">
        <v>132</v>
      </c>
      <c r="AN106" t="s">
        <v>136</v>
      </c>
      <c r="AO106" t="s">
        <v>132</v>
      </c>
      <c r="AP106" t="s">
        <v>139</v>
      </c>
      <c r="AQ106" t="s">
        <v>132</v>
      </c>
      <c r="AR106" t="s">
        <v>135</v>
      </c>
      <c r="AS106">
        <f t="shared" si="39"/>
        <v>1.0244563697617699</v>
      </c>
      <c r="AT106" t="s">
        <v>136</v>
      </c>
      <c r="AU106" t="s">
        <v>132</v>
      </c>
      <c r="AV106" t="s">
        <v>140</v>
      </c>
      <c r="AW106" t="s">
        <v>132</v>
      </c>
      <c r="AX106" t="s">
        <v>135</v>
      </c>
      <c r="AY106">
        <f t="shared" si="40"/>
        <v>0.97165266255642402</v>
      </c>
      <c r="AZ106" t="s">
        <v>136</v>
      </c>
      <c r="BA106" t="s">
        <v>132</v>
      </c>
      <c r="BB106" t="s">
        <v>141</v>
      </c>
      <c r="BC106" t="s">
        <v>132</v>
      </c>
      <c r="BD106" t="s">
        <v>135</v>
      </c>
      <c r="BE106">
        <f t="shared" si="41"/>
        <v>1.0656058164773501</v>
      </c>
      <c r="BF106" t="s">
        <v>136</v>
      </c>
      <c r="BG106" t="s">
        <v>132</v>
      </c>
      <c r="BH106" t="s">
        <v>129</v>
      </c>
      <c r="BI106" t="s">
        <v>132</v>
      </c>
      <c r="BJ106" t="s">
        <v>135</v>
      </c>
      <c r="BK106">
        <f t="shared" si="42"/>
        <v>1.02</v>
      </c>
      <c r="BL106" t="s">
        <v>136</v>
      </c>
      <c r="BM106" t="s">
        <v>132</v>
      </c>
      <c r="BN106" t="s">
        <v>128</v>
      </c>
      <c r="BO106" t="s">
        <v>132</v>
      </c>
      <c r="BP106" t="s">
        <v>135</v>
      </c>
      <c r="BQ106">
        <f t="shared" si="43"/>
        <v>0.97</v>
      </c>
      <c r="BR106" t="s">
        <v>136</v>
      </c>
      <c r="BS106" t="s">
        <v>132</v>
      </c>
      <c r="BT106" t="s">
        <v>223</v>
      </c>
      <c r="BU106" t="s">
        <v>132</v>
      </c>
      <c r="BV106" t="s">
        <v>135</v>
      </c>
      <c r="BW106">
        <f t="shared" si="44"/>
        <v>1.07</v>
      </c>
      <c r="BX106" t="s">
        <v>136</v>
      </c>
      <c r="BY106" t="s">
        <v>132</v>
      </c>
      <c r="BZ106" t="s">
        <v>224</v>
      </c>
      <c r="CA106" t="s">
        <v>132</v>
      </c>
      <c r="CB106" t="s">
        <v>135</v>
      </c>
      <c r="CC106">
        <f t="shared" si="45"/>
        <v>0.97</v>
      </c>
      <c r="CD106" t="s">
        <v>136</v>
      </c>
      <c r="CE106" t="s">
        <v>132</v>
      </c>
      <c r="CF106" t="s">
        <v>142</v>
      </c>
      <c r="CG106" t="s">
        <v>132</v>
      </c>
      <c r="CH106" t="s">
        <v>135</v>
      </c>
      <c r="CI106">
        <f t="shared" si="46"/>
        <v>1.07</v>
      </c>
      <c r="CJ106" t="s">
        <v>143</v>
      </c>
      <c r="CK106" t="s">
        <v>136</v>
      </c>
      <c r="CL106" t="str">
        <f t="shared" si="47"/>
        <v>{"window_index":88,"window_t_start":89,"window_t_end":95,"Data":"2020-05-20","R_e_median":1.02445636976177,"R_e_q0025":0.971652662556424,"R_e_q0975":1.06560581647735,"fit":1.02,"lwr":0.97,"upr":1.07,"low":0.97,"high":1.07},</v>
      </c>
    </row>
    <row r="107" spans="1:90">
      <c r="A107" s="9">
        <f t="shared" si="48"/>
        <v>43965</v>
      </c>
      <c r="B107" s="9">
        <v>43967</v>
      </c>
      <c r="C107">
        <v>89</v>
      </c>
      <c r="D107" s="11">
        <v>89</v>
      </c>
      <c r="E107" s="11">
        <v>90</v>
      </c>
      <c r="F107" s="11">
        <v>96</v>
      </c>
      <c r="G107" s="11">
        <v>94</v>
      </c>
      <c r="H107" s="9">
        <v>43972</v>
      </c>
      <c r="I107">
        <v>0.95420056726633296</v>
      </c>
      <c r="J107">
        <v>1.05005792508355</v>
      </c>
      <c r="K107">
        <v>1.0031212964565801</v>
      </c>
      <c r="N107" t="s">
        <v>131</v>
      </c>
      <c r="O107" t="s">
        <v>132</v>
      </c>
      <c r="P107" t="s">
        <v>133</v>
      </c>
      <c r="Q107" t="s">
        <v>132</v>
      </c>
      <c r="R107" t="s">
        <v>135</v>
      </c>
      <c r="S107">
        <v>89</v>
      </c>
      <c r="T107" t="s">
        <v>136</v>
      </c>
      <c r="U107" t="s">
        <v>132</v>
      </c>
      <c r="V107" t="s">
        <v>137</v>
      </c>
      <c r="W107" t="s">
        <v>132</v>
      </c>
      <c r="X107" t="s">
        <v>135</v>
      </c>
      <c r="Y107">
        <f t="shared" si="37"/>
        <v>90</v>
      </c>
      <c r="Z107" t="s">
        <v>136</v>
      </c>
      <c r="AA107" t="s">
        <v>132</v>
      </c>
      <c r="AB107" t="s">
        <v>138</v>
      </c>
      <c r="AC107" t="s">
        <v>132</v>
      </c>
      <c r="AD107" t="s">
        <v>135</v>
      </c>
      <c r="AE107">
        <f t="shared" si="38"/>
        <v>96</v>
      </c>
      <c r="AF107" t="s">
        <v>136</v>
      </c>
      <c r="AG107" t="s">
        <v>132</v>
      </c>
      <c r="AH107" t="s">
        <v>124</v>
      </c>
      <c r="AI107" t="s">
        <v>132</v>
      </c>
      <c r="AJ107" t="s">
        <v>135</v>
      </c>
      <c r="AK107" t="s">
        <v>132</v>
      </c>
      <c r="AL107" s="34" t="s">
        <v>237</v>
      </c>
      <c r="AM107" t="s">
        <v>132</v>
      </c>
      <c r="AN107" t="s">
        <v>136</v>
      </c>
      <c r="AO107" t="s">
        <v>132</v>
      </c>
      <c r="AP107" t="s">
        <v>139</v>
      </c>
      <c r="AQ107" t="s">
        <v>132</v>
      </c>
      <c r="AR107" t="s">
        <v>135</v>
      </c>
      <c r="AS107">
        <f t="shared" si="39"/>
        <v>1.0031212964565801</v>
      </c>
      <c r="AT107" t="s">
        <v>136</v>
      </c>
      <c r="AU107" t="s">
        <v>132</v>
      </c>
      <c r="AV107" t="s">
        <v>140</v>
      </c>
      <c r="AW107" t="s">
        <v>132</v>
      </c>
      <c r="AX107" t="s">
        <v>135</v>
      </c>
      <c r="AY107">
        <f t="shared" si="40"/>
        <v>0.95420056726633296</v>
      </c>
      <c r="AZ107" t="s">
        <v>136</v>
      </c>
      <c r="BA107" t="s">
        <v>132</v>
      </c>
      <c r="BB107" t="s">
        <v>141</v>
      </c>
      <c r="BC107" t="s">
        <v>132</v>
      </c>
      <c r="BD107" t="s">
        <v>135</v>
      </c>
      <c r="BE107">
        <f t="shared" si="41"/>
        <v>1.05005792508355</v>
      </c>
      <c r="BF107" t="s">
        <v>136</v>
      </c>
      <c r="BG107" t="s">
        <v>132</v>
      </c>
      <c r="BH107" t="s">
        <v>129</v>
      </c>
      <c r="BI107" t="s">
        <v>132</v>
      </c>
      <c r="BJ107" t="s">
        <v>135</v>
      </c>
      <c r="BK107">
        <f t="shared" si="42"/>
        <v>1</v>
      </c>
      <c r="BL107" t="s">
        <v>136</v>
      </c>
      <c r="BM107" t="s">
        <v>132</v>
      </c>
      <c r="BN107" t="s">
        <v>128</v>
      </c>
      <c r="BO107" t="s">
        <v>132</v>
      </c>
      <c r="BP107" t="s">
        <v>135</v>
      </c>
      <c r="BQ107">
        <f t="shared" si="43"/>
        <v>0.95</v>
      </c>
      <c r="BR107" t="s">
        <v>136</v>
      </c>
      <c r="BS107" t="s">
        <v>132</v>
      </c>
      <c r="BT107" t="s">
        <v>223</v>
      </c>
      <c r="BU107" t="s">
        <v>132</v>
      </c>
      <c r="BV107" t="s">
        <v>135</v>
      </c>
      <c r="BW107">
        <f t="shared" si="44"/>
        <v>1.05</v>
      </c>
      <c r="BX107" t="s">
        <v>136</v>
      </c>
      <c r="BY107" t="s">
        <v>132</v>
      </c>
      <c r="BZ107" t="s">
        <v>224</v>
      </c>
      <c r="CA107" t="s">
        <v>132</v>
      </c>
      <c r="CB107" t="s">
        <v>135</v>
      </c>
      <c r="CC107">
        <f t="shared" si="45"/>
        <v>0.95</v>
      </c>
      <c r="CD107" t="s">
        <v>136</v>
      </c>
      <c r="CE107" t="s">
        <v>132</v>
      </c>
      <c r="CF107" t="s">
        <v>142</v>
      </c>
      <c r="CG107" t="s">
        <v>132</v>
      </c>
      <c r="CH107" t="s">
        <v>135</v>
      </c>
      <c r="CI107">
        <f t="shared" si="46"/>
        <v>1.05</v>
      </c>
      <c r="CJ107" t="s">
        <v>143</v>
      </c>
      <c r="CK107" t="s">
        <v>136</v>
      </c>
      <c r="CL107" t="str">
        <f t="shared" si="47"/>
        <v>{"window_index":89,"window_t_start":90,"window_t_end":96,"Data":"2020-05-21","R_e_median":1.00312129645658,"R_e_q0025":0.954200567266333,"R_e_q0975":1.05005792508355,"fit":1,"lwr":0.95,"upr":1.05,"low":0.95,"high":1.05},</v>
      </c>
    </row>
    <row r="108" spans="1:90">
      <c r="A108" s="9">
        <f t="shared" si="48"/>
        <v>43966</v>
      </c>
      <c r="B108" s="9">
        <v>43968</v>
      </c>
      <c r="C108">
        <v>90</v>
      </c>
      <c r="D108" s="11">
        <v>90</v>
      </c>
      <c r="E108" s="11">
        <v>91</v>
      </c>
      <c r="F108" s="11">
        <v>97</v>
      </c>
      <c r="G108" s="11">
        <v>95</v>
      </c>
      <c r="H108" s="9">
        <v>43973</v>
      </c>
      <c r="I108">
        <v>0.95300478048390502</v>
      </c>
      <c r="J108">
        <v>1.05080096408644</v>
      </c>
      <c r="K108">
        <v>1.0009481071147901</v>
      </c>
      <c r="N108" t="s">
        <v>131</v>
      </c>
      <c r="O108" t="s">
        <v>132</v>
      </c>
      <c r="P108" t="s">
        <v>133</v>
      </c>
      <c r="Q108" t="s">
        <v>132</v>
      </c>
      <c r="R108" t="s">
        <v>135</v>
      </c>
      <c r="S108">
        <v>90</v>
      </c>
      <c r="T108" t="s">
        <v>136</v>
      </c>
      <c r="U108" t="s">
        <v>132</v>
      </c>
      <c r="V108" t="s">
        <v>137</v>
      </c>
      <c r="W108" t="s">
        <v>132</v>
      </c>
      <c r="X108" t="s">
        <v>135</v>
      </c>
      <c r="Y108">
        <f t="shared" si="37"/>
        <v>91</v>
      </c>
      <c r="Z108" t="s">
        <v>136</v>
      </c>
      <c r="AA108" t="s">
        <v>132</v>
      </c>
      <c r="AB108" t="s">
        <v>138</v>
      </c>
      <c r="AC108" t="s">
        <v>132</v>
      </c>
      <c r="AD108" t="s">
        <v>135</v>
      </c>
      <c r="AE108">
        <f t="shared" si="38"/>
        <v>97</v>
      </c>
      <c r="AF108" t="s">
        <v>136</v>
      </c>
      <c r="AG108" t="s">
        <v>132</v>
      </c>
      <c r="AH108" t="s">
        <v>124</v>
      </c>
      <c r="AI108" t="s">
        <v>132</v>
      </c>
      <c r="AJ108" t="s">
        <v>135</v>
      </c>
      <c r="AK108" t="s">
        <v>132</v>
      </c>
      <c r="AL108" s="34" t="s">
        <v>238</v>
      </c>
      <c r="AM108" t="s">
        <v>132</v>
      </c>
      <c r="AN108" t="s">
        <v>136</v>
      </c>
      <c r="AO108" t="s">
        <v>132</v>
      </c>
      <c r="AP108" t="s">
        <v>139</v>
      </c>
      <c r="AQ108" t="s">
        <v>132</v>
      </c>
      <c r="AR108" t="s">
        <v>135</v>
      </c>
      <c r="AS108">
        <f t="shared" si="39"/>
        <v>1.0009481071147901</v>
      </c>
      <c r="AT108" t="s">
        <v>136</v>
      </c>
      <c r="AU108" t="s">
        <v>132</v>
      </c>
      <c r="AV108" t="s">
        <v>140</v>
      </c>
      <c r="AW108" t="s">
        <v>132</v>
      </c>
      <c r="AX108" t="s">
        <v>135</v>
      </c>
      <c r="AY108">
        <f t="shared" si="40"/>
        <v>0.95300478048390502</v>
      </c>
      <c r="AZ108" t="s">
        <v>136</v>
      </c>
      <c r="BA108" t="s">
        <v>132</v>
      </c>
      <c r="BB108" t="s">
        <v>141</v>
      </c>
      <c r="BC108" t="s">
        <v>132</v>
      </c>
      <c r="BD108" t="s">
        <v>135</v>
      </c>
      <c r="BE108">
        <f t="shared" si="41"/>
        <v>1.05080096408644</v>
      </c>
      <c r="BF108" t="s">
        <v>136</v>
      </c>
      <c r="BG108" t="s">
        <v>132</v>
      </c>
      <c r="BH108" t="s">
        <v>129</v>
      </c>
      <c r="BI108" t="s">
        <v>132</v>
      </c>
      <c r="BJ108" t="s">
        <v>135</v>
      </c>
      <c r="BK108">
        <f t="shared" si="42"/>
        <v>1</v>
      </c>
      <c r="BL108" t="s">
        <v>136</v>
      </c>
      <c r="BM108" t="s">
        <v>132</v>
      </c>
      <c r="BN108" t="s">
        <v>128</v>
      </c>
      <c r="BO108" t="s">
        <v>132</v>
      </c>
      <c r="BP108" t="s">
        <v>135</v>
      </c>
      <c r="BQ108">
        <f t="shared" si="43"/>
        <v>0.95</v>
      </c>
      <c r="BR108" t="s">
        <v>136</v>
      </c>
      <c r="BS108" t="s">
        <v>132</v>
      </c>
      <c r="BT108" t="s">
        <v>223</v>
      </c>
      <c r="BU108" t="s">
        <v>132</v>
      </c>
      <c r="BV108" t="s">
        <v>135</v>
      </c>
      <c r="BW108">
        <f t="shared" si="44"/>
        <v>1.05</v>
      </c>
      <c r="BX108" t="s">
        <v>136</v>
      </c>
      <c r="BY108" t="s">
        <v>132</v>
      </c>
      <c r="BZ108" t="s">
        <v>224</v>
      </c>
      <c r="CA108" t="s">
        <v>132</v>
      </c>
      <c r="CB108" t="s">
        <v>135</v>
      </c>
      <c r="CC108">
        <f t="shared" si="45"/>
        <v>0.95</v>
      </c>
      <c r="CD108" t="s">
        <v>136</v>
      </c>
      <c r="CE108" t="s">
        <v>132</v>
      </c>
      <c r="CF108" t="s">
        <v>142</v>
      </c>
      <c r="CG108" t="s">
        <v>132</v>
      </c>
      <c r="CH108" t="s">
        <v>135</v>
      </c>
      <c r="CI108">
        <f t="shared" si="46"/>
        <v>1.05</v>
      </c>
      <c r="CJ108" t="s">
        <v>143</v>
      </c>
      <c r="CK108" t="s">
        <v>136</v>
      </c>
      <c r="CL108" t="str">
        <f t="shared" si="47"/>
        <v>{"window_index":90,"window_t_start":91,"window_t_end":97,"Data":"2020-05-22","R_e_median":1.00094810711479,"R_e_q0025":0.953004780483905,"R_e_q0975":1.05080096408644,"fit":1,"lwr":0.95,"upr":1.05,"low":0.95,"high":1.05},</v>
      </c>
    </row>
    <row r="109" spans="1:90">
      <c r="A109" s="9">
        <f t="shared" si="48"/>
        <v>43967</v>
      </c>
      <c r="B109" s="9">
        <v>43969</v>
      </c>
      <c r="C109">
        <v>91</v>
      </c>
      <c r="D109" s="11">
        <v>91</v>
      </c>
      <c r="E109" s="11">
        <v>92</v>
      </c>
      <c r="F109" s="11">
        <v>98</v>
      </c>
      <c r="G109" s="11">
        <v>96</v>
      </c>
      <c r="H109" s="9">
        <v>43974</v>
      </c>
      <c r="I109">
        <v>0.94039442321264299</v>
      </c>
      <c r="J109">
        <v>1.0372158674780501</v>
      </c>
      <c r="K109">
        <v>0.98250795637641697</v>
      </c>
      <c r="N109" t="s">
        <v>131</v>
      </c>
      <c r="O109" t="s">
        <v>132</v>
      </c>
      <c r="P109" t="s">
        <v>133</v>
      </c>
      <c r="Q109" t="s">
        <v>132</v>
      </c>
      <c r="R109" t="s">
        <v>135</v>
      </c>
      <c r="S109">
        <v>91</v>
      </c>
      <c r="T109" t="s">
        <v>136</v>
      </c>
      <c r="U109" t="s">
        <v>132</v>
      </c>
      <c r="V109" t="s">
        <v>137</v>
      </c>
      <c r="W109" t="s">
        <v>132</v>
      </c>
      <c r="X109" t="s">
        <v>135</v>
      </c>
      <c r="Y109">
        <f t="shared" si="37"/>
        <v>92</v>
      </c>
      <c r="Z109" t="s">
        <v>136</v>
      </c>
      <c r="AA109" t="s">
        <v>132</v>
      </c>
      <c r="AB109" t="s">
        <v>138</v>
      </c>
      <c r="AC109" t="s">
        <v>132</v>
      </c>
      <c r="AD109" t="s">
        <v>135</v>
      </c>
      <c r="AE109">
        <f t="shared" si="38"/>
        <v>98</v>
      </c>
      <c r="AF109" t="s">
        <v>136</v>
      </c>
      <c r="AG109" t="s">
        <v>132</v>
      </c>
      <c r="AH109" t="s">
        <v>124</v>
      </c>
      <c r="AI109" t="s">
        <v>132</v>
      </c>
      <c r="AJ109" t="s">
        <v>135</v>
      </c>
      <c r="AK109" t="s">
        <v>132</v>
      </c>
      <c r="AL109" s="34" t="s">
        <v>239</v>
      </c>
      <c r="AM109" t="s">
        <v>132</v>
      </c>
      <c r="AN109" t="s">
        <v>136</v>
      </c>
      <c r="AO109" t="s">
        <v>132</v>
      </c>
      <c r="AP109" t="s">
        <v>139</v>
      </c>
      <c r="AQ109" t="s">
        <v>132</v>
      </c>
      <c r="AR109" t="s">
        <v>135</v>
      </c>
      <c r="AS109">
        <f t="shared" si="39"/>
        <v>0.98250795637641697</v>
      </c>
      <c r="AT109" t="s">
        <v>136</v>
      </c>
      <c r="AU109" t="s">
        <v>132</v>
      </c>
      <c r="AV109" t="s">
        <v>140</v>
      </c>
      <c r="AW109" t="s">
        <v>132</v>
      </c>
      <c r="AX109" t="s">
        <v>135</v>
      </c>
      <c r="AY109">
        <f t="shared" si="40"/>
        <v>0.94039442321264299</v>
      </c>
      <c r="AZ109" t="s">
        <v>136</v>
      </c>
      <c r="BA109" t="s">
        <v>132</v>
      </c>
      <c r="BB109" t="s">
        <v>141</v>
      </c>
      <c r="BC109" t="s">
        <v>132</v>
      </c>
      <c r="BD109" t="s">
        <v>135</v>
      </c>
      <c r="BE109">
        <f t="shared" si="41"/>
        <v>1.0372158674780501</v>
      </c>
      <c r="BF109" t="s">
        <v>136</v>
      </c>
      <c r="BG109" t="s">
        <v>132</v>
      </c>
      <c r="BH109" t="s">
        <v>129</v>
      </c>
      <c r="BI109" t="s">
        <v>132</v>
      </c>
      <c r="BJ109" t="s">
        <v>135</v>
      </c>
      <c r="BK109">
        <f t="shared" si="42"/>
        <v>0.98</v>
      </c>
      <c r="BL109" t="s">
        <v>136</v>
      </c>
      <c r="BM109" t="s">
        <v>132</v>
      </c>
      <c r="BN109" t="s">
        <v>128</v>
      </c>
      <c r="BO109" t="s">
        <v>132</v>
      </c>
      <c r="BP109" t="s">
        <v>135</v>
      </c>
      <c r="BQ109">
        <f t="shared" si="43"/>
        <v>0.94</v>
      </c>
      <c r="BR109" t="s">
        <v>136</v>
      </c>
      <c r="BS109" t="s">
        <v>132</v>
      </c>
      <c r="BT109" t="s">
        <v>223</v>
      </c>
      <c r="BU109" t="s">
        <v>132</v>
      </c>
      <c r="BV109" t="s">
        <v>135</v>
      </c>
      <c r="BW109">
        <f t="shared" si="44"/>
        <v>1.04</v>
      </c>
      <c r="BX109" t="s">
        <v>136</v>
      </c>
      <c r="BY109" t="s">
        <v>132</v>
      </c>
      <c r="BZ109" t="s">
        <v>224</v>
      </c>
      <c r="CA109" t="s">
        <v>132</v>
      </c>
      <c r="CB109" t="s">
        <v>135</v>
      </c>
      <c r="CC109">
        <f t="shared" si="45"/>
        <v>0.94</v>
      </c>
      <c r="CD109" t="s">
        <v>136</v>
      </c>
      <c r="CE109" t="s">
        <v>132</v>
      </c>
      <c r="CF109" t="s">
        <v>142</v>
      </c>
      <c r="CG109" t="s">
        <v>132</v>
      </c>
      <c r="CH109" t="s">
        <v>135</v>
      </c>
      <c r="CI109">
        <f t="shared" si="46"/>
        <v>1.04</v>
      </c>
      <c r="CJ109" t="s">
        <v>143</v>
      </c>
      <c r="CK109" t="s">
        <v>136</v>
      </c>
      <c r="CL109" t="str">
        <f t="shared" si="47"/>
        <v>{"window_index":91,"window_t_start":92,"window_t_end":98,"Data":"2020-05-23","R_e_median":0.982507956376417,"R_e_q0025":0.940394423212643,"R_e_q0975":1.03721586747805,"fit":0.98,"lwr":0.94,"upr":1.04,"low":0.94,"high":1.04},</v>
      </c>
    </row>
    <row r="110" spans="1:90">
      <c r="A110" s="9">
        <f t="shared" si="48"/>
        <v>43968</v>
      </c>
      <c r="B110" s="9">
        <v>43970</v>
      </c>
      <c r="C110">
        <v>92</v>
      </c>
      <c r="D110" s="11">
        <v>92</v>
      </c>
      <c r="E110" s="11">
        <v>93</v>
      </c>
      <c r="F110" s="11">
        <v>99</v>
      </c>
      <c r="G110" s="11">
        <v>97</v>
      </c>
      <c r="H110" s="9">
        <v>43975</v>
      </c>
      <c r="I110">
        <v>0.92664953327030197</v>
      </c>
      <c r="J110">
        <v>0.97267800311596697</v>
      </c>
      <c r="K110">
        <v>1.0091028935909501</v>
      </c>
      <c r="N110" t="s">
        <v>131</v>
      </c>
      <c r="O110" t="s">
        <v>132</v>
      </c>
      <c r="P110" t="s">
        <v>133</v>
      </c>
      <c r="Q110" t="s">
        <v>132</v>
      </c>
      <c r="R110" t="s">
        <v>135</v>
      </c>
      <c r="S110">
        <v>92</v>
      </c>
      <c r="T110" t="s">
        <v>136</v>
      </c>
      <c r="U110" t="s">
        <v>132</v>
      </c>
      <c r="V110" t="s">
        <v>137</v>
      </c>
      <c r="W110" t="s">
        <v>132</v>
      </c>
      <c r="X110" t="s">
        <v>135</v>
      </c>
      <c r="Y110">
        <f t="shared" si="37"/>
        <v>93</v>
      </c>
      <c r="Z110" t="s">
        <v>136</v>
      </c>
      <c r="AA110" t="s">
        <v>132</v>
      </c>
      <c r="AB110" t="s">
        <v>138</v>
      </c>
      <c r="AC110" t="s">
        <v>132</v>
      </c>
      <c r="AD110" t="s">
        <v>135</v>
      </c>
      <c r="AE110">
        <f t="shared" si="38"/>
        <v>99</v>
      </c>
      <c r="AF110" t="s">
        <v>136</v>
      </c>
      <c r="AG110" t="s">
        <v>132</v>
      </c>
      <c r="AH110" t="s">
        <v>124</v>
      </c>
      <c r="AI110" t="s">
        <v>132</v>
      </c>
      <c r="AJ110" t="s">
        <v>135</v>
      </c>
      <c r="AK110" t="s">
        <v>132</v>
      </c>
      <c r="AL110" s="34" t="s">
        <v>240</v>
      </c>
      <c r="AM110" t="s">
        <v>132</v>
      </c>
      <c r="AN110" t="s">
        <v>136</v>
      </c>
      <c r="AO110" t="s">
        <v>132</v>
      </c>
      <c r="AP110" t="s">
        <v>139</v>
      </c>
      <c r="AQ110" t="s">
        <v>132</v>
      </c>
      <c r="AR110" t="s">
        <v>135</v>
      </c>
      <c r="AS110">
        <f>J110</f>
        <v>0.97267800311596697</v>
      </c>
      <c r="AT110" t="s">
        <v>136</v>
      </c>
      <c r="AU110" t="s">
        <v>132</v>
      </c>
      <c r="AV110" t="s">
        <v>140</v>
      </c>
      <c r="AW110" t="s">
        <v>132</v>
      </c>
      <c r="AX110" t="s">
        <v>135</v>
      </c>
      <c r="AY110">
        <f t="shared" si="40"/>
        <v>0.92664953327030197</v>
      </c>
      <c r="AZ110" t="s">
        <v>136</v>
      </c>
      <c r="BA110" t="s">
        <v>132</v>
      </c>
      <c r="BB110" t="s">
        <v>141</v>
      </c>
      <c r="BC110" t="s">
        <v>132</v>
      </c>
      <c r="BD110" t="s">
        <v>135</v>
      </c>
      <c r="BE110">
        <f>K110</f>
        <v>1.0091028935909501</v>
      </c>
      <c r="BF110" t="s">
        <v>136</v>
      </c>
      <c r="BG110" t="s">
        <v>132</v>
      </c>
      <c r="BH110" t="s">
        <v>129</v>
      </c>
      <c r="BI110" t="s">
        <v>132</v>
      </c>
      <c r="BJ110" t="s">
        <v>135</v>
      </c>
      <c r="BK110">
        <f t="shared" si="42"/>
        <v>0.97</v>
      </c>
      <c r="BL110" t="s">
        <v>136</v>
      </c>
      <c r="BM110" t="s">
        <v>132</v>
      </c>
      <c r="BN110" t="s">
        <v>128</v>
      </c>
      <c r="BO110" t="s">
        <v>132</v>
      </c>
      <c r="BP110" t="s">
        <v>135</v>
      </c>
      <c r="BQ110">
        <f t="shared" si="43"/>
        <v>0.93</v>
      </c>
      <c r="BR110" t="s">
        <v>136</v>
      </c>
      <c r="BS110" t="s">
        <v>132</v>
      </c>
      <c r="BT110" t="s">
        <v>223</v>
      </c>
      <c r="BU110" t="s">
        <v>132</v>
      </c>
      <c r="BV110" t="s">
        <v>135</v>
      </c>
      <c r="BW110">
        <f t="shared" si="44"/>
        <v>1.01</v>
      </c>
      <c r="BX110" t="s">
        <v>136</v>
      </c>
      <c r="BY110" t="s">
        <v>132</v>
      </c>
      <c r="BZ110" t="s">
        <v>224</v>
      </c>
      <c r="CA110" t="s">
        <v>132</v>
      </c>
      <c r="CB110" t="s">
        <v>135</v>
      </c>
      <c r="CC110">
        <f t="shared" si="45"/>
        <v>0.93</v>
      </c>
      <c r="CD110" t="s">
        <v>136</v>
      </c>
      <c r="CE110" t="s">
        <v>132</v>
      </c>
      <c r="CF110" t="s">
        <v>142</v>
      </c>
      <c r="CG110" t="s">
        <v>132</v>
      </c>
      <c r="CH110" t="s">
        <v>135</v>
      </c>
      <c r="CI110">
        <f t="shared" si="46"/>
        <v>1.01</v>
      </c>
      <c r="CJ110" t="s">
        <v>143</v>
      </c>
      <c r="CK110" t="s">
        <v>136</v>
      </c>
      <c r="CL110" t="str">
        <f t="shared" si="47"/>
        <v>{"window_index":92,"window_t_start":93,"window_t_end":99,"Data":"2020-05-24","R_e_median":0.972678003115967,"R_e_q0025":0.926649533270302,"R_e_q0975":1.00910289359095,"fit":0.97,"lwr":0.93,"upr":1.01,"low":0.93,"high":1.01},</v>
      </c>
    </row>
    <row r="111" spans="1:90">
      <c r="A111" s="9">
        <f t="shared" si="48"/>
        <v>43969</v>
      </c>
      <c r="B111" s="9">
        <v>43971</v>
      </c>
      <c r="C111">
        <v>93</v>
      </c>
      <c r="D111" s="11">
        <v>93</v>
      </c>
      <c r="E111" s="11">
        <v>94</v>
      </c>
      <c r="F111" s="11">
        <v>100</v>
      </c>
      <c r="G111" s="11">
        <v>98</v>
      </c>
      <c r="H111" s="9">
        <v>43976</v>
      </c>
      <c r="I111">
        <v>0.93023156717312006</v>
      </c>
      <c r="J111">
        <v>0.96282674407765501</v>
      </c>
      <c r="K111">
        <v>0.99927027710826999</v>
      </c>
      <c r="N111" t="s">
        <v>131</v>
      </c>
      <c r="O111" t="s">
        <v>132</v>
      </c>
      <c r="P111" t="s">
        <v>133</v>
      </c>
      <c r="Q111" t="s">
        <v>132</v>
      </c>
      <c r="R111" t="s">
        <v>135</v>
      </c>
      <c r="S111">
        <v>93</v>
      </c>
      <c r="T111" t="s">
        <v>136</v>
      </c>
      <c r="U111" t="s">
        <v>132</v>
      </c>
      <c r="V111" t="s">
        <v>137</v>
      </c>
      <c r="W111" t="s">
        <v>132</v>
      </c>
      <c r="X111" t="s">
        <v>135</v>
      </c>
      <c r="Y111">
        <f t="shared" si="37"/>
        <v>94</v>
      </c>
      <c r="Z111" t="s">
        <v>136</v>
      </c>
      <c r="AA111" t="s">
        <v>132</v>
      </c>
      <c r="AB111" t="s">
        <v>138</v>
      </c>
      <c r="AC111" t="s">
        <v>132</v>
      </c>
      <c r="AD111" t="s">
        <v>135</v>
      </c>
      <c r="AE111">
        <f t="shared" si="38"/>
        <v>100</v>
      </c>
      <c r="AF111" t="s">
        <v>136</v>
      </c>
      <c r="AG111" t="s">
        <v>132</v>
      </c>
      <c r="AH111" t="s">
        <v>124</v>
      </c>
      <c r="AI111" t="s">
        <v>132</v>
      </c>
      <c r="AJ111" t="s">
        <v>135</v>
      </c>
      <c r="AK111" t="s">
        <v>132</v>
      </c>
      <c r="AL111" s="34" t="s">
        <v>241</v>
      </c>
      <c r="AM111" t="s">
        <v>132</v>
      </c>
      <c r="AN111" t="s">
        <v>136</v>
      </c>
      <c r="AO111" t="s">
        <v>132</v>
      </c>
      <c r="AP111" t="s">
        <v>139</v>
      </c>
      <c r="AQ111" t="s">
        <v>132</v>
      </c>
      <c r="AR111" t="s">
        <v>135</v>
      </c>
      <c r="AS111">
        <f t="shared" si="39"/>
        <v>0.99927027710826999</v>
      </c>
      <c r="AT111" t="s">
        <v>136</v>
      </c>
      <c r="AU111" t="s">
        <v>132</v>
      </c>
      <c r="AV111" t="s">
        <v>140</v>
      </c>
      <c r="AW111" t="s">
        <v>132</v>
      </c>
      <c r="AX111" t="s">
        <v>135</v>
      </c>
      <c r="AY111">
        <f t="shared" si="40"/>
        <v>0.93023156717312006</v>
      </c>
      <c r="AZ111" t="s">
        <v>136</v>
      </c>
      <c r="BA111" t="s">
        <v>132</v>
      </c>
      <c r="BB111" t="s">
        <v>141</v>
      </c>
      <c r="BC111" t="s">
        <v>132</v>
      </c>
      <c r="BD111" t="s">
        <v>135</v>
      </c>
      <c r="BE111">
        <f t="shared" si="41"/>
        <v>0.96282674407765501</v>
      </c>
      <c r="BF111" t="s">
        <v>136</v>
      </c>
      <c r="BG111" t="s">
        <v>132</v>
      </c>
      <c r="BH111" t="s">
        <v>129</v>
      </c>
      <c r="BI111" t="s">
        <v>132</v>
      </c>
      <c r="BJ111" t="s">
        <v>135</v>
      </c>
      <c r="BK111">
        <f t="shared" si="42"/>
        <v>1</v>
      </c>
      <c r="BL111" t="s">
        <v>136</v>
      </c>
      <c r="BM111" t="s">
        <v>132</v>
      </c>
      <c r="BN111" t="s">
        <v>128</v>
      </c>
      <c r="BO111" t="s">
        <v>132</v>
      </c>
      <c r="BP111" t="s">
        <v>135</v>
      </c>
      <c r="BQ111">
        <f t="shared" si="43"/>
        <v>0.93</v>
      </c>
      <c r="BR111" t="s">
        <v>136</v>
      </c>
      <c r="BS111" t="s">
        <v>132</v>
      </c>
      <c r="BT111" t="s">
        <v>223</v>
      </c>
      <c r="BU111" t="s">
        <v>132</v>
      </c>
      <c r="BV111" t="s">
        <v>135</v>
      </c>
      <c r="BW111">
        <f t="shared" si="44"/>
        <v>0.96</v>
      </c>
      <c r="BX111" t="s">
        <v>136</v>
      </c>
      <c r="BY111" t="s">
        <v>132</v>
      </c>
      <c r="BZ111" t="s">
        <v>224</v>
      </c>
      <c r="CA111" t="s">
        <v>132</v>
      </c>
      <c r="CB111" t="s">
        <v>135</v>
      </c>
      <c r="CC111">
        <f t="shared" si="45"/>
        <v>0.93</v>
      </c>
      <c r="CD111" t="s">
        <v>136</v>
      </c>
      <c r="CE111" t="s">
        <v>132</v>
      </c>
      <c r="CF111" t="s">
        <v>142</v>
      </c>
      <c r="CG111" t="s">
        <v>132</v>
      </c>
      <c r="CH111" t="s">
        <v>135</v>
      </c>
      <c r="CI111">
        <f t="shared" si="46"/>
        <v>0.96</v>
      </c>
      <c r="CJ111" t="s">
        <v>143</v>
      </c>
      <c r="CK111" t="s">
        <v>136</v>
      </c>
      <c r="CL111" t="str">
        <f t="shared" si="47"/>
        <v>{"window_index":93,"window_t_start":94,"window_t_end":100,"Data":"2020-05-25","R_e_median":0.99927027710827,"R_e_q0025":0.93023156717312,"R_e_q0975":0.962826744077655,"fit":1,"lwr":0.93,"upr":0.96,"low":0.93,"high":0.96},</v>
      </c>
    </row>
  </sheetData>
  <mergeCells count="1">
    <mergeCell ref="A94:K94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36</v>
      </c>
      <c r="I1" s="2"/>
      <c r="J1" s="2" t="s">
        <v>41</v>
      </c>
      <c r="K1" s="2"/>
      <c r="L1" s="2" t="s">
        <v>42</v>
      </c>
      <c r="M1" s="2"/>
    </row>
    <row r="2" spans="2:25" s="2" customFormat="1" ht="61" customHeight="1">
      <c r="B2" s="1" t="s">
        <v>25</v>
      </c>
      <c r="C2" s="2" t="s">
        <v>29</v>
      </c>
      <c r="D2" s="2" t="s">
        <v>28</v>
      </c>
      <c r="E2" s="2" t="s">
        <v>27</v>
      </c>
      <c r="F2" s="2" t="s">
        <v>26</v>
      </c>
      <c r="G2" s="4">
        <v>43890</v>
      </c>
    </row>
    <row r="3" spans="2:25" s="2" customFormat="1" ht="61" customHeight="1">
      <c r="B3" s="3" t="s">
        <v>32</v>
      </c>
      <c r="C3" s="6" t="s">
        <v>8</v>
      </c>
      <c r="D3" s="3" t="s">
        <v>9</v>
      </c>
      <c r="E3" s="3" t="s">
        <v>10</v>
      </c>
      <c r="F3" s="3" t="s">
        <v>11</v>
      </c>
      <c r="G3" s="2" t="s">
        <v>44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28</v>
      </c>
      <c r="S3" s="2" t="s">
        <v>27</v>
      </c>
      <c r="T3" s="2" t="s">
        <v>47</v>
      </c>
    </row>
    <row r="4" spans="2:25" s="2" customFormat="1" ht="61" customHeight="1">
      <c r="B4" s="3" t="s">
        <v>31</v>
      </c>
      <c r="C4" s="6" t="s">
        <v>4</v>
      </c>
      <c r="D4" s="3" t="s">
        <v>5</v>
      </c>
      <c r="E4" s="3" t="s">
        <v>6</v>
      </c>
      <c r="F4" s="3" t="s">
        <v>7</v>
      </c>
      <c r="G4" s="2" t="s">
        <v>45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9</v>
      </c>
      <c r="X4" s="8" t="s">
        <v>10</v>
      </c>
      <c r="Y4" s="8" t="s">
        <v>11</v>
      </c>
    </row>
    <row r="5" spans="2:25" s="2" customFormat="1" ht="61" customHeight="1">
      <c r="B5" s="3" t="s">
        <v>30</v>
      </c>
      <c r="C5" s="6" t="s">
        <v>0</v>
      </c>
      <c r="D5" s="3" t="s">
        <v>1</v>
      </c>
      <c r="E5" s="3" t="s">
        <v>2</v>
      </c>
      <c r="F5" s="3" t="s">
        <v>3</v>
      </c>
      <c r="G5" s="2" t="s">
        <v>43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5</v>
      </c>
      <c r="X5" s="8" t="s">
        <v>6</v>
      </c>
      <c r="Y5" s="8" t="s">
        <v>7</v>
      </c>
    </row>
    <row r="6" spans="2:25" s="2" customFormat="1" ht="61" customHeight="1">
      <c r="B6" s="1" t="s">
        <v>24</v>
      </c>
      <c r="C6" s="7"/>
      <c r="G6" s="2" t="s">
        <v>40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1</v>
      </c>
      <c r="X6" s="8" t="s">
        <v>2</v>
      </c>
      <c r="Y6" s="8" t="s">
        <v>3</v>
      </c>
    </row>
    <row r="7" spans="2:25" s="2" customFormat="1" ht="61" customHeight="1">
      <c r="B7" s="1"/>
      <c r="C7" s="7"/>
      <c r="G7" s="2" t="s">
        <v>46</v>
      </c>
      <c r="H7" s="4"/>
      <c r="J7" s="4"/>
      <c r="L7" s="4"/>
      <c r="Q7" s="2" t="s">
        <v>40</v>
      </c>
    </row>
    <row r="8" spans="2:25" s="2" customFormat="1" ht="61" customHeight="1">
      <c r="B8" s="3" t="s">
        <v>33</v>
      </c>
      <c r="C8" s="6" t="s">
        <v>12</v>
      </c>
      <c r="D8" s="3" t="s">
        <v>13</v>
      </c>
      <c r="E8" s="3" t="s">
        <v>14</v>
      </c>
      <c r="F8" s="6" t="s">
        <v>15</v>
      </c>
      <c r="G8" s="3" t="s">
        <v>38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34</v>
      </c>
      <c r="C9" s="6" t="s">
        <v>16</v>
      </c>
      <c r="D9" s="3" t="s">
        <v>17</v>
      </c>
      <c r="E9" s="3" t="s">
        <v>18</v>
      </c>
      <c r="F9" s="6" t="s">
        <v>19</v>
      </c>
      <c r="G9" s="3" t="s">
        <v>37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35</v>
      </c>
      <c r="C10" s="6" t="s">
        <v>20</v>
      </c>
      <c r="D10" s="3" t="s">
        <v>21</v>
      </c>
      <c r="E10" s="3" t="s">
        <v>22</v>
      </c>
      <c r="F10" s="6" t="s">
        <v>23</v>
      </c>
      <c r="G10" s="3" t="s">
        <v>39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CBF-3B7F-E849-AB37-B8718B4961F9}">
  <dimension ref="A1:AO85"/>
  <sheetViews>
    <sheetView workbookViewId="0">
      <pane xSplit="2" topLeftCell="K1" activePane="topRight" state="frozen"/>
      <selection pane="topRight" activeCell="N13" sqref="N13"/>
    </sheetView>
  </sheetViews>
  <sheetFormatPr baseColWidth="10" defaultRowHeight="16"/>
  <cols>
    <col min="1" max="1" width="11.83203125" bestFit="1" customWidth="1"/>
    <col min="2" max="2" width="47.6640625" customWidth="1"/>
    <col min="3" max="4" width="25.33203125" bestFit="1" customWidth="1"/>
    <col min="5" max="5" width="24" bestFit="1" customWidth="1"/>
    <col min="6" max="6" width="28" customWidth="1"/>
    <col min="7" max="11" width="28.83203125" customWidth="1"/>
    <col min="12" max="15" width="28.5" customWidth="1"/>
    <col min="16" max="24" width="28.83203125" customWidth="1"/>
    <col min="25" max="37" width="29.1640625" customWidth="1"/>
    <col min="38" max="41" width="29.33203125" customWidth="1"/>
  </cols>
  <sheetData>
    <row r="1" spans="1:41" ht="23" thickBot="1">
      <c r="B1" s="20"/>
    </row>
    <row r="2" spans="1:41" ht="27" thickBot="1">
      <c r="B2" s="29" t="s">
        <v>101</v>
      </c>
      <c r="C2" s="29" t="s">
        <v>80</v>
      </c>
      <c r="D2" s="29" t="s">
        <v>84</v>
      </c>
      <c r="E2" s="29" t="s">
        <v>93</v>
      </c>
      <c r="F2" s="29" t="s">
        <v>100</v>
      </c>
      <c r="G2" s="29" t="s">
        <v>110</v>
      </c>
      <c r="H2" s="29" t="s">
        <v>116</v>
      </c>
      <c r="I2" s="29" t="s">
        <v>120</v>
      </c>
      <c r="J2" s="29" t="s">
        <v>227</v>
      </c>
      <c r="K2" s="29" t="s">
        <v>244</v>
      </c>
      <c r="L2" s="29" t="s">
        <v>247</v>
      </c>
      <c r="M2" s="29" t="s">
        <v>250</v>
      </c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</row>
    <row r="3" spans="1:41" ht="19">
      <c r="A3" s="49" t="s">
        <v>69</v>
      </c>
      <c r="B3" s="18" t="s">
        <v>70</v>
      </c>
      <c r="C3" s="18" t="s">
        <v>71</v>
      </c>
      <c r="D3" s="18" t="s">
        <v>81</v>
      </c>
      <c r="E3" s="18" t="s">
        <v>89</v>
      </c>
      <c r="F3" s="18" t="s">
        <v>95</v>
      </c>
      <c r="G3" s="18" t="s">
        <v>106</v>
      </c>
      <c r="H3" s="18" t="s">
        <v>111</v>
      </c>
      <c r="I3" s="18" t="s">
        <v>117</v>
      </c>
      <c r="J3" s="18">
        <v>236</v>
      </c>
      <c r="K3" s="18">
        <v>246</v>
      </c>
      <c r="L3" s="18">
        <v>249</v>
      </c>
      <c r="M3" s="18">
        <v>271</v>
      </c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</row>
    <row r="4" spans="1:41">
      <c r="A4" s="50"/>
      <c r="B4" s="14" t="s">
        <v>68</v>
      </c>
      <c r="C4" s="26" t="s">
        <v>102</v>
      </c>
      <c r="D4" s="16">
        <f>(242-252)/242</f>
        <v>-4.1322314049586778E-2</v>
      </c>
      <c r="E4" s="16">
        <f>+(247-242)/247</f>
        <v>2.0242914979757085E-2</v>
      </c>
      <c r="F4" s="16">
        <f>(257-247)/257</f>
        <v>3.8910505836575876E-2</v>
      </c>
      <c r="G4" s="16">
        <f>(273-257)/273</f>
        <v>5.8608058608058608E-2</v>
      </c>
      <c r="H4" s="16">
        <f>(282-273)/282</f>
        <v>3.1914893617021274E-2</v>
      </c>
      <c r="I4" s="16">
        <f>(256-282)/252</f>
        <v>-0.10317460317460317</v>
      </c>
      <c r="J4" s="16">
        <f>(236-256)/236</f>
        <v>-8.4745762711864403E-2</v>
      </c>
      <c r="K4" s="16">
        <f>(K3-J3)/K3</f>
        <v>4.065040650406504E-2</v>
      </c>
      <c r="L4" s="16">
        <f>(L3-K3)/L3</f>
        <v>1.2048192771084338E-2</v>
      </c>
      <c r="M4" s="16">
        <f>(M3-L3)/M3</f>
        <v>8.1180811808118078E-2</v>
      </c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</row>
    <row r="5" spans="1:41" ht="17" thickBot="1">
      <c r="A5" s="50"/>
      <c r="B5" s="15" t="s">
        <v>67</v>
      </c>
      <c r="C5" s="27" t="s">
        <v>102</v>
      </c>
      <c r="D5" s="23">
        <v>-10</v>
      </c>
      <c r="E5" s="23">
        <v>5</v>
      </c>
      <c r="F5" s="23">
        <v>10</v>
      </c>
      <c r="G5" s="23">
        <f>273-257</f>
        <v>16</v>
      </c>
      <c r="H5" s="23">
        <f>282-273</f>
        <v>9</v>
      </c>
      <c r="I5" s="23">
        <f>256-282</f>
        <v>-26</v>
      </c>
      <c r="J5" s="23">
        <f>236-256</f>
        <v>-20</v>
      </c>
      <c r="K5" s="23">
        <f>K3-J3</f>
        <v>10</v>
      </c>
      <c r="L5" s="23">
        <f>L3-K3</f>
        <v>3</v>
      </c>
      <c r="M5" s="23">
        <f>M3-L3</f>
        <v>22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</row>
    <row r="6" spans="1:41" ht="20" thickBot="1">
      <c r="A6" s="51"/>
      <c r="B6" s="25" t="s">
        <v>72</v>
      </c>
      <c r="C6" s="31" t="s">
        <v>73</v>
      </c>
      <c r="D6" s="31" t="s">
        <v>73</v>
      </c>
      <c r="E6" s="31" t="s">
        <v>73</v>
      </c>
      <c r="F6" s="62" t="s">
        <v>96</v>
      </c>
      <c r="G6" s="62" t="s">
        <v>96</v>
      </c>
      <c r="H6" s="30" t="s">
        <v>112</v>
      </c>
      <c r="I6" s="62" t="s">
        <v>96</v>
      </c>
      <c r="J6" s="31" t="s">
        <v>73</v>
      </c>
      <c r="K6" s="62" t="s">
        <v>96</v>
      </c>
      <c r="L6" s="62" t="s">
        <v>96</v>
      </c>
      <c r="M6" s="30" t="s">
        <v>112</v>
      </c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</row>
    <row r="7" spans="1:41" ht="20" thickBot="1">
      <c r="A7" s="50"/>
      <c r="B7" s="17" t="s">
        <v>74</v>
      </c>
      <c r="C7" s="17" t="s">
        <v>75</v>
      </c>
      <c r="D7" s="17" t="s">
        <v>75</v>
      </c>
      <c r="E7" s="17" t="s">
        <v>90</v>
      </c>
      <c r="F7" s="17" t="s">
        <v>97</v>
      </c>
      <c r="G7" s="17" t="s">
        <v>107</v>
      </c>
      <c r="H7" s="17" t="s">
        <v>113</v>
      </c>
      <c r="I7" s="17" t="s">
        <v>107</v>
      </c>
      <c r="J7" s="17">
        <v>1</v>
      </c>
      <c r="K7" s="61">
        <v>1.1000000000000001</v>
      </c>
      <c r="L7" s="17" t="s">
        <v>107</v>
      </c>
      <c r="M7" s="17" t="s">
        <v>107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</row>
    <row r="8" spans="1:41" ht="20" thickBot="1">
      <c r="A8" s="50"/>
      <c r="B8" s="19" t="s">
        <v>76</v>
      </c>
      <c r="C8" s="19" t="s">
        <v>77</v>
      </c>
      <c r="D8" s="19" t="s">
        <v>82</v>
      </c>
      <c r="E8" s="19" t="s">
        <v>91</v>
      </c>
      <c r="F8" s="19" t="s">
        <v>98</v>
      </c>
      <c r="G8" s="19" t="s">
        <v>108</v>
      </c>
      <c r="H8" s="19" t="s">
        <v>114</v>
      </c>
      <c r="I8" s="19" t="s">
        <v>118</v>
      </c>
      <c r="J8" s="19" t="s">
        <v>225</v>
      </c>
      <c r="K8" s="19" t="s">
        <v>242</v>
      </c>
      <c r="L8" s="19" t="s">
        <v>245</v>
      </c>
      <c r="M8" s="19" t="s">
        <v>248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</row>
    <row r="9" spans="1:41" ht="20" thickBot="1">
      <c r="A9" s="52"/>
      <c r="B9" s="28" t="s">
        <v>78</v>
      </c>
      <c r="C9" s="28" t="s">
        <v>79</v>
      </c>
      <c r="D9" s="28" t="s">
        <v>83</v>
      </c>
      <c r="E9" s="28" t="s">
        <v>92</v>
      </c>
      <c r="F9" s="28" t="s">
        <v>99</v>
      </c>
      <c r="G9" s="28" t="s">
        <v>109</v>
      </c>
      <c r="H9" s="28" t="s">
        <v>115</v>
      </c>
      <c r="I9" s="28" t="s">
        <v>119</v>
      </c>
      <c r="J9" s="28" t="s">
        <v>226</v>
      </c>
      <c r="K9" s="28" t="s">
        <v>243</v>
      </c>
      <c r="L9" s="28" t="s">
        <v>246</v>
      </c>
      <c r="M9" s="28" t="s">
        <v>249</v>
      </c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</row>
    <row r="13" spans="1:41" ht="19">
      <c r="B13" s="21"/>
      <c r="C13" s="21"/>
    </row>
    <row r="14" spans="1:41" ht="19">
      <c r="B14" s="22"/>
    </row>
    <row r="15" spans="1:41" ht="19">
      <c r="B15" s="22"/>
      <c r="D15" s="21"/>
      <c r="E15" s="21"/>
    </row>
    <row r="16" spans="1:41" ht="19">
      <c r="B16" s="22"/>
      <c r="D16" s="22"/>
      <c r="E16" s="22"/>
      <c r="J16" s="21"/>
      <c r="K16" s="21"/>
    </row>
    <row r="17" spans="2:13" ht="19">
      <c r="B17" s="22"/>
      <c r="D17" s="22"/>
      <c r="E17" s="22"/>
      <c r="J17" s="21"/>
      <c r="L17" s="21"/>
      <c r="M17" s="21"/>
    </row>
    <row r="18" spans="2:13" ht="19">
      <c r="B18" s="22"/>
      <c r="D18" s="22"/>
      <c r="E18" s="22"/>
      <c r="H18" s="21"/>
      <c r="I18" s="21"/>
      <c r="J18" s="22"/>
      <c r="K18" s="22"/>
      <c r="L18" s="22"/>
      <c r="M18" s="22"/>
    </row>
    <row r="19" spans="2:13" ht="19">
      <c r="C19" s="9"/>
      <c r="D19" s="22"/>
      <c r="E19" s="22"/>
      <c r="H19" s="22"/>
      <c r="I19" s="22"/>
      <c r="J19" s="22"/>
      <c r="K19" s="22"/>
      <c r="L19" s="22"/>
      <c r="M19" s="22"/>
    </row>
    <row r="20" spans="2:13" ht="19">
      <c r="C20" s="9"/>
      <c r="D20" s="22"/>
      <c r="E20" s="22"/>
      <c r="H20" s="22"/>
      <c r="I20" s="22"/>
      <c r="J20" s="22"/>
      <c r="K20" s="22"/>
      <c r="L20" s="22"/>
      <c r="M20" s="22"/>
    </row>
    <row r="21" spans="2:13" ht="19">
      <c r="C21" s="9"/>
      <c r="D21" s="22"/>
      <c r="H21" s="22"/>
      <c r="I21" s="22"/>
      <c r="J21" s="21"/>
      <c r="K21" s="21"/>
      <c r="L21" s="22"/>
      <c r="M21" s="22"/>
    </row>
    <row r="22" spans="2:13" ht="19">
      <c r="B22" s="21"/>
      <c r="C22" s="21"/>
      <c r="D22" s="22"/>
      <c r="H22" s="22"/>
      <c r="I22" s="22"/>
      <c r="J22" s="22"/>
      <c r="K22" s="22"/>
      <c r="L22" s="22"/>
      <c r="M22" s="22"/>
    </row>
    <row r="23" spans="2:13" ht="19">
      <c r="B23" s="22"/>
      <c r="D23" s="22"/>
      <c r="H23" s="22"/>
      <c r="I23" s="22"/>
      <c r="J23" s="22"/>
      <c r="K23" s="22"/>
    </row>
    <row r="24" spans="2:13" ht="19">
      <c r="B24" s="22"/>
      <c r="D24" s="22"/>
      <c r="J24" s="22"/>
      <c r="K24" s="22"/>
    </row>
    <row r="25" spans="2:13" ht="19">
      <c r="B25" s="22"/>
      <c r="J25" s="22"/>
      <c r="K25" s="22"/>
    </row>
    <row r="26" spans="2:13" ht="19">
      <c r="B26" s="22"/>
      <c r="J26" s="22"/>
      <c r="K26" s="22"/>
    </row>
    <row r="27" spans="2:13" ht="19">
      <c r="B27" s="22"/>
    </row>
    <row r="28" spans="2:13">
      <c r="C28" s="9"/>
    </row>
    <row r="29" spans="2:13">
      <c r="C29" s="9"/>
    </row>
    <row r="30" spans="2:13" ht="22">
      <c r="B30" s="20"/>
      <c r="C30" s="9"/>
    </row>
    <row r="31" spans="2:13" ht="19">
      <c r="B31" s="21"/>
      <c r="C31" s="21"/>
    </row>
    <row r="32" spans="2:13" ht="19">
      <c r="B32" s="22"/>
      <c r="C32" s="22"/>
    </row>
    <row r="33" spans="2:3" ht="19">
      <c r="B33" s="22"/>
      <c r="C33" s="22"/>
    </row>
    <row r="34" spans="2:3" ht="19">
      <c r="B34" s="22"/>
      <c r="C34" s="22"/>
    </row>
    <row r="35" spans="2:3" ht="19">
      <c r="B35" s="22"/>
      <c r="C35" s="22"/>
    </row>
    <row r="36" spans="2:3" ht="19">
      <c r="B36" s="22"/>
      <c r="C36" s="22"/>
    </row>
    <row r="37" spans="2:3">
      <c r="C37" s="9"/>
    </row>
    <row r="38" spans="2:3">
      <c r="C38" s="9"/>
    </row>
    <row r="39" spans="2:3">
      <c r="C39" s="9"/>
    </row>
    <row r="40" spans="2:3">
      <c r="C40" s="9"/>
    </row>
    <row r="41" spans="2:3" ht="19">
      <c r="B41" s="21"/>
      <c r="C41" s="21"/>
    </row>
    <row r="42" spans="2:3" ht="19">
      <c r="B42" s="22"/>
    </row>
    <row r="43" spans="2:3" ht="19">
      <c r="B43" s="22"/>
    </row>
    <row r="44" spans="2:3" ht="19">
      <c r="B44" s="22"/>
    </row>
    <row r="45" spans="2:3" ht="19">
      <c r="B45" s="22"/>
    </row>
    <row r="46" spans="2:3" ht="19">
      <c r="B46" s="22"/>
    </row>
    <row r="47" spans="2:3">
      <c r="C47" s="9"/>
    </row>
    <row r="48" spans="2:3">
      <c r="C48" s="9"/>
    </row>
    <row r="49" spans="3:3">
      <c r="C49" s="9"/>
    </row>
    <row r="50" spans="3:3">
      <c r="C50" s="9"/>
    </row>
    <row r="51" spans="3:3">
      <c r="C51" s="9"/>
    </row>
    <row r="52" spans="3:3">
      <c r="C52" s="9"/>
    </row>
    <row r="53" spans="3:3">
      <c r="C53" s="9"/>
    </row>
    <row r="54" spans="3:3">
      <c r="C54" s="9"/>
    </row>
    <row r="55" spans="3:3">
      <c r="C55" s="9"/>
    </row>
    <row r="56" spans="3:3">
      <c r="C56" s="9"/>
    </row>
    <row r="57" spans="3:3">
      <c r="C57" s="9"/>
    </row>
    <row r="58" spans="3:3">
      <c r="C58" s="9"/>
    </row>
    <row r="59" spans="3:3">
      <c r="C59" s="9"/>
    </row>
    <row r="60" spans="3:3">
      <c r="C60" s="9"/>
    </row>
    <row r="61" spans="3:3">
      <c r="C61" s="9"/>
    </row>
    <row r="62" spans="3:3">
      <c r="C62" s="9"/>
    </row>
    <row r="63" spans="3:3">
      <c r="C63" s="9"/>
    </row>
    <row r="64" spans="3:3">
      <c r="C64" s="9"/>
    </row>
    <row r="65" spans="3:3">
      <c r="C65" s="9"/>
    </row>
    <row r="66" spans="3:3">
      <c r="C66" s="9"/>
    </row>
    <row r="67" spans="3:3">
      <c r="C67" s="9"/>
    </row>
    <row r="68" spans="3:3">
      <c r="C68" s="9"/>
    </row>
    <row r="69" spans="3:3">
      <c r="C69" s="9"/>
    </row>
    <row r="70" spans="3:3">
      <c r="C70" s="9"/>
    </row>
    <row r="71" spans="3:3">
      <c r="C71" s="9"/>
    </row>
    <row r="72" spans="3:3">
      <c r="C72" s="9"/>
    </row>
    <row r="73" spans="3:3">
      <c r="C73" s="9"/>
    </row>
    <row r="74" spans="3:3">
      <c r="C74" s="9"/>
    </row>
    <row r="75" spans="3:3">
      <c r="C75" s="9"/>
    </row>
    <row r="76" spans="3:3">
      <c r="C76" s="9"/>
    </row>
    <row r="77" spans="3:3">
      <c r="C77" s="9"/>
    </row>
    <row r="78" spans="3:3">
      <c r="C78" s="9"/>
    </row>
    <row r="79" spans="3:3">
      <c r="C79" s="9"/>
    </row>
    <row r="80" spans="3:3">
      <c r="C80" s="9"/>
    </row>
    <row r="85" spans="12:12" ht="45">
      <c r="L85" s="24"/>
    </row>
  </sheetData>
  <mergeCells count="1">
    <mergeCell ref="A3:A9"/>
  </mergeCells>
  <phoneticPr fontId="1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FA8C-B2B9-8D41-8909-F60D5328A077}">
  <dimension ref="B1:Q94"/>
  <sheetViews>
    <sheetView topLeftCell="A65" workbookViewId="0">
      <selection activeCell="N94" sqref="N94:Q94"/>
    </sheetView>
  </sheetViews>
  <sheetFormatPr baseColWidth="10" defaultRowHeight="16"/>
  <cols>
    <col min="1" max="1" width="2.5" customWidth="1"/>
    <col min="2" max="9" width="11" customWidth="1"/>
  </cols>
  <sheetData>
    <row r="1" spans="2:17" ht="12" customHeight="1" thickBot="1"/>
    <row r="2" spans="2:17" ht="17" thickBot="1">
      <c r="B2" s="53">
        <v>43977</v>
      </c>
      <c r="C2" s="54"/>
      <c r="D2" s="54"/>
      <c r="E2" s="55"/>
      <c r="F2" s="56">
        <v>43979</v>
      </c>
      <c r="G2" s="57"/>
      <c r="H2" s="57"/>
      <c r="I2" s="58"/>
      <c r="J2" s="56">
        <v>43980</v>
      </c>
      <c r="K2" s="57"/>
      <c r="L2" s="57"/>
      <c r="M2" s="58"/>
      <c r="N2" s="56">
        <v>43981</v>
      </c>
      <c r="O2" s="57"/>
      <c r="P2" s="57"/>
      <c r="Q2" s="58"/>
    </row>
    <row r="3" spans="2:17" ht="17" thickBot="1">
      <c r="B3" s="44" t="s">
        <v>85</v>
      </c>
      <c r="C3" s="44" t="s">
        <v>86</v>
      </c>
      <c r="D3" s="44" t="s">
        <v>87</v>
      </c>
      <c r="E3" s="44" t="s">
        <v>88</v>
      </c>
      <c r="F3" s="44" t="s">
        <v>85</v>
      </c>
      <c r="G3" s="44" t="s">
        <v>86</v>
      </c>
      <c r="H3" s="44" t="s">
        <v>87</v>
      </c>
      <c r="I3" s="44" t="s">
        <v>88</v>
      </c>
      <c r="J3" s="47" t="s">
        <v>85</v>
      </c>
      <c r="K3" s="47" t="s">
        <v>86</v>
      </c>
      <c r="L3" s="47" t="s">
        <v>88</v>
      </c>
      <c r="M3" s="47" t="s">
        <v>87</v>
      </c>
      <c r="N3" s="47" t="s">
        <v>85</v>
      </c>
      <c r="O3" s="47" t="s">
        <v>86</v>
      </c>
      <c r="P3" s="47" t="s">
        <v>88</v>
      </c>
      <c r="Q3" s="47" t="s">
        <v>87</v>
      </c>
    </row>
    <row r="4" spans="2:17">
      <c r="B4" s="43">
        <v>43892</v>
      </c>
      <c r="C4" s="45">
        <v>0.11</v>
      </c>
      <c r="D4" s="45">
        <v>2.79</v>
      </c>
      <c r="E4" s="46">
        <v>6.16</v>
      </c>
      <c r="F4" s="43">
        <v>43892</v>
      </c>
      <c r="G4" s="45">
        <v>0.11</v>
      </c>
      <c r="H4" s="45">
        <v>2.2200000000000002</v>
      </c>
      <c r="I4" s="46">
        <v>6.16</v>
      </c>
      <c r="J4" s="48">
        <v>43893</v>
      </c>
      <c r="K4" s="36">
        <v>0.12</v>
      </c>
      <c r="L4" s="36">
        <v>6.89</v>
      </c>
      <c r="M4" s="37">
        <v>2.2200000000000002</v>
      </c>
      <c r="N4" s="48">
        <v>43893</v>
      </c>
      <c r="O4" s="36">
        <v>0.12</v>
      </c>
      <c r="P4" s="36">
        <v>6.89</v>
      </c>
      <c r="Q4" s="37">
        <v>2.2200000000000002</v>
      </c>
    </row>
    <row r="5" spans="2:17">
      <c r="B5" s="38">
        <v>43894</v>
      </c>
      <c r="C5" s="35">
        <v>0.15</v>
      </c>
      <c r="D5" s="35">
        <v>2.79</v>
      </c>
      <c r="E5" s="39">
        <v>4.8099999999999996</v>
      </c>
      <c r="F5" s="38">
        <v>43894</v>
      </c>
      <c r="G5" s="35">
        <v>0.15</v>
      </c>
      <c r="H5" s="35">
        <v>2.2200000000000002</v>
      </c>
      <c r="I5" s="39">
        <v>4.8099999999999996</v>
      </c>
      <c r="J5" s="38">
        <v>43894</v>
      </c>
      <c r="K5" s="35">
        <v>0.1</v>
      </c>
      <c r="L5" s="35">
        <v>5.42</v>
      </c>
      <c r="M5" s="39">
        <v>2.2200000000000002</v>
      </c>
      <c r="N5" s="38">
        <v>43894</v>
      </c>
      <c r="O5" s="35">
        <v>0.1</v>
      </c>
      <c r="P5" s="35">
        <v>5.42</v>
      </c>
      <c r="Q5" s="39">
        <v>2.2200000000000002</v>
      </c>
    </row>
    <row r="6" spans="2:17">
      <c r="B6" s="38">
        <v>43896</v>
      </c>
      <c r="C6" s="35">
        <v>0.56999999999999995</v>
      </c>
      <c r="D6" s="35">
        <v>2.66</v>
      </c>
      <c r="E6" s="39">
        <v>3.97</v>
      </c>
      <c r="F6" s="38">
        <v>43896</v>
      </c>
      <c r="G6" s="35">
        <v>0.56999999999999995</v>
      </c>
      <c r="H6" s="35">
        <v>2.66</v>
      </c>
      <c r="I6" s="39">
        <v>3.97</v>
      </c>
      <c r="J6" s="38">
        <v>43895</v>
      </c>
      <c r="K6" s="35">
        <v>0.13</v>
      </c>
      <c r="L6" s="35">
        <v>5.09</v>
      </c>
      <c r="M6" s="39">
        <v>1.8</v>
      </c>
      <c r="N6" s="38">
        <v>43895</v>
      </c>
      <c r="O6" s="35">
        <v>0.13</v>
      </c>
      <c r="P6" s="35">
        <v>5.09</v>
      </c>
      <c r="Q6" s="39">
        <v>1.8</v>
      </c>
    </row>
    <row r="7" spans="2:17">
      <c r="B7" s="38">
        <v>43898</v>
      </c>
      <c r="C7" s="35">
        <v>0.26</v>
      </c>
      <c r="D7" s="35">
        <v>1.55</v>
      </c>
      <c r="E7" s="39">
        <v>2.85</v>
      </c>
      <c r="F7" s="38">
        <v>43898</v>
      </c>
      <c r="G7" s="35">
        <v>0.26</v>
      </c>
      <c r="H7" s="35">
        <v>1.55</v>
      </c>
      <c r="I7" s="39">
        <v>2.85</v>
      </c>
      <c r="J7" s="38">
        <v>43896</v>
      </c>
      <c r="K7" s="35">
        <v>0.17</v>
      </c>
      <c r="L7" s="35">
        <v>4.62</v>
      </c>
      <c r="M7" s="39">
        <v>2.04</v>
      </c>
      <c r="N7" s="38">
        <v>43896</v>
      </c>
      <c r="O7" s="35">
        <v>0.17</v>
      </c>
      <c r="P7" s="35">
        <v>4.62</v>
      </c>
      <c r="Q7" s="39">
        <v>2.04</v>
      </c>
    </row>
    <row r="8" spans="2:17">
      <c r="B8" s="38">
        <v>43900</v>
      </c>
      <c r="C8" s="35">
        <v>1.1000000000000001</v>
      </c>
      <c r="D8" s="35">
        <v>2.36</v>
      </c>
      <c r="E8" s="39">
        <v>2.38</v>
      </c>
      <c r="F8" s="38">
        <v>43900</v>
      </c>
      <c r="G8" s="35">
        <v>1.1000000000000001</v>
      </c>
      <c r="H8" s="35">
        <v>2.36</v>
      </c>
      <c r="I8" s="39">
        <v>2.38</v>
      </c>
      <c r="J8" s="38">
        <v>43897</v>
      </c>
      <c r="K8" s="35">
        <v>0.6</v>
      </c>
      <c r="L8" s="35">
        <v>4.4800000000000004</v>
      </c>
      <c r="M8" s="39">
        <v>2.97</v>
      </c>
      <c r="N8" s="38">
        <v>43897</v>
      </c>
      <c r="O8" s="35">
        <v>0.6</v>
      </c>
      <c r="P8" s="35">
        <v>4.4800000000000004</v>
      </c>
      <c r="Q8" s="39">
        <v>2.97</v>
      </c>
    </row>
    <row r="9" spans="2:17">
      <c r="B9" s="38">
        <v>43902</v>
      </c>
      <c r="C9" s="35">
        <v>2.08</v>
      </c>
      <c r="D9" s="35">
        <v>2.98</v>
      </c>
      <c r="E9" s="39">
        <v>1.71</v>
      </c>
      <c r="F9" s="38">
        <v>43902</v>
      </c>
      <c r="G9" s="35">
        <v>2.08</v>
      </c>
      <c r="H9" s="35">
        <v>2.98</v>
      </c>
      <c r="I9" s="39">
        <v>1.71</v>
      </c>
      <c r="J9" s="38">
        <v>43898</v>
      </c>
      <c r="K9" s="35">
        <v>0.55000000000000004</v>
      </c>
      <c r="L9" s="35">
        <v>3.71</v>
      </c>
      <c r="M9" s="39">
        <v>2.5</v>
      </c>
      <c r="N9" s="38">
        <v>43898</v>
      </c>
      <c r="O9" s="35">
        <v>0.55000000000000004</v>
      </c>
      <c r="P9" s="35">
        <v>3.71</v>
      </c>
      <c r="Q9" s="39">
        <v>2.5</v>
      </c>
    </row>
    <row r="10" spans="2:17">
      <c r="B10" s="38">
        <v>43904</v>
      </c>
      <c r="C10" s="35">
        <v>2.0699999999999998</v>
      </c>
      <c r="D10" s="35">
        <v>2.68</v>
      </c>
      <c r="E10" s="39">
        <v>1.2</v>
      </c>
      <c r="F10" s="38">
        <v>43904</v>
      </c>
      <c r="G10" s="35">
        <v>2.0699999999999998</v>
      </c>
      <c r="H10" s="35">
        <v>2.68</v>
      </c>
      <c r="I10" s="39">
        <v>1.2</v>
      </c>
      <c r="J10" s="38">
        <v>43899</v>
      </c>
      <c r="K10" s="35">
        <v>0.43</v>
      </c>
      <c r="L10" s="35">
        <v>3.21</v>
      </c>
      <c r="M10" s="39">
        <v>2.09</v>
      </c>
      <c r="N10" s="38">
        <v>43899</v>
      </c>
      <c r="O10" s="35">
        <v>0.43</v>
      </c>
      <c r="P10" s="35">
        <v>3.21</v>
      </c>
      <c r="Q10" s="39">
        <v>2.09</v>
      </c>
    </row>
    <row r="11" spans="2:17">
      <c r="B11" s="38">
        <v>43906</v>
      </c>
      <c r="C11" s="35">
        <v>2.2799999999999998</v>
      </c>
      <c r="D11" s="35">
        <v>2.72</v>
      </c>
      <c r="E11" s="39">
        <v>0.87</v>
      </c>
      <c r="F11" s="38">
        <v>43906</v>
      </c>
      <c r="G11" s="35">
        <v>2.2799999999999998</v>
      </c>
      <c r="H11" s="35">
        <v>2.72</v>
      </c>
      <c r="I11" s="39">
        <v>0.87</v>
      </c>
      <c r="J11" s="38">
        <v>43900</v>
      </c>
      <c r="K11" s="35">
        <v>0.08</v>
      </c>
      <c r="L11" s="35">
        <v>2.48</v>
      </c>
      <c r="M11" s="39">
        <v>1</v>
      </c>
      <c r="N11" s="38">
        <v>43900</v>
      </c>
      <c r="O11" s="35">
        <v>0.08</v>
      </c>
      <c r="P11" s="35">
        <v>2.48</v>
      </c>
      <c r="Q11" s="39">
        <v>1</v>
      </c>
    </row>
    <row r="12" spans="2:17">
      <c r="B12" s="38">
        <v>43908</v>
      </c>
      <c r="C12" s="35">
        <v>1.82</v>
      </c>
      <c r="D12" s="35">
        <v>2.17</v>
      </c>
      <c r="E12" s="39">
        <v>0.69</v>
      </c>
      <c r="F12" s="38">
        <v>43908</v>
      </c>
      <c r="G12" s="35">
        <v>1.82</v>
      </c>
      <c r="H12" s="35">
        <v>2.17</v>
      </c>
      <c r="I12" s="39">
        <v>0.69</v>
      </c>
      <c r="J12" s="38">
        <v>43901</v>
      </c>
      <c r="K12" s="35">
        <v>1.27</v>
      </c>
      <c r="L12" s="35">
        <v>2.71</v>
      </c>
      <c r="M12" s="39">
        <v>2.71</v>
      </c>
      <c r="N12" s="38">
        <v>43901</v>
      </c>
      <c r="O12" s="35">
        <v>1.27</v>
      </c>
      <c r="P12" s="35">
        <v>2.71</v>
      </c>
      <c r="Q12" s="39">
        <v>2.71</v>
      </c>
    </row>
    <row r="13" spans="2:17">
      <c r="B13" s="38">
        <v>43910</v>
      </c>
      <c r="C13" s="35">
        <v>1.89</v>
      </c>
      <c r="D13" s="35">
        <v>2.16</v>
      </c>
      <c r="E13" s="39">
        <v>0.54</v>
      </c>
      <c r="F13" s="38">
        <v>43910</v>
      </c>
      <c r="G13" s="35">
        <v>1.89</v>
      </c>
      <c r="H13" s="35">
        <v>2.16</v>
      </c>
      <c r="I13" s="39">
        <v>0.54</v>
      </c>
      <c r="J13" s="38">
        <v>43902</v>
      </c>
      <c r="K13" s="35">
        <v>1.08</v>
      </c>
      <c r="L13" s="35">
        <v>2.34</v>
      </c>
      <c r="M13" s="39">
        <v>2.3199999999999998</v>
      </c>
      <c r="N13" s="38">
        <v>43902</v>
      </c>
      <c r="O13" s="35">
        <v>1.08</v>
      </c>
      <c r="P13" s="35">
        <v>2.34</v>
      </c>
      <c r="Q13" s="39">
        <v>2.3199999999999998</v>
      </c>
    </row>
    <row r="14" spans="2:17">
      <c r="B14" s="38">
        <v>43912</v>
      </c>
      <c r="C14" s="35">
        <v>1.74</v>
      </c>
      <c r="D14" s="35">
        <v>1.96</v>
      </c>
      <c r="E14" s="39">
        <v>0.43</v>
      </c>
      <c r="F14" s="38">
        <v>43912</v>
      </c>
      <c r="G14" s="35">
        <v>1.74</v>
      </c>
      <c r="H14" s="35">
        <v>1.96</v>
      </c>
      <c r="I14" s="39">
        <v>0.43</v>
      </c>
      <c r="J14" s="38">
        <v>43903</v>
      </c>
      <c r="K14" s="35">
        <v>1.77</v>
      </c>
      <c r="L14" s="35">
        <v>1.95</v>
      </c>
      <c r="M14" s="39">
        <v>2.79</v>
      </c>
      <c r="N14" s="38">
        <v>43903</v>
      </c>
      <c r="O14" s="35">
        <v>1.77</v>
      </c>
      <c r="P14" s="35">
        <v>1.95</v>
      </c>
      <c r="Q14" s="39">
        <v>2.79</v>
      </c>
    </row>
    <row r="15" spans="2:17">
      <c r="B15" s="38">
        <v>43914</v>
      </c>
      <c r="C15" s="35">
        <v>1.81</v>
      </c>
      <c r="D15" s="35">
        <v>1.99</v>
      </c>
      <c r="E15" s="39">
        <v>0.35</v>
      </c>
      <c r="F15" s="38">
        <v>43914</v>
      </c>
      <c r="G15" s="35">
        <v>1.81</v>
      </c>
      <c r="H15" s="35">
        <v>1.99</v>
      </c>
      <c r="I15" s="39">
        <v>0.35</v>
      </c>
      <c r="J15" s="38">
        <v>43904</v>
      </c>
      <c r="K15" s="35">
        <v>2.2599999999999998</v>
      </c>
      <c r="L15" s="35">
        <v>1.58</v>
      </c>
      <c r="M15" s="39">
        <v>3.08</v>
      </c>
      <c r="N15" s="38">
        <v>43904</v>
      </c>
      <c r="O15" s="35">
        <v>2.2599999999999998</v>
      </c>
      <c r="P15" s="35">
        <v>1.58</v>
      </c>
      <c r="Q15" s="39">
        <v>3.08</v>
      </c>
    </row>
    <row r="16" spans="2:17">
      <c r="B16" s="38">
        <v>43916</v>
      </c>
      <c r="C16" s="35">
        <v>1.83</v>
      </c>
      <c r="D16" s="35">
        <v>1.98</v>
      </c>
      <c r="E16" s="39">
        <v>0.3</v>
      </c>
      <c r="F16" s="38">
        <v>43916</v>
      </c>
      <c r="G16" s="35">
        <v>1.83</v>
      </c>
      <c r="H16" s="35">
        <v>1.98</v>
      </c>
      <c r="I16" s="39">
        <v>0.3</v>
      </c>
      <c r="J16" s="38">
        <v>43905</v>
      </c>
      <c r="K16" s="35">
        <v>2.21</v>
      </c>
      <c r="L16" s="35">
        <v>1.31</v>
      </c>
      <c r="M16" s="39">
        <v>2.89</v>
      </c>
      <c r="N16" s="38">
        <v>43905</v>
      </c>
      <c r="O16" s="35">
        <v>2.21</v>
      </c>
      <c r="P16" s="35">
        <v>1.31</v>
      </c>
      <c r="Q16" s="39">
        <v>2.89</v>
      </c>
    </row>
    <row r="17" spans="2:17">
      <c r="B17" s="38">
        <v>43918</v>
      </c>
      <c r="C17" s="35">
        <v>1.44</v>
      </c>
      <c r="D17" s="35">
        <v>1.57</v>
      </c>
      <c r="E17" s="39">
        <v>0.26</v>
      </c>
      <c r="F17" s="38">
        <v>43918</v>
      </c>
      <c r="G17" s="35">
        <v>1.44</v>
      </c>
      <c r="H17" s="35">
        <v>1.57</v>
      </c>
      <c r="I17" s="39">
        <v>0.26</v>
      </c>
      <c r="J17" s="38">
        <v>43906</v>
      </c>
      <c r="K17" s="35">
        <v>1.96</v>
      </c>
      <c r="L17" s="35">
        <v>1.1200000000000001</v>
      </c>
      <c r="M17" s="39">
        <v>2.5299999999999998</v>
      </c>
      <c r="N17" s="38">
        <v>43906</v>
      </c>
      <c r="O17" s="35">
        <v>1.96</v>
      </c>
      <c r="P17" s="35">
        <v>1.1200000000000001</v>
      </c>
      <c r="Q17" s="39">
        <v>2.5299999999999998</v>
      </c>
    </row>
    <row r="18" spans="2:17">
      <c r="B18" s="38">
        <v>43920</v>
      </c>
      <c r="C18" s="35">
        <v>1.49</v>
      </c>
      <c r="D18" s="35">
        <v>1.61</v>
      </c>
      <c r="E18" s="39">
        <v>0.23</v>
      </c>
      <c r="F18" s="38">
        <v>43920</v>
      </c>
      <c r="G18" s="35">
        <v>1.49</v>
      </c>
      <c r="H18" s="35">
        <v>1.61</v>
      </c>
      <c r="I18" s="39">
        <v>0.23</v>
      </c>
      <c r="J18" s="38">
        <v>43907</v>
      </c>
      <c r="K18" s="35">
        <v>2.06</v>
      </c>
      <c r="L18" s="35">
        <v>0.96</v>
      </c>
      <c r="M18" s="39">
        <v>2.5499999999999998</v>
      </c>
      <c r="N18" s="38">
        <v>43907</v>
      </c>
      <c r="O18" s="35">
        <v>2.06</v>
      </c>
      <c r="P18" s="35">
        <v>0.96</v>
      </c>
      <c r="Q18" s="39">
        <v>2.5499999999999998</v>
      </c>
    </row>
    <row r="19" spans="2:17">
      <c r="B19" s="38">
        <v>43922</v>
      </c>
      <c r="C19" s="35">
        <v>1.36</v>
      </c>
      <c r="D19" s="35">
        <v>1.47</v>
      </c>
      <c r="E19" s="39">
        <v>0.22</v>
      </c>
      <c r="F19" s="38">
        <v>43922</v>
      </c>
      <c r="G19" s="35">
        <v>1.36</v>
      </c>
      <c r="H19" s="35">
        <v>1.47</v>
      </c>
      <c r="I19" s="39">
        <v>0.22</v>
      </c>
      <c r="J19" s="38">
        <v>43908</v>
      </c>
      <c r="K19" s="35">
        <v>2.44</v>
      </c>
      <c r="L19" s="35">
        <v>0.81</v>
      </c>
      <c r="M19" s="39">
        <v>2.85</v>
      </c>
      <c r="N19" s="38">
        <v>43908</v>
      </c>
      <c r="O19" s="35">
        <v>2.44</v>
      </c>
      <c r="P19" s="35">
        <v>0.81</v>
      </c>
      <c r="Q19" s="39">
        <v>2.85</v>
      </c>
    </row>
    <row r="20" spans="2:17">
      <c r="B20" s="38">
        <v>43924</v>
      </c>
      <c r="C20" s="35">
        <v>1.24</v>
      </c>
      <c r="D20" s="35">
        <v>1.34</v>
      </c>
      <c r="E20" s="39">
        <v>0.2</v>
      </c>
      <c r="F20" s="38">
        <v>43924</v>
      </c>
      <c r="G20" s="35">
        <v>1.24</v>
      </c>
      <c r="H20" s="35">
        <v>1.34</v>
      </c>
      <c r="I20" s="39">
        <v>0.2</v>
      </c>
      <c r="J20" s="38">
        <v>43909</v>
      </c>
      <c r="K20" s="35">
        <v>1.66</v>
      </c>
      <c r="L20" s="35">
        <v>0.73</v>
      </c>
      <c r="M20" s="39">
        <v>2.0299999999999998</v>
      </c>
      <c r="N20" s="38">
        <v>43909</v>
      </c>
      <c r="O20" s="35">
        <v>1.66</v>
      </c>
      <c r="P20" s="35">
        <v>0.73</v>
      </c>
      <c r="Q20" s="39">
        <v>2.0299999999999998</v>
      </c>
    </row>
    <row r="21" spans="2:17">
      <c r="B21" s="38">
        <v>43926</v>
      </c>
      <c r="C21" s="35">
        <v>1.1499999999999999</v>
      </c>
      <c r="D21" s="35">
        <v>1.24</v>
      </c>
      <c r="E21" s="39">
        <v>0.19</v>
      </c>
      <c r="F21" s="38">
        <v>43926</v>
      </c>
      <c r="G21" s="35">
        <v>1.1499999999999999</v>
      </c>
      <c r="H21" s="35">
        <v>1.24</v>
      </c>
      <c r="I21" s="39">
        <v>0.19</v>
      </c>
      <c r="J21" s="38">
        <v>43910</v>
      </c>
      <c r="K21" s="35">
        <v>2.0299999999999998</v>
      </c>
      <c r="L21" s="35">
        <v>0.64</v>
      </c>
      <c r="M21" s="39">
        <v>2.35</v>
      </c>
      <c r="N21" s="38">
        <v>43910</v>
      </c>
      <c r="O21" s="35">
        <v>2.0299999999999998</v>
      </c>
      <c r="P21" s="35">
        <v>0.64</v>
      </c>
      <c r="Q21" s="39">
        <v>2.35</v>
      </c>
    </row>
    <row r="22" spans="2:17">
      <c r="B22" s="38">
        <v>43928</v>
      </c>
      <c r="C22" s="35">
        <v>1.21</v>
      </c>
      <c r="D22" s="35">
        <v>1.29</v>
      </c>
      <c r="E22" s="39">
        <v>0.18</v>
      </c>
      <c r="F22" s="38">
        <v>43928</v>
      </c>
      <c r="G22" s="35">
        <v>1.21</v>
      </c>
      <c r="H22" s="35">
        <v>1.29</v>
      </c>
      <c r="I22" s="39">
        <v>0.18</v>
      </c>
      <c r="J22" s="38">
        <v>43911</v>
      </c>
      <c r="K22" s="35">
        <v>1.88</v>
      </c>
      <c r="L22" s="35">
        <v>0.56999999999999995</v>
      </c>
      <c r="M22" s="39">
        <v>2.17</v>
      </c>
      <c r="N22" s="38">
        <v>43911</v>
      </c>
      <c r="O22" s="35">
        <v>1.88</v>
      </c>
      <c r="P22" s="35">
        <v>0.56999999999999995</v>
      </c>
      <c r="Q22" s="39">
        <v>2.17</v>
      </c>
    </row>
    <row r="23" spans="2:17">
      <c r="B23" s="38">
        <v>43930</v>
      </c>
      <c r="C23" s="35">
        <v>1.22</v>
      </c>
      <c r="D23" s="35">
        <v>1.3</v>
      </c>
      <c r="E23" s="39">
        <v>0.16</v>
      </c>
      <c r="F23" s="38">
        <v>43930</v>
      </c>
      <c r="G23" s="35">
        <v>1.22</v>
      </c>
      <c r="H23" s="35">
        <v>1.3</v>
      </c>
      <c r="I23" s="39">
        <v>0.16</v>
      </c>
      <c r="J23" s="38">
        <v>43912</v>
      </c>
      <c r="K23" s="35">
        <v>1.9</v>
      </c>
      <c r="L23" s="35">
        <v>0.51</v>
      </c>
      <c r="M23" s="39">
        <v>2.15</v>
      </c>
      <c r="N23" s="38">
        <v>43912</v>
      </c>
      <c r="O23" s="35">
        <v>1.9</v>
      </c>
      <c r="P23" s="35">
        <v>0.51</v>
      </c>
      <c r="Q23" s="39">
        <v>2.15</v>
      </c>
    </row>
    <row r="24" spans="2:17">
      <c r="B24" s="38">
        <v>43932</v>
      </c>
      <c r="C24" s="35">
        <v>1.07</v>
      </c>
      <c r="D24" s="35">
        <v>1.1499999999999999</v>
      </c>
      <c r="E24" s="39">
        <v>0.16</v>
      </c>
      <c r="F24" s="38">
        <v>43932</v>
      </c>
      <c r="G24" s="35">
        <v>1.07</v>
      </c>
      <c r="H24" s="35">
        <v>1.1499999999999999</v>
      </c>
      <c r="I24" s="39">
        <v>0.16</v>
      </c>
      <c r="J24" s="38">
        <v>43913</v>
      </c>
      <c r="K24" s="35">
        <v>2.08</v>
      </c>
      <c r="L24" s="35">
        <v>0.45</v>
      </c>
      <c r="M24" s="39">
        <v>2.31</v>
      </c>
      <c r="N24" s="38">
        <v>43913</v>
      </c>
      <c r="O24" s="35">
        <v>2.08</v>
      </c>
      <c r="P24" s="35">
        <v>0.45</v>
      </c>
      <c r="Q24" s="39">
        <v>2.31</v>
      </c>
    </row>
    <row r="25" spans="2:17">
      <c r="B25" s="38">
        <v>43934</v>
      </c>
      <c r="C25" s="35">
        <v>1.1000000000000001</v>
      </c>
      <c r="D25" s="35">
        <v>1.17</v>
      </c>
      <c r="E25" s="39">
        <v>0.15</v>
      </c>
      <c r="F25" s="38">
        <v>43934</v>
      </c>
      <c r="G25" s="35">
        <v>1.1000000000000001</v>
      </c>
      <c r="H25" s="35">
        <v>1.17</v>
      </c>
      <c r="I25" s="39">
        <v>0.15</v>
      </c>
      <c r="J25" s="38">
        <v>43914</v>
      </c>
      <c r="K25" s="35">
        <v>1.5</v>
      </c>
      <c r="L25" s="35">
        <v>0.41</v>
      </c>
      <c r="M25" s="39">
        <v>1.71</v>
      </c>
      <c r="N25" s="38">
        <v>43914</v>
      </c>
      <c r="O25" s="35">
        <v>1.5</v>
      </c>
      <c r="P25" s="35">
        <v>0.41</v>
      </c>
      <c r="Q25" s="39">
        <v>1.71</v>
      </c>
    </row>
    <row r="26" spans="2:17">
      <c r="B26" s="38">
        <v>43936</v>
      </c>
      <c r="C26" s="35">
        <v>1.05</v>
      </c>
      <c r="D26" s="35">
        <v>1.1200000000000001</v>
      </c>
      <c r="E26" s="39">
        <v>0.14000000000000001</v>
      </c>
      <c r="F26" s="38">
        <v>43936</v>
      </c>
      <c r="G26" s="35">
        <v>1.05</v>
      </c>
      <c r="H26" s="35">
        <v>1.1200000000000001</v>
      </c>
      <c r="I26" s="39">
        <v>0.14000000000000001</v>
      </c>
      <c r="J26" s="38">
        <v>43915</v>
      </c>
      <c r="K26" s="35">
        <v>2.04</v>
      </c>
      <c r="L26" s="35">
        <v>0.38</v>
      </c>
      <c r="M26" s="39">
        <v>2.23</v>
      </c>
      <c r="N26" s="38">
        <v>43915</v>
      </c>
      <c r="O26" s="35">
        <v>2.04</v>
      </c>
      <c r="P26" s="35">
        <v>0.38</v>
      </c>
      <c r="Q26" s="39">
        <v>2.23</v>
      </c>
    </row>
    <row r="27" spans="2:17">
      <c r="B27" s="38">
        <v>43938</v>
      </c>
      <c r="C27" s="35">
        <v>1.07</v>
      </c>
      <c r="D27" s="35">
        <v>1.1499999999999999</v>
      </c>
      <c r="E27" s="39">
        <v>0.15</v>
      </c>
      <c r="F27" s="38">
        <v>43938</v>
      </c>
      <c r="G27" s="35">
        <v>1.07</v>
      </c>
      <c r="H27" s="35">
        <v>1.1499999999999999</v>
      </c>
      <c r="I27" s="39">
        <v>0.15</v>
      </c>
      <c r="J27" s="38">
        <v>43916</v>
      </c>
      <c r="K27" s="35">
        <v>1.7</v>
      </c>
      <c r="L27" s="35">
        <v>0.34</v>
      </c>
      <c r="M27" s="39">
        <v>1.87</v>
      </c>
      <c r="N27" s="38">
        <v>43916</v>
      </c>
      <c r="O27" s="35">
        <v>1.7</v>
      </c>
      <c r="P27" s="35">
        <v>0.34</v>
      </c>
      <c r="Q27" s="39">
        <v>1.87</v>
      </c>
    </row>
    <row r="28" spans="2:17">
      <c r="B28" s="38">
        <v>43940</v>
      </c>
      <c r="C28" s="35">
        <v>1.08</v>
      </c>
      <c r="D28" s="35">
        <v>1.1499999999999999</v>
      </c>
      <c r="E28" s="39">
        <v>0.14000000000000001</v>
      </c>
      <c r="F28" s="38">
        <v>43940</v>
      </c>
      <c r="G28" s="35">
        <v>1.08</v>
      </c>
      <c r="H28" s="35">
        <v>1.1499999999999999</v>
      </c>
      <c r="I28" s="39">
        <v>0.14000000000000001</v>
      </c>
      <c r="J28" s="38">
        <v>43917</v>
      </c>
      <c r="K28" s="35">
        <v>1.81</v>
      </c>
      <c r="L28" s="35">
        <v>0.31</v>
      </c>
      <c r="M28" s="39">
        <v>1.96</v>
      </c>
      <c r="N28" s="38">
        <v>43917</v>
      </c>
      <c r="O28" s="35">
        <v>1.81</v>
      </c>
      <c r="P28" s="35">
        <v>0.31</v>
      </c>
      <c r="Q28" s="39">
        <v>1.96</v>
      </c>
    </row>
    <row r="29" spans="2:17">
      <c r="B29" s="38">
        <v>43942</v>
      </c>
      <c r="C29" s="35">
        <v>1.05</v>
      </c>
      <c r="D29" s="35">
        <v>1.1100000000000001</v>
      </c>
      <c r="E29" s="39">
        <v>0.13</v>
      </c>
      <c r="F29" s="38">
        <v>43942</v>
      </c>
      <c r="G29" s="35">
        <v>1.05</v>
      </c>
      <c r="H29" s="35">
        <v>1.1100000000000001</v>
      </c>
      <c r="I29" s="39">
        <v>0.13</v>
      </c>
      <c r="J29" s="38">
        <v>43918</v>
      </c>
      <c r="K29" s="35">
        <v>1.85</v>
      </c>
      <c r="L29" s="35">
        <v>0.28999999999999998</v>
      </c>
      <c r="M29" s="39">
        <v>1.99</v>
      </c>
      <c r="N29" s="38">
        <v>43918</v>
      </c>
      <c r="O29" s="35">
        <v>1.85</v>
      </c>
      <c r="P29" s="35">
        <v>0.28999999999999998</v>
      </c>
      <c r="Q29" s="39">
        <v>1.99</v>
      </c>
    </row>
    <row r="30" spans="2:17">
      <c r="B30" s="38">
        <v>43944</v>
      </c>
      <c r="C30" s="35">
        <v>1.05</v>
      </c>
      <c r="D30" s="35">
        <v>1.1200000000000001</v>
      </c>
      <c r="E30" s="39">
        <v>0.13</v>
      </c>
      <c r="F30" s="38">
        <v>43944</v>
      </c>
      <c r="G30" s="35">
        <v>1.05</v>
      </c>
      <c r="H30" s="35">
        <v>1.1200000000000001</v>
      </c>
      <c r="I30" s="39">
        <v>0.13</v>
      </c>
      <c r="J30" s="38">
        <v>43919</v>
      </c>
      <c r="K30" s="35">
        <v>1.61</v>
      </c>
      <c r="L30" s="35">
        <v>0.26</v>
      </c>
      <c r="M30" s="39">
        <v>1.74</v>
      </c>
      <c r="N30" s="38">
        <v>43919</v>
      </c>
      <c r="O30" s="35">
        <v>1.61</v>
      </c>
      <c r="P30" s="35">
        <v>0.26</v>
      </c>
      <c r="Q30" s="39">
        <v>1.74</v>
      </c>
    </row>
    <row r="31" spans="2:17">
      <c r="B31" s="38">
        <v>43946</v>
      </c>
      <c r="C31" s="35">
        <v>1.01</v>
      </c>
      <c r="D31" s="35">
        <v>1.07</v>
      </c>
      <c r="E31" s="39">
        <v>0.13</v>
      </c>
      <c r="F31" s="38">
        <v>43946</v>
      </c>
      <c r="G31" s="35">
        <v>1.01</v>
      </c>
      <c r="H31" s="35">
        <v>1.07</v>
      </c>
      <c r="I31" s="39">
        <v>0.13</v>
      </c>
      <c r="J31" s="38">
        <v>43920</v>
      </c>
      <c r="K31" s="35">
        <v>1.25</v>
      </c>
      <c r="L31" s="35">
        <v>0.25</v>
      </c>
      <c r="M31" s="39">
        <v>1.37</v>
      </c>
      <c r="N31" s="38">
        <v>43920</v>
      </c>
      <c r="O31" s="35">
        <v>1.25</v>
      </c>
      <c r="P31" s="35">
        <v>0.25</v>
      </c>
      <c r="Q31" s="39">
        <v>1.37</v>
      </c>
    </row>
    <row r="32" spans="2:17">
      <c r="B32" s="38">
        <v>43948</v>
      </c>
      <c r="C32" s="35">
        <v>0.98</v>
      </c>
      <c r="D32" s="35">
        <v>1.05</v>
      </c>
      <c r="E32" s="39">
        <v>0.13</v>
      </c>
      <c r="F32" s="38">
        <v>43948</v>
      </c>
      <c r="G32" s="35">
        <v>0.98</v>
      </c>
      <c r="H32" s="35">
        <v>1.05</v>
      </c>
      <c r="I32" s="39">
        <v>0.13</v>
      </c>
      <c r="J32" s="38">
        <v>43921</v>
      </c>
      <c r="K32" s="35">
        <v>1.66</v>
      </c>
      <c r="L32" s="35">
        <v>0.23</v>
      </c>
      <c r="M32" s="39">
        <v>1.78</v>
      </c>
      <c r="N32" s="38">
        <v>43921</v>
      </c>
      <c r="O32" s="35">
        <v>1.66</v>
      </c>
      <c r="P32" s="35">
        <v>0.23</v>
      </c>
      <c r="Q32" s="39">
        <v>1.78</v>
      </c>
    </row>
    <row r="33" spans="2:17">
      <c r="B33" s="38">
        <v>43950</v>
      </c>
      <c r="C33" s="35">
        <v>0.98</v>
      </c>
      <c r="D33" s="35">
        <v>1.04</v>
      </c>
      <c r="E33" s="39">
        <v>0.13</v>
      </c>
      <c r="F33" s="38">
        <v>43950</v>
      </c>
      <c r="G33" s="35">
        <v>0.98</v>
      </c>
      <c r="H33" s="35">
        <v>1.04</v>
      </c>
      <c r="I33" s="39">
        <v>0.13</v>
      </c>
      <c r="J33" s="38">
        <v>43922</v>
      </c>
      <c r="K33" s="35">
        <v>1.42</v>
      </c>
      <c r="L33" s="35">
        <v>0.23</v>
      </c>
      <c r="M33" s="39">
        <v>1.53</v>
      </c>
      <c r="N33" s="38">
        <v>43922</v>
      </c>
      <c r="O33" s="35">
        <v>1.42</v>
      </c>
      <c r="P33" s="35">
        <v>0.23</v>
      </c>
      <c r="Q33" s="39">
        <v>1.53</v>
      </c>
    </row>
    <row r="34" spans="2:17">
      <c r="B34" s="38">
        <v>43952</v>
      </c>
      <c r="C34" s="35">
        <v>0.95</v>
      </c>
      <c r="D34" s="35">
        <v>1.01</v>
      </c>
      <c r="E34" s="39">
        <v>0.13</v>
      </c>
      <c r="F34" s="38">
        <v>43952</v>
      </c>
      <c r="G34" s="35">
        <v>0.95</v>
      </c>
      <c r="H34" s="35">
        <v>1.01</v>
      </c>
      <c r="I34" s="39">
        <v>0.13</v>
      </c>
      <c r="J34" s="38">
        <v>43923</v>
      </c>
      <c r="K34" s="35">
        <v>1.36</v>
      </c>
      <c r="L34" s="35">
        <v>0.22</v>
      </c>
      <c r="M34" s="39">
        <v>1.47</v>
      </c>
      <c r="N34" s="38">
        <v>43923</v>
      </c>
      <c r="O34" s="35">
        <v>1.36</v>
      </c>
      <c r="P34" s="35">
        <v>0.22</v>
      </c>
      <c r="Q34" s="39">
        <v>1.47</v>
      </c>
    </row>
    <row r="35" spans="2:17">
      <c r="B35" s="38">
        <v>43954</v>
      </c>
      <c r="C35" s="35">
        <v>0.98</v>
      </c>
      <c r="D35" s="35">
        <v>1.04</v>
      </c>
      <c r="E35" s="39">
        <v>0.13</v>
      </c>
      <c r="F35" s="38">
        <v>43954</v>
      </c>
      <c r="G35" s="35">
        <v>0.98</v>
      </c>
      <c r="H35" s="35">
        <v>1.04</v>
      </c>
      <c r="I35" s="39">
        <v>0.13</v>
      </c>
      <c r="J35" s="38">
        <v>43924</v>
      </c>
      <c r="K35" s="35">
        <v>1.36</v>
      </c>
      <c r="L35" s="35">
        <v>0.21</v>
      </c>
      <c r="M35" s="39">
        <v>1.47</v>
      </c>
      <c r="N35" s="38">
        <v>43924</v>
      </c>
      <c r="O35" s="35">
        <v>1.36</v>
      </c>
      <c r="P35" s="35">
        <v>0.21</v>
      </c>
      <c r="Q35" s="39">
        <v>1.47</v>
      </c>
    </row>
    <row r="36" spans="2:17">
      <c r="B36" s="38">
        <v>43956</v>
      </c>
      <c r="C36" s="35">
        <v>1.04</v>
      </c>
      <c r="D36" s="35">
        <v>1.1000000000000001</v>
      </c>
      <c r="E36" s="39">
        <v>0.13</v>
      </c>
      <c r="F36" s="38">
        <v>43956</v>
      </c>
      <c r="G36" s="35">
        <v>1.04</v>
      </c>
      <c r="H36" s="35">
        <v>1.1000000000000001</v>
      </c>
      <c r="I36" s="39">
        <v>0.13</v>
      </c>
      <c r="J36" s="38">
        <v>43925</v>
      </c>
      <c r="K36" s="35">
        <v>1.22</v>
      </c>
      <c r="L36" s="35">
        <v>0.2</v>
      </c>
      <c r="M36" s="39">
        <v>1.32</v>
      </c>
      <c r="N36" s="38">
        <v>43925</v>
      </c>
      <c r="O36" s="35">
        <v>1.22</v>
      </c>
      <c r="P36" s="35">
        <v>0.2</v>
      </c>
      <c r="Q36" s="39">
        <v>1.32</v>
      </c>
    </row>
    <row r="37" spans="2:17">
      <c r="B37" s="38">
        <v>43958</v>
      </c>
      <c r="C37" s="35">
        <v>1</v>
      </c>
      <c r="D37" s="35">
        <v>1.06</v>
      </c>
      <c r="E37" s="39">
        <v>0.12</v>
      </c>
      <c r="F37" s="38">
        <v>43958</v>
      </c>
      <c r="G37" s="35">
        <v>1</v>
      </c>
      <c r="H37" s="35">
        <v>1.06</v>
      </c>
      <c r="I37" s="39">
        <v>0.12</v>
      </c>
      <c r="J37" s="38">
        <v>43926</v>
      </c>
      <c r="K37" s="35">
        <v>1.26</v>
      </c>
      <c r="L37" s="35">
        <v>0.19</v>
      </c>
      <c r="M37" s="39">
        <v>1.36</v>
      </c>
      <c r="N37" s="38">
        <v>43926</v>
      </c>
      <c r="O37" s="35">
        <v>1.26</v>
      </c>
      <c r="P37" s="35">
        <v>0.19</v>
      </c>
      <c r="Q37" s="39">
        <v>1.36</v>
      </c>
    </row>
    <row r="38" spans="2:17">
      <c r="B38" s="38">
        <v>43960</v>
      </c>
      <c r="C38" s="35">
        <v>0.96</v>
      </c>
      <c r="D38" s="35">
        <v>1.02</v>
      </c>
      <c r="E38" s="39">
        <v>0.12</v>
      </c>
      <c r="F38" s="38">
        <v>43960</v>
      </c>
      <c r="G38" s="35">
        <v>0.96</v>
      </c>
      <c r="H38" s="35">
        <v>1.02</v>
      </c>
      <c r="I38" s="39">
        <v>0.12</v>
      </c>
      <c r="J38" s="38">
        <v>43927</v>
      </c>
      <c r="K38" s="35">
        <v>1.1100000000000001</v>
      </c>
      <c r="L38" s="35">
        <v>0.19</v>
      </c>
      <c r="M38" s="39">
        <v>1.2</v>
      </c>
      <c r="N38" s="38">
        <v>43927</v>
      </c>
      <c r="O38" s="35">
        <v>1.1100000000000001</v>
      </c>
      <c r="P38" s="35">
        <v>0.19</v>
      </c>
      <c r="Q38" s="39">
        <v>1.2</v>
      </c>
    </row>
    <row r="39" spans="2:17">
      <c r="B39" s="38">
        <v>43962</v>
      </c>
      <c r="C39" s="35">
        <v>0.98</v>
      </c>
      <c r="D39" s="35">
        <v>1.04</v>
      </c>
      <c r="E39" s="39">
        <v>0.12</v>
      </c>
      <c r="F39" s="38">
        <v>43962</v>
      </c>
      <c r="G39" s="35">
        <v>0.98</v>
      </c>
      <c r="H39" s="35">
        <v>1.04</v>
      </c>
      <c r="I39" s="39">
        <v>0.12</v>
      </c>
      <c r="J39" s="38">
        <v>43928</v>
      </c>
      <c r="K39" s="35">
        <v>1.21</v>
      </c>
      <c r="L39" s="35">
        <v>0.19</v>
      </c>
      <c r="M39" s="39">
        <v>1.31</v>
      </c>
      <c r="N39" s="38">
        <v>43928</v>
      </c>
      <c r="O39" s="35">
        <v>1.21</v>
      </c>
      <c r="P39" s="35">
        <v>0.19</v>
      </c>
      <c r="Q39" s="39">
        <v>1.31</v>
      </c>
    </row>
    <row r="40" spans="2:17">
      <c r="B40" s="38">
        <v>43964</v>
      </c>
      <c r="C40" s="35">
        <v>0.98</v>
      </c>
      <c r="D40" s="35">
        <v>1.04</v>
      </c>
      <c r="E40" s="39">
        <v>0.12</v>
      </c>
      <c r="F40" s="38">
        <v>43964</v>
      </c>
      <c r="G40" s="35">
        <v>0.98</v>
      </c>
      <c r="H40" s="35">
        <v>1.04</v>
      </c>
      <c r="I40" s="39">
        <v>0.12</v>
      </c>
      <c r="J40" s="38">
        <v>43929</v>
      </c>
      <c r="K40" s="35">
        <v>1.19</v>
      </c>
      <c r="L40" s="35">
        <v>0.18</v>
      </c>
      <c r="M40" s="39">
        <v>1.28</v>
      </c>
      <c r="N40" s="38">
        <v>43929</v>
      </c>
      <c r="O40" s="35">
        <v>1.19</v>
      </c>
      <c r="P40" s="35">
        <v>0.18</v>
      </c>
      <c r="Q40" s="39">
        <v>1.28</v>
      </c>
    </row>
    <row r="41" spans="2:17">
      <c r="B41" s="38">
        <v>43966</v>
      </c>
      <c r="C41" s="35">
        <v>0.98</v>
      </c>
      <c r="D41" s="35">
        <v>1.04</v>
      </c>
      <c r="E41" s="39">
        <v>0.12</v>
      </c>
      <c r="F41" s="38">
        <v>43966</v>
      </c>
      <c r="G41" s="35">
        <v>0.98</v>
      </c>
      <c r="H41" s="35">
        <v>1.04</v>
      </c>
      <c r="I41" s="39">
        <v>0.12</v>
      </c>
      <c r="J41" s="38">
        <v>43930</v>
      </c>
      <c r="K41" s="35">
        <v>1.23</v>
      </c>
      <c r="L41" s="35">
        <v>0.17</v>
      </c>
      <c r="M41" s="39">
        <v>1.31</v>
      </c>
      <c r="N41" s="38">
        <v>43930</v>
      </c>
      <c r="O41" s="35">
        <v>1.23</v>
      </c>
      <c r="P41" s="35">
        <v>0.17</v>
      </c>
      <c r="Q41" s="39">
        <v>1.31</v>
      </c>
    </row>
    <row r="42" spans="2:17">
      <c r="B42" s="38">
        <v>43968</v>
      </c>
      <c r="C42" s="35">
        <v>0.97</v>
      </c>
      <c r="D42" s="35">
        <v>1.03</v>
      </c>
      <c r="E42" s="39">
        <v>0.13</v>
      </c>
      <c r="F42" s="38">
        <v>43968</v>
      </c>
      <c r="G42" s="35">
        <v>0.97</v>
      </c>
      <c r="H42" s="35">
        <v>1.03</v>
      </c>
      <c r="I42" s="39">
        <v>0.13</v>
      </c>
      <c r="J42" s="38">
        <v>43931</v>
      </c>
      <c r="K42" s="35">
        <v>1.45</v>
      </c>
      <c r="L42" s="35">
        <v>0.17</v>
      </c>
      <c r="M42" s="39">
        <v>1.54</v>
      </c>
      <c r="N42" s="38">
        <v>43931</v>
      </c>
      <c r="O42" s="35">
        <v>1.45</v>
      </c>
      <c r="P42" s="35">
        <v>0.17</v>
      </c>
      <c r="Q42" s="39">
        <v>1.54</v>
      </c>
    </row>
    <row r="43" spans="2:17">
      <c r="B43" s="38">
        <v>43970</v>
      </c>
      <c r="C43" s="35">
        <v>0.98</v>
      </c>
      <c r="D43" s="35">
        <v>1.04</v>
      </c>
      <c r="E43" s="39">
        <v>0.12</v>
      </c>
      <c r="F43" s="38">
        <v>43970</v>
      </c>
      <c r="G43" s="35">
        <v>0.98</v>
      </c>
      <c r="H43" s="35">
        <v>1.04</v>
      </c>
      <c r="I43" s="39">
        <v>0.12</v>
      </c>
      <c r="J43" s="38">
        <v>43932</v>
      </c>
      <c r="K43" s="35">
        <v>1.0900000000000001</v>
      </c>
      <c r="L43" s="35">
        <v>0.16</v>
      </c>
      <c r="M43" s="39">
        <v>1.17</v>
      </c>
      <c r="N43" s="38">
        <v>43932</v>
      </c>
      <c r="O43" s="35">
        <v>1.0900000000000001</v>
      </c>
      <c r="P43" s="35">
        <v>0.16</v>
      </c>
      <c r="Q43" s="39">
        <v>1.17</v>
      </c>
    </row>
    <row r="44" spans="2:17">
      <c r="B44" s="38">
        <v>43972</v>
      </c>
      <c r="C44" s="35">
        <v>0.99</v>
      </c>
      <c r="D44" s="35">
        <v>1.05</v>
      </c>
      <c r="E44" s="39">
        <v>0.11</v>
      </c>
      <c r="F44" s="38">
        <v>43972</v>
      </c>
      <c r="G44" s="35">
        <v>0.99</v>
      </c>
      <c r="H44" s="35">
        <v>1.05</v>
      </c>
      <c r="I44" s="39">
        <v>0.11</v>
      </c>
      <c r="J44" s="38">
        <v>43933</v>
      </c>
      <c r="K44" s="35">
        <v>1.1100000000000001</v>
      </c>
      <c r="L44" s="35">
        <v>0.16</v>
      </c>
      <c r="M44" s="39">
        <v>1.19</v>
      </c>
      <c r="N44" s="38">
        <v>43933</v>
      </c>
      <c r="O44" s="35">
        <v>1.1100000000000001</v>
      </c>
      <c r="P44" s="35">
        <v>0.16</v>
      </c>
      <c r="Q44" s="39">
        <v>1.19</v>
      </c>
    </row>
    <row r="45" spans="2:17" ht="17" thickBot="1">
      <c r="B45" s="40">
        <v>43974</v>
      </c>
      <c r="C45" s="41">
        <v>0.97</v>
      </c>
      <c r="D45" s="41">
        <v>1.03</v>
      </c>
      <c r="E45" s="42">
        <v>0.11</v>
      </c>
      <c r="F45" s="40">
        <v>43974</v>
      </c>
      <c r="G45" s="41">
        <v>0.97</v>
      </c>
      <c r="H45" s="41">
        <v>1.03</v>
      </c>
      <c r="I45" s="42">
        <v>0.11</v>
      </c>
      <c r="J45" s="38">
        <v>43934</v>
      </c>
      <c r="K45" s="35">
        <v>1.03</v>
      </c>
      <c r="L45" s="35">
        <v>0.16</v>
      </c>
      <c r="M45" s="39">
        <v>1.1100000000000001</v>
      </c>
      <c r="N45" s="38">
        <v>43934</v>
      </c>
      <c r="O45" s="35">
        <v>1.03</v>
      </c>
      <c r="P45" s="35">
        <v>0.16</v>
      </c>
      <c r="Q45" s="39">
        <v>1.1100000000000001</v>
      </c>
    </row>
    <row r="46" spans="2:17" ht="17" thickBot="1">
      <c r="F46" s="40">
        <v>43976</v>
      </c>
      <c r="G46" s="41">
        <v>0.99</v>
      </c>
      <c r="H46" s="41">
        <v>1.05</v>
      </c>
      <c r="I46" s="42">
        <v>0.11</v>
      </c>
      <c r="J46" s="38">
        <v>43935</v>
      </c>
      <c r="K46" s="35">
        <v>1.08</v>
      </c>
      <c r="L46" s="35">
        <v>0.15</v>
      </c>
      <c r="M46" s="39">
        <v>1.1499999999999999</v>
      </c>
      <c r="N46" s="38">
        <v>43935</v>
      </c>
      <c r="O46" s="35">
        <v>1.08</v>
      </c>
      <c r="P46" s="35">
        <v>0.15</v>
      </c>
      <c r="Q46" s="39">
        <v>1.1499999999999999</v>
      </c>
    </row>
    <row r="47" spans="2:17">
      <c r="J47" s="38">
        <v>43936</v>
      </c>
      <c r="K47" s="35">
        <v>1.1100000000000001</v>
      </c>
      <c r="L47" s="35">
        <v>0.15</v>
      </c>
      <c r="M47" s="39">
        <v>1.19</v>
      </c>
      <c r="N47" s="38">
        <v>43936</v>
      </c>
      <c r="O47" s="35">
        <v>1.1100000000000001</v>
      </c>
      <c r="P47" s="35">
        <v>0.15</v>
      </c>
      <c r="Q47" s="39">
        <v>1.19</v>
      </c>
    </row>
    <row r="48" spans="2:17">
      <c r="J48" s="38">
        <v>43937</v>
      </c>
      <c r="K48" s="35">
        <v>1.1399999999999999</v>
      </c>
      <c r="L48" s="35">
        <v>0.14000000000000001</v>
      </c>
      <c r="M48" s="39">
        <v>1.21</v>
      </c>
      <c r="N48" s="38">
        <v>43937</v>
      </c>
      <c r="O48" s="35">
        <v>1.1399999999999999</v>
      </c>
      <c r="P48" s="35">
        <v>0.14000000000000001</v>
      </c>
      <c r="Q48" s="39">
        <v>1.21</v>
      </c>
    </row>
    <row r="49" spans="10:17">
      <c r="J49" s="38">
        <v>43938</v>
      </c>
      <c r="K49" s="35">
        <v>0.98</v>
      </c>
      <c r="L49" s="35">
        <v>0.14000000000000001</v>
      </c>
      <c r="M49" s="39">
        <v>1.05</v>
      </c>
      <c r="N49" s="38">
        <v>43938</v>
      </c>
      <c r="O49" s="35">
        <v>0.98</v>
      </c>
      <c r="P49" s="35">
        <v>0.14000000000000001</v>
      </c>
      <c r="Q49" s="39">
        <v>1.05</v>
      </c>
    </row>
    <row r="50" spans="10:17">
      <c r="J50" s="38">
        <v>43939</v>
      </c>
      <c r="K50" s="35">
        <v>1.1000000000000001</v>
      </c>
      <c r="L50" s="35">
        <v>0.15</v>
      </c>
      <c r="M50" s="39">
        <v>1.18</v>
      </c>
      <c r="N50" s="38">
        <v>43939</v>
      </c>
      <c r="O50" s="35">
        <v>1.1000000000000001</v>
      </c>
      <c r="P50" s="35">
        <v>0.15</v>
      </c>
      <c r="Q50" s="39">
        <v>1.18</v>
      </c>
    </row>
    <row r="51" spans="10:17">
      <c r="J51" s="38">
        <v>43940</v>
      </c>
      <c r="K51" s="35">
        <v>1.06</v>
      </c>
      <c r="L51" s="35">
        <v>0.15</v>
      </c>
      <c r="M51" s="39">
        <v>1.1399999999999999</v>
      </c>
      <c r="N51" s="38">
        <v>43940</v>
      </c>
      <c r="O51" s="35">
        <v>1.06</v>
      </c>
      <c r="P51" s="35">
        <v>0.15</v>
      </c>
      <c r="Q51" s="39">
        <v>1.1399999999999999</v>
      </c>
    </row>
    <row r="52" spans="10:17">
      <c r="J52" s="38">
        <v>43941</v>
      </c>
      <c r="K52" s="35">
        <v>1.1000000000000001</v>
      </c>
      <c r="L52" s="35">
        <v>0.14000000000000001</v>
      </c>
      <c r="M52" s="39">
        <v>1.17</v>
      </c>
      <c r="N52" s="38">
        <v>43941</v>
      </c>
      <c r="O52" s="35">
        <v>1.1000000000000001</v>
      </c>
      <c r="P52" s="35">
        <v>0.14000000000000001</v>
      </c>
      <c r="Q52" s="39">
        <v>1.17</v>
      </c>
    </row>
    <row r="53" spans="10:17">
      <c r="J53" s="38">
        <v>43942</v>
      </c>
      <c r="K53" s="35">
        <v>1.06</v>
      </c>
      <c r="L53" s="35">
        <v>0.14000000000000001</v>
      </c>
      <c r="M53" s="39">
        <v>1.1299999999999999</v>
      </c>
      <c r="N53" s="38">
        <v>43942</v>
      </c>
      <c r="O53" s="35">
        <v>1.06</v>
      </c>
      <c r="P53" s="35">
        <v>0.14000000000000001</v>
      </c>
      <c r="Q53" s="39">
        <v>1.1299999999999999</v>
      </c>
    </row>
    <row r="54" spans="10:17">
      <c r="J54" s="38">
        <v>43943</v>
      </c>
      <c r="K54" s="35">
        <v>1.08</v>
      </c>
      <c r="L54" s="35">
        <v>0.13</v>
      </c>
      <c r="M54" s="39">
        <v>1.1399999999999999</v>
      </c>
      <c r="N54" s="38">
        <v>43943</v>
      </c>
      <c r="O54" s="35">
        <v>1.08</v>
      </c>
      <c r="P54" s="35">
        <v>0.13</v>
      </c>
      <c r="Q54" s="39">
        <v>1.1399999999999999</v>
      </c>
    </row>
    <row r="55" spans="10:17">
      <c r="J55" s="38">
        <v>43944</v>
      </c>
      <c r="K55" s="35">
        <v>1.02</v>
      </c>
      <c r="L55" s="35">
        <v>0.13</v>
      </c>
      <c r="M55" s="39">
        <v>1.0900000000000001</v>
      </c>
      <c r="N55" s="38">
        <v>43944</v>
      </c>
      <c r="O55" s="35">
        <v>1.02</v>
      </c>
      <c r="P55" s="35">
        <v>0.13</v>
      </c>
      <c r="Q55" s="39">
        <v>1.0900000000000001</v>
      </c>
    </row>
    <row r="56" spans="10:17">
      <c r="J56" s="38">
        <v>43945</v>
      </c>
      <c r="K56" s="35">
        <v>1.03</v>
      </c>
      <c r="L56" s="35">
        <v>0.14000000000000001</v>
      </c>
      <c r="M56" s="39">
        <v>1.1000000000000001</v>
      </c>
      <c r="N56" s="38">
        <v>43945</v>
      </c>
      <c r="O56" s="35">
        <v>1.03</v>
      </c>
      <c r="P56" s="35">
        <v>0.14000000000000001</v>
      </c>
      <c r="Q56" s="39">
        <v>1.1000000000000001</v>
      </c>
    </row>
    <row r="57" spans="10:17">
      <c r="J57" s="38">
        <v>43946</v>
      </c>
      <c r="K57" s="35">
        <v>1.07</v>
      </c>
      <c r="L57" s="35">
        <v>0.13</v>
      </c>
      <c r="M57" s="39">
        <v>1.1299999999999999</v>
      </c>
      <c r="N57" s="38">
        <v>43946</v>
      </c>
      <c r="O57" s="35">
        <v>1.07</v>
      </c>
      <c r="P57" s="35">
        <v>0.13</v>
      </c>
      <c r="Q57" s="39">
        <v>1.1299999999999999</v>
      </c>
    </row>
    <row r="58" spans="10:17">
      <c r="J58" s="38">
        <v>43947</v>
      </c>
      <c r="K58" s="35">
        <v>1.04</v>
      </c>
      <c r="L58" s="35">
        <v>0.13</v>
      </c>
      <c r="M58" s="39">
        <v>1.1000000000000001</v>
      </c>
      <c r="N58" s="38">
        <v>43947</v>
      </c>
      <c r="O58" s="35">
        <v>1.04</v>
      </c>
      <c r="P58" s="35">
        <v>0.13</v>
      </c>
      <c r="Q58" s="39">
        <v>1.1000000000000001</v>
      </c>
    </row>
    <row r="59" spans="10:17">
      <c r="J59" s="38">
        <v>43948</v>
      </c>
      <c r="K59" s="35">
        <v>0.97</v>
      </c>
      <c r="L59" s="35">
        <v>0.13</v>
      </c>
      <c r="M59" s="39">
        <v>1.03</v>
      </c>
      <c r="N59" s="38">
        <v>43948</v>
      </c>
      <c r="O59" s="35">
        <v>0.97</v>
      </c>
      <c r="P59" s="35">
        <v>0.13</v>
      </c>
      <c r="Q59" s="39">
        <v>1.03</v>
      </c>
    </row>
    <row r="60" spans="10:17">
      <c r="J60" s="38">
        <v>43949</v>
      </c>
      <c r="K60" s="35">
        <v>1</v>
      </c>
      <c r="L60" s="35">
        <v>0.13</v>
      </c>
      <c r="M60" s="39">
        <v>1.06</v>
      </c>
      <c r="N60" s="38">
        <v>43949</v>
      </c>
      <c r="O60" s="35">
        <v>1</v>
      </c>
      <c r="P60" s="35">
        <v>0.13</v>
      </c>
      <c r="Q60" s="39">
        <v>1.06</v>
      </c>
    </row>
    <row r="61" spans="10:17">
      <c r="J61" s="38">
        <v>43950</v>
      </c>
      <c r="K61" s="35">
        <v>0.97</v>
      </c>
      <c r="L61" s="35">
        <v>0.13</v>
      </c>
      <c r="M61" s="39">
        <v>1.04</v>
      </c>
      <c r="N61" s="38">
        <v>43950</v>
      </c>
      <c r="O61" s="35">
        <v>0.97</v>
      </c>
      <c r="P61" s="35">
        <v>0.13</v>
      </c>
      <c r="Q61" s="39">
        <v>1.04</v>
      </c>
    </row>
    <row r="62" spans="10:17">
      <c r="J62" s="38">
        <v>43951</v>
      </c>
      <c r="K62" s="35">
        <v>1.05</v>
      </c>
      <c r="L62" s="35">
        <v>0.13</v>
      </c>
      <c r="M62" s="39">
        <v>1.1100000000000001</v>
      </c>
      <c r="N62" s="38">
        <v>43951</v>
      </c>
      <c r="O62" s="35">
        <v>1.05</v>
      </c>
      <c r="P62" s="35">
        <v>0.13</v>
      </c>
      <c r="Q62" s="39">
        <v>1.1100000000000001</v>
      </c>
    </row>
    <row r="63" spans="10:17">
      <c r="J63" s="38">
        <v>43952</v>
      </c>
      <c r="K63" s="35">
        <v>0.95</v>
      </c>
      <c r="L63" s="35">
        <v>0.13</v>
      </c>
      <c r="M63" s="39">
        <v>1.01</v>
      </c>
      <c r="N63" s="38">
        <v>43952</v>
      </c>
      <c r="O63" s="35">
        <v>0.95</v>
      </c>
      <c r="P63" s="35">
        <v>0.13</v>
      </c>
      <c r="Q63" s="39">
        <v>1.01</v>
      </c>
    </row>
    <row r="64" spans="10:17">
      <c r="J64" s="38">
        <v>43953</v>
      </c>
      <c r="K64" s="35">
        <v>0.95</v>
      </c>
      <c r="L64" s="35">
        <v>0.13</v>
      </c>
      <c r="M64" s="39">
        <v>1.01</v>
      </c>
      <c r="N64" s="38">
        <v>43953</v>
      </c>
      <c r="O64" s="35">
        <v>0.95</v>
      </c>
      <c r="P64" s="35">
        <v>0.13</v>
      </c>
      <c r="Q64" s="39">
        <v>1.01</v>
      </c>
    </row>
    <row r="65" spans="10:17">
      <c r="J65" s="38">
        <v>43954</v>
      </c>
      <c r="K65" s="35">
        <v>0.95</v>
      </c>
      <c r="L65" s="35">
        <v>0.13</v>
      </c>
      <c r="M65" s="39">
        <v>1.02</v>
      </c>
      <c r="N65" s="38">
        <v>43954</v>
      </c>
      <c r="O65" s="35">
        <v>0.95</v>
      </c>
      <c r="P65" s="35">
        <v>0.13</v>
      </c>
      <c r="Q65" s="39">
        <v>1.02</v>
      </c>
    </row>
    <row r="66" spans="10:17">
      <c r="J66" s="38">
        <v>43955</v>
      </c>
      <c r="K66" s="35">
        <v>0.99</v>
      </c>
      <c r="L66" s="35">
        <v>0.12</v>
      </c>
      <c r="M66" s="39">
        <v>1.05</v>
      </c>
      <c r="N66" s="38">
        <v>43955</v>
      </c>
      <c r="O66" s="35">
        <v>0.99</v>
      </c>
      <c r="P66" s="35">
        <v>0.12</v>
      </c>
      <c r="Q66" s="39">
        <v>1.05</v>
      </c>
    </row>
    <row r="67" spans="10:17">
      <c r="J67" s="38">
        <v>43956</v>
      </c>
      <c r="K67" s="35">
        <v>0.97</v>
      </c>
      <c r="L67" s="35">
        <v>0.13</v>
      </c>
      <c r="M67" s="39">
        <v>1.04</v>
      </c>
      <c r="N67" s="38">
        <v>43956</v>
      </c>
      <c r="O67" s="35">
        <v>0.97</v>
      </c>
      <c r="P67" s="35">
        <v>0.13</v>
      </c>
      <c r="Q67" s="39">
        <v>1.04</v>
      </c>
    </row>
    <row r="68" spans="10:17">
      <c r="J68" s="38">
        <v>43957</v>
      </c>
      <c r="K68" s="35">
        <v>1.03</v>
      </c>
      <c r="L68" s="35">
        <v>0.13</v>
      </c>
      <c r="M68" s="39">
        <v>1.1000000000000001</v>
      </c>
      <c r="N68" s="38">
        <v>43957</v>
      </c>
      <c r="O68" s="35">
        <v>1.03</v>
      </c>
      <c r="P68" s="35">
        <v>0.13</v>
      </c>
      <c r="Q68" s="39">
        <v>1.1000000000000001</v>
      </c>
    </row>
    <row r="69" spans="10:17">
      <c r="J69" s="38">
        <v>43958</v>
      </c>
      <c r="K69" s="35">
        <v>1.04</v>
      </c>
      <c r="L69" s="35">
        <v>0.13</v>
      </c>
      <c r="M69" s="39">
        <v>1.1000000000000001</v>
      </c>
      <c r="N69" s="38">
        <v>43958</v>
      </c>
      <c r="O69" s="35">
        <v>1.04</v>
      </c>
      <c r="P69" s="35">
        <v>0.13</v>
      </c>
      <c r="Q69" s="39">
        <v>1.1000000000000001</v>
      </c>
    </row>
    <row r="70" spans="10:17">
      <c r="J70" s="38">
        <v>43959</v>
      </c>
      <c r="K70" s="35">
        <v>1.04</v>
      </c>
      <c r="L70" s="35">
        <v>0.12</v>
      </c>
      <c r="M70" s="39">
        <v>1.1000000000000001</v>
      </c>
      <c r="N70" s="38">
        <v>43959</v>
      </c>
      <c r="O70" s="35">
        <v>1.04</v>
      </c>
      <c r="P70" s="35">
        <v>0.12</v>
      </c>
      <c r="Q70" s="39">
        <v>1.1000000000000001</v>
      </c>
    </row>
    <row r="71" spans="10:17">
      <c r="J71" s="38">
        <v>43960</v>
      </c>
      <c r="K71" s="35">
        <v>0.96</v>
      </c>
      <c r="L71" s="35">
        <v>0.12</v>
      </c>
      <c r="M71" s="39">
        <v>1.02</v>
      </c>
      <c r="N71" s="38">
        <v>43960</v>
      </c>
      <c r="O71" s="35">
        <v>0.96</v>
      </c>
      <c r="P71" s="35">
        <v>0.12</v>
      </c>
      <c r="Q71" s="39">
        <v>1.02</v>
      </c>
    </row>
    <row r="72" spans="10:17">
      <c r="J72" s="38">
        <v>43961</v>
      </c>
      <c r="K72" s="35">
        <v>0.97</v>
      </c>
      <c r="L72" s="35">
        <v>0.12</v>
      </c>
      <c r="M72" s="39">
        <v>1.03</v>
      </c>
      <c r="N72" s="38">
        <v>43961</v>
      </c>
      <c r="O72" s="35">
        <v>0.97</v>
      </c>
      <c r="P72" s="35">
        <v>0.12</v>
      </c>
      <c r="Q72" s="39">
        <v>1.03</v>
      </c>
    </row>
    <row r="73" spans="10:17">
      <c r="J73" s="38">
        <v>43962</v>
      </c>
      <c r="K73" s="35">
        <v>0.96</v>
      </c>
      <c r="L73" s="35">
        <v>0.12</v>
      </c>
      <c r="M73" s="39">
        <v>1.02</v>
      </c>
      <c r="N73" s="38">
        <v>43962</v>
      </c>
      <c r="O73" s="35">
        <v>0.96</v>
      </c>
      <c r="P73" s="35">
        <v>0.12</v>
      </c>
      <c r="Q73" s="39">
        <v>1.02</v>
      </c>
    </row>
    <row r="74" spans="10:17">
      <c r="J74" s="38">
        <v>43963</v>
      </c>
      <c r="K74" s="35">
        <v>0.98</v>
      </c>
      <c r="L74" s="35">
        <v>0.12</v>
      </c>
      <c r="M74" s="39">
        <v>1.04</v>
      </c>
      <c r="N74" s="38">
        <v>43963</v>
      </c>
      <c r="O74" s="35">
        <v>0.98</v>
      </c>
      <c r="P74" s="35">
        <v>0.12</v>
      </c>
      <c r="Q74" s="39">
        <v>1.04</v>
      </c>
    </row>
    <row r="75" spans="10:17">
      <c r="J75" s="38">
        <v>43964</v>
      </c>
      <c r="K75" s="35">
        <v>0.98</v>
      </c>
      <c r="L75" s="35">
        <v>0.12</v>
      </c>
      <c r="M75" s="39">
        <v>1.04</v>
      </c>
      <c r="N75" s="38">
        <v>43964</v>
      </c>
      <c r="O75" s="35">
        <v>0.98</v>
      </c>
      <c r="P75" s="35">
        <v>0.12</v>
      </c>
      <c r="Q75" s="39">
        <v>1.04</v>
      </c>
    </row>
    <row r="76" spans="10:17">
      <c r="J76" s="38">
        <v>43965</v>
      </c>
      <c r="K76" s="35">
        <v>0.97</v>
      </c>
      <c r="L76" s="35">
        <v>0.12</v>
      </c>
      <c r="M76" s="39">
        <v>1.03</v>
      </c>
      <c r="N76" s="38">
        <v>43965</v>
      </c>
      <c r="O76" s="35">
        <v>0.97</v>
      </c>
      <c r="P76" s="35">
        <v>0.12</v>
      </c>
      <c r="Q76" s="39">
        <v>1.03</v>
      </c>
    </row>
    <row r="77" spans="10:17">
      <c r="J77" s="38">
        <v>43966</v>
      </c>
      <c r="K77" s="35">
        <v>0.99</v>
      </c>
      <c r="L77" s="35">
        <v>0.12</v>
      </c>
      <c r="M77" s="39">
        <v>1.05</v>
      </c>
      <c r="N77" s="38">
        <v>43966</v>
      </c>
      <c r="O77" s="35">
        <v>0.99</v>
      </c>
      <c r="P77" s="35">
        <v>0.12</v>
      </c>
      <c r="Q77" s="39">
        <v>1.05</v>
      </c>
    </row>
    <row r="78" spans="10:17">
      <c r="J78" s="38">
        <v>43967</v>
      </c>
      <c r="K78" s="35">
        <v>0.98</v>
      </c>
      <c r="L78" s="35">
        <v>0.12</v>
      </c>
      <c r="M78" s="39">
        <v>1.04</v>
      </c>
      <c r="N78" s="38">
        <v>43967</v>
      </c>
      <c r="O78" s="35">
        <v>0.98</v>
      </c>
      <c r="P78" s="35">
        <v>0.12</v>
      </c>
      <c r="Q78" s="39">
        <v>1.04</v>
      </c>
    </row>
    <row r="79" spans="10:17">
      <c r="J79" s="38">
        <v>43968</v>
      </c>
      <c r="K79" s="35">
        <v>0.98</v>
      </c>
      <c r="L79" s="35">
        <v>0.12</v>
      </c>
      <c r="M79" s="39">
        <v>1.04</v>
      </c>
      <c r="N79" s="38">
        <v>43968</v>
      </c>
      <c r="O79" s="35">
        <v>0.98</v>
      </c>
      <c r="P79" s="35">
        <v>0.12</v>
      </c>
      <c r="Q79" s="39">
        <v>1.04</v>
      </c>
    </row>
    <row r="80" spans="10:17">
      <c r="J80" s="38">
        <v>43969</v>
      </c>
      <c r="K80" s="35">
        <v>0.97</v>
      </c>
      <c r="L80" s="35">
        <v>0.12</v>
      </c>
      <c r="M80" s="39">
        <v>1.03</v>
      </c>
      <c r="N80" s="38">
        <v>43969</v>
      </c>
      <c r="O80" s="35">
        <v>0.97</v>
      </c>
      <c r="P80" s="35">
        <v>0.12</v>
      </c>
      <c r="Q80" s="39">
        <v>1.03</v>
      </c>
    </row>
    <row r="81" spans="10:17">
      <c r="J81" s="38">
        <v>43970</v>
      </c>
      <c r="K81" s="35">
        <v>0.98</v>
      </c>
      <c r="L81" s="35">
        <v>0.12</v>
      </c>
      <c r="M81" s="39">
        <v>1.04</v>
      </c>
      <c r="N81" s="38">
        <v>43970</v>
      </c>
      <c r="O81" s="35">
        <v>0.98</v>
      </c>
      <c r="P81" s="35">
        <v>0.12</v>
      </c>
      <c r="Q81" s="39">
        <v>1.04</v>
      </c>
    </row>
    <row r="82" spans="10:17">
      <c r="J82" s="38">
        <v>43971</v>
      </c>
      <c r="K82" s="35">
        <v>0.98</v>
      </c>
      <c r="L82" s="35">
        <v>0.12</v>
      </c>
      <c r="M82" s="39">
        <v>1.04</v>
      </c>
      <c r="N82" s="38">
        <v>43971</v>
      </c>
      <c r="O82" s="35">
        <v>0.98</v>
      </c>
      <c r="P82" s="35">
        <v>0.12</v>
      </c>
      <c r="Q82" s="39">
        <v>1.04</v>
      </c>
    </row>
    <row r="83" spans="10:17">
      <c r="J83" s="38">
        <v>43972</v>
      </c>
      <c r="K83" s="35">
        <v>0.98</v>
      </c>
      <c r="L83" s="35">
        <v>0.12</v>
      </c>
      <c r="M83" s="39">
        <v>1.04</v>
      </c>
      <c r="N83" s="38">
        <v>43972</v>
      </c>
      <c r="O83" s="35">
        <v>0.98</v>
      </c>
      <c r="P83" s="35">
        <v>0.12</v>
      </c>
      <c r="Q83" s="39">
        <v>1.04</v>
      </c>
    </row>
    <row r="84" spans="10:17">
      <c r="J84" s="38">
        <v>43973</v>
      </c>
      <c r="K84" s="35">
        <v>0.99</v>
      </c>
      <c r="L84" s="35">
        <v>0.12</v>
      </c>
      <c r="M84" s="39">
        <v>1.05</v>
      </c>
      <c r="N84" s="38">
        <v>43973</v>
      </c>
      <c r="O84" s="35">
        <v>0.99</v>
      </c>
      <c r="P84" s="35">
        <v>0.12</v>
      </c>
      <c r="Q84" s="39">
        <v>1.05</v>
      </c>
    </row>
    <row r="85" spans="10:17">
      <c r="J85" s="38">
        <v>43974</v>
      </c>
      <c r="K85" s="35">
        <v>0.99</v>
      </c>
      <c r="L85" s="35">
        <v>0.11</v>
      </c>
      <c r="M85" s="39">
        <v>1.05</v>
      </c>
      <c r="N85" s="38">
        <v>43974</v>
      </c>
      <c r="O85" s="35">
        <v>0.99</v>
      </c>
      <c r="P85" s="35">
        <v>0.11</v>
      </c>
      <c r="Q85" s="39">
        <v>1.05</v>
      </c>
    </row>
    <row r="86" spans="10:17">
      <c r="J86" s="38">
        <v>43975</v>
      </c>
      <c r="K86" s="35">
        <v>0.97</v>
      </c>
      <c r="L86" s="35">
        <v>0.11</v>
      </c>
      <c r="M86" s="39">
        <v>1.03</v>
      </c>
      <c r="N86" s="38">
        <v>43975</v>
      </c>
      <c r="O86" s="35">
        <v>0.97</v>
      </c>
      <c r="P86" s="35">
        <v>0.11</v>
      </c>
      <c r="Q86" s="39">
        <v>1.03</v>
      </c>
    </row>
    <row r="87" spans="10:17">
      <c r="J87" s="38">
        <v>43976</v>
      </c>
      <c r="K87" s="35">
        <v>0.97</v>
      </c>
      <c r="L87" s="35">
        <v>0.12</v>
      </c>
      <c r="M87" s="39">
        <v>1.03</v>
      </c>
      <c r="N87" s="38">
        <v>43976</v>
      </c>
      <c r="O87" s="35">
        <v>0.97</v>
      </c>
      <c r="P87" s="35">
        <v>0.12</v>
      </c>
      <c r="Q87" s="39">
        <v>1.03</v>
      </c>
    </row>
    <row r="88" spans="10:17">
      <c r="J88" s="38">
        <v>43977</v>
      </c>
      <c r="K88" s="35">
        <v>0.98</v>
      </c>
      <c r="L88" s="35">
        <v>0.11</v>
      </c>
      <c r="M88" s="39">
        <v>1.04</v>
      </c>
      <c r="N88" s="38">
        <v>43977</v>
      </c>
      <c r="O88" s="35">
        <v>0.98</v>
      </c>
      <c r="P88" s="35">
        <v>0.11</v>
      </c>
      <c r="Q88" s="39">
        <v>1.04</v>
      </c>
    </row>
    <row r="89" spans="10:17">
      <c r="J89" s="38">
        <v>43978</v>
      </c>
      <c r="K89" s="35">
        <v>0.99</v>
      </c>
      <c r="L89" s="35">
        <v>0.11</v>
      </c>
      <c r="M89" s="39">
        <v>1.05</v>
      </c>
      <c r="N89" s="38">
        <v>43978</v>
      </c>
      <c r="O89" s="35">
        <v>0.99</v>
      </c>
      <c r="P89" s="35">
        <v>0.11</v>
      </c>
      <c r="Q89" s="39">
        <v>1.05</v>
      </c>
    </row>
    <row r="90" spans="10:17" ht="17" thickBot="1">
      <c r="J90" s="40">
        <v>43979</v>
      </c>
      <c r="K90" s="41">
        <v>0.99</v>
      </c>
      <c r="L90" s="41">
        <v>0.12</v>
      </c>
      <c r="M90" s="42">
        <v>1.05</v>
      </c>
      <c r="N90" s="40">
        <v>43979</v>
      </c>
      <c r="O90" s="41">
        <v>0.99</v>
      </c>
      <c r="P90" s="41">
        <v>0.12</v>
      </c>
      <c r="Q90" s="42">
        <v>1.05</v>
      </c>
    </row>
    <row r="91" spans="10:17" ht="17" thickBot="1">
      <c r="N91" s="40">
        <v>43980</v>
      </c>
      <c r="O91" s="41">
        <v>1</v>
      </c>
      <c r="P91" s="41">
        <v>0.11</v>
      </c>
      <c r="Q91" s="42">
        <v>1.06</v>
      </c>
    </row>
    <row r="92" spans="10:17" ht="17" thickBot="1">
      <c r="N92" s="40">
        <v>43981</v>
      </c>
      <c r="O92" s="41">
        <v>0.98</v>
      </c>
      <c r="P92" s="41">
        <v>0.12</v>
      </c>
      <c r="Q92" s="42">
        <v>1.04</v>
      </c>
    </row>
    <row r="93" spans="10:17" ht="17" thickBot="1">
      <c r="N93" s="40">
        <v>43982</v>
      </c>
      <c r="O93" s="41">
        <v>0.99</v>
      </c>
      <c r="P93" s="41">
        <v>0.11</v>
      </c>
      <c r="Q93" s="42">
        <v>1.05</v>
      </c>
    </row>
    <row r="94" spans="10:17" ht="17" thickBot="1">
      <c r="N94" s="40">
        <v>43983</v>
      </c>
      <c r="O94" s="41">
        <v>0.98</v>
      </c>
      <c r="P94" s="41">
        <v>0.11</v>
      </c>
      <c r="Q94" s="42">
        <v>1.03</v>
      </c>
    </row>
  </sheetData>
  <mergeCells count="4">
    <mergeCell ref="B2:E2"/>
    <mergeCell ref="F2:I2"/>
    <mergeCell ref="J2:M2"/>
    <mergeCell ref="N2:Q2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EKL - Rt-PT-7</vt:lpstr>
      <vt:lpstr>DGS - Rt-PT-7</vt:lpstr>
      <vt:lpstr>BEAR PT - EKL</vt:lpstr>
      <vt:lpstr>EPIFORECASTS - Rt</vt:lpstr>
      <vt:lpstr>COTEC-Rt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2020-06-02T18:38:37Z</dcterms:modified>
</cp:coreProperties>
</file>