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X:\Home\MesDocuments\JFK\Enseignement\ModulesRessources\Stages-Apprentissages\annee24_25\BUT3\DocumentsEvaluation2024-2025\"/>
    </mc:Choice>
  </mc:AlternateContent>
  <xr:revisionPtr revIDLastSave="0" documentId="13_ncr:1_{8948F823-FA8C-40C5-A4C1-7D2E515B86AD}" xr6:coauthVersionLast="47" xr6:coauthVersionMax="47" xr10:uidLastSave="{00000000-0000-0000-0000-000000000000}"/>
  <bookViews>
    <workbookView xWindow="8250" yWindow="525" windowWidth="17715" windowHeight="14775" xr2:uid="{00000000-000D-0000-FFFF-FFFF00000000}"/>
  </bookViews>
  <sheets>
    <sheet name="Evaluation globale" sheetId="1" r:id="rId1"/>
    <sheet name="Rapport" sheetId="2" r:id="rId2"/>
    <sheet name="Soutenance" sheetId="7" r:id="rId3"/>
    <sheet name="CompétencesPA" sheetId="4" r:id="rId4"/>
    <sheet name="CompétencesPB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B23" i="8"/>
  <c r="B4" i="8"/>
  <c r="B8" i="7"/>
  <c r="B7" i="7"/>
  <c r="B5" i="7"/>
  <c r="B4" i="7"/>
  <c r="B31" i="1"/>
  <c r="C3" i="7"/>
  <c r="C13" i="7" l="1"/>
  <c r="E14" i="7"/>
  <c r="E15" i="7"/>
  <c r="E16" i="7"/>
  <c r="E17" i="7"/>
  <c r="E18" i="7"/>
  <c r="C19" i="7"/>
  <c r="E20" i="7"/>
  <c r="E21" i="7"/>
  <c r="E22" i="7"/>
  <c r="E23" i="7"/>
  <c r="C24" i="7"/>
  <c r="E25" i="7"/>
  <c r="E26" i="7"/>
  <c r="C27" i="7"/>
  <c r="E28" i="7"/>
  <c r="E29" i="7"/>
  <c r="E30" i="7"/>
  <c r="E31" i="7"/>
  <c r="C32" i="7"/>
  <c r="E27" i="7" l="1"/>
  <c r="D27" i="7" s="1"/>
  <c r="E24" i="7"/>
  <c r="D24" i="7" s="1"/>
  <c r="E19" i="7"/>
  <c r="D19" i="7" s="1"/>
  <c r="E13" i="7"/>
  <c r="D13" i="7" s="1"/>
  <c r="E32" i="7"/>
  <c r="D32" i="7" s="1"/>
  <c r="C35" i="7" s="1"/>
  <c r="D25" i="1" s="1"/>
  <c r="B4" i="4"/>
  <c r="B7" i="2"/>
  <c r="B6" i="2"/>
  <c r="B4" i="2"/>
  <c r="B3" i="2"/>
  <c r="B22" i="4"/>
  <c r="B27" i="2"/>
  <c r="D26" i="2"/>
  <c r="D19" i="2" s="1"/>
  <c r="D25" i="2"/>
  <c r="D24" i="2"/>
  <c r="D23" i="2"/>
  <c r="D22" i="2"/>
  <c r="D21" i="2"/>
  <c r="D20" i="2"/>
  <c r="B19" i="2"/>
  <c r="D18" i="2"/>
  <c r="D17" i="2"/>
  <c r="D16" i="2"/>
  <c r="D15" i="2"/>
  <c r="D14" i="2"/>
  <c r="D13" i="2"/>
  <c r="D12" i="2"/>
  <c r="B11" i="2"/>
  <c r="B29" i="1"/>
  <c r="E28" i="1"/>
  <c r="E27" i="1"/>
  <c r="E26" i="1"/>
  <c r="B26" i="1"/>
  <c r="B23" i="1"/>
  <c r="E22" i="1"/>
  <c r="E21" i="1"/>
  <c r="E20" i="1"/>
  <c r="E19" i="1"/>
  <c r="B18" i="1"/>
  <c r="D27" i="2" l="1"/>
  <c r="C27" i="2" s="1"/>
  <c r="B28" i="2" s="1"/>
  <c r="D24" i="1" s="1"/>
  <c r="E24" i="1" s="1"/>
  <c r="E25" i="1"/>
  <c r="E29" i="1" s="1"/>
  <c r="D29" i="1" s="1"/>
  <c r="C19" i="2"/>
  <c r="E18" i="1"/>
  <c r="D18" i="1" s="1"/>
  <c r="D26" i="1"/>
  <c r="D11" i="2"/>
  <c r="C11" i="2" s="1"/>
  <c r="E23" i="1" l="1"/>
  <c r="D23" i="1" s="1"/>
</calcChain>
</file>

<file path=xl/sharedStrings.xml><?xml version="1.0" encoding="utf-8"?>
<sst xmlns="http://schemas.openxmlformats.org/spreadsheetml/2006/main" count="159" uniqueCount="122">
  <si>
    <t>Évaluation FINALE du stage BUT3 en entreprise</t>
  </si>
  <si>
    <t>Stagiaire :</t>
  </si>
  <si>
    <t>Nom Prénom</t>
  </si>
  <si>
    <t>Sujet du stage :</t>
  </si>
  <si>
    <t>Entreprise :</t>
  </si>
  <si>
    <t>Evaluateur en entreprise :</t>
  </si>
  <si>
    <t>Fonction de l'évaluateur :</t>
  </si>
  <si>
    <t>Tuteur enseignant :</t>
  </si>
  <si>
    <t>Autre membres du jury :</t>
  </si>
  <si>
    <t>Note</t>
  </si>
  <si>
    <t>Les notes attribuées dans les plages grisées sont évaluées par le tuteur à partir des trois sections du formulaire retourné par le maître de stage en entreprise. Les notes d'expression sont le report des résultats des feuilles d'évaluation spécifiques.</t>
  </si>
  <si>
    <t>Grille de notation du stage</t>
  </si>
  <si>
    <t>Critères</t>
  </si>
  <si>
    <t>Poids</t>
  </si>
  <si>
    <t>Notes sur 10</t>
  </si>
  <si>
    <t>Evaluation du travail en entreprise</t>
  </si>
  <si>
    <t>Savoirs-faire du stagiaire</t>
  </si>
  <si>
    <t>Rendus techniques (vue entr.)</t>
  </si>
  <si>
    <t>Qualité du travail réalisé (tuteur)</t>
  </si>
  <si>
    <t>Mise en oeuvre de la pédagogie</t>
  </si>
  <si>
    <t>Expression</t>
  </si>
  <si>
    <t>Note de rapport</t>
  </si>
  <si>
    <t>Note de soutenance</t>
  </si>
  <si>
    <t>Evaluation du comportement</t>
  </si>
  <si>
    <t>Savoir-être en entreprise</t>
  </si>
  <si>
    <t>Qualité de la relation avec le tuteur</t>
  </si>
  <si>
    <t>Bonus appliqué</t>
  </si>
  <si>
    <t>NOTE FINALE DU STAGE sur 20</t>
  </si>
  <si>
    <t>Commentaire</t>
  </si>
  <si>
    <t>Evaluation du rapport de stage BUT3</t>
  </si>
  <si>
    <t>Grille de notation du rapport</t>
  </si>
  <si>
    <t>Forme, présentation du rapport</t>
  </si>
  <si>
    <t>Respect normes dept info : 1ère de couverture aux normes + 4ème de couverture (résumés + mots-clés)</t>
  </si>
  <si>
    <t>Table des matières : clarté, logique, paginée, titres numérotés et informatifs</t>
  </si>
  <si>
    <t>Volume du rapport adapté et équilibré</t>
  </si>
  <si>
    <t>Organisation globale du document : introduction, développement en +sieurs parties, conclusion</t>
  </si>
  <si>
    <t>Présentation aérée, illustrée, paginée, lisible (typographie)</t>
  </si>
  <si>
    <t>Niveau de français : syntaxe et vocabulaire</t>
  </si>
  <si>
    <t>Orthographe</t>
  </si>
  <si>
    <t>Fond, contenu du rapport</t>
  </si>
  <si>
    <t>Introduction : du général au particulier, annonce du plan, infos pertinentes</t>
  </si>
  <si>
    <t>Contexte : présentation de l'entreprise, service d'accueil, personne(s) référente(s)</t>
  </si>
  <si>
    <t>Présentation du sujet : pré-existant, problème posé, démarche de résolution</t>
  </si>
  <si>
    <t>Méthodes de développement informatique, outils, réalisation : présentation de la partie technique</t>
  </si>
  <si>
    <t>Organisation du travail, gestion de projet</t>
  </si>
  <si>
    <t>Conclusion : bilan complet et synthétique + prolongements</t>
  </si>
  <si>
    <t>Résumé (français + anglais) en 4ème de couverture : pertinence des infos + présence des mots-clés</t>
  </si>
  <si>
    <t>NOTE FINALE DU RAPPORT sur 20</t>
  </si>
  <si>
    <t>Evaluation de la soutenance de stage BUT3</t>
  </si>
  <si>
    <t>Grille de notation de la soutenance</t>
  </si>
  <si>
    <t>Pertinence des réponses aux questions</t>
  </si>
  <si>
    <t>Prestation orale</t>
  </si>
  <si>
    <t>Supports visuels de PAO</t>
  </si>
  <si>
    <t>Diapositive de couverture</t>
  </si>
  <si>
    <t>NOTE FINALE DE SOUTENANCE sur 20</t>
  </si>
  <si>
    <t>Compétences acquises durant le stage BUT3 – PA</t>
  </si>
  <si>
    <t>Apprentissages critiques évalués notamment sur la base du paragraphe « Acquis de compétences » du rapport de stage</t>
  </si>
  <si>
    <t>Liste des apprentissages critiques par compétence (3 compétences au total) pour le S6 et valable uniquement pour le parcours A</t>
  </si>
  <si>
    <t>Compétence 1 : Adapter des applications sur un
ensemble de supports (embarqué, web, mobile, IoT…). Ci-dessous les apprentissages critiques (AC).</t>
  </si>
  <si>
    <t>Choisir et implémenter les architectures adaptées</t>
  </si>
  <si>
    <r>
      <t xml:space="preserve">Cette </t>
    </r>
    <r>
      <rPr>
        <b/>
        <sz val="11"/>
        <color theme="1"/>
        <rFont val="Arial1"/>
      </rPr>
      <t>compétence 1</t>
    </r>
    <r>
      <rPr>
        <sz val="11"/>
        <color rgb="FF000000"/>
        <rFont val="Arial"/>
        <family val="2"/>
      </rPr>
      <t xml:space="preserve"> est évaluée sur base du paragraphe « Acquis de compétences » du rapport de stage</t>
    </r>
  </si>
  <si>
    <t>Faire évoluer une application existante</t>
  </si>
  <si>
    <t>Intégrer des solutions dans un environnement de production</t>
  </si>
  <si>
    <t>Compétence 2 : Analyser et optimiser des
Applications</t>
  </si>
  <si>
    <t>Anticiper les résultats de diverses métriques (temps d’exécution, occupation mémoire…)</t>
  </si>
  <si>
    <t>Profiler, analyser et justifier le comportement d’un code existant</t>
  </si>
  <si>
    <t>Choisir et utiliser des bibliothèques et méthodes dédiées au domaine d’application (imagerie, immersion, intelligence artificielle, jeux vidéos, parallélisme, calcul formel…)</t>
  </si>
  <si>
    <t>Compétence 6 : Manager une équipe
Informatique</t>
  </si>
  <si>
    <t>Organiser et partager une veille numérique</t>
  </si>
  <si>
    <t>Identifier les enjeux de l’économie de l’innovation numérique</t>
  </si>
  <si>
    <t>Guider la conduite du changement informatique au sein d’une organisation</t>
  </si>
  <si>
    <t>Accompagner le management de projet informatique</t>
  </si>
  <si>
    <t>NOTE FINALE sur 20</t>
  </si>
  <si>
    <t>Cette note n’est volontairement PAS intégrée dans la note de stage</t>
  </si>
  <si>
    <r>
      <t xml:space="preserve">Cette </t>
    </r>
    <r>
      <rPr>
        <b/>
        <sz val="11"/>
        <color theme="1"/>
        <rFont val="Arial1"/>
      </rPr>
      <t>compétence 2</t>
    </r>
    <r>
      <rPr>
        <sz val="11"/>
        <color rgb="FF000000"/>
        <rFont val="Arial"/>
        <family val="2"/>
      </rPr>
      <t xml:space="preserve"> est évaluée automatiquement par une moyenne des notes des ressources en rapport avec les AC (moyenne des notes R5.A.04 et R5.A.11, merci de rentrer cette moyenne </t>
    </r>
    <r>
      <rPr>
        <b/>
        <sz val="11"/>
        <color rgb="FF000000"/>
        <rFont val="Arial"/>
        <family val="2"/>
      </rPr>
      <t>sur 10 pts</t>
    </r>
    <r>
      <rPr>
        <sz val="11"/>
        <color rgb="FF000000"/>
        <rFont val="Arial"/>
        <family val="2"/>
      </rPr>
      <t>)</t>
    </r>
  </si>
  <si>
    <t>Présent</t>
  </si>
  <si>
    <t>Notes sur 20</t>
  </si>
  <si>
    <t>Fond de l'exposé oral</t>
  </si>
  <si>
    <t>Introduction + Plan</t>
  </si>
  <si>
    <t>Bonne accroche + titres non génériques et informatifs</t>
  </si>
  <si>
    <t>Mission</t>
  </si>
  <si>
    <t>Contexte et objectifs de la (des) mission(s) bien décrits (introduction en entonnoir : de l'entreprise à la mission) et qualité du travail de vulgarisation de la mission</t>
  </si>
  <si>
    <t>Gestion de projet</t>
  </si>
  <si>
    <t>Existe et bien développée</t>
  </si>
  <si>
    <t>Conclusion</t>
  </si>
  <si>
    <t>Bilan de la mission, apports du stage, perspectives, regard critique de l'étudiant</t>
  </si>
  <si>
    <t>Réponses aux questions</t>
  </si>
  <si>
    <t>Aspects Techniques</t>
  </si>
  <si>
    <t>Méthode</t>
  </si>
  <si>
    <t>Présentation de la méthode et de la technique de développement mise en œuvre pour réaliser la mission</t>
  </si>
  <si>
    <t>Résultats</t>
  </si>
  <si>
    <t>Présentation des résultats et d'une (éventuelle) démonstration convaincante (démonstration bien préparée)</t>
  </si>
  <si>
    <t>Mise en perspective</t>
  </si>
  <si>
    <t>Illustrations</t>
  </si>
  <si>
    <t>Schémas et figures aident à comprendre</t>
  </si>
  <si>
    <t>Eloquence</t>
  </si>
  <si>
    <t>Pas récité, pas hésitant, regard, gestes appropriés, déplacements, voix posée et volume adapté</t>
  </si>
  <si>
    <t>Tous les éléments présents : logo entreprise, logo IUT, noms des tuteurs, titre du stage, dates de stage</t>
  </si>
  <si>
    <t>Organisation</t>
  </si>
  <si>
    <t>Plan logique, clair, simple, fil d'ariane obligatoire pour identifier l'état d'avancement + numéro de page sur chaque diapositive</t>
  </si>
  <si>
    <t>Mise en page</t>
  </si>
  <si>
    <t>« Non répétitive », recherche personnelle, esthétique agréable</t>
  </si>
  <si>
    <t>Lisibilité</t>
  </si>
  <si>
    <t>Textes lisibles /  schémas et figures clairs</t>
  </si>
  <si>
    <t>MALUS "Temps de parole" sur 25 minutes</t>
  </si>
  <si>
    <t>-0,5 pt si &gt; 27 min. ou &lt; 23 min.</t>
  </si>
  <si>
    <t>MALUS "Orthographe" (nombre de fautes)</t>
  </si>
  <si>
    <t>-1 pt à partir de 2 fautes</t>
  </si>
  <si>
    <t>Prise de recul par rapport au travail accompli : choix techniques, résultats</t>
  </si>
  <si>
    <t>Français de bon niveau : pas de mots familiers, pas de mots parasites (euh), pas d'anglicisme inapproprié, vocabulaire adapté</t>
  </si>
  <si>
    <t>De 0 à +1</t>
  </si>
  <si>
    <t>Compétences acquises durant le stage BUT3 – PB</t>
  </si>
  <si>
    <t>Liste des apprentissages critiques par compétence (3 compétences au total) pour le S6 et valable uniquement pour le parcours B</t>
  </si>
  <si>
    <t>Compétence 3 : Faire évoluer et maintenir un système informatique communicant en conditions opérationnelles</t>
  </si>
  <si>
    <t>Créer des processus de traitement automatisé (solution de gestion de configuration et de parc, intégration et déploiement continu…)</t>
  </si>
  <si>
    <t>Configurer un serveur et des services réseaux de manière avancée (virtualisation…)</t>
  </si>
  <si>
    <t>Appliquer une politique de sécurité au niveau de l’infrastructure</t>
  </si>
  <si>
    <t>Déployer et maintenir un réseau d’organisation en fonction de ses besoins</t>
  </si>
  <si>
    <r>
      <t xml:space="preserve">Cette </t>
    </r>
    <r>
      <rPr>
        <b/>
        <sz val="11"/>
        <color theme="1"/>
        <rFont val="Arial1"/>
      </rPr>
      <t>compétence 6</t>
    </r>
    <r>
      <rPr>
        <sz val="11"/>
        <color rgb="FF000000"/>
        <rFont val="Arial"/>
        <family val="2"/>
      </rPr>
      <t xml:space="preserve"> est évaluée sur base du paragraphe « Acquis de compétences » du rapport de stage où un seul AC (Apprentissage Critique) parmi les 4 doit être développé</t>
    </r>
  </si>
  <si>
    <r>
      <t xml:space="preserve">Cette </t>
    </r>
    <r>
      <rPr>
        <b/>
        <sz val="11"/>
        <color theme="1"/>
        <rFont val="Arial1"/>
      </rPr>
      <t>compétence 3</t>
    </r>
    <r>
      <rPr>
        <sz val="11"/>
        <color rgb="FF000000"/>
        <rFont val="Arial"/>
        <family val="2"/>
      </rPr>
      <t xml:space="preserve"> est évaluée automatiquement par une moyenne des notes des ressources qui abordent un maximum d'AC de la C3 (moyenne des notes R5.B.06 et R6.B.05, merci de rentrer cette moyenne </t>
    </r>
    <r>
      <rPr>
        <b/>
        <sz val="11"/>
        <color rgb="FF000000"/>
        <rFont val="Arial"/>
        <family val="2"/>
      </rPr>
      <t>sur 10 pts</t>
    </r>
    <r>
      <rPr>
        <sz val="11"/>
        <color rgb="FF000000"/>
        <rFont val="Arial"/>
        <family val="2"/>
      </rPr>
      <t>)</t>
    </r>
  </si>
  <si>
    <t>Présent (oui / non / visio)</t>
  </si>
  <si>
    <t>oui / non / visio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</si>
</sst>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C];[Red]&quot;-&quot;#,##0.00&quot; &quot;[$€-40C]"/>
  </numFmts>
  <fonts count="60">
    <font>
      <sz val="11"/>
      <color theme="1"/>
      <name val="Arial1"/>
    </font>
    <font>
      <sz val="11"/>
      <color theme="1"/>
      <name val="Arial1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i/>
      <sz val="16"/>
      <color theme="1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333333"/>
      <name val="Arial1"/>
    </font>
    <font>
      <b/>
      <i/>
      <u/>
      <sz val="11"/>
      <color theme="1"/>
      <name val="Arial1"/>
    </font>
    <font>
      <sz val="10"/>
      <color theme="1"/>
      <name val="Arial1"/>
    </font>
    <font>
      <b/>
      <sz val="18"/>
      <color rgb="FF000000"/>
      <name val="Times"/>
    </font>
    <font>
      <sz val="10"/>
      <color rgb="FF000000"/>
      <name val="Arial1"/>
    </font>
    <font>
      <sz val="12"/>
      <color rgb="FF000000"/>
      <name val="Arial"/>
      <family val="2"/>
    </font>
    <font>
      <sz val="12"/>
      <color rgb="FF000000"/>
      <name val="Times"/>
    </font>
    <font>
      <b/>
      <sz val="12"/>
      <color rgb="FF000000"/>
      <name val="Arial2"/>
    </font>
    <font>
      <sz val="12"/>
      <color theme="1"/>
      <name val="Arial1"/>
    </font>
    <font>
      <i/>
      <sz val="12"/>
      <color rgb="FF000000"/>
      <name val="Arial"/>
      <family val="2"/>
    </font>
    <font>
      <sz val="9"/>
      <color rgb="FF000000"/>
      <name val="Arial"/>
      <family val="2"/>
    </font>
    <font>
      <i/>
      <sz val="10"/>
      <color rgb="FF000000"/>
      <name val="Times New Roman Italic"/>
    </font>
    <font>
      <sz val="11"/>
      <color rgb="FF000000"/>
      <name val="Helvetica"/>
    </font>
    <font>
      <i/>
      <sz val="9"/>
      <color rgb="FF000000"/>
      <name val="Times New Roman"/>
      <family val="1"/>
    </font>
    <font>
      <sz val="10"/>
      <color rgb="FF000000"/>
      <name val="Times"/>
    </font>
    <font>
      <b/>
      <sz val="12"/>
      <color rgb="FF000000"/>
      <name val="Times"/>
    </font>
    <font>
      <b/>
      <sz val="11"/>
      <color rgb="FF0000FF"/>
      <name val="Times"/>
    </font>
    <font>
      <b/>
      <sz val="12"/>
      <color rgb="FF0000FF"/>
      <name val="Helvetica"/>
    </font>
    <font>
      <sz val="9"/>
      <color rgb="FFCCFFFF"/>
      <name val="Helvetica"/>
    </font>
    <font>
      <b/>
      <sz val="10"/>
      <color rgb="FF0000FF"/>
      <name val="Arial3"/>
    </font>
    <font>
      <sz val="11"/>
      <color rgb="FF000000"/>
      <name val="Times"/>
    </font>
    <font>
      <sz val="10"/>
      <color rgb="FF000000"/>
      <name val="Helvetica"/>
    </font>
    <font>
      <sz val="12"/>
      <color rgb="FF000000"/>
      <name val="Helvetica"/>
    </font>
    <font>
      <sz val="10"/>
      <color rgb="FF000000"/>
      <name val="Arial3"/>
    </font>
    <font>
      <b/>
      <sz val="11"/>
      <color rgb="FF000000"/>
      <name val="Times"/>
    </font>
    <font>
      <b/>
      <sz val="12"/>
      <color rgb="FF000000"/>
      <name val="Helvetica"/>
    </font>
    <font>
      <b/>
      <sz val="13"/>
      <color rgb="FF000000"/>
      <name val="Helvetica"/>
    </font>
    <font>
      <sz val="10"/>
      <color rgb="FF000000"/>
      <name val="Arial"/>
      <family val="2"/>
    </font>
    <font>
      <b/>
      <sz val="13"/>
      <color rgb="FF000000"/>
      <name val="Times"/>
    </font>
    <font>
      <i/>
      <sz val="14"/>
      <color rgb="FF000000"/>
      <name val="Arial1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FF"/>
      <name val="Arial"/>
      <family val="2"/>
    </font>
    <font>
      <b/>
      <sz val="12"/>
      <color rgb="FF0000FF"/>
      <name val="Arial"/>
      <family val="2"/>
    </font>
    <font>
      <b/>
      <sz val="11"/>
      <color theme="1"/>
      <name val="Arial-BoldMT"/>
    </font>
    <font>
      <sz val="11"/>
      <color rgb="FF000000"/>
      <name val="Arial"/>
      <family val="2"/>
    </font>
    <font>
      <b/>
      <sz val="11"/>
      <color theme="1"/>
      <name val="Arial1"/>
    </font>
    <font>
      <sz val="10"/>
      <color theme="1"/>
      <name val="ArialMT"/>
    </font>
    <font>
      <b/>
      <sz val="11"/>
      <color rgb="FF000000"/>
      <name val="Arial"/>
      <family val="2"/>
    </font>
    <font>
      <b/>
      <sz val="13"/>
      <color rgb="FF000000"/>
      <name val="Arial"/>
      <family val="2"/>
    </font>
    <font>
      <b/>
      <sz val="12"/>
      <color rgb="FF000000"/>
      <name val="Arial3"/>
    </font>
    <font>
      <sz val="9"/>
      <color rgb="FFCCFFFF"/>
      <name val="Arial"/>
      <family val="2"/>
    </font>
    <font>
      <sz val="11"/>
      <color theme="1"/>
      <name val="Arial"/>
      <family val="2"/>
    </font>
    <font>
      <b/>
      <sz val="10"/>
      <color rgb="FF0000FF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6E6E6"/>
        <bgColor rgb="FFE6E6E6"/>
      </patternFill>
    </fill>
    <fill>
      <patternFill patternType="solid">
        <fgColor rgb="FF00B8FF"/>
        <bgColor rgb="FF00B8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2">
    <xf numFmtId="0" fontId="0" fillId="0" borderId="0"/>
    <xf numFmtId="0" fontId="14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9" fillId="0" borderId="0"/>
    <xf numFmtId="0" fontId="10" fillId="0" borderId="0"/>
    <xf numFmtId="0" fontId="11" fillId="0" borderId="0"/>
    <xf numFmtId="0" fontId="8" fillId="0" borderId="0">
      <alignment horizontal="center" textRotation="90"/>
    </xf>
    <xf numFmtId="0" fontId="12" fillId="0" borderId="0"/>
    <xf numFmtId="0" fontId="13" fillId="8" borderId="0"/>
    <xf numFmtId="0" fontId="15" fillId="0" borderId="0"/>
    <xf numFmtId="164" fontId="15" fillId="0" borderId="0"/>
    <xf numFmtId="0" fontId="1" fillId="0" borderId="0"/>
    <xf numFmtId="0" fontId="1" fillId="0" borderId="0"/>
    <xf numFmtId="0" fontId="4" fillId="0" borderId="0"/>
  </cellStyleXfs>
  <cellXfs count="141">
    <xf numFmtId="0" fontId="0" fillId="0" borderId="0" xfId="0"/>
    <xf numFmtId="0" fontId="18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2" fillId="0" borderId="0" xfId="0" applyFont="1"/>
    <xf numFmtId="0" fontId="23" fillId="0" borderId="0" xfId="0" applyFont="1" applyFill="1" applyBorder="1" applyAlignment="1" applyProtection="1">
      <alignment horizontal="right" wrapText="1"/>
      <protection locked="0"/>
    </xf>
    <xf numFmtId="0" fontId="20" fillId="0" borderId="0" xfId="0" applyFont="1" applyFill="1" applyBorder="1" applyAlignment="1">
      <alignment horizontal="right" vertical="center" wrapText="1"/>
    </xf>
    <xf numFmtId="0" fontId="24" fillId="0" borderId="0" xfId="0" applyFont="1" applyFill="1" applyBorder="1" applyAlignment="1" applyProtection="1">
      <alignment horizontal="left" vertical="center" wrapText="1"/>
      <protection locked="0"/>
    </xf>
    <xf numFmtId="0" fontId="25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 applyProtection="1">
      <alignment horizontal="left" vertical="center" wrapText="1"/>
      <protection locked="0"/>
    </xf>
    <xf numFmtId="0" fontId="28" fillId="0" borderId="0" xfId="0" applyFont="1" applyFill="1" applyBorder="1" applyAlignment="1">
      <alignment horizontal="center" vertical="center" wrapText="1"/>
    </xf>
    <xf numFmtId="0" fontId="29" fillId="10" borderId="3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29" fillId="10" borderId="6" xfId="0" applyFont="1" applyFill="1" applyBorder="1" applyAlignment="1">
      <alignment horizontal="center" vertical="center" wrapText="1"/>
    </xf>
    <xf numFmtId="0" fontId="29" fillId="10" borderId="7" xfId="0" applyFont="1" applyFill="1" applyBorder="1" applyAlignment="1">
      <alignment horizontal="center" vertical="center" wrapText="1"/>
    </xf>
    <xf numFmtId="0" fontId="30" fillId="11" borderId="8" xfId="0" applyFont="1" applyFill="1" applyBorder="1" applyAlignment="1">
      <alignment vertical="center" wrapText="1"/>
    </xf>
    <xf numFmtId="0" fontId="31" fillId="11" borderId="2" xfId="0" applyFont="1" applyFill="1" applyBorder="1" applyAlignment="1">
      <alignment horizontal="center" vertical="center" wrapText="1"/>
    </xf>
    <xf numFmtId="0" fontId="32" fillId="11" borderId="1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vertical="center" wrapText="1"/>
    </xf>
    <xf numFmtId="0" fontId="34" fillId="9" borderId="8" xfId="0" applyFont="1" applyFill="1" applyBorder="1" applyAlignment="1">
      <alignment horizontal="left" vertical="center" wrapText="1" indent="3"/>
    </xf>
    <xf numFmtId="0" fontId="35" fillId="11" borderId="2" xfId="0" applyFont="1" applyFill="1" applyBorder="1" applyAlignment="1" applyProtection="1">
      <alignment horizontal="center" vertical="center" wrapText="1"/>
      <protection hidden="1"/>
    </xf>
    <xf numFmtId="0" fontId="36" fillId="9" borderId="2" xfId="0" applyFont="1" applyFill="1" applyBorder="1" applyAlignment="1" applyProtection="1">
      <alignment horizontal="center" vertical="center" wrapText="1"/>
      <protection locked="0"/>
    </xf>
    <xf numFmtId="0" fontId="34" fillId="0" borderId="8" xfId="0" applyFont="1" applyFill="1" applyBorder="1" applyAlignment="1">
      <alignment horizontal="left" vertical="center" wrapText="1" indent="3"/>
    </xf>
    <xf numFmtId="0" fontId="36" fillId="0" borderId="2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Fill="1" applyBorder="1" applyAlignment="1">
      <alignment vertical="center" wrapText="1"/>
    </xf>
    <xf numFmtId="0" fontId="36" fillId="11" borderId="2" xfId="0" applyFont="1" applyFill="1" applyBorder="1" applyAlignment="1" applyProtection="1">
      <alignment horizontal="center" vertical="center" wrapText="1"/>
      <protection locked="0"/>
    </xf>
    <xf numFmtId="0" fontId="38" fillId="11" borderId="11" xfId="0" applyFont="1" applyFill="1" applyBorder="1" applyAlignment="1">
      <alignment horizontal="right" vertical="center" wrapText="1"/>
    </xf>
    <xf numFmtId="0" fontId="40" fillId="11" borderId="13" xfId="0" applyFont="1" applyFill="1" applyBorder="1" applyAlignment="1" applyProtection="1">
      <alignment horizontal="center" vertical="center" wrapText="1"/>
      <protection locked="0"/>
    </xf>
    <xf numFmtId="0" fontId="32" fillId="11" borderId="14" xfId="0" applyFont="1" applyFill="1" applyBorder="1" applyAlignment="1">
      <alignment horizontal="center" vertical="center" wrapText="1"/>
    </xf>
    <xf numFmtId="0" fontId="38" fillId="11" borderId="9" xfId="0" applyFont="1" applyFill="1" applyBorder="1" applyAlignment="1">
      <alignment horizontal="left" vertical="center" wrapText="1" indent="3"/>
    </xf>
    <xf numFmtId="0" fontId="38" fillId="0" borderId="0" xfId="0" applyFont="1" applyFill="1" applyBorder="1" applyAlignment="1">
      <alignment horizontal="right" vertical="center" wrapText="1"/>
    </xf>
    <xf numFmtId="0" fontId="36" fillId="0" borderId="0" xfId="0" applyFont="1" applyFill="1" applyBorder="1" applyAlignment="1" applyProtection="1">
      <alignment horizontal="center" vertical="center" wrapText="1"/>
      <protection hidden="1"/>
    </xf>
    <xf numFmtId="0" fontId="36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34" fillId="0" borderId="16" xfId="0" applyFont="1" applyFill="1" applyBorder="1" applyAlignment="1">
      <alignment vertical="center" wrapText="1"/>
    </xf>
    <xf numFmtId="0" fontId="18" fillId="0" borderId="16" xfId="0" applyFont="1" applyFill="1" applyBorder="1" applyAlignment="1">
      <alignment vertical="center" wrapText="1"/>
    </xf>
    <xf numFmtId="0" fontId="18" fillId="0" borderId="17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righ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 applyProtection="1">
      <alignment horizontal="left" vertical="center" wrapText="1"/>
      <protection locked="0"/>
    </xf>
    <xf numFmtId="0" fontId="30" fillId="11" borderId="9" xfId="0" applyFont="1" applyFill="1" applyBorder="1" applyAlignment="1">
      <alignment vertical="center" wrapText="1"/>
    </xf>
    <xf numFmtId="0" fontId="31" fillId="11" borderId="2" xfId="0" applyFont="1" applyFill="1" applyBorder="1" applyAlignment="1" applyProtection="1">
      <alignment horizontal="center" vertical="center" wrapText="1"/>
      <protection hidden="1"/>
    </xf>
    <xf numFmtId="0" fontId="34" fillId="0" borderId="9" xfId="0" applyFont="1" applyFill="1" applyBorder="1" applyAlignment="1">
      <alignment horizontal="left" vertical="center" wrapText="1" indent="3"/>
    </xf>
    <xf numFmtId="0" fontId="38" fillId="11" borderId="12" xfId="0" applyFont="1" applyFill="1" applyBorder="1" applyAlignment="1">
      <alignment horizontal="right" vertical="center" wrapText="1"/>
    </xf>
    <xf numFmtId="0" fontId="39" fillId="11" borderId="13" xfId="0" applyFont="1" applyFill="1" applyBorder="1" applyAlignment="1" applyProtection="1">
      <alignment horizontal="center" vertical="center" wrapText="1"/>
      <protection hidden="1"/>
    </xf>
    <xf numFmtId="0" fontId="39" fillId="11" borderId="13" xfId="0" applyFont="1" applyFill="1" applyBorder="1" applyAlignment="1" applyProtection="1">
      <alignment horizontal="center" vertical="center" wrapText="1"/>
      <protection locked="0"/>
    </xf>
    <xf numFmtId="0" fontId="42" fillId="10" borderId="3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vertical="center" wrapText="1"/>
    </xf>
    <xf numFmtId="0" fontId="16" fillId="0" borderId="0" xfId="0" applyFont="1"/>
    <xf numFmtId="0" fontId="52" fillId="0" borderId="0" xfId="0" applyFont="1" applyFill="1" applyBorder="1" applyAlignment="1">
      <alignment vertical="center" wrapText="1"/>
    </xf>
    <xf numFmtId="0" fontId="54" fillId="10" borderId="3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vertical="center" wrapText="1"/>
    </xf>
    <xf numFmtId="0" fontId="46" fillId="0" borderId="15" xfId="0" applyFont="1" applyFill="1" applyBorder="1" applyAlignment="1">
      <alignment vertical="center" wrapText="1"/>
    </xf>
    <xf numFmtId="0" fontId="41" fillId="0" borderId="16" xfId="0" applyFont="1" applyFill="1" applyBorder="1" applyAlignment="1">
      <alignment vertical="center" wrapText="1"/>
    </xf>
    <xf numFmtId="0" fontId="41" fillId="0" borderId="17" xfId="0" applyFont="1" applyFill="1" applyBorder="1" applyAlignment="1">
      <alignment vertical="center" wrapText="1"/>
    </xf>
    <xf numFmtId="0" fontId="0" fillId="0" borderId="0" xfId="0"/>
    <xf numFmtId="0" fontId="47" fillId="11" borderId="9" xfId="0" applyFont="1" applyFill="1" applyBorder="1" applyAlignment="1">
      <alignment vertical="center" wrapText="1"/>
    </xf>
    <xf numFmtId="0" fontId="19" fillId="0" borderId="19" xfId="0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 applyProtection="1">
      <alignment horizontal="left" wrapText="1"/>
      <protection locked="0"/>
    </xf>
    <xf numFmtId="0" fontId="19" fillId="0" borderId="0" xfId="0" applyFont="1" applyAlignment="1" applyProtection="1">
      <alignment wrapText="1"/>
      <protection locked="0"/>
    </xf>
    <xf numFmtId="0" fontId="26" fillId="0" borderId="0" xfId="0" applyFont="1" applyAlignment="1" applyProtection="1">
      <alignment horizontal="left" vertical="center" wrapText="1"/>
      <protection locked="0"/>
    </xf>
    <xf numFmtId="0" fontId="46" fillId="10" borderId="5" xfId="0" applyFont="1" applyFill="1" applyBorder="1" applyAlignment="1">
      <alignment horizontal="center" vertical="center" wrapText="1"/>
    </xf>
    <xf numFmtId="0" fontId="46" fillId="10" borderId="20" xfId="0" applyFont="1" applyFill="1" applyBorder="1" applyAlignment="1">
      <alignment horizontal="center" vertical="center" wrapText="1"/>
    </xf>
    <xf numFmtId="0" fontId="46" fillId="10" borderId="6" xfId="0" applyFont="1" applyFill="1" applyBorder="1" applyAlignment="1">
      <alignment horizontal="center" vertical="center" wrapText="1"/>
    </xf>
    <xf numFmtId="0" fontId="47" fillId="11" borderId="21" xfId="0" applyFont="1" applyFill="1" applyBorder="1" applyAlignment="1">
      <alignment vertical="center" wrapText="1"/>
    </xf>
    <xf numFmtId="0" fontId="48" fillId="11" borderId="2" xfId="0" applyFont="1" applyFill="1" applyBorder="1" applyAlignment="1" applyProtection="1">
      <alignment horizontal="center" vertical="center" wrapText="1"/>
      <protection hidden="1"/>
    </xf>
    <xf numFmtId="0" fontId="48" fillId="11" borderId="2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 wrapText="1"/>
    </xf>
    <xf numFmtId="0" fontId="50" fillId="0" borderId="9" xfId="0" applyFont="1" applyBorder="1" applyAlignment="1">
      <alignment horizontal="left" vertical="center" wrapText="1" indent="3"/>
    </xf>
    <xf numFmtId="0" fontId="50" fillId="0" borderId="21" xfId="0" applyFont="1" applyBorder="1" applyAlignment="1">
      <alignment horizontal="left" vertical="center" wrapText="1" indent="3"/>
    </xf>
    <xf numFmtId="0" fontId="41" fillId="11" borderId="2" xfId="0" applyFont="1" applyFill="1" applyBorder="1" applyAlignment="1" applyProtection="1">
      <alignment horizontal="center" vertical="center" wrapText="1"/>
      <protection hidden="1"/>
    </xf>
    <xf numFmtId="0" fontId="19" fillId="0" borderId="2" xfId="0" applyFont="1" applyBorder="1" applyAlignment="1" applyProtection="1">
      <alignment horizontal="center" vertical="center" wrapText="1"/>
      <protection locked="0"/>
    </xf>
    <xf numFmtId="0" fontId="53" fillId="11" borderId="12" xfId="0" applyFont="1" applyFill="1" applyBorder="1" applyAlignment="1">
      <alignment horizontal="right" vertical="center" wrapText="1"/>
    </xf>
    <xf numFmtId="0" fontId="53" fillId="11" borderId="22" xfId="0" applyFont="1" applyFill="1" applyBorder="1" applyAlignment="1">
      <alignment horizontal="right" vertical="center" wrapText="1"/>
    </xf>
    <xf numFmtId="0" fontId="46" fillId="11" borderId="13" xfId="0" applyFont="1" applyFill="1" applyBorder="1" applyAlignment="1" applyProtection="1">
      <alignment horizontal="center" vertical="center" wrapText="1"/>
      <protection hidden="1"/>
    </xf>
    <xf numFmtId="0" fontId="46" fillId="11" borderId="13" xfId="0" applyFont="1" applyFill="1" applyBorder="1" applyAlignment="1" applyProtection="1">
      <alignment horizontal="center" vertical="center" wrapText="1"/>
      <protection locked="0"/>
    </xf>
    <xf numFmtId="0" fontId="56" fillId="11" borderId="14" xfId="0" applyFont="1" applyFill="1" applyBorder="1" applyAlignment="1">
      <alignment horizontal="center" vertical="center" wrapText="1"/>
    </xf>
    <xf numFmtId="0" fontId="53" fillId="11" borderId="23" xfId="0" applyFont="1" applyFill="1" applyBorder="1" applyAlignment="1">
      <alignment horizontal="center" vertical="center" wrapText="1"/>
    </xf>
    <xf numFmtId="49" fontId="53" fillId="11" borderId="24" xfId="0" applyNumberFormat="1" applyFont="1" applyFill="1" applyBorder="1" applyAlignment="1">
      <alignment horizontal="center" vertical="center" wrapText="1"/>
    </xf>
    <xf numFmtId="49" fontId="53" fillId="11" borderId="25" xfId="0" applyNumberFormat="1" applyFont="1" applyFill="1" applyBorder="1" applyAlignment="1" applyProtection="1">
      <alignment horizontal="center" vertical="center" wrapText="1"/>
      <protection hidden="1"/>
    </xf>
    <xf numFmtId="0" fontId="46" fillId="11" borderId="26" xfId="0" applyFont="1" applyFill="1" applyBorder="1" applyAlignment="1" applyProtection="1">
      <alignment horizontal="center" vertical="center" wrapText="1"/>
      <protection locked="0"/>
    </xf>
    <xf numFmtId="0" fontId="56" fillId="11" borderId="27" xfId="0" applyFont="1" applyFill="1" applyBorder="1" applyAlignment="1">
      <alignment horizontal="center" vertical="center" wrapText="1"/>
    </xf>
    <xf numFmtId="0" fontId="53" fillId="11" borderId="25" xfId="0" applyFont="1" applyFill="1" applyBorder="1" applyAlignment="1" applyProtection="1">
      <alignment horizontal="center" vertical="center" wrapText="1"/>
      <protection hidden="1"/>
    </xf>
    <xf numFmtId="0" fontId="46" fillId="11" borderId="25" xfId="0" applyFont="1" applyFill="1" applyBorder="1" applyAlignment="1" applyProtection="1">
      <alignment horizontal="center" vertical="center" wrapText="1"/>
      <protection locked="0"/>
    </xf>
    <xf numFmtId="0" fontId="56" fillId="11" borderId="28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right" vertical="center" wrapText="1"/>
    </xf>
    <xf numFmtId="0" fontId="36" fillId="0" borderId="0" xfId="0" applyFont="1" applyAlignment="1" applyProtection="1">
      <alignment horizontal="center" vertical="center" wrapText="1"/>
      <protection hidden="1"/>
    </xf>
    <xf numFmtId="0" fontId="36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29" fillId="0" borderId="16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34" fillId="0" borderId="0" xfId="0" applyFont="1" applyAlignment="1">
      <alignment horizontal="right" vertical="center" wrapText="1"/>
    </xf>
    <xf numFmtId="0" fontId="57" fillId="0" borderId="0" xfId="0" applyFont="1"/>
    <xf numFmtId="0" fontId="41" fillId="0" borderId="0" xfId="0" applyFont="1" applyAlignment="1">
      <alignment vertical="center" wrapText="1"/>
    </xf>
    <xf numFmtId="0" fontId="58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6" fillId="0" borderId="0" xfId="0" applyFont="1" applyAlignment="1" applyProtection="1">
      <alignment wrapText="1"/>
      <protection locked="0"/>
    </xf>
    <xf numFmtId="0" fontId="59" fillId="0" borderId="19" xfId="0" applyFont="1" applyBorder="1" applyAlignment="1" applyProtection="1">
      <alignment horizontal="center" vertical="center" wrapText="1"/>
      <protection locked="0"/>
    </xf>
    <xf numFmtId="0" fontId="0" fillId="0" borderId="0" xfId="0"/>
    <xf numFmtId="0" fontId="0" fillId="0" borderId="0" xfId="0"/>
    <xf numFmtId="0" fontId="19" fillId="0" borderId="0" xfId="0" applyFont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/>
    <xf numFmtId="0" fontId="44" fillId="0" borderId="2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 applyProtection="1">
      <alignment horizontal="right" vertical="center" wrapText="1"/>
      <protection locked="0"/>
    </xf>
    <xf numFmtId="0" fontId="0" fillId="0" borderId="0" xfId="0" applyFill="1" applyBorder="1" applyAlignment="1">
      <alignment vertical="center"/>
    </xf>
    <xf numFmtId="0" fontId="0" fillId="0" borderId="0" xfId="0"/>
    <xf numFmtId="0" fontId="35" fillId="11" borderId="2" xfId="0" applyFont="1" applyFill="1" applyBorder="1" applyAlignment="1" applyProtection="1">
      <alignment horizontal="center" vertical="center" wrapText="1"/>
      <protection hidden="1"/>
    </xf>
    <xf numFmtId="0" fontId="27" fillId="9" borderId="2" xfId="0" applyFont="1" applyFill="1" applyBorder="1" applyAlignment="1">
      <alignment horizontal="left" vertical="center" wrapText="1" indent="1"/>
    </xf>
    <xf numFmtId="0" fontId="29" fillId="10" borderId="3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31" fillId="11" borderId="9" xfId="0" applyFont="1" applyFill="1" applyBorder="1" applyAlignment="1">
      <alignment horizontal="center" vertical="center" wrapText="1"/>
    </xf>
    <xf numFmtId="0" fontId="40" fillId="12" borderId="3" xfId="0" applyFont="1" applyFill="1" applyBorder="1" applyAlignment="1" applyProtection="1">
      <alignment horizontal="center" vertical="center" wrapText="1"/>
      <protection hidden="1"/>
    </xf>
    <xf numFmtId="0" fontId="0" fillId="11" borderId="18" xfId="0" applyFill="1" applyBorder="1" applyAlignment="1">
      <alignment vertical="center"/>
    </xf>
    <xf numFmtId="0" fontId="39" fillId="11" borderId="12" xfId="0" applyFont="1" applyFill="1" applyBorder="1" applyAlignment="1">
      <alignment horizontal="center" vertical="center" wrapText="1"/>
    </xf>
    <xf numFmtId="0" fontId="38" fillId="11" borderId="9" xfId="0" applyFont="1" applyFill="1" applyBorder="1" applyAlignment="1">
      <alignment horizontal="left" vertical="center" wrapText="1" indent="3"/>
    </xf>
    <xf numFmtId="0" fontId="19" fillId="0" borderId="0" xfId="0" applyFont="1" applyFill="1" applyBorder="1" applyAlignment="1" applyProtection="1">
      <alignment horizontal="left" vertical="center" wrapText="1"/>
      <protection locked="0"/>
    </xf>
    <xf numFmtId="0" fontId="46" fillId="10" borderId="3" xfId="0" applyFont="1" applyFill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55" fillId="0" borderId="0" xfId="0" applyFont="1" applyAlignment="1" applyProtection="1">
      <alignment horizontal="right" vertical="center" wrapText="1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45" fillId="0" borderId="2" xfId="0" applyFont="1" applyFill="1" applyBorder="1" applyAlignment="1">
      <alignment horizontal="center" vertical="center" wrapText="1"/>
    </xf>
    <xf numFmtId="0" fontId="0" fillId="10" borderId="5" xfId="0" applyFill="1" applyBorder="1"/>
    <xf numFmtId="0" fontId="46" fillId="10" borderId="4" xfId="0" applyFont="1" applyFill="1" applyBorder="1" applyAlignment="1">
      <alignment horizontal="center" vertical="center" wrapText="1"/>
    </xf>
    <xf numFmtId="0" fontId="47" fillId="11" borderId="9" xfId="0" applyFont="1" applyFill="1" applyBorder="1" applyAlignment="1">
      <alignment vertical="center" wrapText="1"/>
    </xf>
    <xf numFmtId="0" fontId="48" fillId="11" borderId="8" xfId="0" applyFont="1" applyFill="1" applyBorder="1" applyAlignment="1">
      <alignment horizontal="center" vertical="center" wrapText="1"/>
    </xf>
    <xf numFmtId="0" fontId="50" fillId="0" borderId="9" xfId="0" applyFont="1" applyFill="1" applyBorder="1" applyAlignment="1">
      <alignment horizontal="left" vertical="center" wrapText="1" indent="3"/>
    </xf>
    <xf numFmtId="0" fontId="50" fillId="0" borderId="8" xfId="0" applyFont="1" applyFill="1" applyBorder="1" applyAlignment="1" applyProtection="1">
      <alignment horizontal="center" vertical="center" wrapText="1"/>
      <protection locked="0"/>
    </xf>
    <xf numFmtId="0" fontId="0" fillId="11" borderId="12" xfId="0" applyFill="1" applyBorder="1"/>
    <xf numFmtId="0" fontId="0" fillId="11" borderId="11" xfId="0" applyFill="1" applyBorder="1"/>
    <xf numFmtId="0" fontId="54" fillId="12" borderId="3" xfId="0" applyFont="1" applyFill="1" applyBorder="1" applyAlignment="1" applyProtection="1">
      <alignment horizontal="center" vertical="center" wrapText="1"/>
      <protection hidden="1"/>
    </xf>
    <xf numFmtId="0" fontId="53" fillId="0" borderId="0" xfId="0" applyFont="1" applyFill="1" applyBorder="1" applyAlignment="1">
      <alignment horizontal="center" vertical="center" wrapText="1"/>
    </xf>
  </cellXfs>
  <cellStyles count="22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(user)" xfId="11" xr:uid="{00000000-0005-0000-0000-000009000000}"/>
    <cellStyle name="Heading 1" xfId="12" xr:uid="{00000000-0005-0000-0000-00000A000000}"/>
    <cellStyle name="Heading 2" xfId="13" xr:uid="{00000000-0005-0000-0000-00000B000000}"/>
    <cellStyle name="Heading1" xfId="14" xr:uid="{00000000-0005-0000-0000-00000C000000}"/>
    <cellStyle name="Hyperlink" xfId="15" xr:uid="{00000000-0005-0000-0000-00000D000000}"/>
    <cellStyle name="Neutral" xfId="16" xr:uid="{00000000-0005-0000-0000-00000E000000}"/>
    <cellStyle name="Normal" xfId="0" builtinId="0" customBuiltin="1"/>
    <cellStyle name="Note" xfId="1" builtinId="10" customBuiltin="1"/>
    <cellStyle name="Result" xfId="17" xr:uid="{00000000-0005-0000-0000-000011000000}"/>
    <cellStyle name="Result2" xfId="18" xr:uid="{00000000-0005-0000-0000-000012000000}"/>
    <cellStyle name="Status" xfId="19" xr:uid="{00000000-0005-0000-0000-000013000000}"/>
    <cellStyle name="Text" xfId="20" xr:uid="{00000000-0005-0000-0000-000014000000}"/>
    <cellStyle name="Warning" xfId="21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37"/>
  <sheetViews>
    <sheetView tabSelected="1" zoomScaleNormal="100" workbookViewId="0">
      <selection sqref="A1:E1"/>
    </sheetView>
  </sheetViews>
  <sheetFormatPr baseColWidth="10" defaultRowHeight="14.25"/>
  <cols>
    <col min="1" max="1" width="33.125" customWidth="1"/>
    <col min="2" max="2" width="13.5" customWidth="1"/>
    <col min="3" max="3" width="7.75" customWidth="1"/>
    <col min="4" max="4" width="24.125" customWidth="1"/>
    <col min="5" max="5" width="7.75" customWidth="1"/>
    <col min="6" max="6" width="10.125" customWidth="1"/>
    <col min="7" max="7" width="11.75" customWidth="1"/>
    <col min="8" max="64" width="10.125" customWidth="1"/>
  </cols>
  <sheetData>
    <row r="1" spans="1:64" ht="23.25">
      <c r="A1" s="112" t="s">
        <v>0</v>
      </c>
      <c r="B1" s="112"/>
      <c r="C1" s="112"/>
      <c r="D1" s="112"/>
      <c r="E1" s="11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22.5">
      <c r="A2" s="2"/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5.75">
      <c r="A3" s="3" t="s">
        <v>1</v>
      </c>
      <c r="B3" s="4"/>
      <c r="C3" s="113" t="s">
        <v>2</v>
      </c>
      <c r="D3" s="113"/>
      <c r="E3" s="11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5">
      <c r="A4" s="3" t="s">
        <v>3</v>
      </c>
      <c r="B4" s="114"/>
      <c r="C4" s="114"/>
      <c r="D4" s="114"/>
      <c r="E4" s="11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5">
      <c r="A5" s="3"/>
      <c r="B5" s="114"/>
      <c r="C5" s="114"/>
      <c r="D5" s="114"/>
      <c r="E5" s="11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15">
      <c r="A6" s="3" t="s">
        <v>4</v>
      </c>
      <c r="B6" s="111"/>
      <c r="C6" s="111"/>
      <c r="D6" s="111"/>
      <c r="E6" s="11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ht="15.75" thickBot="1">
      <c r="A7" s="3" t="s">
        <v>5</v>
      </c>
      <c r="B7" s="115"/>
      <c r="C7" s="115"/>
      <c r="D7" s="115"/>
      <c r="E7" s="11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ht="32.25" customHeight="1" thickBot="1">
      <c r="A8" s="3"/>
      <c r="B8" s="5"/>
      <c r="C8" s="6"/>
      <c r="D8" s="110" t="s">
        <v>120</v>
      </c>
      <c r="E8" s="6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ht="15">
      <c r="A9" s="3" t="s">
        <v>6</v>
      </c>
      <c r="B9" s="111"/>
      <c r="C9" s="111"/>
      <c r="D9" s="111"/>
      <c r="E9" s="11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ht="15">
      <c r="A10" s="3" t="s">
        <v>7</v>
      </c>
      <c r="B10" s="111"/>
      <c r="C10" s="111"/>
      <c r="D10" s="111"/>
      <c r="E10" s="1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ht="15">
      <c r="A11" s="3" t="s">
        <v>8</v>
      </c>
      <c r="B11" s="111"/>
      <c r="C11" s="111"/>
      <c r="D11" s="111"/>
      <c r="E11" s="1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ht="15.75">
      <c r="A12" s="7"/>
      <c r="B12" s="7"/>
      <c r="C12" s="8"/>
      <c r="D12" s="8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>
      <c r="A13" s="9" t="s">
        <v>9</v>
      </c>
      <c r="B13" s="9"/>
      <c r="C13" s="10"/>
      <c r="D13" s="10"/>
      <c r="E13" s="1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ht="36.6" customHeight="1">
      <c r="A14" s="117" t="s">
        <v>10</v>
      </c>
      <c r="B14" s="117"/>
      <c r="C14" s="117"/>
      <c r="D14" s="117"/>
      <c r="E14" s="1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ht="15" thickBot="1">
      <c r="A15" s="11"/>
      <c r="B15" s="11"/>
      <c r="C15" s="11"/>
      <c r="D15" s="11"/>
      <c r="E15" s="1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ht="27" customHeight="1" thickBot="1">
      <c r="A16" s="118" t="s">
        <v>11</v>
      </c>
      <c r="B16" s="118"/>
      <c r="C16" s="118"/>
      <c r="D16" s="118"/>
      <c r="E16" s="11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ht="40.700000000000003" customHeight="1">
      <c r="A17" s="13" t="s">
        <v>12</v>
      </c>
      <c r="B17" s="119" t="s">
        <v>13</v>
      </c>
      <c r="C17" s="119"/>
      <c r="D17" s="15" t="s">
        <v>14</v>
      </c>
      <c r="E17" s="1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ht="21" customHeight="1">
      <c r="A18" s="17" t="s">
        <v>15</v>
      </c>
      <c r="B18" s="120">
        <f>SUM(B19:B22)</f>
        <v>10</v>
      </c>
      <c r="C18" s="120"/>
      <c r="D18" s="18">
        <f>E18/B18</f>
        <v>0</v>
      </c>
      <c r="E18" s="19">
        <f>SUM(E19:E22)</f>
        <v>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1:64" ht="21" customHeight="1">
      <c r="A19" s="21" t="s">
        <v>16</v>
      </c>
      <c r="B19" s="116">
        <v>2</v>
      </c>
      <c r="C19" s="116"/>
      <c r="D19" s="23"/>
      <c r="E19" s="19">
        <f>D19*B19</f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ht="21" customHeight="1">
      <c r="A20" s="21" t="s">
        <v>17</v>
      </c>
      <c r="B20" s="116">
        <v>4</v>
      </c>
      <c r="C20" s="116"/>
      <c r="D20" s="23"/>
      <c r="E20" s="19">
        <f>D20*B20</f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ht="21" customHeight="1">
      <c r="A21" s="24" t="s">
        <v>18</v>
      </c>
      <c r="B21" s="116">
        <v>3</v>
      </c>
      <c r="C21" s="116"/>
      <c r="D21" s="25"/>
      <c r="E21" s="19">
        <f>D21*B21</f>
        <v>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</row>
    <row r="22" spans="1:64" ht="21" customHeight="1">
      <c r="A22" s="24" t="s">
        <v>19</v>
      </c>
      <c r="B22" s="116">
        <v>1</v>
      </c>
      <c r="C22" s="116"/>
      <c r="D22" s="25"/>
      <c r="E22" s="19">
        <f>D22*B22</f>
        <v>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</row>
    <row r="23" spans="1:64" ht="21" customHeight="1">
      <c r="A23" s="17" t="s">
        <v>20</v>
      </c>
      <c r="B23" s="120">
        <f>SUM(B24:B25)</f>
        <v>7</v>
      </c>
      <c r="C23" s="120"/>
      <c r="D23" s="18">
        <f>E23/B23</f>
        <v>0</v>
      </c>
      <c r="E23" s="19">
        <f>SUM(E24:E25)</f>
        <v>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1:64" ht="21" customHeight="1">
      <c r="A24" s="24" t="s">
        <v>21</v>
      </c>
      <c r="B24" s="116">
        <v>4</v>
      </c>
      <c r="C24" s="116"/>
      <c r="D24" s="27">
        <f>Rapport!B28/2</f>
        <v>0</v>
      </c>
      <c r="E24" s="19">
        <f>D24*B24</f>
        <v>0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</row>
    <row r="25" spans="1:64" ht="21" customHeight="1">
      <c r="A25" s="24" t="s">
        <v>22</v>
      </c>
      <c r="B25" s="116">
        <v>3</v>
      </c>
      <c r="C25" s="116"/>
      <c r="D25" s="27">
        <f>Soutenance!C35/2</f>
        <v>0</v>
      </c>
      <c r="E25" s="19">
        <f>D25*B25</f>
        <v>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</row>
    <row r="26" spans="1:64" ht="21" customHeight="1">
      <c r="A26" s="17" t="s">
        <v>23</v>
      </c>
      <c r="B26" s="120">
        <f>SUM(B27:B28)</f>
        <v>3</v>
      </c>
      <c r="C26" s="120"/>
      <c r="D26" s="18">
        <f>E26/B26</f>
        <v>0</v>
      </c>
      <c r="E26" s="19">
        <f>SUM(E27:E28)</f>
        <v>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</row>
    <row r="27" spans="1:64" ht="21" customHeight="1">
      <c r="A27" s="21" t="s">
        <v>24</v>
      </c>
      <c r="B27" s="116">
        <v>2</v>
      </c>
      <c r="C27" s="116"/>
      <c r="D27" s="23"/>
      <c r="E27" s="19">
        <f>D27*B27</f>
        <v>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</row>
    <row r="28" spans="1:64" ht="21" customHeight="1">
      <c r="A28" s="24" t="s">
        <v>25</v>
      </c>
      <c r="B28" s="116">
        <v>1</v>
      </c>
      <c r="C28" s="116"/>
      <c r="D28" s="25"/>
      <c r="E28" s="19">
        <f>D28*B28</f>
        <v>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</row>
    <row r="29" spans="1:64" ht="21" customHeight="1" thickBot="1">
      <c r="A29" s="28"/>
      <c r="B29" s="123">
        <f>SUM(B27:B28)+SUM(B19:B22)+SUM(B24:B25)</f>
        <v>20</v>
      </c>
      <c r="C29" s="123"/>
      <c r="D29" s="29">
        <f>E29/B29</f>
        <v>0</v>
      </c>
      <c r="E29" s="30">
        <f>SUM(E27:E28)+SUM(E19:E22)+SUM(E24:E25)</f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ht="21" customHeight="1" thickBot="1">
      <c r="A30" s="31" t="s">
        <v>26</v>
      </c>
      <c r="B30" s="124" t="s">
        <v>110</v>
      </c>
      <c r="C30" s="124"/>
      <c r="D30" s="27"/>
      <c r="E30" s="1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ht="27.75" customHeight="1" thickBot="1">
      <c r="A31" s="12" t="s">
        <v>27</v>
      </c>
      <c r="B31" s="121">
        <f>D29*2+D30</f>
        <v>0</v>
      </c>
      <c r="C31" s="121"/>
      <c r="D31" s="121"/>
      <c r="E31" s="121"/>
      <c r="F31" s="1"/>
      <c r="G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15">
      <c r="A32" s="32"/>
      <c r="B32" s="32"/>
      <c r="C32" s="33"/>
      <c r="D32" s="34"/>
      <c r="E32" s="3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15.75" thickBot="1">
      <c r="A33" s="35"/>
      <c r="B33" s="35"/>
      <c r="C33" s="34"/>
      <c r="D33" s="34"/>
      <c r="E33" s="3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ht="15.75">
      <c r="A34" s="36" t="s">
        <v>28</v>
      </c>
      <c r="B34" s="37"/>
      <c r="C34" s="38"/>
      <c r="D34" s="38"/>
      <c r="E34" s="3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ht="63" customHeight="1" thickBot="1">
      <c r="A35" s="122"/>
      <c r="B35" s="122"/>
      <c r="C35" s="122"/>
      <c r="D35" s="122"/>
      <c r="E35" s="12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ht="15">
      <c r="A36" s="40"/>
      <c r="B36" s="4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ht="15.75" thickBot="1">
      <c r="A37" s="41"/>
      <c r="B37" s="4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</sheetData>
  <mergeCells count="26">
    <mergeCell ref="B31:E31"/>
    <mergeCell ref="A35:E35"/>
    <mergeCell ref="B25:C25"/>
    <mergeCell ref="B26:C26"/>
    <mergeCell ref="B27:C27"/>
    <mergeCell ref="B28:C28"/>
    <mergeCell ref="B29:C29"/>
    <mergeCell ref="B30:C30"/>
    <mergeCell ref="B24:C24"/>
    <mergeCell ref="B10:E10"/>
    <mergeCell ref="B11:E11"/>
    <mergeCell ref="A14:E14"/>
    <mergeCell ref="A16:E16"/>
    <mergeCell ref="B17:C17"/>
    <mergeCell ref="B18:C18"/>
    <mergeCell ref="B19:C19"/>
    <mergeCell ref="B20:C20"/>
    <mergeCell ref="B21:C21"/>
    <mergeCell ref="B22:C22"/>
    <mergeCell ref="B23:C23"/>
    <mergeCell ref="B9:E9"/>
    <mergeCell ref="A1:E1"/>
    <mergeCell ref="C3:E3"/>
    <mergeCell ref="B4:E5"/>
    <mergeCell ref="B6:E6"/>
    <mergeCell ref="B7:E7"/>
  </mergeCells>
  <printOptions horizontalCentered="1" verticalCentered="1"/>
  <pageMargins left="0.78740157480314965" right="0.78740157480314965" top="0.43307086614173229" bottom="0.82677165354330717" header="0.39370078740157483" footer="0.39370078740157483"/>
  <pageSetup paperSize="9" scale="91" pageOrder="overThenDown" orientation="portrait" cellComments="asDisplayed" r:id="rId1"/>
  <headerFooter differentOddEven="1" alignWithMargins="0">
    <oddHeader>&amp;R&amp;10UBS - IUT de Vannes Dept Informatique</oddHeader>
    <oddFooter>&amp;L&amp;10Année 2024-2025&amp;CPage &amp;P&amp;R&amp;10&amp;D</oddFooter>
    <evenFooter>&amp;R&amp;10&amp;D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L33"/>
  <sheetViews>
    <sheetView zoomScaleNormal="100" workbookViewId="0">
      <selection sqref="A1:D1"/>
    </sheetView>
  </sheetViews>
  <sheetFormatPr baseColWidth="10" defaultRowHeight="14.25"/>
  <cols>
    <col min="1" max="1" width="37.5" customWidth="1"/>
    <col min="2" max="2" width="6.125" customWidth="1"/>
    <col min="3" max="3" width="23.875" customWidth="1"/>
    <col min="4" max="4" width="9" customWidth="1"/>
    <col min="5" max="64" width="10.125" customWidth="1"/>
  </cols>
  <sheetData>
    <row r="1" spans="1:64" ht="23.25">
      <c r="A1" s="112" t="s">
        <v>29</v>
      </c>
      <c r="B1" s="112"/>
      <c r="C1" s="112"/>
      <c r="D1" s="11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>
      <c r="A2" s="11"/>
      <c r="B2" s="11"/>
      <c r="C2" s="11"/>
      <c r="D2" s="1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5.75">
      <c r="A3" s="3" t="s">
        <v>1</v>
      </c>
      <c r="B3" s="113" t="str">
        <f>'Evaluation globale'!C3</f>
        <v>Nom Prénom</v>
      </c>
      <c r="C3" s="113"/>
      <c r="D3" s="11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5">
      <c r="A4" s="3" t="s">
        <v>3</v>
      </c>
      <c r="B4" s="125">
        <f>'Evaluation globale'!B4</f>
        <v>0</v>
      </c>
      <c r="C4" s="125"/>
      <c r="D4" s="12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5">
      <c r="A5" s="42"/>
      <c r="B5" s="125"/>
      <c r="C5" s="125"/>
      <c r="D5" s="12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15">
      <c r="A6" s="3" t="s">
        <v>4</v>
      </c>
      <c r="B6" s="125">
        <f>'Evaluation globale'!B6</f>
        <v>0</v>
      </c>
      <c r="C6" s="125"/>
      <c r="D6" s="1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ht="15">
      <c r="A7" s="3" t="s">
        <v>7</v>
      </c>
      <c r="B7" s="125">
        <f>'Evaluation globale'!B10</f>
        <v>0</v>
      </c>
      <c r="C7" s="125"/>
      <c r="D7" s="12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ht="16.5" thickBot="1">
      <c r="A8" s="4"/>
      <c r="B8" s="43"/>
      <c r="C8" s="43"/>
      <c r="D8" s="4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ht="27" customHeight="1" thickBot="1">
      <c r="A9" s="118" t="s">
        <v>30</v>
      </c>
      <c r="B9" s="118"/>
      <c r="C9" s="118"/>
      <c r="D9" s="11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ht="15.75">
      <c r="A10" s="14" t="s">
        <v>12</v>
      </c>
      <c r="B10" s="15" t="s">
        <v>13</v>
      </c>
      <c r="C10" s="15" t="s">
        <v>14</v>
      </c>
      <c r="D10" s="1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ht="15.75">
      <c r="A11" s="44" t="s">
        <v>31</v>
      </c>
      <c r="B11" s="45">
        <f>SUM(B12:B18)</f>
        <v>6</v>
      </c>
      <c r="C11" s="18">
        <f>D11/B11</f>
        <v>0</v>
      </c>
      <c r="D11" s="19">
        <f>SUM(D12:D18)</f>
        <v>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</row>
    <row r="12" spans="1:64" ht="45">
      <c r="A12" s="46" t="s">
        <v>32</v>
      </c>
      <c r="B12" s="22">
        <v>0.5</v>
      </c>
      <c r="C12" s="25"/>
      <c r="D12" s="19">
        <f t="shared" ref="D12:D18" si="0">C12*B12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ht="30">
      <c r="A13" s="46" t="s">
        <v>33</v>
      </c>
      <c r="B13" s="22">
        <v>1</v>
      </c>
      <c r="C13" s="25"/>
      <c r="D13" s="19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ht="15">
      <c r="A14" s="46" t="s">
        <v>34</v>
      </c>
      <c r="B14" s="22">
        <v>0.5</v>
      </c>
      <c r="C14" s="25"/>
      <c r="D14" s="19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ht="45">
      <c r="A15" s="46" t="s">
        <v>35</v>
      </c>
      <c r="B15" s="22">
        <v>1</v>
      </c>
      <c r="C15" s="25"/>
      <c r="D15" s="19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ht="30">
      <c r="A16" s="46" t="s">
        <v>36</v>
      </c>
      <c r="B16" s="22">
        <v>1</v>
      </c>
      <c r="C16" s="25"/>
      <c r="D16" s="19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ht="15">
      <c r="A17" s="46" t="s">
        <v>37</v>
      </c>
      <c r="B17" s="22">
        <v>1</v>
      </c>
      <c r="C17" s="25"/>
      <c r="D17" s="19">
        <f t="shared" si="0"/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ht="15">
      <c r="A18" s="46" t="s">
        <v>38</v>
      </c>
      <c r="B18" s="22">
        <v>1</v>
      </c>
      <c r="C18" s="25"/>
      <c r="D18" s="19">
        <f t="shared" si="0"/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</row>
    <row r="19" spans="1:64" ht="15.75">
      <c r="A19" s="44" t="s">
        <v>39</v>
      </c>
      <c r="B19" s="45">
        <f>SUM(B20:B26)</f>
        <v>14</v>
      </c>
      <c r="C19" s="18">
        <f>D19/B19</f>
        <v>0</v>
      </c>
      <c r="D19" s="19">
        <f>SUM(D20:D26)</f>
        <v>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1:64" ht="30">
      <c r="A20" s="46" t="s">
        <v>40</v>
      </c>
      <c r="B20" s="22">
        <v>1</v>
      </c>
      <c r="C20" s="25"/>
      <c r="D20" s="19">
        <f t="shared" ref="D20:D26" si="1">C20*B20</f>
        <v>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1:64" ht="30">
      <c r="A21" s="46" t="s">
        <v>41</v>
      </c>
      <c r="B21" s="22">
        <v>2</v>
      </c>
      <c r="C21" s="25"/>
      <c r="D21" s="19">
        <f t="shared" si="1"/>
        <v>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</row>
    <row r="22" spans="1:64" ht="30">
      <c r="A22" s="46" t="s">
        <v>42</v>
      </c>
      <c r="B22" s="22">
        <v>3</v>
      </c>
      <c r="C22" s="25"/>
      <c r="D22" s="19">
        <f t="shared" si="1"/>
        <v>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1:64" ht="45">
      <c r="A23" s="46" t="s">
        <v>43</v>
      </c>
      <c r="B23" s="22">
        <v>4</v>
      </c>
      <c r="C23" s="25"/>
      <c r="D23" s="19">
        <f t="shared" si="1"/>
        <v>0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1:64" ht="15">
      <c r="A24" s="46" t="s">
        <v>44</v>
      </c>
      <c r="B24" s="22">
        <v>2</v>
      </c>
      <c r="C24" s="25"/>
      <c r="D24" s="19">
        <f t="shared" si="1"/>
        <v>0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</row>
    <row r="25" spans="1:64" ht="30">
      <c r="A25" s="46" t="s">
        <v>45</v>
      </c>
      <c r="B25" s="22">
        <v>1.5</v>
      </c>
      <c r="C25" s="25"/>
      <c r="D25" s="19">
        <f t="shared" si="1"/>
        <v>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</row>
    <row r="26" spans="1:64" ht="45">
      <c r="A26" s="46" t="s">
        <v>46</v>
      </c>
      <c r="B26" s="22">
        <v>0.5</v>
      </c>
      <c r="C26" s="25"/>
      <c r="D26" s="19">
        <f t="shared" si="1"/>
        <v>0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</row>
    <row r="27" spans="1:64" ht="16.5" thickBot="1">
      <c r="A27" s="47"/>
      <c r="B27" s="48">
        <f>SUM(B12:B18)+SUM(B20:B26)</f>
        <v>20</v>
      </c>
      <c r="C27" s="49">
        <f>D27/B27</f>
        <v>0</v>
      </c>
      <c r="D27" s="30">
        <f>SUM(D12:D18)+SUM(D20:D26)</f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ht="17.25" thickBot="1">
      <c r="A28" s="50" t="s">
        <v>47</v>
      </c>
      <c r="B28" s="121">
        <f>C27*2</f>
        <v>0</v>
      </c>
      <c r="C28" s="121"/>
      <c r="D28" s="12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ht="15">
      <c r="A29" s="32"/>
      <c r="B29" s="33"/>
      <c r="C29" s="34"/>
      <c r="D29" s="3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ht="15.75" thickBot="1">
      <c r="A30" s="35"/>
      <c r="B30" s="34"/>
      <c r="C30" s="34"/>
      <c r="D30" s="3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ht="15.75">
      <c r="A31" s="36" t="s">
        <v>28</v>
      </c>
      <c r="B31" s="38"/>
      <c r="C31" s="38"/>
      <c r="D31" s="3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63" customHeight="1" thickBot="1">
      <c r="A32" s="122"/>
      <c r="B32" s="122"/>
      <c r="C32" s="122"/>
      <c r="D32" s="12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15">
      <c r="A33" s="4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</sheetData>
  <mergeCells count="8">
    <mergeCell ref="B28:D28"/>
    <mergeCell ref="A32:D32"/>
    <mergeCell ref="A1:D1"/>
    <mergeCell ref="B3:D3"/>
    <mergeCell ref="B4:D5"/>
    <mergeCell ref="B6:D6"/>
    <mergeCell ref="B7:D7"/>
    <mergeCell ref="A9:D9"/>
  </mergeCells>
  <printOptions horizontalCentered="1" verticalCentered="1"/>
  <pageMargins left="0" right="0" top="0.43307086614173229" bottom="0.82677165354330717" header="0.19685039370078741" footer="0.39370078740157483"/>
  <pageSetup paperSize="9" pageOrder="overThenDown" orientation="portrait" r:id="rId1"/>
  <headerFooter>
    <oddHeader>&amp;RUBS - IUT de Vannes Dept Informatique</oddHeader>
    <oddFooter xml:space="preserve">&amp;LAnnée 2024-2025&amp;CPage 2&amp;R&amp;D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559E-8C07-4BD6-8C97-C4B557FC32C1}">
  <sheetPr>
    <pageSetUpPr fitToPage="1"/>
  </sheetPr>
  <dimension ref="A1:BM40"/>
  <sheetViews>
    <sheetView zoomScale="80" zoomScaleNormal="80" zoomScalePageLayoutView="80" workbookViewId="0">
      <selection sqref="A1:E1"/>
    </sheetView>
  </sheetViews>
  <sheetFormatPr baseColWidth="10" defaultColWidth="11" defaultRowHeight="14.25"/>
  <cols>
    <col min="1" max="2" width="41.75" style="59" customWidth="1"/>
    <col min="3" max="3" width="9.5" style="59" customWidth="1"/>
    <col min="4" max="4" width="14.75" style="59" customWidth="1"/>
    <col min="5" max="5" width="6" style="59" customWidth="1"/>
    <col min="6" max="65" width="10.125" style="59" customWidth="1"/>
    <col min="66" max="16384" width="11" style="59"/>
  </cols>
  <sheetData>
    <row r="1" spans="1:65" ht="23.25">
      <c r="A1" s="127" t="s">
        <v>48</v>
      </c>
      <c r="B1" s="127"/>
      <c r="C1" s="127"/>
      <c r="D1" s="127"/>
      <c r="E1" s="127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</row>
    <row r="2" spans="1:65">
      <c r="A2" s="62"/>
      <c r="B2" s="62"/>
      <c r="C2" s="62"/>
      <c r="D2" s="62"/>
      <c r="E2" s="62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>
      <c r="A3" s="63" t="s">
        <v>1</v>
      </c>
      <c r="B3" s="63"/>
      <c r="C3" s="128" t="str">
        <f>'Evaluation globale'!C3</f>
        <v>Nom Prénom</v>
      </c>
      <c r="D3" s="128"/>
      <c r="E3" s="128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</row>
    <row r="4" spans="1:65" ht="15">
      <c r="A4" s="63" t="s">
        <v>4</v>
      </c>
      <c r="B4" s="63">
        <f>'Evaluation globale'!B6</f>
        <v>0</v>
      </c>
      <c r="C4" s="129"/>
      <c r="D4" s="129"/>
      <c r="E4" s="12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</row>
    <row r="5" spans="1:65" ht="16.5" thickBot="1">
      <c r="A5" s="63" t="s">
        <v>5</v>
      </c>
      <c r="B5" s="63">
        <f>'Evaluation globale'!B7</f>
        <v>0</v>
      </c>
      <c r="C5" s="64"/>
      <c r="D5" s="105" t="s">
        <v>75</v>
      </c>
      <c r="E5" s="65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</row>
    <row r="6" spans="1:65" ht="17.25" customHeight="1" thickBot="1">
      <c r="A6" s="63"/>
      <c r="B6" s="63"/>
      <c r="C6" s="64"/>
      <c r="D6" s="109" t="s">
        <v>121</v>
      </c>
      <c r="E6" s="106">
        <f>'Evaluation globale'!E8</f>
        <v>0</v>
      </c>
      <c r="F6" s="104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</row>
    <row r="7" spans="1:65" ht="21.75" customHeight="1">
      <c r="A7" s="63" t="s">
        <v>7</v>
      </c>
      <c r="B7" s="63">
        <f>'Evaluation globale'!B10</f>
        <v>0</v>
      </c>
      <c r="C7" s="129"/>
      <c r="D7" s="129"/>
      <c r="E7" s="12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</row>
    <row r="8" spans="1:65" ht="19.5" customHeight="1">
      <c r="A8" s="63" t="s">
        <v>8</v>
      </c>
      <c r="B8" s="63">
        <f>'Evaluation globale'!B11</f>
        <v>0</v>
      </c>
      <c r="C8" s="129"/>
      <c r="D8" s="129"/>
      <c r="E8" s="12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</row>
    <row r="9" spans="1:65">
      <c r="C9" s="66"/>
      <c r="D9" s="66"/>
      <c r="E9" s="66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</row>
    <row r="10" spans="1:65" ht="15" thickBot="1">
      <c r="A10" s="62"/>
      <c r="B10" s="62"/>
      <c r="C10" s="62"/>
      <c r="D10" s="62"/>
      <c r="E10" s="62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</row>
    <row r="11" spans="1:65" ht="27" customHeight="1" thickBot="1">
      <c r="A11" s="126" t="s">
        <v>49</v>
      </c>
      <c r="B11" s="126"/>
      <c r="C11" s="126"/>
      <c r="D11" s="126"/>
      <c r="E11" s="126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</row>
    <row r="12" spans="1:65" ht="15.75">
      <c r="A12" s="67" t="s">
        <v>12</v>
      </c>
      <c r="B12" s="68"/>
      <c r="C12" s="69" t="s">
        <v>13</v>
      </c>
      <c r="D12" s="69" t="s">
        <v>76</v>
      </c>
      <c r="E12" s="16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</row>
    <row r="13" spans="1:65" s="101" customFormat="1" ht="21.6" customHeight="1">
      <c r="A13" s="60" t="s">
        <v>77</v>
      </c>
      <c r="B13" s="70"/>
      <c r="C13" s="71">
        <f>SUM(C14:C18)</f>
        <v>5</v>
      </c>
      <c r="D13" s="72">
        <f>E13/C13</f>
        <v>0</v>
      </c>
      <c r="E13" s="73">
        <f>SUM(E14:E18)</f>
        <v>0</v>
      </c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</row>
    <row r="14" spans="1:65" s="101" customFormat="1" ht="36.75" customHeight="1">
      <c r="A14" s="74" t="s">
        <v>78</v>
      </c>
      <c r="B14" s="75" t="s">
        <v>79</v>
      </c>
      <c r="C14" s="76">
        <v>0.5</v>
      </c>
      <c r="D14" s="77"/>
      <c r="E14" s="73">
        <f>D14*C14</f>
        <v>0</v>
      </c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</row>
    <row r="15" spans="1:65" s="101" customFormat="1" ht="72" customHeight="1">
      <c r="A15" s="74" t="s">
        <v>80</v>
      </c>
      <c r="B15" s="75" t="s">
        <v>81</v>
      </c>
      <c r="C15" s="76">
        <v>1</v>
      </c>
      <c r="D15" s="77"/>
      <c r="E15" s="73">
        <f>D15*C15</f>
        <v>0</v>
      </c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</row>
    <row r="16" spans="1:65" s="101" customFormat="1" ht="21.75" customHeight="1">
      <c r="A16" s="74" t="s">
        <v>82</v>
      </c>
      <c r="B16" s="75" t="s">
        <v>83</v>
      </c>
      <c r="C16" s="76">
        <v>1</v>
      </c>
      <c r="D16" s="77"/>
      <c r="E16" s="73">
        <f>D16*C16</f>
        <v>0</v>
      </c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</row>
    <row r="17" spans="1:65" s="101" customFormat="1" ht="34.5" customHeight="1">
      <c r="A17" s="74" t="s">
        <v>84</v>
      </c>
      <c r="B17" s="75" t="s">
        <v>85</v>
      </c>
      <c r="C17" s="76">
        <v>1</v>
      </c>
      <c r="D17" s="77"/>
      <c r="E17" s="73">
        <f>D17*C17</f>
        <v>0</v>
      </c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</row>
    <row r="18" spans="1:65" s="101" customFormat="1" ht="23.25" customHeight="1">
      <c r="A18" s="74" t="s">
        <v>86</v>
      </c>
      <c r="B18" s="75" t="s">
        <v>50</v>
      </c>
      <c r="C18" s="76">
        <v>1.5</v>
      </c>
      <c r="D18" s="77"/>
      <c r="E18" s="73">
        <f>D18*C18</f>
        <v>0</v>
      </c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</row>
    <row r="19" spans="1:65" s="101" customFormat="1" ht="20.45" customHeight="1">
      <c r="A19" s="60" t="s">
        <v>87</v>
      </c>
      <c r="B19" s="70"/>
      <c r="C19" s="71">
        <f>SUM(C20:C23)</f>
        <v>7</v>
      </c>
      <c r="D19" s="72">
        <f>E19/C19</f>
        <v>0</v>
      </c>
      <c r="E19" s="73">
        <f>SUM(E20:E23)</f>
        <v>0</v>
      </c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</row>
    <row r="20" spans="1:65" s="101" customFormat="1" ht="45" customHeight="1">
      <c r="A20" s="74" t="s">
        <v>88</v>
      </c>
      <c r="B20" s="75" t="s">
        <v>89</v>
      </c>
      <c r="C20" s="76">
        <v>2</v>
      </c>
      <c r="D20" s="77"/>
      <c r="E20" s="73">
        <f>D20*C20</f>
        <v>0</v>
      </c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</row>
    <row r="21" spans="1:65" s="101" customFormat="1" ht="52.5" customHeight="1">
      <c r="A21" s="74" t="s">
        <v>90</v>
      </c>
      <c r="B21" s="75" t="s">
        <v>91</v>
      </c>
      <c r="C21" s="76">
        <v>2</v>
      </c>
      <c r="D21" s="77"/>
      <c r="E21" s="73">
        <f>D21*C21</f>
        <v>0</v>
      </c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</row>
    <row r="22" spans="1:65" s="101" customFormat="1" ht="36.75" customHeight="1">
      <c r="A22" s="74" t="s">
        <v>92</v>
      </c>
      <c r="B22" s="75" t="s">
        <v>108</v>
      </c>
      <c r="C22" s="76">
        <v>2</v>
      </c>
      <c r="D22" s="77"/>
      <c r="E22" s="73">
        <f>D22*C22</f>
        <v>0</v>
      </c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</row>
    <row r="23" spans="1:65" s="101" customFormat="1" ht="33.75" customHeight="1">
      <c r="A23" s="74" t="s">
        <v>93</v>
      </c>
      <c r="B23" s="75" t="s">
        <v>94</v>
      </c>
      <c r="C23" s="76">
        <v>1</v>
      </c>
      <c r="D23" s="77"/>
      <c r="E23" s="73">
        <f>D23*C23</f>
        <v>0</v>
      </c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</row>
    <row r="24" spans="1:65" s="101" customFormat="1" ht="20.45" customHeight="1">
      <c r="A24" s="60" t="s">
        <v>51</v>
      </c>
      <c r="B24" s="70"/>
      <c r="C24" s="71">
        <f>SUM(C25:C26)</f>
        <v>4</v>
      </c>
      <c r="D24" s="72">
        <f>E24/C24</f>
        <v>0</v>
      </c>
      <c r="E24" s="73">
        <f>SUM(E25:E26)</f>
        <v>0</v>
      </c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</row>
    <row r="25" spans="1:65" s="101" customFormat="1" ht="55.5" customHeight="1">
      <c r="A25" s="74" t="s">
        <v>95</v>
      </c>
      <c r="B25" s="75" t="s">
        <v>96</v>
      </c>
      <c r="C25" s="76">
        <v>2</v>
      </c>
      <c r="D25" s="77"/>
      <c r="E25" s="73">
        <f>D25*C25</f>
        <v>0</v>
      </c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</row>
    <row r="26" spans="1:65" s="101" customFormat="1" ht="63.75" customHeight="1">
      <c r="A26" s="74" t="s">
        <v>20</v>
      </c>
      <c r="B26" s="75" t="s">
        <v>109</v>
      </c>
      <c r="C26" s="76">
        <v>2</v>
      </c>
      <c r="D26" s="77"/>
      <c r="E26" s="73">
        <f>D26*C26</f>
        <v>0</v>
      </c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</row>
    <row r="27" spans="1:65" s="101" customFormat="1" ht="19.899999999999999" customHeight="1">
      <c r="A27" s="60" t="s">
        <v>52</v>
      </c>
      <c r="B27" s="70"/>
      <c r="C27" s="71">
        <f>SUM(C28:C31)</f>
        <v>4</v>
      </c>
      <c r="D27" s="72">
        <f>E27/C27</f>
        <v>0</v>
      </c>
      <c r="E27" s="73">
        <f>SUM(E28:E31)</f>
        <v>0</v>
      </c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</row>
    <row r="28" spans="1:65" s="101" customFormat="1" ht="45.75" customHeight="1">
      <c r="A28" s="74" t="s">
        <v>53</v>
      </c>
      <c r="B28" s="75" t="s">
        <v>97</v>
      </c>
      <c r="C28" s="76">
        <v>1</v>
      </c>
      <c r="D28" s="77"/>
      <c r="E28" s="73">
        <f>D28*C28</f>
        <v>0</v>
      </c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</row>
    <row r="29" spans="1:65" s="101" customFormat="1" ht="59.25" customHeight="1">
      <c r="A29" s="74" t="s">
        <v>98</v>
      </c>
      <c r="B29" s="75" t="s">
        <v>99</v>
      </c>
      <c r="C29" s="76">
        <v>1</v>
      </c>
      <c r="D29" s="77"/>
      <c r="E29" s="73">
        <f>D29*C29</f>
        <v>0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</row>
    <row r="30" spans="1:65" s="101" customFormat="1" ht="39" customHeight="1">
      <c r="A30" s="74" t="s">
        <v>100</v>
      </c>
      <c r="B30" s="75" t="s">
        <v>101</v>
      </c>
      <c r="C30" s="76">
        <v>1</v>
      </c>
      <c r="D30" s="77"/>
      <c r="E30" s="73">
        <f>D30*C30</f>
        <v>0</v>
      </c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</row>
    <row r="31" spans="1:65" s="101" customFormat="1" ht="41.25" customHeight="1">
      <c r="A31" s="74" t="s">
        <v>102</v>
      </c>
      <c r="B31" s="75" t="s">
        <v>103</v>
      </c>
      <c r="C31" s="76">
        <v>1</v>
      </c>
      <c r="D31" s="77"/>
      <c r="E31" s="73">
        <f>D31*C31</f>
        <v>0</v>
      </c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</row>
    <row r="32" spans="1:65" s="101" customFormat="1" ht="18.600000000000001" customHeight="1" thickBot="1">
      <c r="A32" s="78"/>
      <c r="B32" s="79"/>
      <c r="C32" s="80">
        <f>SUM(C14:C18)+SUM(C25:C26)+SUM(C28:C31)+SUM(C20:C23)</f>
        <v>20</v>
      </c>
      <c r="D32" s="81">
        <f>E32/C32</f>
        <v>0</v>
      </c>
      <c r="E32" s="82">
        <f>SUM(E14:E18)+SUM(E25:E26)+SUM(E28:E31)+SUM(E20:E23)</f>
        <v>0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</row>
    <row r="33" spans="1:65" s="101" customFormat="1" ht="42" customHeight="1" thickBot="1">
      <c r="A33" s="83" t="s">
        <v>104</v>
      </c>
      <c r="B33" s="84" t="s">
        <v>105</v>
      </c>
      <c r="C33" s="85"/>
      <c r="D33" s="86">
        <v>0</v>
      </c>
      <c r="E33" s="87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</row>
    <row r="34" spans="1:65" s="101" customFormat="1" ht="30.75" customHeight="1" thickBot="1">
      <c r="A34" s="83" t="s">
        <v>106</v>
      </c>
      <c r="B34" s="84" t="s">
        <v>107</v>
      </c>
      <c r="C34" s="88"/>
      <c r="D34" s="89">
        <v>0</v>
      </c>
      <c r="E34" s="90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</row>
    <row r="35" spans="1:65" ht="27.75" customHeight="1" thickBot="1">
      <c r="A35" s="54" t="s">
        <v>54</v>
      </c>
      <c r="B35" s="54"/>
      <c r="C35" s="121">
        <f>D32 + D33 + D34</f>
        <v>0</v>
      </c>
      <c r="D35" s="121"/>
      <c r="E35" s="121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</row>
    <row r="36" spans="1:65" ht="15">
      <c r="A36" s="91"/>
      <c r="B36" s="91"/>
      <c r="C36" s="92"/>
      <c r="D36" s="93"/>
      <c r="E36" s="93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</row>
    <row r="37" spans="1:65" ht="15.75" thickBot="1">
      <c r="A37" s="94"/>
      <c r="B37" s="94"/>
      <c r="C37" s="93"/>
      <c r="D37" s="93"/>
      <c r="E37" s="93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</row>
    <row r="38" spans="1:65" ht="15.75">
      <c r="A38" s="95" t="s">
        <v>28</v>
      </c>
      <c r="B38" s="96"/>
      <c r="C38" s="97"/>
      <c r="D38" s="97"/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</row>
    <row r="39" spans="1:65" ht="63" customHeight="1" thickBot="1">
      <c r="A39" s="122"/>
      <c r="B39" s="122"/>
      <c r="C39" s="122"/>
      <c r="D39" s="122"/>
      <c r="E39" s="122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</row>
    <row r="40" spans="1:65" ht="15">
      <c r="A40" s="100"/>
      <c r="B40" s="100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</row>
  </sheetData>
  <mergeCells count="8">
    <mergeCell ref="A11:E11"/>
    <mergeCell ref="C35:E35"/>
    <mergeCell ref="A39:E39"/>
    <mergeCell ref="A1:E1"/>
    <mergeCell ref="C3:E3"/>
    <mergeCell ref="C4:E4"/>
    <mergeCell ref="C7:E7"/>
    <mergeCell ref="C8:E8"/>
  </mergeCells>
  <printOptions horizontalCentered="1" verticalCentered="1"/>
  <pageMargins left="0" right="0" top="0.43307086614173229" bottom="0.82677165354330717" header="0.19685039370078741" footer="0.39370078740157483"/>
  <pageSetup paperSize="9" scale="66" pageOrder="overThenDown" orientation="portrait" r:id="rId1"/>
  <headerFooter>
    <oddHeader>&amp;RUBS - IUT de Vannes Dept Informatique</oddHeader>
    <oddFooter xml:space="preserve">&amp;LAnnée 2024-2025&amp;CPage 3&amp;R&amp;D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27"/>
  <sheetViews>
    <sheetView zoomScale="90" zoomScaleNormal="90" workbookViewId="0">
      <selection sqref="A1:D1"/>
    </sheetView>
  </sheetViews>
  <sheetFormatPr baseColWidth="10" defaultRowHeight="14.25"/>
  <cols>
    <col min="1" max="1" width="41.75" customWidth="1"/>
    <col min="2" max="2" width="7.875" customWidth="1"/>
    <col min="3" max="3" width="31.5" customWidth="1"/>
    <col min="4" max="4" width="6" customWidth="1"/>
    <col min="5" max="256" width="10.125" customWidth="1"/>
    <col min="257" max="1024" width="10.75" customWidth="1"/>
  </cols>
  <sheetData>
    <row r="1" spans="1:256" ht="23.25">
      <c r="A1" s="112" t="s">
        <v>55</v>
      </c>
      <c r="B1" s="112"/>
      <c r="C1" s="112"/>
      <c r="D1" s="11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56" ht="36.75" customHeight="1">
      <c r="A2" s="130" t="s">
        <v>56</v>
      </c>
      <c r="B2" s="130"/>
      <c r="C2" s="130"/>
      <c r="D2" s="13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256">
      <c r="A3" s="11"/>
      <c r="B3" s="11"/>
      <c r="C3" s="1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256" ht="15.75">
      <c r="A4" s="3" t="s">
        <v>1</v>
      </c>
      <c r="B4" s="113" t="str">
        <f>'Evaluation globale'!C3</f>
        <v>Nom Prénom</v>
      </c>
      <c r="C4" s="113"/>
      <c r="D4" s="11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256" ht="15" thickBot="1">
      <c r="A5" s="11"/>
      <c r="B5" s="11"/>
      <c r="C5" s="11"/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256" ht="31.35" customHeight="1" thickBot="1">
      <c r="A6" s="126" t="s">
        <v>57</v>
      </c>
      <c r="B6" s="126"/>
      <c r="C6" s="126"/>
      <c r="D6" s="12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256" ht="15.75">
      <c r="A7" s="131"/>
      <c r="B7" s="131"/>
      <c r="C7" s="132" t="s">
        <v>14</v>
      </c>
      <c r="D7" s="13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256" ht="52.9" customHeight="1">
      <c r="A8" s="133" t="s">
        <v>58</v>
      </c>
      <c r="B8" s="133"/>
      <c r="C8" s="134">
        <v>0</v>
      </c>
      <c r="D8" s="134"/>
      <c r="E8" s="20"/>
      <c r="F8" s="51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</row>
    <row r="9" spans="1:256" s="52" customFormat="1" ht="29.45" customHeight="1">
      <c r="A9" s="135" t="s">
        <v>59</v>
      </c>
      <c r="B9" s="135"/>
      <c r="C9" s="136" t="s">
        <v>60</v>
      </c>
      <c r="D9" s="136"/>
      <c r="E9" s="1"/>
      <c r="F9" s="5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52" customFormat="1" ht="25.15" customHeight="1">
      <c r="A10" s="135" t="s">
        <v>61</v>
      </c>
      <c r="B10" s="135"/>
      <c r="C10" s="136"/>
      <c r="D10" s="13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52" customFormat="1" ht="45" customHeight="1">
      <c r="A11" s="135" t="s">
        <v>62</v>
      </c>
      <c r="B11" s="135"/>
      <c r="C11" s="136"/>
      <c r="D11" s="136"/>
      <c r="E11" s="1"/>
      <c r="F11" s="5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39" customHeight="1">
      <c r="A12" s="133" t="s">
        <v>63</v>
      </c>
      <c r="B12" s="133"/>
      <c r="C12" s="134">
        <v>0</v>
      </c>
      <c r="D12" s="134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</row>
    <row r="13" spans="1:256" ht="43.7" customHeight="1">
      <c r="A13" s="135" t="s">
        <v>64</v>
      </c>
      <c r="B13" s="135"/>
      <c r="C13" s="136" t="s">
        <v>74</v>
      </c>
      <c r="D13" s="13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</row>
    <row r="14" spans="1:256" ht="31.9" customHeight="1">
      <c r="A14" s="135" t="s">
        <v>65</v>
      </c>
      <c r="B14" s="135"/>
      <c r="C14" s="136"/>
      <c r="D14" s="136"/>
      <c r="E14" s="20"/>
      <c r="F14" s="53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256" ht="70.150000000000006" customHeight="1">
      <c r="A15" s="135" t="s">
        <v>66</v>
      </c>
      <c r="B15" s="135"/>
      <c r="C15" s="136"/>
      <c r="D15" s="13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256" ht="35.450000000000003" customHeight="1">
      <c r="A16" s="133" t="s">
        <v>67</v>
      </c>
      <c r="B16" s="133"/>
      <c r="C16" s="134">
        <v>0</v>
      </c>
      <c r="D16" s="134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</row>
    <row r="17" spans="1:64" ht="32.450000000000003" customHeight="1">
      <c r="A17" s="135" t="s">
        <v>68</v>
      </c>
      <c r="B17" s="135"/>
      <c r="C17" s="136" t="s">
        <v>118</v>
      </c>
      <c r="D17" s="136"/>
      <c r="E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1:64" ht="36.6" customHeight="1">
      <c r="A18" s="135" t="s">
        <v>69</v>
      </c>
      <c r="B18" s="135"/>
      <c r="C18" s="136"/>
      <c r="D18" s="136"/>
      <c r="E18" s="20"/>
      <c r="F18" s="53"/>
      <c r="G18" s="53"/>
      <c r="H18" s="53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1:64" ht="36" customHeight="1">
      <c r="A19" s="135" t="s">
        <v>70</v>
      </c>
      <c r="B19" s="135"/>
      <c r="C19" s="136"/>
      <c r="D19" s="13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1:64" ht="27" customHeight="1">
      <c r="A20" s="135" t="s">
        <v>71</v>
      </c>
      <c r="B20" s="135"/>
      <c r="C20" s="136"/>
      <c r="D20" s="13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1:64" ht="15" thickBot="1">
      <c r="A21" s="137"/>
      <c r="B21" s="137"/>
      <c r="C21" s="138"/>
      <c r="D21" s="13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ht="17.25" thickBot="1">
      <c r="A22" s="54" t="s">
        <v>72</v>
      </c>
      <c r="B22" s="139">
        <f>((C8+C12+C16)/3)*2</f>
        <v>0</v>
      </c>
      <c r="C22" s="139"/>
      <c r="D22" s="13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ht="15">
      <c r="A23" s="140" t="s">
        <v>73</v>
      </c>
      <c r="B23" s="140"/>
      <c r="C23" s="140"/>
      <c r="D23" s="14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ht="15.75" thickBot="1">
      <c r="A24" s="55"/>
      <c r="B24" s="42"/>
      <c r="C24" s="42"/>
      <c r="D24" s="4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ht="15.75">
      <c r="A25" s="56" t="s">
        <v>28</v>
      </c>
      <c r="B25" s="57"/>
      <c r="C25" s="57"/>
      <c r="D25" s="5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ht="63" customHeight="1" thickBot="1">
      <c r="A26" s="122"/>
      <c r="B26" s="122"/>
      <c r="C26" s="122"/>
      <c r="D26" s="12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ht="15">
      <c r="A27" s="4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</sheetData>
  <mergeCells count="30">
    <mergeCell ref="A21:B21"/>
    <mergeCell ref="C21:D21"/>
    <mergeCell ref="B22:D22"/>
    <mergeCell ref="A23:D23"/>
    <mergeCell ref="A26:D26"/>
    <mergeCell ref="A16:B16"/>
    <mergeCell ref="C16:D16"/>
    <mergeCell ref="A17:B17"/>
    <mergeCell ref="C17:D20"/>
    <mergeCell ref="A18:B18"/>
    <mergeCell ref="A19:B19"/>
    <mergeCell ref="A20:B20"/>
    <mergeCell ref="A12:B12"/>
    <mergeCell ref="C12:D12"/>
    <mergeCell ref="A13:B13"/>
    <mergeCell ref="C13:D15"/>
    <mergeCell ref="A14:B14"/>
    <mergeCell ref="A15:B15"/>
    <mergeCell ref="A8:B8"/>
    <mergeCell ref="C8:D8"/>
    <mergeCell ref="A9:B9"/>
    <mergeCell ref="C9:D11"/>
    <mergeCell ref="A10:B10"/>
    <mergeCell ref="A11:B11"/>
    <mergeCell ref="A1:D1"/>
    <mergeCell ref="A2:D2"/>
    <mergeCell ref="B4:D4"/>
    <mergeCell ref="A6:D6"/>
    <mergeCell ref="A7:B7"/>
    <mergeCell ref="C7:D7"/>
  </mergeCells>
  <printOptions horizontalCentered="1" verticalCentered="1"/>
  <pageMargins left="0" right="0" top="0.43307086614173229" bottom="0.82677165354330717" header="0.19685039370078741" footer="0.39370078740157483"/>
  <pageSetup paperSize="9" scale="98" pageOrder="overThenDown" orientation="portrait" r:id="rId1"/>
  <headerFooter>
    <oddHeader>&amp;RUBS - IUT de Vannes Dept Informatique</oddHeader>
    <oddFooter xml:space="preserve">&amp;LAnnée 2024-2025&amp;CPage 4&amp;R&amp;D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9865-1C3E-4346-B6E6-852DAC45EACB}">
  <sheetPr>
    <pageSetUpPr fitToPage="1"/>
  </sheetPr>
  <dimension ref="A1:IV28"/>
  <sheetViews>
    <sheetView zoomScale="90" zoomScaleNormal="90" workbookViewId="0">
      <selection sqref="A1:D1"/>
    </sheetView>
  </sheetViews>
  <sheetFormatPr baseColWidth="10" defaultColWidth="11" defaultRowHeight="14.25"/>
  <cols>
    <col min="1" max="1" width="41.75" style="107" customWidth="1"/>
    <col min="2" max="2" width="7.875" style="107" customWidth="1"/>
    <col min="3" max="3" width="31.5" style="107" customWidth="1"/>
    <col min="4" max="4" width="6" style="107" customWidth="1"/>
    <col min="5" max="256" width="10.125" style="107" customWidth="1"/>
    <col min="257" max="1024" width="10.75" style="107" customWidth="1"/>
    <col min="1025" max="16384" width="11" style="107"/>
  </cols>
  <sheetData>
    <row r="1" spans="1:256" ht="23.25">
      <c r="A1" s="112" t="s">
        <v>111</v>
      </c>
      <c r="B1" s="112"/>
      <c r="C1" s="112"/>
      <c r="D1" s="11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56" ht="36.75" customHeight="1">
      <c r="A2" s="130" t="s">
        <v>56</v>
      </c>
      <c r="B2" s="130"/>
      <c r="C2" s="130"/>
      <c r="D2" s="13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256">
      <c r="A3" s="11"/>
      <c r="B3" s="11"/>
      <c r="C3" s="1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256" ht="15.75">
      <c r="A4" s="3" t="s">
        <v>1</v>
      </c>
      <c r="B4" s="113" t="str">
        <f>'Evaluation globale'!C3</f>
        <v>Nom Prénom</v>
      </c>
      <c r="C4" s="113"/>
      <c r="D4" s="11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256" ht="15" thickBot="1">
      <c r="A5" s="11"/>
      <c r="B5" s="11"/>
      <c r="C5" s="11"/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256" ht="31.35" customHeight="1" thickBot="1">
      <c r="A6" s="126" t="s">
        <v>112</v>
      </c>
      <c r="B6" s="126"/>
      <c r="C6" s="126"/>
      <c r="D6" s="12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256" ht="15.75">
      <c r="A7" s="131"/>
      <c r="B7" s="131"/>
      <c r="C7" s="132" t="s">
        <v>14</v>
      </c>
      <c r="D7" s="13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256" ht="52.9" customHeight="1">
      <c r="A8" s="133" t="s">
        <v>58</v>
      </c>
      <c r="B8" s="133"/>
      <c r="C8" s="134">
        <v>0</v>
      </c>
      <c r="D8" s="134"/>
      <c r="E8" s="20"/>
      <c r="F8" s="51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</row>
    <row r="9" spans="1:256" s="52" customFormat="1" ht="29.45" customHeight="1">
      <c r="A9" s="135" t="s">
        <v>59</v>
      </c>
      <c r="B9" s="135"/>
      <c r="C9" s="136" t="s">
        <v>60</v>
      </c>
      <c r="D9" s="136"/>
      <c r="E9" s="1"/>
      <c r="F9" s="5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07"/>
      <c r="FH9" s="107"/>
      <c r="FI9" s="107"/>
      <c r="FJ9" s="107"/>
      <c r="FK9" s="107"/>
      <c r="FL9" s="107"/>
      <c r="FM9" s="107"/>
      <c r="FN9" s="107"/>
      <c r="FO9" s="107"/>
      <c r="FP9" s="107"/>
      <c r="FQ9" s="107"/>
      <c r="FR9" s="107"/>
      <c r="FS9" s="107"/>
      <c r="FT9" s="107"/>
      <c r="FU9" s="107"/>
      <c r="FV9" s="107"/>
      <c r="FW9" s="107"/>
      <c r="FX9" s="107"/>
      <c r="FY9" s="107"/>
      <c r="FZ9" s="107"/>
      <c r="GA9" s="107"/>
      <c r="GB9" s="107"/>
      <c r="GC9" s="107"/>
      <c r="GD9" s="107"/>
      <c r="GE9" s="107"/>
      <c r="GF9" s="107"/>
      <c r="GG9" s="107"/>
      <c r="GH9" s="107"/>
      <c r="GI9" s="107"/>
      <c r="GJ9" s="107"/>
      <c r="GK9" s="107"/>
      <c r="GL9" s="107"/>
      <c r="GM9" s="107"/>
      <c r="GN9" s="107"/>
      <c r="GO9" s="107"/>
      <c r="GP9" s="107"/>
      <c r="GQ9" s="107"/>
      <c r="GR9" s="107"/>
      <c r="GS9" s="107"/>
      <c r="GT9" s="107"/>
      <c r="GU9" s="107"/>
      <c r="GV9" s="107"/>
      <c r="GW9" s="107"/>
      <c r="GX9" s="107"/>
      <c r="GY9" s="107"/>
      <c r="GZ9" s="107"/>
      <c r="HA9" s="107"/>
      <c r="HB9" s="107"/>
      <c r="HC9" s="107"/>
      <c r="HD9" s="107"/>
      <c r="HE9" s="107"/>
      <c r="HF9" s="107"/>
      <c r="HG9" s="107"/>
      <c r="HH9" s="107"/>
      <c r="HI9" s="107"/>
      <c r="HJ9" s="107"/>
      <c r="HK9" s="107"/>
      <c r="HL9" s="107"/>
      <c r="HM9" s="107"/>
      <c r="HN9" s="107"/>
      <c r="HO9" s="107"/>
      <c r="HP9" s="107"/>
      <c r="HQ9" s="107"/>
      <c r="HR9" s="107"/>
      <c r="HS9" s="107"/>
      <c r="HT9" s="107"/>
      <c r="HU9" s="107"/>
      <c r="HV9" s="107"/>
      <c r="HW9" s="107"/>
      <c r="HX9" s="107"/>
      <c r="HY9" s="107"/>
      <c r="HZ9" s="107"/>
      <c r="IA9" s="107"/>
      <c r="IB9" s="107"/>
      <c r="IC9" s="107"/>
      <c r="ID9" s="107"/>
      <c r="IE9" s="107"/>
      <c r="IF9" s="107"/>
      <c r="IG9" s="107"/>
      <c r="IH9" s="107"/>
      <c r="II9" s="107"/>
      <c r="IJ9" s="107"/>
      <c r="IK9" s="107"/>
      <c r="IL9" s="107"/>
      <c r="IM9" s="107"/>
      <c r="IN9" s="107"/>
      <c r="IO9" s="107"/>
      <c r="IP9" s="107"/>
      <c r="IQ9" s="107"/>
      <c r="IR9" s="107"/>
      <c r="IS9" s="107"/>
      <c r="IT9" s="107"/>
      <c r="IU9" s="107"/>
      <c r="IV9" s="107"/>
    </row>
    <row r="10" spans="1:256" s="52" customFormat="1" ht="25.15" customHeight="1">
      <c r="A10" s="135" t="s">
        <v>61</v>
      </c>
      <c r="B10" s="135"/>
      <c r="C10" s="136"/>
      <c r="D10" s="13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  <c r="ES10" s="107"/>
      <c r="ET10" s="107"/>
      <c r="EU10" s="107"/>
      <c r="EV10" s="107"/>
      <c r="EW10" s="107"/>
      <c r="EX10" s="107"/>
      <c r="EY10" s="107"/>
      <c r="EZ10" s="107"/>
      <c r="FA10" s="107"/>
      <c r="FB10" s="107"/>
      <c r="FC10" s="107"/>
      <c r="FD10" s="107"/>
      <c r="FE10" s="107"/>
      <c r="FF10" s="107"/>
      <c r="FG10" s="107"/>
      <c r="FH10" s="107"/>
      <c r="FI10" s="107"/>
      <c r="FJ10" s="107"/>
      <c r="FK10" s="107"/>
      <c r="FL10" s="107"/>
      <c r="FM10" s="107"/>
      <c r="FN10" s="107"/>
      <c r="FO10" s="107"/>
      <c r="FP10" s="107"/>
      <c r="FQ10" s="107"/>
      <c r="FR10" s="107"/>
      <c r="FS10" s="107"/>
      <c r="FT10" s="107"/>
      <c r="FU10" s="107"/>
      <c r="FV10" s="107"/>
      <c r="FW10" s="107"/>
      <c r="FX10" s="107"/>
      <c r="FY10" s="107"/>
      <c r="FZ10" s="107"/>
      <c r="GA10" s="107"/>
      <c r="GB10" s="107"/>
      <c r="GC10" s="107"/>
      <c r="GD10" s="107"/>
      <c r="GE10" s="107"/>
      <c r="GF10" s="107"/>
      <c r="GG10" s="107"/>
      <c r="GH10" s="107"/>
      <c r="GI10" s="107"/>
      <c r="GJ10" s="107"/>
      <c r="GK10" s="107"/>
      <c r="GL10" s="107"/>
      <c r="GM10" s="107"/>
      <c r="GN10" s="107"/>
      <c r="GO10" s="107"/>
      <c r="GP10" s="107"/>
      <c r="GQ10" s="107"/>
      <c r="GR10" s="107"/>
      <c r="GS10" s="107"/>
      <c r="GT10" s="107"/>
      <c r="GU10" s="107"/>
      <c r="GV10" s="107"/>
      <c r="GW10" s="107"/>
      <c r="GX10" s="107"/>
      <c r="GY10" s="107"/>
      <c r="GZ10" s="107"/>
      <c r="HA10" s="107"/>
      <c r="HB10" s="107"/>
      <c r="HC10" s="107"/>
      <c r="HD10" s="107"/>
      <c r="HE10" s="107"/>
      <c r="HF10" s="107"/>
      <c r="HG10" s="107"/>
      <c r="HH10" s="107"/>
      <c r="HI10" s="107"/>
      <c r="HJ10" s="107"/>
      <c r="HK10" s="107"/>
      <c r="HL10" s="107"/>
      <c r="HM10" s="107"/>
      <c r="HN10" s="107"/>
      <c r="HO10" s="107"/>
      <c r="HP10" s="107"/>
      <c r="HQ10" s="107"/>
      <c r="HR10" s="107"/>
      <c r="HS10" s="107"/>
      <c r="HT10" s="107"/>
      <c r="HU10" s="107"/>
      <c r="HV10" s="107"/>
      <c r="HW10" s="107"/>
      <c r="HX10" s="107"/>
      <c r="HY10" s="107"/>
      <c r="HZ10" s="107"/>
      <c r="IA10" s="107"/>
      <c r="IB10" s="107"/>
      <c r="IC10" s="107"/>
      <c r="ID10" s="107"/>
      <c r="IE10" s="107"/>
      <c r="IF10" s="107"/>
      <c r="IG10" s="107"/>
      <c r="IH10" s="107"/>
      <c r="II10" s="107"/>
      <c r="IJ10" s="107"/>
      <c r="IK10" s="107"/>
      <c r="IL10" s="107"/>
      <c r="IM10" s="107"/>
      <c r="IN10" s="107"/>
      <c r="IO10" s="107"/>
      <c r="IP10" s="107"/>
      <c r="IQ10" s="107"/>
      <c r="IR10" s="107"/>
      <c r="IS10" s="107"/>
      <c r="IT10" s="107"/>
      <c r="IU10" s="107"/>
      <c r="IV10" s="107"/>
    </row>
    <row r="11" spans="1:256" s="52" customFormat="1" ht="45" customHeight="1">
      <c r="A11" s="135" t="s">
        <v>62</v>
      </c>
      <c r="B11" s="135"/>
      <c r="C11" s="136"/>
      <c r="D11" s="136"/>
      <c r="E11" s="1"/>
      <c r="F11" s="5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07"/>
      <c r="FH11" s="107"/>
      <c r="FI11" s="107"/>
      <c r="FJ11" s="107"/>
      <c r="FK11" s="107"/>
      <c r="FL11" s="107"/>
      <c r="FM11" s="107"/>
      <c r="FN11" s="107"/>
      <c r="FO11" s="107"/>
      <c r="FP11" s="107"/>
      <c r="FQ11" s="107"/>
      <c r="FR11" s="107"/>
      <c r="FS11" s="107"/>
      <c r="FT11" s="107"/>
      <c r="FU11" s="107"/>
      <c r="FV11" s="107"/>
      <c r="FW11" s="107"/>
      <c r="FX11" s="107"/>
      <c r="FY11" s="107"/>
      <c r="FZ11" s="107"/>
      <c r="GA11" s="107"/>
      <c r="GB11" s="107"/>
      <c r="GC11" s="107"/>
      <c r="GD11" s="107"/>
      <c r="GE11" s="107"/>
      <c r="GF11" s="107"/>
      <c r="GG11" s="107"/>
      <c r="GH11" s="107"/>
      <c r="GI11" s="107"/>
      <c r="GJ11" s="107"/>
      <c r="GK11" s="107"/>
      <c r="GL11" s="107"/>
      <c r="GM11" s="107"/>
      <c r="GN11" s="107"/>
      <c r="GO11" s="107"/>
      <c r="GP11" s="107"/>
      <c r="GQ11" s="107"/>
      <c r="GR11" s="107"/>
      <c r="GS11" s="107"/>
      <c r="GT11" s="107"/>
      <c r="GU11" s="107"/>
      <c r="GV11" s="107"/>
      <c r="GW11" s="107"/>
      <c r="GX11" s="107"/>
      <c r="GY11" s="107"/>
      <c r="GZ11" s="107"/>
      <c r="HA11" s="107"/>
      <c r="HB11" s="107"/>
      <c r="HC11" s="107"/>
      <c r="HD11" s="107"/>
      <c r="HE11" s="107"/>
      <c r="HF11" s="107"/>
      <c r="HG11" s="107"/>
      <c r="HH11" s="107"/>
      <c r="HI11" s="107"/>
      <c r="HJ11" s="107"/>
      <c r="HK11" s="107"/>
      <c r="HL11" s="107"/>
      <c r="HM11" s="107"/>
      <c r="HN11" s="107"/>
      <c r="HO11" s="107"/>
      <c r="HP11" s="107"/>
      <c r="HQ11" s="107"/>
      <c r="HR11" s="107"/>
      <c r="HS11" s="107"/>
      <c r="HT11" s="107"/>
      <c r="HU11" s="107"/>
      <c r="HV11" s="107"/>
      <c r="HW11" s="107"/>
      <c r="HX11" s="107"/>
      <c r="HY11" s="107"/>
      <c r="HZ11" s="107"/>
      <c r="IA11" s="107"/>
      <c r="IB11" s="107"/>
      <c r="IC11" s="107"/>
      <c r="ID11" s="107"/>
      <c r="IE11" s="107"/>
      <c r="IF11" s="107"/>
      <c r="IG11" s="107"/>
      <c r="IH11" s="107"/>
      <c r="II11" s="107"/>
      <c r="IJ11" s="107"/>
      <c r="IK11" s="107"/>
      <c r="IL11" s="107"/>
      <c r="IM11" s="107"/>
      <c r="IN11" s="107"/>
      <c r="IO11" s="107"/>
      <c r="IP11" s="107"/>
      <c r="IQ11" s="107"/>
      <c r="IR11" s="107"/>
      <c r="IS11" s="107"/>
      <c r="IT11" s="107"/>
      <c r="IU11" s="107"/>
      <c r="IV11" s="107"/>
    </row>
    <row r="12" spans="1:256" ht="47.25" customHeight="1">
      <c r="A12" s="133" t="s">
        <v>113</v>
      </c>
      <c r="B12" s="133"/>
      <c r="C12" s="134">
        <v>0</v>
      </c>
      <c r="D12" s="134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</row>
    <row r="13" spans="1:256" ht="43.7" customHeight="1">
      <c r="A13" s="135" t="s">
        <v>114</v>
      </c>
      <c r="B13" s="135"/>
      <c r="C13" s="136" t="s">
        <v>119</v>
      </c>
      <c r="D13" s="13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</row>
    <row r="14" spans="1:256" s="108" customFormat="1" ht="38.25" customHeight="1">
      <c r="A14" s="135" t="s">
        <v>115</v>
      </c>
      <c r="B14" s="135"/>
      <c r="C14" s="136"/>
      <c r="D14" s="13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256" ht="31.9" customHeight="1">
      <c r="A15" s="135" t="s">
        <v>116</v>
      </c>
      <c r="B15" s="135"/>
      <c r="C15" s="136"/>
      <c r="D15" s="136"/>
      <c r="E15" s="20"/>
      <c r="F15" s="53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256" ht="36" customHeight="1">
      <c r="A16" s="135" t="s">
        <v>117</v>
      </c>
      <c r="B16" s="135"/>
      <c r="C16" s="136"/>
      <c r="D16" s="13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</row>
    <row r="17" spans="1:64" ht="35.450000000000003" customHeight="1">
      <c r="A17" s="133" t="s">
        <v>67</v>
      </c>
      <c r="B17" s="133"/>
      <c r="C17" s="134">
        <v>0</v>
      </c>
      <c r="D17" s="134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1:64" ht="32.450000000000003" customHeight="1">
      <c r="A18" s="135" t="s">
        <v>68</v>
      </c>
      <c r="B18" s="135"/>
      <c r="C18" s="136" t="s">
        <v>118</v>
      </c>
      <c r="D18" s="136"/>
      <c r="E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1:64" ht="36.6" customHeight="1">
      <c r="A19" s="135" t="s">
        <v>69</v>
      </c>
      <c r="B19" s="135"/>
      <c r="C19" s="136"/>
      <c r="D19" s="136"/>
      <c r="E19" s="20"/>
      <c r="F19" s="53"/>
      <c r="G19" s="53"/>
      <c r="H19" s="53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1:64" ht="36" customHeight="1">
      <c r="A20" s="135" t="s">
        <v>70</v>
      </c>
      <c r="B20" s="135"/>
      <c r="C20" s="136"/>
      <c r="D20" s="13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1:64" ht="27" customHeight="1">
      <c r="A21" s="135" t="s">
        <v>71</v>
      </c>
      <c r="B21" s="135"/>
      <c r="C21" s="136"/>
      <c r="D21" s="13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</row>
    <row r="22" spans="1:64" ht="15" thickBot="1">
      <c r="A22" s="137"/>
      <c r="B22" s="137"/>
      <c r="C22" s="138"/>
      <c r="D22" s="13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ht="17.25" thickBot="1">
      <c r="A23" s="54" t="s">
        <v>72</v>
      </c>
      <c r="B23" s="139">
        <f>((C8+C12+C17)/3)*2</f>
        <v>0</v>
      </c>
      <c r="C23" s="139"/>
      <c r="D23" s="13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ht="15">
      <c r="A24" s="140" t="s">
        <v>73</v>
      </c>
      <c r="B24" s="140"/>
      <c r="C24" s="140"/>
      <c r="D24" s="14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ht="15.75" thickBot="1">
      <c r="A25" s="55"/>
      <c r="B25" s="42"/>
      <c r="C25" s="42"/>
      <c r="D25" s="4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ht="15.75">
      <c r="A26" s="56" t="s">
        <v>28</v>
      </c>
      <c r="B26" s="57"/>
      <c r="C26" s="57"/>
      <c r="D26" s="5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ht="63" customHeight="1" thickBot="1">
      <c r="A27" s="122"/>
      <c r="B27" s="122"/>
      <c r="C27" s="122"/>
      <c r="D27" s="12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ht="15">
      <c r="A28" s="4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</sheetData>
  <mergeCells count="31">
    <mergeCell ref="A22:B22"/>
    <mergeCell ref="C22:D22"/>
    <mergeCell ref="B23:D23"/>
    <mergeCell ref="A24:D24"/>
    <mergeCell ref="A27:D27"/>
    <mergeCell ref="A17:B17"/>
    <mergeCell ref="C17:D17"/>
    <mergeCell ref="A18:B18"/>
    <mergeCell ref="C18:D21"/>
    <mergeCell ref="A19:B19"/>
    <mergeCell ref="A20:B20"/>
    <mergeCell ref="A21:B21"/>
    <mergeCell ref="A12:B12"/>
    <mergeCell ref="C12:D12"/>
    <mergeCell ref="A13:B13"/>
    <mergeCell ref="C13:D16"/>
    <mergeCell ref="A15:B15"/>
    <mergeCell ref="A16:B16"/>
    <mergeCell ref="A14:B14"/>
    <mergeCell ref="A8:B8"/>
    <mergeCell ref="C8:D8"/>
    <mergeCell ref="A9:B9"/>
    <mergeCell ref="C9:D11"/>
    <mergeCell ref="A10:B10"/>
    <mergeCell ref="A11:B11"/>
    <mergeCell ref="A1:D1"/>
    <mergeCell ref="A2:D2"/>
    <mergeCell ref="B4:D4"/>
    <mergeCell ref="A6:D6"/>
    <mergeCell ref="A7:B7"/>
    <mergeCell ref="C7:D7"/>
  </mergeCells>
  <printOptions horizontalCentered="1" verticalCentered="1"/>
  <pageMargins left="0" right="0" top="0.43307086614173229" bottom="0.82677165354330717" header="0.19685039370078741" footer="0.39370078740157483"/>
  <pageSetup paperSize="9" scale="96" pageOrder="overThenDown" orientation="portrait" r:id="rId1"/>
  <headerFooter>
    <oddHeader>&amp;RUBS - IUT de Vannes Dept Informatique</oddHeader>
    <oddFooter xml:space="preserve">&amp;LAnnée 2024-2025&amp;CPage 5&amp;R&amp;D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Evaluation globale</vt:lpstr>
      <vt:lpstr>Rapport</vt:lpstr>
      <vt:lpstr>Soutenance</vt:lpstr>
      <vt:lpstr>CompétencesPA</vt:lpstr>
      <vt:lpstr>CompétencesPB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Jean-Francois Kamp</cp:lastModifiedBy>
  <cp:revision>419</cp:revision>
  <cp:lastPrinted>2024-12-16T09:51:56Z</cp:lastPrinted>
  <dcterms:created xsi:type="dcterms:W3CDTF">1996-10-21T11:03:58Z</dcterms:created>
  <dcterms:modified xsi:type="dcterms:W3CDTF">2024-12-16T09:53:54Z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