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https://univubs-my.sharepoint.com/personal/pascal_baudont_univ-ubs_fr/Documents/R4 09/"/>
    </mc:Choice>
  </mc:AlternateContent>
  <xr:revisionPtr revIDLastSave="0" documentId="14_{3B63760F-E433-424A-9F13-9232809252B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E14" i="1"/>
  <c r="D14" i="1"/>
  <c r="H12" i="1"/>
  <c r="C24" i="1"/>
  <c r="J6" i="1"/>
  <c r="K6" i="1"/>
  <c r="J7" i="1"/>
  <c r="K7" i="1"/>
  <c r="J5" i="1"/>
  <c r="K5" i="1"/>
  <c r="F12" i="1"/>
  <c r="F18" i="1"/>
  <c r="E12" i="1"/>
  <c r="E18" i="1"/>
  <c r="D18" i="1"/>
  <c r="D12" i="1"/>
  <c r="D16" i="1" s="1"/>
  <c r="D24" i="1" s="1"/>
  <c r="D25" i="1" s="1"/>
  <c r="E16" i="1" l="1"/>
  <c r="E24" i="1" s="1"/>
  <c r="E25" i="1" s="1"/>
  <c r="F16" i="1"/>
  <c r="F24" i="1" s="1"/>
  <c r="F25" i="1" s="1"/>
  <c r="G25" i="1" l="1"/>
  <c r="H25" i="1" s="1"/>
</calcChain>
</file>

<file path=xl/sharedStrings.xml><?xml version="1.0" encoding="utf-8"?>
<sst xmlns="http://schemas.openxmlformats.org/spreadsheetml/2006/main" count="24" uniqueCount="24">
  <si>
    <t>investissemnt</t>
  </si>
  <si>
    <t>aug du BFR</t>
  </si>
  <si>
    <t>augm du CA</t>
  </si>
  <si>
    <t>augm des charges</t>
  </si>
  <si>
    <t>Résultat avant impot</t>
  </si>
  <si>
    <t>Impot (IS)</t>
  </si>
  <si>
    <t>Résultat après impot</t>
  </si>
  <si>
    <t>Dot  aux amort</t>
  </si>
  <si>
    <t>FNT</t>
  </si>
  <si>
    <t>=+ dot°</t>
  </si>
  <si>
    <t>cession machine</t>
  </si>
  <si>
    <t>BFR</t>
  </si>
  <si>
    <t>+20</t>
  </si>
  <si>
    <t>capital du</t>
  </si>
  <si>
    <t>amortissement</t>
  </si>
  <si>
    <t>intérêt 5%</t>
  </si>
  <si>
    <t>capital emprunt</t>
  </si>
  <si>
    <t>annuite</t>
  </si>
  <si>
    <t>emprunt</t>
  </si>
  <si>
    <t>intérêt d'emprunt</t>
  </si>
  <si>
    <t>VAN</t>
  </si>
  <si>
    <t>TIR /  sans emprunt</t>
  </si>
  <si>
    <t>TIR avec emprunt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</si>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</sst>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€&quot;_-;\-* #,##0.00\ &quot;€&quot;_-;_-* &quot;-&quot;??\ &quot;€&quot;_-;_-@_-"/>
    <numFmt numFmtId="165" formatCode="#,##0.00\ _€"/>
    <numFmt numFmtId="166" formatCode="0.0000"/>
    <numFmt numFmtId="167" formatCode="0.0"/>
    <numFmt numFmtId="168" formatCode="_-* #,##0.000\ _€_-;\-* #,##0.000\ _€_-;_-* &quot;-&quot;??\ _€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2">
    <xf numFmtId="0" fontId="0" fillId="0" borderId="0" xfId="0"/>
    <xf numFmtId="0" fontId="3" fillId="2" borderId="14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14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0" fontId="4" fillId="3" borderId="1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" fontId="5" fillId="2" borderId="3" xfId="0" applyNumberFormat="1" applyFont="1" applyFill="1" applyBorder="1" applyAlignment="1">
      <alignment horizontal="center"/>
    </xf>
    <xf numFmtId="1" fontId="5" fillId="2" borderId="4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" fillId="0" borderId="0" xfId="0" applyFont="1"/>
    <xf numFmtId="1" fontId="1" fillId="0" borderId="6" xfId="0" applyNumberFormat="1" applyFont="1" applyBorder="1" applyAlignment="1">
      <alignment horizontal="center"/>
    </xf>
    <xf numFmtId="1" fontId="1" fillId="0" borderId="6" xfId="0" applyNumberFormat="1" applyFont="1" applyBorder="1"/>
    <xf numFmtId="1" fontId="1" fillId="0" borderId="7" xfId="0" applyNumberFormat="1" applyFont="1" applyBorder="1"/>
    <xf numFmtId="0" fontId="1" fillId="2" borderId="5" xfId="0" applyFont="1" applyFill="1" applyBorder="1"/>
    <xf numFmtId="0" fontId="5" fillId="2" borderId="5" xfId="0" applyFont="1" applyFill="1" applyBorder="1"/>
    <xf numFmtId="0" fontId="1" fillId="0" borderId="8" xfId="0" applyFont="1" applyBorder="1"/>
    <xf numFmtId="1" fontId="1" fillId="0" borderId="9" xfId="0" applyNumberFormat="1" applyFont="1" applyBorder="1" applyAlignment="1">
      <alignment horizontal="center"/>
    </xf>
    <xf numFmtId="1" fontId="1" fillId="0" borderId="9" xfId="0" applyNumberFormat="1" applyFont="1" applyBorder="1"/>
    <xf numFmtId="1" fontId="1" fillId="0" borderId="10" xfId="0" applyNumberFormat="1" applyFont="1" applyBorder="1"/>
    <xf numFmtId="168" fontId="1" fillId="0" borderId="6" xfId="0" quotePrefix="1" applyNumberFormat="1" applyFont="1" applyBorder="1" applyAlignment="1">
      <alignment horizontal="center"/>
    </xf>
    <xf numFmtId="168" fontId="1" fillId="0" borderId="15" xfId="0" quotePrefix="1" applyNumberFormat="1" applyFont="1" applyBorder="1" applyAlignment="1">
      <alignment horizontal="center"/>
    </xf>
    <xf numFmtId="168" fontId="1" fillId="0" borderId="6" xfId="0" applyNumberFormat="1" applyFont="1" applyBorder="1" applyAlignment="1">
      <alignment horizontal="center"/>
    </xf>
    <xf numFmtId="168" fontId="1" fillId="0" borderId="6" xfId="0" applyNumberFormat="1" applyFont="1" applyBorder="1"/>
    <xf numFmtId="168" fontId="1" fillId="0" borderId="7" xfId="0" applyNumberFormat="1" applyFont="1" applyBorder="1"/>
    <xf numFmtId="168" fontId="1" fillId="0" borderId="7" xfId="0" quotePrefix="1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1" fontId="1" fillId="0" borderId="6" xfId="0" quotePrefix="1" applyNumberFormat="1" applyFont="1" applyBorder="1" applyAlignment="1">
      <alignment horizontal="center"/>
    </xf>
    <xf numFmtId="1" fontId="1" fillId="0" borderId="7" xfId="0" quotePrefix="1" applyNumberFormat="1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7" xfId="0" quotePrefix="1" applyFont="1" applyBorder="1" applyAlignment="1">
      <alignment horizontal="right"/>
    </xf>
    <xf numFmtId="0" fontId="5" fillId="2" borderId="11" xfId="0" applyFont="1" applyFill="1" applyBorder="1" applyAlignment="1">
      <alignment horizontal="center"/>
    </xf>
    <xf numFmtId="0" fontId="6" fillId="0" borderId="12" xfId="0" applyFont="1" applyBorder="1"/>
    <xf numFmtId="165" fontId="1" fillId="0" borderId="13" xfId="1" applyNumberFormat="1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166" fontId="1" fillId="0" borderId="14" xfId="0" applyNumberFormat="1" applyFont="1" applyBorder="1"/>
    <xf numFmtId="166" fontId="1" fillId="0" borderId="14" xfId="1" applyNumberFormat="1" applyFont="1" applyBorder="1" applyAlignment="1">
      <alignment horizontal="center"/>
    </xf>
    <xf numFmtId="164" fontId="0" fillId="0" borderId="14" xfId="1" applyFont="1" applyBorder="1"/>
    <xf numFmtId="10" fontId="0" fillId="0" borderId="0" xfId="0" applyNumberFormat="1"/>
    <xf numFmtId="9" fontId="0" fillId="0" borderId="0" xfId="0" applyNumberFormat="1"/>
    <xf numFmtId="0" fontId="4" fillId="0" borderId="0" xfId="0" applyFont="1" applyAlignment="1">
      <alignment horizontal="center"/>
    </xf>
    <xf numFmtId="167" fontId="1" fillId="4" borderId="6" xfId="0" applyNumberFormat="1" applyFont="1" applyFill="1" applyBorder="1" applyAlignment="1">
      <alignment horizontal="center"/>
    </xf>
    <xf numFmtId="167" fontId="1" fillId="4" borderId="6" xfId="0" applyNumberFormat="1" applyFont="1" applyFill="1" applyBorder="1"/>
    <xf numFmtId="167" fontId="1" fillId="4" borderId="7" xfId="0" applyNumberFormat="1" applyFont="1" applyFill="1" applyBorder="1"/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0" xfId="0" applyFont="1" applyFill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6"/>
  <sheetViews>
    <sheetView tabSelected="1" topLeftCell="C5" zoomScale="230" zoomScaleNormal="230" zoomScalePageLayoutView="140" workbookViewId="0">
      <selection activeCell="J25" sqref="J25"/>
    </sheetView>
  </sheetViews>
  <sheetFormatPr baseColWidth="10" defaultRowHeight="15" x14ac:dyDescent="0.2"/>
  <cols>
    <col min="2" max="2" width="25" customWidth="1"/>
    <col min="3" max="3" width="17.1640625" customWidth="1"/>
    <col min="4" max="4" width="17.6640625" style="4" customWidth="1"/>
    <col min="5" max="5" width="17.83203125" customWidth="1"/>
    <col min="6" max="6" width="19.5" customWidth="1"/>
    <col min="8" max="8" width="11.83203125" bestFit="1" customWidth="1"/>
    <col min="9" max="9" width="26.6640625" customWidth="1"/>
    <col min="10" max="10" width="20.1640625" customWidth="1"/>
    <col min="11" max="11" width="11" bestFit="1" customWidth="1"/>
  </cols>
  <sheetData>
    <row r="2" spans="2:11" ht="16" thickBot="1" x14ac:dyDescent="0.25"/>
    <row r="3" spans="2:11" ht="16" x14ac:dyDescent="0.2">
      <c r="B3" s="7"/>
      <c r="C3" s="8">
        <v>0</v>
      </c>
      <c r="D3" s="9">
        <v>1</v>
      </c>
      <c r="E3" s="9">
        <v>2</v>
      </c>
      <c r="F3" s="10">
        <v>3</v>
      </c>
    </row>
    <row r="4" spans="2:11" ht="16" x14ac:dyDescent="0.2">
      <c r="B4" s="11" t="s">
        <v>2</v>
      </c>
      <c r="C4" s="12"/>
      <c r="D4" s="13">
        <v>150</v>
      </c>
      <c r="E4" s="14">
        <v>240</v>
      </c>
      <c r="F4" s="15">
        <v>350</v>
      </c>
      <c r="H4" s="6" t="s">
        <v>13</v>
      </c>
      <c r="I4" s="6" t="s">
        <v>14</v>
      </c>
      <c r="J4" s="6" t="s">
        <v>15</v>
      </c>
      <c r="K4" s="6" t="s">
        <v>17</v>
      </c>
    </row>
    <row r="5" spans="2:11" ht="16" x14ac:dyDescent="0.2">
      <c r="B5" s="16"/>
      <c r="C5" s="12"/>
      <c r="D5" s="13"/>
      <c r="E5" s="14"/>
      <c r="F5" s="15"/>
      <c r="H5" s="42">
        <v>210000</v>
      </c>
      <c r="I5" s="42">
        <v>70000</v>
      </c>
      <c r="J5" s="42">
        <f>H5*0.05</f>
        <v>10500</v>
      </c>
      <c r="K5" s="42">
        <f>J5+I5</f>
        <v>80500</v>
      </c>
    </row>
    <row r="6" spans="2:11" ht="16" x14ac:dyDescent="0.2">
      <c r="B6" s="11" t="s">
        <v>3</v>
      </c>
      <c r="C6" s="12"/>
      <c r="D6" s="13">
        <v>50</v>
      </c>
      <c r="E6" s="14">
        <v>100</v>
      </c>
      <c r="F6" s="15">
        <v>120</v>
      </c>
      <c r="H6" s="42">
        <v>140000</v>
      </c>
      <c r="I6" s="42">
        <v>70000</v>
      </c>
      <c r="J6" s="42">
        <f>H6*0.05</f>
        <v>7000</v>
      </c>
      <c r="K6" s="42">
        <f t="shared" ref="K6:K7" si="0">J6+I6</f>
        <v>77000</v>
      </c>
    </row>
    <row r="7" spans="2:11" ht="16" x14ac:dyDescent="0.2">
      <c r="B7" s="17"/>
      <c r="C7" s="12"/>
      <c r="D7" s="13"/>
      <c r="E7" s="14"/>
      <c r="F7" s="15"/>
      <c r="H7" s="42">
        <v>70000</v>
      </c>
      <c r="I7" s="42">
        <v>70000</v>
      </c>
      <c r="J7" s="42">
        <f>H7*0.05</f>
        <v>3500</v>
      </c>
      <c r="K7" s="42">
        <f t="shared" si="0"/>
        <v>73500</v>
      </c>
    </row>
    <row r="8" spans="2:11" ht="16" x14ac:dyDescent="0.2">
      <c r="B8" s="17" t="s">
        <v>7</v>
      </c>
      <c r="C8" s="12"/>
      <c r="D8" s="13">
        <v>100</v>
      </c>
      <c r="E8" s="13">
        <v>100</v>
      </c>
      <c r="F8" s="13">
        <v>100</v>
      </c>
    </row>
    <row r="9" spans="2:11" ht="16" x14ac:dyDescent="0.2">
      <c r="B9" s="17" t="s">
        <v>19</v>
      </c>
      <c r="C9" s="12"/>
      <c r="D9" s="46">
        <v>10.5</v>
      </c>
      <c r="E9" s="47">
        <v>7</v>
      </c>
      <c r="F9" s="48">
        <v>3.5</v>
      </c>
    </row>
    <row r="10" spans="2:11" ht="16" x14ac:dyDescent="0.2">
      <c r="B10" s="17"/>
      <c r="C10" s="12"/>
      <c r="D10" s="13"/>
      <c r="E10" s="14"/>
      <c r="F10" s="15"/>
    </row>
    <row r="11" spans="2:11" ht="16" x14ac:dyDescent="0.2">
      <c r="B11" s="17"/>
      <c r="C11" s="18"/>
      <c r="D11" s="19"/>
      <c r="E11" s="20"/>
      <c r="F11" s="21"/>
    </row>
    <row r="12" spans="2:11" ht="16" x14ac:dyDescent="0.2">
      <c r="B12" s="11" t="s">
        <v>4</v>
      </c>
      <c r="C12" s="12"/>
      <c r="D12" s="22">
        <f>D4-SUM(D6:D10)</f>
        <v>-10.5</v>
      </c>
      <c r="E12" s="22">
        <f t="shared" ref="E12:F12" si="1">E4-SUM(E6:E10)</f>
        <v>33</v>
      </c>
      <c r="F12" s="23">
        <f t="shared" si="1"/>
        <v>126.5</v>
      </c>
      <c r="H12">
        <f>100000-17045.64</f>
        <v>82954.36</v>
      </c>
    </row>
    <row r="13" spans="2:11" ht="16" x14ac:dyDescent="0.2">
      <c r="B13" s="11"/>
      <c r="C13" s="12"/>
      <c r="D13" s="24"/>
      <c r="E13" s="25"/>
      <c r="F13" s="26"/>
    </row>
    <row r="14" spans="2:11" ht="16" x14ac:dyDescent="0.2">
      <c r="B14" s="11" t="s">
        <v>5</v>
      </c>
      <c r="C14" s="12"/>
      <c r="D14" s="22">
        <f>D12*0.25</f>
        <v>-2.625</v>
      </c>
      <c r="E14" s="22">
        <f>E12*0.25</f>
        <v>8.25</v>
      </c>
      <c r="F14" s="27">
        <f>F12*0.25</f>
        <v>31.625</v>
      </c>
    </row>
    <row r="15" spans="2:11" ht="16" x14ac:dyDescent="0.2">
      <c r="B15" s="11"/>
      <c r="C15" s="12"/>
      <c r="D15" s="24"/>
      <c r="E15" s="25"/>
      <c r="F15" s="26"/>
    </row>
    <row r="16" spans="2:11" ht="16" x14ac:dyDescent="0.2">
      <c r="B16" s="17" t="s">
        <v>6</v>
      </c>
      <c r="C16" s="12"/>
      <c r="D16" s="22">
        <f>D12-D14</f>
        <v>-7.875</v>
      </c>
      <c r="E16" s="22">
        <f t="shared" ref="E16:F16" si="2">E12-E14</f>
        <v>24.75</v>
      </c>
      <c r="F16" s="27">
        <f t="shared" si="2"/>
        <v>94.875</v>
      </c>
    </row>
    <row r="17" spans="2:11" ht="16" x14ac:dyDescent="0.2">
      <c r="B17" s="17" t="s">
        <v>16</v>
      </c>
      <c r="C17" s="12"/>
      <c r="D17" s="49">
        <v>-70</v>
      </c>
      <c r="E17" s="49">
        <v>-70</v>
      </c>
      <c r="F17" s="50">
        <v>-70</v>
      </c>
    </row>
    <row r="18" spans="2:11" ht="16" x14ac:dyDescent="0.2">
      <c r="B18" s="29" t="s">
        <v>9</v>
      </c>
      <c r="C18" s="12"/>
      <c r="D18" s="30">
        <f>D8</f>
        <v>100</v>
      </c>
      <c r="E18" s="30">
        <f t="shared" ref="E18:F18" si="3">E8</f>
        <v>100</v>
      </c>
      <c r="F18" s="31">
        <f t="shared" si="3"/>
        <v>100</v>
      </c>
    </row>
    <row r="19" spans="2:11" ht="16" x14ac:dyDescent="0.2">
      <c r="B19" s="11" t="s">
        <v>10</v>
      </c>
      <c r="C19" s="12"/>
      <c r="D19" s="28"/>
      <c r="E19" s="32"/>
      <c r="F19" s="33">
        <v>30</v>
      </c>
    </row>
    <row r="20" spans="2:11" ht="16" x14ac:dyDescent="0.2">
      <c r="B20" s="11" t="s">
        <v>11</v>
      </c>
      <c r="C20" s="12"/>
      <c r="D20" s="28"/>
      <c r="E20" s="32"/>
      <c r="F20" s="34" t="s">
        <v>12</v>
      </c>
    </row>
    <row r="21" spans="2:11" ht="16" x14ac:dyDescent="0.2">
      <c r="B21" s="11" t="s">
        <v>0</v>
      </c>
      <c r="C21" s="12">
        <v>300</v>
      </c>
      <c r="D21" s="28"/>
      <c r="E21" s="32"/>
      <c r="F21" s="33"/>
    </row>
    <row r="22" spans="2:11" ht="16" x14ac:dyDescent="0.2">
      <c r="B22" s="11" t="s">
        <v>1</v>
      </c>
      <c r="C22" s="12">
        <v>20</v>
      </c>
      <c r="D22" s="28"/>
      <c r="E22" s="32"/>
      <c r="F22" s="33"/>
    </row>
    <row r="23" spans="2:11" ht="16" x14ac:dyDescent="0.2">
      <c r="B23" s="11" t="s">
        <v>18</v>
      </c>
      <c r="C23" s="51">
        <v>-210</v>
      </c>
      <c r="D23" s="28"/>
      <c r="E23" s="32"/>
      <c r="F23" s="33"/>
    </row>
    <row r="24" spans="2:11" ht="16" x14ac:dyDescent="0.2">
      <c r="B24" s="35" t="s">
        <v>8</v>
      </c>
      <c r="C24" s="36">
        <f>SUM(C20:C23)</f>
        <v>110</v>
      </c>
      <c r="D24" s="37">
        <f>D16+D17+D18</f>
        <v>22.125</v>
      </c>
      <c r="E24" s="37">
        <f>E16+E17+E18</f>
        <v>54.75</v>
      </c>
      <c r="F24" s="38">
        <f>F16+F17+F18+F19+F20</f>
        <v>174.875</v>
      </c>
      <c r="H24" s="4" t="s">
        <v>20</v>
      </c>
      <c r="I24" s="45" t="s">
        <v>21</v>
      </c>
      <c r="J24" t="s">
        <v>22</v>
      </c>
      <c r="K24" t="s">
        <v>23</v>
      </c>
    </row>
    <row r="25" spans="2:11" ht="16" x14ac:dyDescent="0.2">
      <c r="B25" s="39">
        <v>0.1</v>
      </c>
      <c r="C25" s="40"/>
      <c r="D25" s="41">
        <f>D24*(1+$B$25)^-D3</f>
        <v>20.113636363636363</v>
      </c>
      <c r="E25" s="41">
        <f t="shared" ref="E25:F25" si="4">E24*(1+$B$25)^-E3</f>
        <v>45.247933884297517</v>
      </c>
      <c r="F25" s="41">
        <f t="shared" si="4"/>
        <v>131.38617580766336</v>
      </c>
      <c r="G25" s="5">
        <f>SUM(D25:F25)</f>
        <v>196.74774605559725</v>
      </c>
      <c r="H25" s="5">
        <f>G25-C24</f>
        <v>86.747746055597247</v>
      </c>
      <c r="I25" s="43">
        <v>0.19500000000000001</v>
      </c>
      <c r="J25" s="44">
        <v>0.39</v>
      </c>
      <c r="K25">
        <v>1.78</v>
      </c>
    </row>
    <row r="26" spans="2:11" x14ac:dyDescent="0.2">
      <c r="B26" s="1"/>
      <c r="C26" s="2"/>
      <c r="D26" s="3"/>
      <c r="E26" s="3"/>
      <c r="F26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</dc:creator>
  <cp:lastModifiedBy>Pascal Baudont</cp:lastModifiedBy>
  <dcterms:created xsi:type="dcterms:W3CDTF">2015-09-06T08:01:37Z</dcterms:created>
  <dcterms:modified xsi:type="dcterms:W3CDTF">2024-05-31T10:01:36Z</dcterms:modified>
</cp:coreProperties>
</file>