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A5C930AD-A2F2-412A-91AA-0C50B97F0738}" xr6:coauthVersionLast="47" xr6:coauthVersionMax="47" xr10:uidLastSave="{00000000-0000-0000-0000-000000000000}"/>
  <bookViews>
    <workbookView xWindow="-120" yWindow="-120" windowWidth="29040" windowHeight="17520" tabRatio="694" activeTab="5" xr2:uid="{00000000-000D-0000-FFFF-FFFF00000000}"/>
  </bookViews>
  <sheets>
    <sheet name="IND_data" sheetId="155" r:id="rId1"/>
    <sheet name="Sector_Fuels" sheetId="140" r:id="rId2"/>
    <sheet name="IND_PRC_COM" sheetId="156" r:id="rId3"/>
    <sheet name="IND" sheetId="157" r:id="rId4"/>
    <sheet name="Mod_Inp_sheet_IND" sheetId="159" r:id="rId5"/>
    <sheet name="Demand" sheetId="158" r:id="rId6"/>
    <sheet name="Emi" sheetId="149" r:id="rId7"/>
  </sheets>
  <externalReferences>
    <externalReference r:id="rId8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58" l="1"/>
  <c r="G9" i="158"/>
  <c r="G10" i="158"/>
  <c r="G11" i="158"/>
  <c r="G12" i="158"/>
  <c r="G13" i="158"/>
  <c r="G14" i="158"/>
  <c r="G15" i="158"/>
  <c r="G16" i="158"/>
  <c r="G17" i="158"/>
  <c r="G18" i="158"/>
  <c r="G19" i="158"/>
  <c r="G20" i="158"/>
  <c r="G21" i="158"/>
  <c r="G22" i="158"/>
  <c r="G23" i="158"/>
  <c r="G24" i="158"/>
  <c r="G25" i="158"/>
  <c r="G26" i="158"/>
  <c r="G27" i="158"/>
  <c r="G28" i="158"/>
  <c r="G29" i="158"/>
  <c r="G30" i="158"/>
  <c r="G31" i="158"/>
  <c r="G32" i="158"/>
  <c r="G33" i="158"/>
  <c r="G34" i="158"/>
  <c r="G35" i="158"/>
  <c r="G36" i="158"/>
  <c r="G37" i="158"/>
  <c r="G38" i="158"/>
  <c r="G39" i="158"/>
  <c r="G40" i="158"/>
  <c r="G41" i="158"/>
  <c r="G42" i="158"/>
  <c r="G43" i="158"/>
  <c r="G44" i="158"/>
  <c r="G45" i="158"/>
  <c r="G46" i="158"/>
  <c r="G47" i="158"/>
  <c r="G48" i="158"/>
  <c r="G49" i="158"/>
  <c r="G50" i="158"/>
  <c r="G51" i="158"/>
  <c r="G52" i="158"/>
  <c r="G53" i="158"/>
  <c r="G54" i="158"/>
  <c r="G55" i="158"/>
  <c r="G56" i="158"/>
  <c r="G57" i="158"/>
  <c r="G58" i="158"/>
  <c r="G62" i="158"/>
  <c r="G63" i="158"/>
  <c r="G64" i="158"/>
  <c r="G65" i="158"/>
  <c r="G66" i="158"/>
  <c r="G67" i="158"/>
  <c r="G68" i="158"/>
  <c r="G69" i="158"/>
  <c r="G70" i="158"/>
  <c r="G71" i="158"/>
  <c r="G72" i="158"/>
  <c r="G73" i="158"/>
  <c r="G74" i="158"/>
  <c r="G75" i="158"/>
  <c r="G76" i="158"/>
  <c r="G77" i="158"/>
  <c r="G7" i="158"/>
  <c r="M112" i="159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O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P9" i="156" s="1"/>
  <c r="D9" i="157"/>
  <c r="E9" i="157"/>
  <c r="C10" i="157"/>
  <c r="P10" i="156" s="1"/>
  <c r="D10" i="157"/>
  <c r="E10" i="157"/>
  <c r="C11" i="157"/>
  <c r="P11" i="156" s="1"/>
  <c r="D11" i="157"/>
  <c r="E11" i="157"/>
  <c r="C12" i="157"/>
  <c r="P12" i="156" s="1"/>
  <c r="D12" i="157"/>
  <c r="E12" i="157"/>
  <c r="C13" i="157"/>
  <c r="P13" i="156" s="1"/>
  <c r="D13" i="157"/>
  <c r="E13" i="157"/>
  <c r="C14" i="157"/>
  <c r="P14" i="156" s="1"/>
  <c r="D14" i="157"/>
  <c r="E14" i="157"/>
  <c r="C15" i="157"/>
  <c r="P15" i="156" s="1"/>
  <c r="D15" i="157"/>
  <c r="E15" i="157"/>
  <c r="C16" i="157"/>
  <c r="P16" i="156" s="1"/>
  <c r="D16" i="157"/>
  <c r="E16" i="157"/>
  <c r="C17" i="157"/>
  <c r="P17" i="156" s="1"/>
  <c r="D17" i="157"/>
  <c r="E17" i="157"/>
  <c r="C18" i="157"/>
  <c r="P18" i="156" s="1"/>
  <c r="D18" i="157"/>
  <c r="E18" i="157"/>
  <c r="C19" i="157"/>
  <c r="P19" i="156" s="1"/>
  <c r="D19" i="157"/>
  <c r="E19" i="157"/>
  <c r="C20" i="157"/>
  <c r="P20" i="156" s="1"/>
  <c r="D20" i="157"/>
  <c r="E20" i="157"/>
  <c r="C21" i="157"/>
  <c r="P21" i="156" s="1"/>
  <c r="D21" i="157"/>
  <c r="E21" i="157"/>
  <c r="C22" i="157"/>
  <c r="P22" i="156" s="1"/>
  <c r="D22" i="157"/>
  <c r="E22" i="157"/>
  <c r="C23" i="157"/>
  <c r="P23" i="156" s="1"/>
  <c r="D23" i="157"/>
  <c r="E23" i="157"/>
  <c r="C24" i="157"/>
  <c r="P24" i="156" s="1"/>
  <c r="D24" i="157"/>
  <c r="E24" i="157"/>
  <c r="C25" i="157"/>
  <c r="P25" i="156" s="1"/>
  <c r="D25" i="157"/>
  <c r="E25" i="157"/>
  <c r="C26" i="157"/>
  <c r="P26" i="156" s="1"/>
  <c r="D26" i="157"/>
  <c r="E26" i="157"/>
  <c r="C27" i="157"/>
  <c r="P27" i="156" s="1"/>
  <c r="D27" i="157"/>
  <c r="E27" i="157"/>
  <c r="C28" i="157"/>
  <c r="P28" i="156" s="1"/>
  <c r="D28" i="157"/>
  <c r="E28" i="157"/>
  <c r="C29" i="157"/>
  <c r="P29" i="156" s="1"/>
  <c r="D29" i="157"/>
  <c r="E29" i="157"/>
  <c r="C30" i="157"/>
  <c r="P30" i="156" s="1"/>
  <c r="D30" i="157"/>
  <c r="E30" i="157"/>
  <c r="C31" i="157"/>
  <c r="P31" i="156" s="1"/>
  <c r="D31" i="157"/>
  <c r="E31" i="157"/>
  <c r="C32" i="157"/>
  <c r="P32" i="156" s="1"/>
  <c r="D32" i="157"/>
  <c r="E32" i="157"/>
  <c r="C33" i="157"/>
  <c r="P33" i="156" s="1"/>
  <c r="D33" i="157"/>
  <c r="E33" i="157"/>
  <c r="C34" i="157"/>
  <c r="P34" i="156" s="1"/>
  <c r="D34" i="157"/>
  <c r="E34" i="157"/>
  <c r="C35" i="157"/>
  <c r="P35" i="156" s="1"/>
  <c r="D35" i="157"/>
  <c r="E35" i="157"/>
  <c r="C36" i="157"/>
  <c r="P36" i="156" s="1"/>
  <c r="D36" i="157"/>
  <c r="E36" i="157"/>
  <c r="C37" i="157"/>
  <c r="P37" i="156" s="1"/>
  <c r="D37" i="157"/>
  <c r="E37" i="157"/>
  <c r="C38" i="157"/>
  <c r="P38" i="156" s="1"/>
  <c r="D38" i="157"/>
  <c r="E38" i="157"/>
  <c r="C39" i="157"/>
  <c r="P39" i="156" s="1"/>
  <c r="D39" i="157"/>
  <c r="E39" i="157"/>
  <c r="C40" i="157"/>
  <c r="P40" i="156" s="1"/>
  <c r="D40" i="157"/>
  <c r="E40" i="157"/>
  <c r="C41" i="157"/>
  <c r="P41" i="156" s="1"/>
  <c r="D41" i="157"/>
  <c r="E41" i="157"/>
  <c r="C42" i="157"/>
  <c r="P42" i="156" s="1"/>
  <c r="D42" i="157"/>
  <c r="E42" i="157"/>
  <c r="C43" i="157"/>
  <c r="P43" i="156" s="1"/>
  <c r="D43" i="157"/>
  <c r="E43" i="157"/>
  <c r="C44" i="157"/>
  <c r="P44" i="156" s="1"/>
  <c r="D44" i="157"/>
  <c r="E44" i="157"/>
  <c r="C45" i="157"/>
  <c r="P45" i="156" s="1"/>
  <c r="D45" i="157"/>
  <c r="E45" i="157"/>
  <c r="C46" i="157"/>
  <c r="P46" i="156" s="1"/>
  <c r="D46" i="157"/>
  <c r="E46" i="157"/>
  <c r="C47" i="157"/>
  <c r="P47" i="156" s="1"/>
  <c r="D47" i="157"/>
  <c r="E47" i="157"/>
  <c r="C48" i="157"/>
  <c r="P48" i="156" s="1"/>
  <c r="D48" i="157"/>
  <c r="E48" i="157"/>
  <c r="C49" i="157"/>
  <c r="P49" i="156" s="1"/>
  <c r="D49" i="157"/>
  <c r="E49" i="157"/>
  <c r="C50" i="157"/>
  <c r="P50" i="156" s="1"/>
  <c r="D50" i="157"/>
  <c r="E50" i="157"/>
  <c r="C51" i="157"/>
  <c r="P51" i="156" s="1"/>
  <c r="D51" i="157"/>
  <c r="E51" i="157"/>
  <c r="C52" i="157"/>
  <c r="P52" i="156" s="1"/>
  <c r="D52" i="157"/>
  <c r="E52" i="157"/>
  <c r="C53" i="157"/>
  <c r="P53" i="156" s="1"/>
  <c r="D53" i="157"/>
  <c r="E53" i="157"/>
  <c r="C54" i="157"/>
  <c r="P54" i="156" s="1"/>
  <c r="D54" i="157"/>
  <c r="E54" i="157"/>
  <c r="C55" i="157"/>
  <c r="P55" i="156" s="1"/>
  <c r="D55" i="157"/>
  <c r="E55" i="157"/>
  <c r="C56" i="157"/>
  <c r="P56" i="156" s="1"/>
  <c r="D56" i="157"/>
  <c r="E56" i="157"/>
  <c r="C57" i="157"/>
  <c r="P57" i="156" s="1"/>
  <c r="D57" i="157"/>
  <c r="E57" i="157"/>
  <c r="C58" i="157"/>
  <c r="P58" i="156" s="1"/>
  <c r="D58" i="157"/>
  <c r="E58" i="157"/>
  <c r="C59" i="157"/>
  <c r="P59" i="156" s="1"/>
  <c r="D59" i="157"/>
  <c r="E59" i="157"/>
  <c r="C60" i="157"/>
  <c r="P60" i="156" s="1"/>
  <c r="D60" i="157"/>
  <c r="E60" i="157"/>
  <c r="C61" i="157"/>
  <c r="P61" i="156" s="1"/>
  <c r="D61" i="157"/>
  <c r="E61" i="157"/>
  <c r="C62" i="157"/>
  <c r="P62" i="156" s="1"/>
  <c r="D62" i="157"/>
  <c r="E62" i="157"/>
  <c r="C63" i="157"/>
  <c r="P63" i="156" s="1"/>
  <c r="D63" i="157"/>
  <c r="E63" i="157"/>
  <c r="C64" i="157"/>
  <c r="P64" i="156" s="1"/>
  <c r="D64" i="157"/>
  <c r="E64" i="157"/>
  <c r="C65" i="157"/>
  <c r="P65" i="156" s="1"/>
  <c r="D65" i="157"/>
  <c r="E65" i="157"/>
  <c r="C66" i="157"/>
  <c r="P66" i="156" s="1"/>
  <c r="D66" i="157"/>
  <c r="E66" i="157"/>
  <c r="C67" i="157"/>
  <c r="P67" i="156" s="1"/>
  <c r="D67" i="157"/>
  <c r="E67" i="157"/>
  <c r="C68" i="157"/>
  <c r="P68" i="156" s="1"/>
  <c r="D68" i="157"/>
  <c r="E68" i="157"/>
  <c r="C69" i="157"/>
  <c r="P69" i="156" s="1"/>
  <c r="D69" i="157"/>
  <c r="E69" i="157"/>
  <c r="C70" i="157"/>
  <c r="P70" i="156" s="1"/>
  <c r="D70" i="157"/>
  <c r="E70" i="157"/>
  <c r="C71" i="157"/>
  <c r="P71" i="156" s="1"/>
  <c r="D71" i="157"/>
  <c r="E71" i="157"/>
  <c r="C72" i="157"/>
  <c r="P72" i="156" s="1"/>
  <c r="D72" i="157"/>
  <c r="E72" i="157"/>
  <c r="C73" i="157"/>
  <c r="P73" i="156" s="1"/>
  <c r="D73" i="157"/>
  <c r="E73" i="157"/>
  <c r="C74" i="157"/>
  <c r="P74" i="156" s="1"/>
  <c r="D74" i="157"/>
  <c r="E74" i="157"/>
  <c r="C75" i="157"/>
  <c r="P75" i="156" s="1"/>
  <c r="D75" i="157"/>
  <c r="E75" i="157"/>
  <c r="C76" i="157"/>
  <c r="P76" i="156" s="1"/>
  <c r="D76" i="157"/>
  <c r="E76" i="157"/>
  <c r="C77" i="157"/>
  <c r="P77" i="156" s="1"/>
  <c r="D77" i="157"/>
  <c r="E77" i="157"/>
  <c r="C78" i="157"/>
  <c r="P78" i="156" s="1"/>
  <c r="D78" i="157"/>
  <c r="E78" i="157"/>
  <c r="C79" i="157"/>
  <c r="P79" i="156" s="1"/>
  <c r="D79" i="157"/>
  <c r="E79" i="157"/>
  <c r="C80" i="157"/>
  <c r="P80" i="156" s="1"/>
  <c r="D80" i="157"/>
  <c r="E80" i="157"/>
  <c r="P81" i="156"/>
  <c r="C82" i="157"/>
  <c r="P82" i="156" s="1"/>
  <c r="D82" i="157"/>
  <c r="E82" i="157"/>
  <c r="C83" i="157"/>
  <c r="P83" i="156" s="1"/>
  <c r="D83" i="157"/>
  <c r="E83" i="157"/>
  <c r="C84" i="157"/>
  <c r="P84" i="156" s="1"/>
  <c r="D84" i="157"/>
  <c r="E84" i="157"/>
  <c r="C85" i="157"/>
  <c r="P85" i="156" s="1"/>
  <c r="D85" i="157"/>
  <c r="E85" i="157"/>
  <c r="C86" i="157"/>
  <c r="P86" i="156" s="1"/>
  <c r="D86" i="157"/>
  <c r="E86" i="157"/>
  <c r="C87" i="157"/>
  <c r="P87" i="156" s="1"/>
  <c r="D87" i="157"/>
  <c r="E87" i="157"/>
  <c r="C88" i="157"/>
  <c r="P88" i="156" s="1"/>
  <c r="D88" i="157"/>
  <c r="E88" i="157"/>
  <c r="C89" i="157"/>
  <c r="P89" i="156" s="1"/>
  <c r="D89" i="157"/>
  <c r="E89" i="157"/>
  <c r="C91" i="157"/>
  <c r="P91" i="156" s="1"/>
  <c r="D91" i="157"/>
  <c r="E91" i="157"/>
  <c r="C92" i="157"/>
  <c r="P92" i="156" s="1"/>
  <c r="D92" i="157"/>
  <c r="E92" i="157"/>
  <c r="C93" i="157"/>
  <c r="P93" i="156" s="1"/>
  <c r="D93" i="157"/>
  <c r="E93" i="157"/>
  <c r="C94" i="157"/>
  <c r="P94" i="156" s="1"/>
  <c r="D94" i="157"/>
  <c r="E94" i="157"/>
  <c r="C95" i="157"/>
  <c r="P95" i="156" s="1"/>
  <c r="D95" i="157"/>
  <c r="E95" i="157"/>
  <c r="C96" i="157"/>
  <c r="P96" i="156" s="1"/>
  <c r="D96" i="157"/>
  <c r="E96" i="157"/>
  <c r="C97" i="157"/>
  <c r="P97" i="156" s="1"/>
  <c r="D97" i="157"/>
  <c r="E97" i="157"/>
  <c r="C98" i="157"/>
  <c r="P98" i="156" s="1"/>
  <c r="D98" i="157"/>
  <c r="E98" i="157"/>
  <c r="C99" i="157"/>
  <c r="P99" i="156" s="1"/>
  <c r="D99" i="157"/>
  <c r="E99" i="157"/>
  <c r="C100" i="157"/>
  <c r="P100" i="156" s="1"/>
  <c r="D100" i="157"/>
  <c r="E100" i="157"/>
  <c r="C101" i="157"/>
  <c r="P101" i="156" s="1"/>
  <c r="D101" i="157"/>
  <c r="E101" i="157"/>
  <c r="C102" i="157"/>
  <c r="P102" i="156" s="1"/>
  <c r="D102" i="157"/>
  <c r="E102" i="157"/>
  <c r="C103" i="157"/>
  <c r="P103" i="156" s="1"/>
  <c r="D103" i="157"/>
  <c r="E103" i="157"/>
  <c r="C104" i="157"/>
  <c r="P104" i="156" s="1"/>
  <c r="D104" i="157"/>
  <c r="E104" i="157"/>
  <c r="C105" i="157"/>
  <c r="P105" i="156" s="1"/>
  <c r="D105" i="157"/>
  <c r="E105" i="157"/>
  <c r="C106" i="157"/>
  <c r="P106" i="156" s="1"/>
  <c r="D106" i="157"/>
  <c r="E106" i="157"/>
  <c r="C107" i="157"/>
  <c r="P107" i="156" s="1"/>
  <c r="D107" i="157"/>
  <c r="E107" i="157"/>
  <c r="C108" i="157"/>
  <c r="P108" i="156" s="1"/>
  <c r="D108" i="157"/>
  <c r="E108" i="157"/>
  <c r="C109" i="157"/>
  <c r="P109" i="156" s="1"/>
  <c r="D109" i="157"/>
  <c r="E109" i="157"/>
  <c r="C110" i="157"/>
  <c r="P110" i="156" s="1"/>
  <c r="D110" i="157"/>
  <c r="E110" i="157"/>
  <c r="C111" i="157"/>
  <c r="P111" i="156" s="1"/>
  <c r="D111" i="157"/>
  <c r="E111" i="157"/>
  <c r="C112" i="157"/>
  <c r="P112" i="156" s="1"/>
  <c r="D112" i="157"/>
  <c r="E112" i="157"/>
  <c r="C113" i="157"/>
  <c r="P113" i="156" s="1"/>
  <c r="D113" i="157"/>
  <c r="E113" i="157"/>
  <c r="C114" i="157"/>
  <c r="P114" i="156" s="1"/>
  <c r="D114" i="157"/>
  <c r="E114" i="157"/>
  <c r="C115" i="157"/>
  <c r="P115" i="156" s="1"/>
  <c r="D115" i="157"/>
  <c r="E115" i="157"/>
  <c r="D8" i="157"/>
  <c r="E8" i="157"/>
  <c r="C8" i="157"/>
  <c r="P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R9" i="157" s="1"/>
  <c r="AS9" i="157" s="1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45" i="157" l="1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89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89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9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K89" i="157"/>
  <c r="AF89" i="157" s="1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E9" i="158" s="1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E62" i="158" s="1"/>
  <c r="D48" i="158"/>
  <c r="D53" i="158"/>
  <c r="D32" i="158"/>
  <c r="D44" i="158"/>
  <c r="D51" i="158"/>
  <c r="D50" i="158"/>
  <c r="E50" i="158" s="1"/>
  <c r="D59" i="158"/>
  <c r="D57" i="158"/>
  <c r="D23" i="158"/>
  <c r="E23" i="158" s="1"/>
  <c r="Y99" i="157"/>
  <c r="D54" i="158"/>
  <c r="D45" i="158"/>
  <c r="E45" i="158" s="1"/>
  <c r="D36" i="158"/>
  <c r="D42" i="158"/>
  <c r="D35" i="158"/>
  <c r="X46" i="157"/>
  <c r="X31" i="157"/>
  <c r="D55" i="158"/>
  <c r="D16" i="158"/>
  <c r="D46" i="158"/>
  <c r="D37" i="158"/>
  <c r="E37" i="158" s="1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E47" i="158" s="1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E76" i="158" s="1"/>
  <c r="D12" i="158"/>
  <c r="D18" i="158"/>
  <c r="E18" i="158" s="1"/>
  <c r="D25" i="158"/>
  <c r="D22" i="158"/>
  <c r="D77" i="158"/>
  <c r="D13" i="158"/>
  <c r="D68" i="158"/>
  <c r="D11" i="158"/>
  <c r="E11" i="158" s="1"/>
  <c r="D74" i="158"/>
  <c r="D10" i="158"/>
  <c r="E10" i="158" s="1"/>
  <c r="D17" i="158"/>
  <c r="D69" i="158"/>
  <c r="D60" i="158"/>
  <c r="E60" i="158" s="1"/>
  <c r="D15" i="158"/>
  <c r="E15" i="158" s="1"/>
  <c r="D61" i="158"/>
  <c r="E61" i="158" s="1"/>
  <c r="D64" i="158"/>
  <c r="E64" i="158" s="1"/>
  <c r="D52" i="158"/>
  <c r="E52" i="158" s="1"/>
  <c r="D67" i="158"/>
  <c r="D58" i="158"/>
  <c r="E58" i="158" s="1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26" i="158" l="1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E41" i="140"/>
  <c r="E42" i="140"/>
  <c r="E43" i="140"/>
  <c r="E44" i="140"/>
  <c r="E45" i="140"/>
  <c r="E46" i="140"/>
  <c r="E47" i="140"/>
  <c r="E48" i="140"/>
  <c r="E40" i="140"/>
  <c r="D48" i="140"/>
  <c r="B34" i="140" s="1"/>
  <c r="D41" i="140"/>
  <c r="B26" i="140" s="1"/>
  <c r="D42" i="140"/>
  <c r="B27" i="140" s="1"/>
  <c r="D43" i="140"/>
  <c r="B29" i="140" s="1"/>
  <c r="D44" i="140"/>
  <c r="B30" i="140" s="1"/>
  <c r="D45" i="140"/>
  <c r="B31" i="140" s="1"/>
  <c r="D46" i="140"/>
  <c r="B32" i="140" s="1"/>
  <c r="D47" i="140"/>
  <c r="B33" i="140" s="1"/>
  <c r="D40" i="140"/>
  <c r="B24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 xr:uid="{00000000-0006-0000-01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 xr:uid="{00000000-0006-0000-01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 xr:uid="{00000000-0006-0000-01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7" authorId="1" shapeId="0" xr:uid="{00000000-0006-0000-01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38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<sst xmlns="http://schemas.openxmlformats.org/spreadsheetml/2006/main" count="1852" uniqueCount="699">
  <si>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</si>
  <si>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</si>
  <si>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</si>
  <si>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</si>
  <si>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</si>
  <si>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</si>
  <si>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</si>
  <si>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</si>
  <si>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</si>
  <si>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</si>
  <si>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</si>
  <si>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</si>
  <si>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</si>
  <si>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</si>
  <si>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</si>
  <si>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</si>
  <si>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</si>
  <si>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</si>
  <si>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</si>
  <si>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</si>
  <si>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</si>
  <si>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</si>
  <si>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</si>
  <si>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</si>
  <si>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</si>
  <si>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</si>
  <si>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</si>
  <si>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</si>
  <si>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</si>
  <si>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</si>
  <si>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</si>
  <si>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</si>
  <si>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</si>
  <si>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</si>
  <si>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</si>
  <si>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</si>
  <si>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</si>
  <si>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</si>
  <si>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</si>
  <si>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</si>
  <si>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</si>
  <si>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</si>
  <si>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</si>
  <si>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</si>
  <si>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</si>
  <si>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</si>
  <si>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</si>
  <si>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</si>
  <si>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</si>
  <si>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</si>
  <si>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</si>
  <si>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</si>
  <si>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</si>
  <si>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</si>
  <si>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</si>
  <si>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</si>
  <si>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</si>
  <si>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</si>
  <si>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</si>
  <si>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</si>
  <si>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</si>
  <si>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</si>
  <si>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</si>
  <si>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</si>
  <si>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</si>
  <si>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</si>
  <si>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</si>
  <si>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</si>
  <si>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</si>
  <si>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</si>
  <si>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</si>
  <si>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</si>
  <si>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</si>
  <si>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</si>
  <si>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</si>
  <si>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</si>
  <si>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</si>
  <si>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</si>
  <si>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</si>
  <si>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</si>
  <si>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</si>
  <si>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</si>
  <si>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</si>
  <si>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</si>
  <si>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</si>
  <si>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</si>
  <si>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</si>
  <si>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</si>
  <si>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</si>
  <si>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</si>
  <si>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</si>
  <si>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</si>
  <si>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</si>
  <si>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</si>
  <si>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</si>
  <si>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</si>
  <si>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</si>
  <si>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</si>
  <si>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</si>
  <si>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</si>
  <si>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</si>
  <si>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</si>
  <si>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</si>
  <si>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</si>
  <si>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</si>
  <si>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</si>
  <si>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</si>
  <si>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</si>
  <si>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</si>
  <si>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</si>
  <si>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</si>
  <si>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</si>
  <si>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</si>
  <si>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</si>
  <si>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</si>
  <si>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</si>
  <si>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</si>
  <si>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</si>
  <si>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</si>
  <si>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</si>
  <si>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</si>
  <si>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</si>
  <si>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</si>
  <si>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</si>
  <si>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</si>
  <si>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</si>
  <si>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</si>
  <si>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</si>
  <si>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</si>
  <si>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</si>
  <si>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</si>
  <si>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</si>
  <si>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</si>
  <si>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</si>
  <si>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</si>
  <si>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</si>
  <si>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</si>
  <si>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</si>
  <si>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</si>
  <si>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</si>
  <si>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</si>
  <si>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</si>
  <si>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</si>
  <si>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</si>
  <si>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</si>
  <si>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</si>
  <si>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</si>
  <si>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</si>
  <si>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</si>
  <si>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</si>
  <si>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</si>
  <si>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</si>
  <si>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</si>
  <si>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</si>
  <si>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</si>
  <si>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</si>
  <si>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</si>
  <si>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</si>
  <si>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</si>
  <si>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</si>
  <si>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</si>
  <si>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</si>
  <si>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</si>
  <si>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</si>
  <si>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</si>
  <si>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</si>
  <si>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</si>
  <si>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</si>
  <si>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</si>
  <si>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</si>
  <si>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</si>
  <si>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</si>
  <si>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</si>
  <si>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</si>
  <si>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</si>
  <si>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</si>
  <si>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</si>
  <si>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</si>
  <si>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</si>
  <si>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</si>
  <si>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</si>
  <si>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</si>
  <si>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</si>
  <si>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</si>
  <si>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</si>
  <si>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</si>
  <si>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</si>
  <si>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</si>
  <si>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</si>
  <si>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</si>
  <si>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</si>
  <si>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</si>
  <si>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</si>
  <si>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</si>
  <si>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</si>
  <si>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</si>
  <si>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</si>
  <si>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</si>
  <si>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</si>
  <si>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</si>
  <si>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</si>
  <si>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</si>
  <si>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</si>
  <si>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</si>
  <si>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</si>
  <si>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</si>
  <si>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</si>
  <si>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</si>
  <si>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</si>
  <si>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</si>
  <si>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</si>
  <si>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</si>
  <si>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</si>
  <si>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</si>
  <si>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</si>
  <si>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</si>
  <si>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</si>
  <si>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</si>
  <si>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</si>
  <si>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</si>
  <si>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</si>
  <si>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</si>
  <si>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</si>
  <si>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</si>
  <si>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</si>
  <si>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</si>
  <si>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</si>
  <si>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</si>
  <si>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</si>
  <si>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</si>
  <si>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</si>
  <si>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</si>
  <si>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</si>
  <si>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</si>
  <si>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</si>
  <si>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</si>
  <si>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</si>
  <si>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</si>
  <si>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</si>
  <si>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</si>
  <si>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</si>
  <si>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</si>
  <si>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</si>
  <si>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</si>
  <si>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</si>
  <si>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</si>
  <si>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</si>
  <si>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</si>
  <si>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</si>
  <si>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</si>
  <si>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</si>
  <si>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</si>
  <si>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</si>
  <si>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</si>
  <si>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</si>
  <si>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</si>
  <si>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</si>
  <si>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</si>
  <si>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</si>
  <si>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</si>
  <si>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</si>
  <si>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</si>
  <si>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</si>
  <si>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</si>
  <si>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</si>
  <si>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</si>
  <si>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</si>
  <si>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</si>
  <si>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</si>
  <si>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</si>
  <si>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</si>
  <si>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</si>
  <si>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</si>
  <si>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</si>
  <si>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</si>
  <si>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</si>
  <si>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</si>
  <si>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</si>
  <si>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</si>
  <si>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</si>
  <si>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</si>
  <si>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</si>
  <si>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</si>
  <si>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</si>
  <si>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</si>
  <si>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</si>
  <si>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</si>
  <si>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</si>
  <si>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</si>
  <si>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</si>
  <si>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</si>
  <si>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</si>
  <si>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</si>
  <si>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</si>
  <si>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</si>
  <si>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</si>
  <si>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</si>
  <si>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</si>
  <si>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</si>
  <si>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</si>
  <si>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</si>
  <si>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</si>
  <si>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</si>
  <si>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</si>
  <si>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</si>
  <si>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</si>
  <si>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</si>
  <si>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</si>
  <si>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</si>
  <si>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</si>
  <si>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</si>
  <si>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</si>
  <si>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</si>
  <si>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</si>
  <si>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</si>
  <si>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</si>
  <si>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</si>
  <si>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</si>
  <si>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</si>
  <si>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</si>
  <si>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</si>
  <si>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</si>
  <si>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</si>
  <si>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</si>
  <si>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</si>
  <si>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</si>
  <si>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</si>
  <si>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</si>
  <si>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</si>
  <si>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</si>
  <si>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</si>
  <si>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</si>
  <si>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</si>
  <si>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</si>
  <si>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</si>
  <si>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</si>
  <si>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</si>
  <si>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</si>
  <si>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</si>
  <si>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</si>
  <si>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</si>
  <si>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</si>
  <si>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</si>
  <si>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</si>
  <si>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</si>
  <si>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</si>
  <si>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</si>
  <si>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</si>
  <si>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</si>
  <si>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</si>
  <si>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</si>
  <si>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</si>
  <si>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</si>
  <si>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</si>
  <si>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</si>
  <si>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</si>
  <si>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</si>
  <si>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</si>
  <si>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</si>
  <si>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</si>
  <si>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</si>
  <si>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</si>
  <si>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</si>
  <si>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</si>
  <si>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</si>
  <si>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</si>
  <si>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</si>
  <si>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</si>
  <si>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</si>
  <si>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</si>
  <si>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</si>
  <si>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</si>
  <si>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</si>
  <si>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</si>
  <si>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</si>
  <si>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</si>
  <si>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</si>
  <si>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</si>
  <si>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</si>
  <si>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</si>
  <si>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</si>
  <si>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</si>
  <si>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</si>
  <si>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</si>
  <si>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</si>
  <si>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</si>
  <si>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</si>
  <si>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</si>
  <si>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</si>
  <si>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</si>
  <si>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</si>
  <si>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</si>
  <si>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</si>
  <si>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</si>
  <si>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</si>
  <si>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</si>
  <si>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</si>
  <si>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</si>
  <si>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</si>
  <si>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</si>
  <si>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</si>
  <si>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</si>
  <si>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</si>
  <si>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</si>
  <si>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</si>
  <si>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</si>
  <si>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</si>
  <si>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</si>
  <si>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</si>
  <si>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</si>
  <si>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</si>
  <si>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</si>
  <si>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</si>
  <si>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</si>
  <si>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</si>
  <si>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</si>
  <si>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</si>
  <si>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</si>
  <si>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</si>
  <si>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</si>
  <si>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</si>
  <si>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</si>
  <si>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</si>
  <si>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</si>
  <si>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</si>
  <si>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</si>
  <si>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</si>
  <si>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</si>
  <si>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</si>
  <si>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</si>
  <si>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</si>
  <si>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</si>
  <si>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</si>
  <si>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</si>
  <si>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</si>
  <si>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</si>
  <si>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</si>
  <si>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</si>
  <si>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</si>
  <si>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</si>
  <si>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</si>
  <si>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</si>
  <si>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</si>
  <si>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</si>
  <si>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</si>
  <si>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</si>
  <si>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</si>
  <si>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</si>
  <si>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</si>
  <si>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</si>
  <si>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</si>
  <si>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</si>
  <si>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</si>
  <si>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</si>
  <si>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</si>
  <si>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</si>
  <si>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</si>
  <si>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</si>
  <si>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</si>
  <si>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</si>
  <si>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</si>
  <si>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</si>
  <si>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</si>
  <si>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</si>
  <si>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</si>
  <si>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</si>
  <si>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</si>
  <si>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</si>
  <si>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</si>
  <si>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</si>
  <si>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</si>
  <si>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</si>
  <si>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</si>
  <si>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</si>
  <si>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</si>
  <si>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</si>
  <si>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</si>
  <si>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</si>
  <si>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</si>
  <si>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</si>
  <si>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</si>
  <si>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</si>
  <si>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</si>
  <si>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</si>
  <si>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</si>
  <si>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</si>
  <si>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</si>
  <si>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</si>
  <si>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</si>
  <si>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</si>
  <si>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</si>
  <si>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</si>
  <si>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</si>
  <si>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</si>
  <si>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</si>
  <si>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</si>
  <si>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</si>
  <si>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</si>
  <si>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</si>
  <si>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</si>
  <si>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</si>
  <si>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</si>
  <si>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</si>
  <si>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</si>
  <si>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</si>
  <si>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</si>
  <si>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</si>
  <si>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</si>
  <si>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</si>
  <si>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</si>
  <si>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</si>
  <si>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</si>
  <si>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</si>
  <si>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</si>
  <si>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</si>
  <si>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</si>
  <si>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</si>
  <si>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</si>
  <si>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</si>
  <si>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</si>
  <si>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</si>
  <si>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</si>
  <si>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</si>
  <si>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</si>
  <si>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</si>
  <si>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</si>
  <si>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</si>
  <si>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</si>
  <si>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</si>
  <si>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</si>
  <si>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</si>
  <si>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</si>
  <si>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</si>
  <si>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</si>
  <si>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</si>
  <si>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</si>
  <si>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</si>
  <si>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</si>
  <si>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</si>
  <si>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</si>
  <si>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</si>
  <si>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</si>
  <si>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</si>
  <si>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</si>
  <si>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</si>
  <si>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</si>
  <si>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</si>
  <si>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</si>
  <si>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</si>
  <si>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</si>
  <si>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</si>
  <si>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</si>
  <si>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</si>
  <si>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</si>
  <si>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</si>
  <si>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</si>
  <si>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</si>
  <si>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</si>
  <si>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</si>
  <si>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</si>
  <si>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</si>
  <si>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</si>
  <si>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</si>
  <si>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</si>
  <si>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</si>
  <si>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</si>
  <si>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</si>
  <si>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</si>
  <si>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</si>
  <si>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</si>
  <si>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</si>
  <si>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</si>
  <si>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</si>
  <si>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</si>
  <si>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</si>
  <si>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</si>
  <si>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</si>
  <si>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</si>
  <si>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</si>
  <si>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</si>
  <si>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</si>
  <si>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</si>
  <si>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</si>
  <si>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</si>
  <si>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</si>
  <si>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</si>
  <si>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</si>
  <si>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</si>
  <si>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</si>
  <si>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</si>
  <si>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</si>
  <si>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</si>
  <si>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</si>
  <si>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</si>
  <si>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</si>
  <si>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</si>
  <si>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</si>
  <si>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</si>
  <si>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</si>
  <si>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</si>
  <si>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</si>
  <si>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</si>
  <si>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</si>
  <si>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</si>
  <si>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</si>
  <si>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</si>
  <si>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</si>
  <si>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</si>
  <si>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</si>
  <si>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</si>
  <si>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</si>
  <si>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</si>
  <si>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</si>
  <si>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</si>
  <si>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</si>
  <si>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</si>
  <si>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</si>
  <si>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</si>
  <si>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</si>
  <si>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</si>
  <si>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</si>
  <si>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</si>
  <si>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</si>
  <si>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</si>
  <si>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</si>
  <si>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</si>
  <si>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</si>
  <si>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</si>
  <si>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</si>
  <si>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</si>
  <si>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</si>
  <si>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</si>
  <si>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</si>
  <si>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</si>
  <si>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</si>
  <si>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</si>
  <si>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</si>
  <si>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</si>
  <si>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</si>
  <si>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</si>
  <si>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</si>
  <si>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</si>
  <si>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</si>
  <si>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</si>
  <si>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</si>
  <si>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</si>
  <si>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</si>
  <si>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</si>
  <si>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</si>
  <si>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</si>
  <si>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</si>
  <si>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</si>
  <si>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</si>
  <si>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</si>
  <si>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</si>
  <si>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</si>
  <si>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</si>
  <si>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</si>
  <si>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</si>
  <si>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</si>
  <si>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</si>
  <si>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</si>
  <si>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</si>
  <si>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</si>
  <si>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</si>
  <si>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</si>
  <si>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</si>
  <si>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</si>
  <si>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</si>
  <si>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</si>
  <si>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</si>
  <si>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</si>
  <si>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</si>
  <si>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</si>
  <si>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</si>
  <si>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</si>
  <si>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</si>
  <si>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</si>
  <si>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</si>
  <si>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</si>
  <si>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</si>
  <si>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</si>
  <si>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</si>
  <si>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</si>
  <si>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</si>
  <si>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</si>
  <si>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</si>
  <si>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</si>
  <si>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</si>
  <si>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</si>
  <si>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</si>
  <si>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</si>
  <si>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</si>
  <si>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</si>
  <si>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</si>
  <si>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</si>
  <si>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</si>
  <si>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</si>
  <si>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Demand~2025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</si>
</sst>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18">
    <xf numFmtId="0" fontId="0" fillId="0" borderId="0"/>
    <xf numFmtId="0" fontId="34" fillId="29" borderId="0" applyNumberFormat="0" applyBorder="0" applyAlignment="0" applyProtection="0"/>
    <xf numFmtId="0" fontId="35" fillId="44" borderId="0" applyNumberFormat="0" applyBorder="0" applyAlignment="0" applyProtection="0"/>
    <xf numFmtId="43" fontId="34" fillId="0" borderId="0" applyFont="0" applyFill="0" applyBorder="0" applyAlignment="0" applyProtection="0"/>
    <xf numFmtId="0" fontId="40" fillId="52" borderId="0" applyNumberFormat="0" applyBorder="0" applyAlignment="0" applyProtection="0"/>
    <xf numFmtId="0" fontId="46" fillId="54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9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4" fillId="0" borderId="0">
      <alignment vertical="top"/>
    </xf>
    <xf numFmtId="0" fontId="11" fillId="0" borderId="0">
      <alignment vertical="top"/>
    </xf>
    <xf numFmtId="9" fontId="11" fillId="0" borderId="0" applyFont="0" applyFill="0" applyBorder="0" applyAlignment="0" applyProtection="0"/>
    <xf numFmtId="0" fontId="53" fillId="0" borderId="0"/>
    <xf numFmtId="0" fontId="16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67" fontId="16" fillId="0" borderId="0"/>
    <xf numFmtId="167" fontId="16" fillId="0" borderId="0"/>
    <xf numFmtId="167" fontId="16" fillId="0" borderId="0"/>
    <xf numFmtId="0" fontId="11" fillId="0" borderId="0"/>
    <xf numFmtId="167" fontId="16" fillId="0" borderId="0"/>
    <xf numFmtId="0" fontId="11" fillId="0" borderId="0"/>
    <xf numFmtId="0" fontId="11" fillId="0" borderId="0"/>
    <xf numFmtId="0" fontId="11" fillId="0" borderId="0"/>
    <xf numFmtId="0" fontId="71" fillId="0" borderId="0"/>
    <xf numFmtId="169" fontId="16" fillId="0" borderId="0"/>
    <xf numFmtId="0" fontId="11" fillId="0" borderId="0"/>
    <xf numFmtId="0" fontId="11" fillId="0" borderId="0"/>
    <xf numFmtId="167" fontId="16" fillId="0" borderId="0"/>
    <xf numFmtId="0" fontId="64" fillId="0" borderId="0"/>
    <xf numFmtId="169" fontId="64" fillId="0" borderId="0"/>
    <xf numFmtId="167" fontId="16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0" fontId="66" fillId="0" borderId="0"/>
    <xf numFmtId="0" fontId="66" fillId="0" borderId="0"/>
    <xf numFmtId="0" fontId="64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34" fillId="0" borderId="0"/>
    <xf numFmtId="170" fontId="74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170" fontId="16" fillId="61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7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34" fillId="25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170" fontId="16" fillId="61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170" fontId="16" fillId="62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6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70" fontId="16" fillId="6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170" fontId="16" fillId="6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2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34" fillId="2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170" fontId="16" fillId="6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170" fontId="16" fillId="66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2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67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170" fontId="16" fillId="63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34" fillId="29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170" fontId="16" fillId="61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170" fontId="16" fillId="68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23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23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34" fillId="30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70" fontId="16" fillId="68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170" fontId="16" fillId="69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2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1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0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170" fontId="16" fillId="7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4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70" fontId="16" fillId="72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170" fontId="16" fillId="7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2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34" fillId="33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170" fontId="16" fillId="72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3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170" fontId="16" fillId="66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20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2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4" fillId="3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16" fillId="7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6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170" fontId="16" fillId="69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34" fillId="3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170" fontId="16" fillId="75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170" fontId="16" fillId="7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22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22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34" fillId="3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70" fontId="16" fillId="6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170" fontId="17" fillId="77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4" borderId="0" applyNumberFormat="0" applyBorder="0" applyAlignment="0" applyProtection="0"/>
    <xf numFmtId="0" fontId="17" fillId="12" borderId="0" applyNumberFormat="0" applyBorder="0" applyAlignment="0" applyProtection="0"/>
    <xf numFmtId="17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5" fillId="37" borderId="0" applyNumberFormat="0" applyBorder="0" applyAlignment="0" applyProtection="0"/>
    <xf numFmtId="0" fontId="17" fillId="12" borderId="0" applyNumberFormat="0" applyBorder="0" applyAlignment="0" applyProtection="0"/>
    <xf numFmtId="170" fontId="17" fillId="78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71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8" borderId="0" applyNumberFormat="0" applyBorder="0" applyAlignment="0" applyProtection="0"/>
    <xf numFmtId="0" fontId="17" fillId="9" borderId="0" applyNumberFormat="0" applyBorder="0" applyAlignment="0" applyProtection="0"/>
    <xf numFmtId="170" fontId="17" fillId="7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170" fontId="17" fillId="73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9" borderId="0" applyNumberFormat="0" applyBorder="0" applyAlignment="0" applyProtection="0"/>
    <xf numFmtId="0" fontId="17" fillId="10" borderId="0" applyNumberFormat="0" applyBorder="0" applyAlignment="0" applyProtection="0"/>
    <xf numFmtId="170" fontId="17" fillId="7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20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0" borderId="0" applyNumberFormat="0" applyBorder="0" applyAlignment="0" applyProtection="0"/>
    <xf numFmtId="0" fontId="17" fillId="13" borderId="0" applyNumberFormat="0" applyBorder="0" applyAlignment="0" applyProtection="0"/>
    <xf numFmtId="170" fontId="17" fillId="74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6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1" borderId="0" applyNumberFormat="0" applyBorder="0" applyAlignment="0" applyProtection="0"/>
    <xf numFmtId="0" fontId="17" fillId="14" borderId="0" applyNumberFormat="0" applyBorder="0" applyAlignment="0" applyProtection="0"/>
    <xf numFmtId="170" fontId="17" fillId="75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170" fontId="17" fillId="81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35" fillId="42" borderId="0" applyNumberFormat="0" applyBorder="0" applyAlignment="0" applyProtection="0"/>
    <xf numFmtId="0" fontId="17" fillId="15" borderId="0" applyNumberFormat="0" applyBorder="0" applyAlignment="0" applyProtection="0"/>
    <xf numFmtId="170" fontId="17" fillId="68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8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170" fontId="17" fillId="83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4" borderId="0" applyNumberFormat="0" applyBorder="0" applyAlignment="0" applyProtection="0"/>
    <xf numFmtId="0" fontId="17" fillId="16" borderId="0" applyNumberFormat="0" applyBorder="0" applyAlignment="0" applyProtection="0"/>
    <xf numFmtId="17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5" fillId="43" borderId="0" applyNumberFormat="0" applyBorder="0" applyAlignment="0" applyProtection="0"/>
    <xf numFmtId="0" fontId="17" fillId="16" borderId="0" applyNumberFormat="0" applyBorder="0" applyAlignment="0" applyProtection="0"/>
    <xf numFmtId="170" fontId="17" fillId="8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17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5" fillId="44" borderId="0" applyNumberFormat="0" applyBorder="0" applyAlignment="0" applyProtection="0"/>
    <xf numFmtId="0" fontId="17" fillId="17" borderId="0" applyNumberFormat="0" applyBorder="0" applyAlignment="0" applyProtection="0"/>
    <xf numFmtId="170" fontId="17" fillId="8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1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86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17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35" fillId="45" borderId="0" applyNumberFormat="0" applyBorder="0" applyAlignment="0" applyProtection="0"/>
    <xf numFmtId="0" fontId="17" fillId="18" borderId="0" applyNumberFormat="0" applyBorder="0" applyAlignment="0" applyProtection="0"/>
    <xf numFmtId="170" fontId="17" fillId="85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170" fontId="17" fillId="70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87" borderId="0" applyNumberFormat="0" applyBorder="0" applyAlignment="0" applyProtection="0"/>
    <xf numFmtId="170" fontId="17" fillId="8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87" borderId="0" applyNumberFormat="0" applyBorder="0" applyAlignment="0" applyProtection="0"/>
    <xf numFmtId="0" fontId="17" fillId="13" borderId="0" applyNumberFormat="0" applyBorder="0" applyAlignment="0" applyProtection="0"/>
    <xf numFmtId="17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5" fillId="46" borderId="0" applyNumberFormat="0" applyBorder="0" applyAlignment="0" applyProtection="0"/>
    <xf numFmtId="0" fontId="17" fillId="13" borderId="0" applyNumberFormat="0" applyBorder="0" applyAlignment="0" applyProtection="0"/>
    <xf numFmtId="170" fontId="17" fillId="8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17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35" fillId="47" borderId="0" applyNumberFormat="0" applyBorder="0" applyAlignment="0" applyProtection="0"/>
    <xf numFmtId="0" fontId="17" fillId="14" borderId="0" applyNumberFormat="0" applyBorder="0" applyAlignment="0" applyProtection="0"/>
    <xf numFmtId="170" fontId="17" fillId="80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5" borderId="0" applyNumberFormat="0" applyBorder="0" applyAlignment="0" applyProtection="0"/>
    <xf numFmtId="170" fontId="17" fillId="1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5" borderId="0" applyNumberFormat="0" applyBorder="0" applyAlignment="0" applyProtection="0"/>
    <xf numFmtId="0" fontId="17" fillId="19" borderId="0" applyNumberFormat="0" applyBorder="0" applyAlignment="0" applyProtection="0"/>
    <xf numFmtId="17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35" fillId="48" borderId="0" applyNumberFormat="0" applyBorder="0" applyAlignment="0" applyProtection="0"/>
    <xf numFmtId="0" fontId="17" fillId="19" borderId="0" applyNumberFormat="0" applyBorder="0" applyAlignment="0" applyProtection="0"/>
    <xf numFmtId="170" fontId="17" fillId="8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170" fontId="75" fillId="0" borderId="0"/>
    <xf numFmtId="170" fontId="65" fillId="0" borderId="0" applyNumberFormat="0" applyFill="0" applyBorder="0" applyAlignment="0" applyProtection="0"/>
    <xf numFmtId="170" fontId="68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17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36" fillId="49" borderId="0" applyNumberFormat="0" applyBorder="0" applyAlignment="0" applyProtection="0"/>
    <xf numFmtId="0" fontId="18" fillId="3" borderId="0" applyNumberFormat="0" applyBorder="0" applyAlignment="0" applyProtection="0"/>
    <xf numFmtId="170" fontId="18" fillId="62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76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37" fillId="50" borderId="15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0" fontId="19" fillId="20" borderId="1" applyNumberFormat="0" applyAlignment="0" applyProtection="0"/>
    <xf numFmtId="0" fontId="19" fillId="90" borderId="1" applyNumberFormat="0" applyAlignment="0" applyProtection="0"/>
    <xf numFmtId="171" fontId="77" fillId="69" borderId="26">
      <alignment horizontal="center" vertical="center"/>
    </xf>
    <xf numFmtId="171" fontId="77" fillId="69" borderId="26">
      <alignment horizontal="center" vertical="center"/>
    </xf>
    <xf numFmtId="170" fontId="19" fillId="90" borderId="1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0" fontId="19" fillId="20" borderId="1" applyNumberFormat="0" applyAlignment="0" applyProtection="0"/>
    <xf numFmtId="170" fontId="19" fillId="90" borderId="1" applyNumberFormat="0" applyAlignment="0" applyProtection="0"/>
    <xf numFmtId="170" fontId="19" fillId="90" borderId="1" applyNumberFormat="0" applyAlignment="0" applyProtection="0"/>
    <xf numFmtId="170" fontId="19" fillId="20" borderId="1" applyNumberFormat="0" applyAlignment="0" applyProtection="0"/>
    <xf numFmtId="0" fontId="19" fillId="20" borderId="1" applyNumberFormat="0" applyAlignment="0" applyProtection="0"/>
    <xf numFmtId="170" fontId="19" fillId="20" borderId="1" applyNumberFormat="0" applyAlignment="0" applyProtection="0"/>
    <xf numFmtId="0" fontId="37" fillId="50" borderId="15" applyNumberFormat="0" applyAlignment="0" applyProtection="0"/>
    <xf numFmtId="0" fontId="19" fillId="20" borderId="1" applyNumberFormat="0" applyAlignment="0" applyProtection="0"/>
    <xf numFmtId="171" fontId="77" fillId="69" borderId="26">
      <alignment horizontal="center" vertical="center"/>
    </xf>
    <xf numFmtId="0" fontId="19" fillId="20" borderId="1" applyNumberFormat="0" applyAlignment="0" applyProtection="0"/>
    <xf numFmtId="0" fontId="19" fillId="20" borderId="1" applyNumberFormat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170" fontId="20" fillId="21" borderId="2" applyNumberFormat="0" applyAlignment="0" applyProtection="0"/>
    <xf numFmtId="0" fontId="20" fillId="21" borderId="2" applyNumberFormat="0" applyAlignment="0" applyProtection="0"/>
    <xf numFmtId="0" fontId="38" fillId="51" borderId="16" applyNumberFormat="0" applyAlignment="0" applyProtection="0"/>
    <xf numFmtId="0" fontId="20" fillId="21" borderId="2" applyNumberFormat="0" applyAlignment="0" applyProtection="0"/>
    <xf numFmtId="170" fontId="20" fillId="91" borderId="2" applyNumberFormat="0" applyAlignment="0" applyProtection="0"/>
    <xf numFmtId="0" fontId="20" fillId="21" borderId="2" applyNumberFormat="0" applyAlignment="0" applyProtection="0"/>
    <xf numFmtId="0" fontId="20" fillId="21" borderId="2" applyNumberFormat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0" fillId="0" borderId="0"/>
    <xf numFmtId="170" fontId="10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65" fillId="0" borderId="0">
      <alignment horizontal="center"/>
    </xf>
    <xf numFmtId="170" fontId="11" fillId="0" borderId="0">
      <alignment horizontal="center"/>
    </xf>
    <xf numFmtId="170" fontId="11" fillId="0" borderId="0">
      <alignment wrapText="1"/>
    </xf>
    <xf numFmtId="170" fontId="73" fillId="0" borderId="0"/>
    <xf numFmtId="170" fontId="68" fillId="0" borderId="0"/>
    <xf numFmtId="170" fontId="68" fillId="0" borderId="0"/>
    <xf numFmtId="170" fontId="68" fillId="0" borderId="0"/>
    <xf numFmtId="170" fontId="68" fillId="0" borderId="0"/>
    <xf numFmtId="170" fontId="80" fillId="0" borderId="0"/>
    <xf numFmtId="165" fontId="64" fillId="0" borderId="0" applyFont="0" applyFill="0" applyBorder="0" applyAlignment="0" applyProtection="0"/>
    <xf numFmtId="165" fontId="16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7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8" fillId="0" borderId="0" applyFont="0" applyFill="0" applyBorder="0" applyAlignment="0" applyProtection="0"/>
    <xf numFmtId="177" fontId="81" fillId="0" borderId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64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0" fontId="82" fillId="0" borderId="0"/>
    <xf numFmtId="170" fontId="83" fillId="0" borderId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6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17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52" borderId="0" applyNumberFormat="0" applyBorder="0" applyAlignment="0" applyProtection="0"/>
    <xf numFmtId="0" fontId="22" fillId="4" borderId="0" applyNumberFormat="0" applyBorder="0" applyAlignment="0" applyProtection="0"/>
    <xf numFmtId="170" fontId="22" fillId="92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170" fontId="23" fillId="0" borderId="3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84" fillId="0" borderId="28" applyNumberFormat="0" applyFill="0" applyAlignment="0" applyProtection="0"/>
    <xf numFmtId="17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0" fontId="41" fillId="0" borderId="17" applyNumberFormat="0" applyFill="0" applyAlignment="0" applyProtection="0"/>
    <xf numFmtId="0" fontId="23" fillId="0" borderId="3" applyNumberFormat="0" applyFill="0" applyAlignment="0" applyProtection="0"/>
    <xf numFmtId="170" fontId="84" fillId="0" borderId="28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2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85" fillId="0" borderId="4" applyNumberFormat="0" applyFill="0" applyAlignment="0" applyProtection="0"/>
    <xf numFmtId="170" fontId="85" fillId="0" borderId="4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85" fillId="0" borderId="4" applyNumberFormat="0" applyFill="0" applyAlignment="0" applyProtection="0"/>
    <xf numFmtId="0" fontId="24" fillId="0" borderId="4" applyNumberFormat="0" applyFill="0" applyAlignment="0" applyProtection="0"/>
    <xf numFmtId="170" fontId="24" fillId="0" borderId="4" applyNumberFormat="0" applyFill="0" applyAlignment="0" applyProtection="0"/>
    <xf numFmtId="0" fontId="24" fillId="0" borderId="4" applyNumberFormat="0" applyFill="0" applyAlignment="0" applyProtection="0"/>
    <xf numFmtId="0" fontId="42" fillId="0" borderId="18" applyNumberFormat="0" applyFill="0" applyAlignment="0" applyProtection="0"/>
    <xf numFmtId="0" fontId="24" fillId="0" borderId="4" applyNumberFormat="0" applyFill="0" applyAlignment="0" applyProtection="0"/>
    <xf numFmtId="170" fontId="85" fillId="0" borderId="30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1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86" fillId="0" borderId="32" applyNumberFormat="0" applyFill="0" applyAlignment="0" applyProtection="0"/>
    <xf numFmtId="170" fontId="86" fillId="0" borderId="32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86" fillId="0" borderId="32" applyNumberFormat="0" applyFill="0" applyAlignment="0" applyProtection="0"/>
    <xf numFmtId="0" fontId="25" fillId="0" borderId="5" applyNumberFormat="0" applyFill="0" applyAlignment="0" applyProtection="0"/>
    <xf numFmtId="170" fontId="25" fillId="0" borderId="5" applyNumberFormat="0" applyFill="0" applyAlignment="0" applyProtection="0"/>
    <xf numFmtId="0" fontId="25" fillId="0" borderId="5" applyNumberFormat="0" applyFill="0" applyAlignment="0" applyProtection="0"/>
    <xf numFmtId="0" fontId="43" fillId="0" borderId="19" applyNumberFormat="0" applyFill="0" applyAlignment="0" applyProtection="0"/>
    <xf numFmtId="0" fontId="25" fillId="0" borderId="5" applyNumberFormat="0" applyFill="0" applyAlignment="0" applyProtection="0"/>
    <xf numFmtId="170" fontId="86" fillId="0" borderId="33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0" fontId="8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172" fontId="69" fillId="93" borderId="0"/>
    <xf numFmtId="173" fontId="69" fillId="93" borderId="0"/>
    <xf numFmtId="174" fontId="69" fillId="93" borderId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44" fillId="53" borderId="15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7" borderId="1" applyNumberFormat="0" applyAlignment="0" applyProtection="0"/>
    <xf numFmtId="0" fontId="26" fillId="22" borderId="1" applyNumberFormat="0" applyAlignment="0" applyProtection="0"/>
    <xf numFmtId="170" fontId="77" fillId="94" borderId="26" applyNumberFormat="0">
      <alignment horizontal="center" vertical="center"/>
      <protection locked="0"/>
    </xf>
    <xf numFmtId="170" fontId="77" fillId="94" borderId="26" applyNumberFormat="0">
      <alignment horizontal="center" vertical="center"/>
      <protection locked="0"/>
    </xf>
    <xf numFmtId="170" fontId="26" fillId="22" borderId="1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0" fontId="26" fillId="7" borderId="1" applyNumberFormat="0" applyAlignment="0" applyProtection="0"/>
    <xf numFmtId="170" fontId="26" fillId="22" borderId="1" applyNumberFormat="0" applyAlignment="0" applyProtection="0"/>
    <xf numFmtId="170" fontId="26" fillId="22" borderId="1" applyNumberFormat="0" applyAlignment="0" applyProtection="0"/>
    <xf numFmtId="170" fontId="26" fillId="7" borderId="1" applyNumberFormat="0" applyAlignment="0" applyProtection="0"/>
    <xf numFmtId="0" fontId="26" fillId="7" borderId="1" applyNumberFormat="0" applyAlignment="0" applyProtection="0"/>
    <xf numFmtId="170" fontId="26" fillId="7" borderId="1" applyNumberFormat="0" applyAlignment="0" applyProtection="0"/>
    <xf numFmtId="0" fontId="44" fillId="53" borderId="15" applyNumberFormat="0" applyAlignment="0" applyProtection="0"/>
    <xf numFmtId="0" fontId="26" fillId="7" borderId="1" applyNumberFormat="0" applyAlignment="0" applyProtection="0"/>
    <xf numFmtId="170" fontId="77" fillId="94" borderId="26" applyNumberFormat="0">
      <alignment horizontal="center" vertical="center"/>
      <protection locked="0"/>
    </xf>
    <xf numFmtId="0" fontId="26" fillId="7" borderId="1" applyNumberFormat="0" applyAlignment="0" applyProtection="0"/>
    <xf numFmtId="0" fontId="26" fillId="7" borderId="1" applyNumberFormat="0" applyAlignment="0" applyProtection="0"/>
    <xf numFmtId="170" fontId="11" fillId="93" borderId="0">
      <protection locked="0"/>
    </xf>
    <xf numFmtId="170" fontId="11" fillId="93" borderId="0">
      <protection locked="0"/>
    </xf>
    <xf numFmtId="170" fontId="10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73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68" fillId="93" borderId="0">
      <protection locked="0"/>
    </xf>
    <xf numFmtId="170" fontId="80" fillId="93" borderId="0">
      <protection locked="0"/>
    </xf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2" fillId="0" borderId="34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45" fillId="0" borderId="20" applyNumberFormat="0" applyFill="0" applyAlignment="0" applyProtection="0"/>
    <xf numFmtId="0" fontId="45" fillId="0" borderId="20" applyNumberFormat="0" applyFill="0" applyAlignment="0" applyProtection="0"/>
    <xf numFmtId="0" fontId="27" fillId="0" borderId="6" applyNumberFormat="0" applyFill="0" applyAlignment="0" applyProtection="0"/>
    <xf numFmtId="17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87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17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6" fillId="54" borderId="0" applyNumberFormat="0" applyBorder="0" applyAlignment="0" applyProtection="0"/>
    <xf numFmtId="0" fontId="28" fillId="22" borderId="0" applyNumberFormat="0" applyBorder="0" applyAlignment="0" applyProtection="0"/>
    <xf numFmtId="170" fontId="28" fillId="9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2" fontId="68" fillId="0" borderId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170" fontId="11" fillId="0" borderId="0"/>
    <xf numFmtId="170" fontId="11" fillId="0" borderId="0"/>
    <xf numFmtId="0" fontId="6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5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53" fillId="0" borderId="0"/>
    <xf numFmtId="0" fontId="11" fillId="0" borderId="0"/>
    <xf numFmtId="0" fontId="11" fillId="0" borderId="0"/>
    <xf numFmtId="0" fontId="11" fillId="0" borderId="0"/>
    <xf numFmtId="170" fontId="66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11" fillId="0" borderId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54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170" fontId="81" fillId="94" borderId="7" applyNumberForma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170" fontId="81" fillId="95" borderId="7" applyNumberForma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81" fillId="95" borderId="7" applyNumberForma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178" fontId="72" fillId="0" borderId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170" fontId="29" fillId="74" borderId="8" applyNumberFormat="0" applyAlignment="0" applyProtection="0"/>
    <xf numFmtId="0" fontId="29" fillId="2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0" fontId="29" fillId="90" borderId="8" applyNumberFormat="0" applyAlignment="0" applyProtection="0"/>
    <xf numFmtId="170" fontId="29" fillId="61" borderId="8" applyNumberFormat="0" applyAlignment="0" applyProtection="0"/>
    <xf numFmtId="170" fontId="29" fillId="61" borderId="8" applyNumberFormat="0" applyAlignment="0" applyProtection="0"/>
    <xf numFmtId="170" fontId="29" fillId="90" borderId="8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0" fontId="29" fillId="20" borderId="8" applyNumberFormat="0" applyAlignment="0" applyProtection="0"/>
    <xf numFmtId="170" fontId="29" fillId="90" borderId="8" applyNumberFormat="0" applyAlignment="0" applyProtection="0"/>
    <xf numFmtId="170" fontId="29" fillId="90" borderId="8" applyNumberFormat="0" applyAlignment="0" applyProtection="0"/>
    <xf numFmtId="170" fontId="29" fillId="20" borderId="8" applyNumberFormat="0" applyAlignment="0" applyProtection="0"/>
    <xf numFmtId="0" fontId="29" fillId="20" borderId="8" applyNumberFormat="0" applyAlignment="0" applyProtection="0"/>
    <xf numFmtId="170" fontId="29" fillId="20" borderId="8" applyNumberFormat="0" applyAlignment="0" applyProtection="0"/>
    <xf numFmtId="0" fontId="47" fillId="50" borderId="22" applyNumberFormat="0" applyAlignment="0" applyProtection="0"/>
    <xf numFmtId="0" fontId="29" fillId="20" borderId="8" applyNumberFormat="0" applyAlignment="0" applyProtection="0"/>
    <xf numFmtId="170" fontId="29" fillId="61" borderId="8" applyNumberFormat="0" applyAlignment="0" applyProtection="0"/>
    <xf numFmtId="0" fontId="29" fillId="20" borderId="8" applyNumberFormat="0" applyAlignment="0" applyProtection="0"/>
    <xf numFmtId="0" fontId="29" fillId="20" borderId="8" applyNumberFormat="0" applyAlignment="0" applyProtection="0"/>
    <xf numFmtId="9" fontId="11" fillId="0" borderId="0" applyFont="0" applyFill="0" applyBorder="0" applyAlignment="0" applyProtection="0"/>
    <xf numFmtId="9" fontId="81" fillId="0" borderId="0" applyFill="0" applyBorder="0" applyAlignment="0" applyProtection="0"/>
    <xf numFmtId="9" fontId="11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81" fillId="0" borderId="0" applyNumberFormat="0" applyFill="0" applyBorder="0" applyAlignment="0" applyProtection="0"/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0" fontId="66" fillId="0" borderId="0" applyNumberFormat="0" applyFont="0" applyFill="0" applyBorder="0" applyAlignment="0" applyProtection="0">
      <alignment horizontal="left"/>
    </xf>
    <xf numFmtId="170" fontId="66" fillId="0" borderId="0" applyNumberFormat="0" applyFont="0" applyFill="0" applyBorder="0" applyAlignment="0" applyProtection="0">
      <alignment horizontal="left"/>
    </xf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81" fillId="0" borderId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15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81" fillId="0" borderId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4" fontId="66" fillId="0" borderId="0" applyFont="0" applyFill="0" applyBorder="0" applyAlignment="0" applyProtection="0"/>
    <xf numFmtId="17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35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0" fontId="88" fillId="0" borderId="14">
      <alignment horizontal="center"/>
    </xf>
    <xf numFmtId="170" fontId="88" fillId="0" borderId="14">
      <alignment horizontal="center"/>
    </xf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81" fillId="0" borderId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3" fontId="66" fillId="0" borderId="0" applyFont="0" applyFill="0" applyBorder="0" applyAlignment="0" applyProtection="0"/>
    <xf numFmtId="17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81" fillId="97" borderId="0" applyNumberForma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0" fontId="66" fillId="96" borderId="0" applyNumberFormat="0" applyFont="0" applyBorder="0" applyAlignment="0" applyProtection="0"/>
    <xf numFmtId="170" fontId="66" fillId="96" borderId="0" applyNumberFormat="0" applyFont="0" applyBorder="0" applyAlignment="0" applyProtection="0"/>
    <xf numFmtId="172" fontId="11" fillId="0" borderId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73" fillId="0" borderId="0" applyNumberFormat="0" applyFill="0" applyBorder="0" applyAlignment="0" applyProtection="0"/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89" fillId="61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90" fillId="98" borderId="0" applyNumberFormat="0" applyBorder="0">
      <alignment horizontal="left"/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81" fillId="95" borderId="0" applyNumberForma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0" fontId="9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2" fillId="66" borderId="26" applyProtection="0">
      <alignment horizontal="center" vertical="center"/>
    </xf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6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37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9" applyNumberFormat="0" applyFill="0" applyAlignment="0" applyProtection="0"/>
    <xf numFmtId="0" fontId="49" fillId="0" borderId="23" applyNumberFormat="0" applyFill="0" applyAlignment="0" applyProtection="0"/>
    <xf numFmtId="0" fontId="31" fillId="0" borderId="9" applyNumberFormat="0" applyFill="0" applyAlignment="0" applyProtection="0"/>
    <xf numFmtId="170" fontId="31" fillId="0" borderId="37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3" fillId="66" borderId="38">
      <alignment horizontal="center" vertical="top" textRotation="90" wrapText="1"/>
    </xf>
    <xf numFmtId="170" fontId="94" fillId="0" borderId="0">
      <alignment horizontal="center"/>
    </xf>
    <xf numFmtId="170" fontId="95" fillId="67" borderId="0"/>
    <xf numFmtId="170" fontId="96" fillId="100" borderId="0"/>
    <xf numFmtId="170" fontId="95" fillId="67" borderId="0"/>
    <xf numFmtId="170" fontId="95" fillId="60" borderId="0"/>
    <xf numFmtId="170" fontId="97" fillId="67" borderId="26">
      <alignment horizontal="center" vertical="center"/>
    </xf>
    <xf numFmtId="170" fontId="97" fillId="67" borderId="26">
      <alignment horizontal="center" vertical="center"/>
    </xf>
    <xf numFmtId="170" fontId="97" fillId="67" borderId="26">
      <alignment horizontal="center" vertical="center"/>
    </xf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29" fillId="20" borderId="8" applyNumberFormat="0" applyAlignment="0" applyProtection="0"/>
    <xf numFmtId="0" fontId="19" fillId="20" borderId="1" applyNumberFormat="0" applyAlignment="0" applyProtection="0"/>
    <xf numFmtId="0" fontId="26" fillId="7" borderId="1" applyNumberFormat="0" applyAlignment="0" applyProtection="0"/>
    <xf numFmtId="0" fontId="31" fillId="0" borderId="9" applyNumberFormat="0" applyFill="0" applyAlignment="0" applyProtection="0"/>
    <xf numFmtId="0" fontId="21" fillId="0" borderId="0" applyNumberFormat="0" applyFill="0" applyBorder="0" applyAlignment="0" applyProtection="0"/>
    <xf numFmtId="11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11" fillId="23" borderId="7" applyNumberFormat="0" applyFont="0" applyAlignment="0" applyProtection="0"/>
    <xf numFmtId="0" fontId="18" fillId="3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32" fillId="0" borderId="0" applyNumberFormat="0" applyFill="0" applyBorder="0" applyAlignment="0" applyProtection="0"/>
    <xf numFmtId="0" fontId="20" fillId="21" borderId="2" applyNumberFormat="0" applyAlignment="0" applyProtection="0"/>
    <xf numFmtId="0" fontId="34" fillId="0" borderId="0"/>
    <xf numFmtId="0" fontId="34" fillId="0" borderId="0"/>
    <xf numFmtId="0" fontId="3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3" fillId="0" borderId="0"/>
    <xf numFmtId="0" fontId="34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11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2" fillId="0" borderId="0" applyNumberFormat="0" applyFill="0" applyBorder="0" applyAlignment="0" applyProtection="0"/>
    <xf numFmtId="0" fontId="19" fillId="20" borderId="1" applyNumberFormat="0" applyAlignment="0" applyProtection="0"/>
    <xf numFmtId="0" fontId="27" fillId="0" borderId="6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6" fillId="23" borderId="7" applyNumberFormat="0" applyFont="0" applyAlignment="0" applyProtection="0"/>
    <xf numFmtId="0" fontId="98" fillId="0" borderId="39">
      <alignment horizontal="left" vertical="center" wrapText="1" indent="2"/>
    </xf>
    <xf numFmtId="0" fontId="26" fillId="7" borderId="1" applyNumberFormat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99" fillId="53" borderId="15" applyNumberFormat="0" applyAlignment="0" applyProtection="0"/>
    <xf numFmtId="0" fontId="18" fillId="3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28" fillId="22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0" fillId="0" borderId="0" applyNumberFormat="0" applyFill="0" applyBorder="0" applyProtection="0">
      <alignment horizontal="left" vertical="center"/>
    </xf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105" borderId="7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4" borderId="0" applyNumberFormat="0" applyBorder="0" applyAlignment="0" applyProtection="0"/>
    <xf numFmtId="0" fontId="29" fillId="20" borderId="8" applyNumberFormat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26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78" borderId="26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78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78" borderId="26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26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6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7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20" fillId="21" borderId="2" applyNumberFormat="0" applyAlignment="0" applyProtection="0"/>
    <xf numFmtId="4" fontId="98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64" fillId="0" borderId="0" applyFont="0" applyFill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29" borderId="0" applyNumberFormat="0" applyBorder="0" applyAlignment="0" applyProtection="0"/>
    <xf numFmtId="0" fontId="34" fillId="33" borderId="0" applyNumberFormat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70" fontId="34" fillId="0" borderId="0"/>
    <xf numFmtId="170" fontId="34" fillId="0" borderId="0"/>
    <xf numFmtId="17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3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9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4" fillId="0" borderId="0"/>
    <xf numFmtId="0" fontId="34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2" fillId="0" borderId="0"/>
    <xf numFmtId="0" fontId="34" fillId="0" borderId="0"/>
    <xf numFmtId="0" fontId="52" fillId="0" borderId="0"/>
    <xf numFmtId="0" fontId="56" fillId="0" borderId="0"/>
    <xf numFmtId="0" fontId="5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44" fillId="53" borderId="15" applyNumberFormat="0" applyAlignment="0" applyProtection="0"/>
    <xf numFmtId="0" fontId="101" fillId="53" borderId="15" applyNumberFormat="0" applyAlignment="0" applyProtection="0"/>
    <xf numFmtId="0" fontId="99" fillId="53" borderId="15" applyNumberFormat="0" applyAlignment="0" applyProtection="0"/>
    <xf numFmtId="0" fontId="101" fillId="53" borderId="15" applyNumberFormat="0" applyAlignment="0" applyProtection="0"/>
    <xf numFmtId="0" fontId="44" fillId="53" borderId="15" applyNumberFormat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3" fillId="54" borderId="0" applyNumberFormat="0" applyBorder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1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1" fillId="53" borderId="15" applyNumberFormat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49" fontId="11" fillId="0" borderId="13" applyFill="0" applyProtection="0">
      <alignment horizontal="righ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94" fillId="102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37" fillId="90" borderId="15" applyNumberFormat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9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56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37" fillId="50" borderId="15" applyNumberFormat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37" fillId="90" borderId="15" applyNumberFormat="0" applyAlignment="0" applyProtection="0"/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67" fillId="101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1" fillId="53" borderId="15" applyNumberFormat="0" applyAlignment="0" applyProtection="0"/>
    <xf numFmtId="0" fontId="11" fillId="0" borderId="0"/>
    <xf numFmtId="0" fontId="11" fillId="0" borderId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55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0" fontId="11" fillId="0" borderId="0"/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6" fillId="0" borderId="0" applyFont="0" applyFill="0" applyBorder="0" applyAlignment="0" applyProtection="0"/>
    <xf numFmtId="0" fontId="11" fillId="0" borderId="0"/>
    <xf numFmtId="0" fontId="94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0" fillId="101" borderId="13" applyNumberFormat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37" fillId="90" borderId="15" applyNumberFormat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0" fillId="101" borderId="13" applyNumberFormat="0" applyProtection="0">
      <alignment horizontal="right"/>
    </xf>
    <xf numFmtId="0" fontId="11" fillId="0" borderId="0"/>
    <xf numFmtId="0" fontId="65" fillId="103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7" fillId="101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0" fontId="11" fillId="0" borderId="0"/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101" borderId="13" applyNumberFormat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4" fillId="102" borderId="0" applyNumberFormat="0" applyBorder="0" applyProtection="0">
      <alignment horizontal="left"/>
    </xf>
    <xf numFmtId="0" fontId="101" fillId="53" borderId="15" applyNumberFormat="0" applyAlignment="0" applyProtection="0"/>
    <xf numFmtId="0" fontId="11" fillId="0" borderId="0"/>
    <xf numFmtId="164" fontId="16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67" fillId="101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90" borderId="15" applyNumberFormat="0" applyAlignment="0" applyProtection="0"/>
    <xf numFmtId="0" fontId="65" fillId="103" borderId="0" applyNumberFormat="0" applyBorder="0" applyProtection="0">
      <alignment horizontal="left"/>
    </xf>
    <xf numFmtId="43" fontId="11" fillId="0" borderId="0" applyFont="0" applyFill="0" applyBorder="0" applyAlignment="0" applyProtection="0"/>
    <xf numFmtId="49" fontId="11" fillId="0" borderId="13" applyFill="0" applyProtection="0">
      <alignment horizontal="right"/>
    </xf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/>
    <xf numFmtId="170" fontId="6" fillId="0" borderId="0"/>
    <xf numFmtId="17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1" fillId="0" borderId="0"/>
    <xf numFmtId="0" fontId="66" fillId="0" borderId="0"/>
    <xf numFmtId="0" fontId="115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3" fillId="0" borderId="19" applyNumberFormat="0" applyFill="0" applyAlignment="0" applyProtection="0"/>
    <xf numFmtId="0" fontId="43" fillId="0" borderId="0" applyNumberFormat="0" applyFill="0" applyBorder="0" applyAlignment="0" applyProtection="0"/>
    <xf numFmtId="0" fontId="36" fillId="49" borderId="0" applyNumberFormat="0" applyBorder="0" applyAlignment="0" applyProtection="0"/>
    <xf numFmtId="0" fontId="44" fillId="53" borderId="15" applyNumberFormat="0" applyAlignment="0" applyProtection="0"/>
    <xf numFmtId="0" fontId="47" fillId="50" borderId="22" applyNumberFormat="0" applyAlignment="0" applyProtection="0"/>
    <xf numFmtId="0" fontId="37" fillId="50" borderId="15" applyNumberFormat="0" applyAlignment="0" applyProtection="0"/>
    <xf numFmtId="0" fontId="45" fillId="0" borderId="20" applyNumberFormat="0" applyFill="0" applyAlignment="0" applyProtection="0"/>
    <xf numFmtId="0" fontId="38" fillId="51" borderId="16" applyNumberFormat="0" applyAlignment="0" applyProtection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9" fillId="0" borderId="23" applyNumberFormat="0" applyFill="0" applyAlignment="0" applyProtection="0"/>
    <xf numFmtId="0" fontId="35" fillId="43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35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35" fillId="38" borderId="0" applyNumberFormat="0" applyBorder="0" applyAlignment="0" applyProtection="0"/>
    <xf numFmtId="0" fontId="35" fillId="45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35" fillId="39" borderId="0" applyNumberFormat="0" applyBorder="0" applyAlignment="0" applyProtection="0"/>
    <xf numFmtId="0" fontId="35" fillId="46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35" fillId="40" borderId="0" applyNumberFormat="0" applyBorder="0" applyAlignment="0" applyProtection="0"/>
    <xf numFmtId="0" fontId="35" fillId="47" borderId="0" applyNumberFormat="0" applyBorder="0" applyAlignment="0" applyProtection="0"/>
    <xf numFmtId="0" fontId="5" fillId="35" borderId="0" applyNumberFormat="0" applyBorder="0" applyAlignment="0" applyProtection="0"/>
    <xf numFmtId="0" fontId="35" fillId="41" borderId="0" applyNumberFormat="0" applyBorder="0" applyAlignment="0" applyProtection="0"/>
    <xf numFmtId="0" fontId="35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35" fillId="42" borderId="0" applyNumberFormat="0" applyBorder="0" applyAlignment="0" applyProtection="0"/>
    <xf numFmtId="0" fontId="5" fillId="0" borderId="0"/>
    <xf numFmtId="0" fontId="5" fillId="55" borderId="21" applyNumberFormat="0" applyFont="0" applyAlignment="0" applyProtection="0"/>
    <xf numFmtId="0" fontId="5" fillId="29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3" fontId="4" fillId="0" borderId="0" applyFont="0" applyFill="0" applyBorder="0" applyAlignment="0" applyProtection="0"/>
    <xf numFmtId="0" fontId="4" fillId="28" borderId="0" applyNumberFormat="0" applyBorder="0" applyAlignment="0" applyProtection="0"/>
    <xf numFmtId="43" fontId="11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>
      <alignment vertical="top"/>
    </xf>
    <xf numFmtId="9" fontId="11" fillId="0" borderId="0" applyFont="0" applyFill="0" applyBorder="0" applyAlignment="0" applyProtection="0"/>
    <xf numFmtId="169" fontId="11" fillId="0" borderId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Border="0"/>
    <xf numFmtId="169" fontId="11" fillId="0" borderId="0" applyBorder="0"/>
    <xf numFmtId="0" fontId="11" fillId="0" borderId="0"/>
    <xf numFmtId="169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2" fontId="11" fillId="0" borderId="0"/>
    <xf numFmtId="173" fontId="11" fillId="0" borderId="0"/>
    <xf numFmtId="174" fontId="11" fillId="0" borderId="0"/>
    <xf numFmtId="175" fontId="11" fillId="0" borderId="0"/>
    <xf numFmtId="176" fontId="11" fillId="0" borderId="0"/>
    <xf numFmtId="17" fontId="11" fillId="0" borderId="0"/>
    <xf numFmtId="20" fontId="11" fillId="0" borderId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1" fillId="0" borderId="0" applyBorder="0"/>
    <xf numFmtId="170" fontId="11" fillId="0" borderId="0" applyBorder="0"/>
    <xf numFmtId="170" fontId="11" fillId="0" borderId="0" applyBorder="0"/>
    <xf numFmtId="170" fontId="11" fillId="0" borderId="0">
      <alignment horizontal="center"/>
    </xf>
    <xf numFmtId="170" fontId="11" fillId="0" borderId="0">
      <alignment wrapText="1"/>
    </xf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93" borderId="0">
      <protection locked="0"/>
    </xf>
    <xf numFmtId="177" fontId="11" fillId="93" borderId="0">
      <protection locked="0"/>
    </xf>
    <xf numFmtId="175" fontId="11" fillId="93" borderId="0">
      <protection locked="0"/>
    </xf>
    <xf numFmtId="176" fontId="11" fillId="93" borderId="0">
      <protection locked="0"/>
    </xf>
    <xf numFmtId="17" fontId="11" fillId="93" borderId="0">
      <protection locked="0"/>
    </xf>
    <xf numFmtId="20" fontId="11" fillId="93" borderId="0">
      <protection locked="0"/>
    </xf>
    <xf numFmtId="170" fontId="11" fillId="93" borderId="0">
      <protection locked="0"/>
    </xf>
    <xf numFmtId="170" fontId="11" fillId="93" borderId="0">
      <protection locked="0"/>
    </xf>
    <xf numFmtId="170" fontId="11" fillId="93" borderId="0">
      <alignment horizontal="center"/>
      <protection locked="0"/>
    </xf>
    <xf numFmtId="170" fontId="11" fillId="93" borderId="0">
      <protection locked="0"/>
    </xf>
    <xf numFmtId="170" fontId="11" fillId="93" borderId="0"/>
    <xf numFmtId="170" fontId="11" fillId="93" borderId="0">
      <alignment wrapText="1"/>
      <protection locked="0"/>
    </xf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170" fontId="11" fillId="0" borderId="0"/>
    <xf numFmtId="17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17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2" fontId="11" fillId="0" borderId="0"/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99" borderId="0" applyNumberFormat="0" applyFont="0" applyBorder="0" applyAlignment="0">
      <protection locked="0"/>
    </xf>
    <xf numFmtId="170" fontId="11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23" borderId="7" applyNumberFormat="0" applyFont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53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106" fillId="0" borderId="0"/>
    <xf numFmtId="0" fontId="4" fillId="0" borderId="0"/>
    <xf numFmtId="0" fontId="52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0" borderId="0"/>
    <xf numFmtId="0" fontId="106" fillId="0" borderId="0"/>
    <xf numFmtId="0" fontId="52" fillId="0" borderId="0"/>
    <xf numFmtId="0" fontId="106" fillId="0" borderId="0"/>
    <xf numFmtId="43" fontId="64" fillId="0" borderId="25" applyFont="0" applyAlignment="0">
      <alignment vertical="top" wrapText="1"/>
    </xf>
    <xf numFmtId="0" fontId="4" fillId="0" borderId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164" fontId="16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81" fontId="11" fillId="0" borderId="0" applyFont="0" applyFill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70" fontId="11" fillId="0" borderId="0" applyFont="0" applyFill="0" applyBorder="0" applyAlignment="0" applyProtection="0"/>
    <xf numFmtId="0" fontId="4" fillId="25" borderId="0" applyNumberFormat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1" fontId="11" fillId="0" borderId="0" applyFont="0" applyFill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52" fillId="0" borderId="0"/>
    <xf numFmtId="0" fontId="56" fillId="0" borderId="0"/>
    <xf numFmtId="0" fontId="52" fillId="0" borderId="0"/>
    <xf numFmtId="0" fontId="11" fillId="0" borderId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11" fillId="0" borderId="0"/>
    <xf numFmtId="0" fontId="122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4" fontId="11" fillId="104" borderId="0" applyNumberFormat="0" applyFont="0" applyBorder="0" applyAlignment="0" applyProtection="0"/>
    <xf numFmtId="4" fontId="11" fillId="104" borderId="0" applyNumberFormat="0" applyFont="0" applyBorder="0" applyAlignment="0" applyProtection="0"/>
    <xf numFmtId="0" fontId="16" fillId="55" borderId="21" applyNumberFormat="0" applyFont="0" applyAlignment="0" applyProtection="0"/>
    <xf numFmtId="0" fontId="16" fillId="55" borderId="21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4" fillId="28" borderId="0" applyNumberFormat="0" applyBorder="0" applyAlignment="0" applyProtection="0"/>
    <xf numFmtId="0" fontId="11" fillId="23" borderId="7" applyNumberFormat="0" applyFont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" fillId="29" borderId="0" applyNumberFormat="0" applyBorder="0" applyAlignment="0" applyProtection="0"/>
    <xf numFmtId="9" fontId="3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30" borderId="0" applyNumberFormat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1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9" fontId="11" fillId="0" borderId="13" applyFill="0" applyProtection="0">
      <alignment horizontal="right"/>
    </xf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49" fontId="11" fillId="0" borderId="13" applyFill="0" applyProtection="0">
      <alignment horizontal="right"/>
    </xf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right"/>
    </xf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67" fillId="101" borderId="0" applyNumberFormat="0" applyBorder="0" applyProtection="0">
      <alignment horizontal="left"/>
    </xf>
    <xf numFmtId="0" fontId="4" fillId="33" borderId="0" applyNumberFormat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11" fillId="0" borderId="13" applyNumberFormat="0" applyFill="0" applyProtection="0">
      <alignment horizontal="right"/>
    </xf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65" fillId="103" borderId="0" applyNumberFormat="0" applyBorder="0" applyProtection="0">
      <alignment horizontal="left"/>
    </xf>
    <xf numFmtId="0" fontId="4" fillId="35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4" fillId="36" borderId="0" applyNumberFormat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67" fillId="101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9" fontId="106" fillId="0" borderId="0" applyFont="0" applyFill="0" applyBorder="0" applyAlignment="0" applyProtection="0"/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52" fillId="0" borderId="0"/>
    <xf numFmtId="0" fontId="10" fillId="101" borderId="13" applyNumberFormat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0" fontId="67" fillId="101" borderId="0" applyNumberFormat="0" applyBorder="0" applyProtection="0">
      <alignment horizontal="left"/>
    </xf>
    <xf numFmtId="0" fontId="106" fillId="0" borderId="0"/>
    <xf numFmtId="0" fontId="94" fillId="102" borderId="0" applyNumberFormat="0" applyBorder="0" applyProtection="0">
      <alignment horizontal="left"/>
    </xf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6" fillId="0" borderId="0" applyFont="0" applyFill="0" applyBorder="0" applyAlignment="0" applyProtection="0"/>
    <xf numFmtId="43" fontId="52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11" fontId="10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" fillId="0" borderId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righ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righ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11" fillId="0" borderId="0" applyFont="0" applyFill="0" applyBorder="0" applyAlignment="0" applyProtection="0"/>
    <xf numFmtId="0" fontId="106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94" fillId="102" borderId="0" applyNumberFormat="0" applyBorder="0" applyProtection="0">
      <alignment horizontal="left"/>
    </xf>
    <xf numFmtId="0" fontId="106" fillId="0" borderId="0"/>
    <xf numFmtId="0" fontId="11" fillId="0" borderId="13" applyNumberFormat="0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67" fillId="101" borderId="0" applyNumberFormat="0" applyBorder="0" applyProtection="0">
      <alignment horizontal="lef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/>
    <xf numFmtId="0" fontId="11" fillId="0" borderId="0"/>
    <xf numFmtId="0" fontId="68" fillId="0" borderId="0"/>
    <xf numFmtId="0" fontId="68" fillId="0" borderId="0"/>
    <xf numFmtId="0" fontId="4" fillId="0" borderId="0"/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0" fillId="101" borderId="13" applyNumberFormat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9" fontId="4" fillId="0" borderId="0" applyFont="0" applyFill="0" applyBorder="0" applyAlignment="0" applyProtection="0"/>
    <xf numFmtId="0" fontId="11" fillId="0" borderId="13" applyNumberFormat="0" applyFill="0" applyProtection="0">
      <alignment horizontal="righ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0" fontId="65" fillId="103" borderId="0" applyNumberFormat="0" applyBorder="0" applyProtection="0">
      <alignment horizontal="lef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1" fillId="103" borderId="0" applyNumberFormat="0" applyBorder="0" applyProtection="0">
      <alignment horizontal="lef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0" fontId="120" fillId="102" borderId="0" applyNumberFormat="0" applyBorder="0" applyProtection="0">
      <alignment horizontal="left"/>
    </xf>
    <xf numFmtId="0" fontId="106" fillId="0" borderId="13" applyNumberFormat="0" applyFill="0" applyProtection="0">
      <alignment horizontal="right"/>
    </xf>
    <xf numFmtId="0" fontId="106" fillId="0" borderId="13" applyNumberFormat="0" applyFill="0" applyProtection="0">
      <alignment horizontal="right"/>
    </xf>
    <xf numFmtId="0" fontId="118" fillId="101" borderId="13" applyNumberFormat="0" applyProtection="0">
      <alignment horizontal="left"/>
    </xf>
    <xf numFmtId="0" fontId="119" fillId="101" borderId="0" applyNumberFormat="0" applyBorder="0" applyProtection="0">
      <alignment horizontal="left"/>
    </xf>
    <xf numFmtId="0" fontId="118" fillId="101" borderId="13" applyNumberFormat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49" fontId="106" fillId="0" borderId="13" applyFill="0" applyProtection="0">
      <alignment horizontal="right"/>
    </xf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06" fillId="23" borderId="7" applyNumberFormat="0" applyFont="0" applyAlignment="0" applyProtection="0"/>
    <xf numFmtId="0" fontId="106" fillId="23" borderId="7" applyNumberFormat="0" applyFont="0" applyAlignment="0" applyProtection="0"/>
    <xf numFmtId="0" fontId="11" fillId="0" borderId="0"/>
    <xf numFmtId="0" fontId="106" fillId="0" borderId="0"/>
    <xf numFmtId="0" fontId="106" fillId="0" borderId="0"/>
    <xf numFmtId="0" fontId="52" fillId="0" borderId="0"/>
    <xf numFmtId="11" fontId="106" fillId="0" borderId="0" applyFont="0" applyFill="0" applyBorder="0" applyAlignment="0" applyProtection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65" fillId="103" borderId="0" applyNumberFormat="0" applyBorder="0" applyProtection="0">
      <alignment horizontal="lef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0" fontId="94" fillId="102" borderId="0" applyNumberFormat="0" applyBorder="0" applyProtection="0">
      <alignment horizontal="left"/>
    </xf>
    <xf numFmtId="0" fontId="11" fillId="0" borderId="13" applyNumberFormat="0" applyFill="0" applyProtection="0">
      <alignment horizontal="right"/>
    </xf>
    <xf numFmtId="0" fontId="11" fillId="0" borderId="13" applyNumberFormat="0" applyFill="0" applyProtection="0">
      <alignment horizontal="right"/>
    </xf>
    <xf numFmtId="0" fontId="10" fillId="101" borderId="13" applyNumberFormat="0" applyProtection="0">
      <alignment horizontal="left"/>
    </xf>
    <xf numFmtId="0" fontId="67" fillId="101" borderId="0" applyNumberFormat="0" applyBorder="0" applyProtection="0">
      <alignment horizontal="left"/>
    </xf>
    <xf numFmtId="0" fontId="10" fillId="101" borderId="13" applyNumberFormat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49" fontId="11" fillId="0" borderId="13" applyFill="0" applyProtection="0">
      <alignment horizontal="right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0" borderId="0"/>
    <xf numFmtId="0" fontId="11" fillId="0" borderId="0"/>
    <xf numFmtId="1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4" fillId="0" borderId="25" applyFont="0" applyAlignment="0">
      <alignment vertical="top" wrapText="1"/>
    </xf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8" fillId="0" borderId="0" applyFont="0" applyFill="0" applyBorder="0" applyAlignment="0" applyProtection="0"/>
    <xf numFmtId="170" fontId="4" fillId="0" borderId="0"/>
    <xf numFmtId="170" fontId="4" fillId="0" borderId="0"/>
    <xf numFmtId="17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16" fillId="0" borderId="0" applyFon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6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128" fillId="0" borderId="0"/>
    <xf numFmtId="0" fontId="106" fillId="0" borderId="0"/>
    <xf numFmtId="0" fontId="2" fillId="29" borderId="0" applyNumberFormat="0" applyBorder="0" applyAlignment="0" applyProtection="0"/>
    <xf numFmtId="9" fontId="128" fillId="0" borderId="0" applyFont="0" applyFill="0" applyBorder="0" applyAlignment="0" applyProtection="0"/>
    <xf numFmtId="0" fontId="1" fillId="29" borderId="0" applyNumberFormat="0" applyBorder="0" applyAlignment="0" applyProtection="0"/>
  </cellStyleXfs>
  <cellXfs count="156">
    <xf numFmtId="0" fontId="0" fillId="0" borderId="0" xfId="0"/>
    <xf numFmtId="0" fontId="58" fillId="0" borderId="0" xfId="0" applyFont="1"/>
    <xf numFmtId="0" fontId="35" fillId="44" borderId="0" xfId="2" applyAlignment="1">
      <alignment horizontal="left" vertical="top"/>
    </xf>
    <xf numFmtId="0" fontId="35" fillId="0" borderId="0" xfId="2" applyFill="1" applyAlignment="1">
      <alignment horizontal="left" vertical="top"/>
    </xf>
    <xf numFmtId="0" fontId="58" fillId="0" borderId="0" xfId="0" applyFont="1" applyAlignment="1">
      <alignment horizontal="left" vertical="top"/>
    </xf>
    <xf numFmtId="0" fontId="51" fillId="56" borderId="0" xfId="4" applyFont="1" applyFill="1" applyAlignment="1">
      <alignment horizontal="left" vertical="top"/>
    </xf>
    <xf numFmtId="0" fontId="51" fillId="0" borderId="0" xfId="4" applyFont="1" applyFill="1" applyAlignment="1">
      <alignment horizontal="left" vertical="top"/>
    </xf>
    <xf numFmtId="168" fontId="61" fillId="0" borderId="0" xfId="0" applyNumberFormat="1" applyFont="1" applyAlignment="1">
      <alignment horizontal="left" vertical="top"/>
    </xf>
    <xf numFmtId="168" fontId="58" fillId="0" borderId="0" xfId="0" applyNumberFormat="1" applyFont="1" applyAlignment="1">
      <alignment horizontal="left" vertical="top"/>
    </xf>
    <xf numFmtId="168" fontId="59" fillId="24" borderId="10" xfId="0" applyNumberFormat="1" applyFont="1" applyFill="1" applyBorder="1" applyAlignment="1">
      <alignment horizontal="left" vertical="top"/>
    </xf>
    <xf numFmtId="168" fontId="59" fillId="24" borderId="12" xfId="0" applyNumberFormat="1" applyFont="1" applyFill="1" applyBorder="1" applyAlignment="1">
      <alignment horizontal="left" vertical="top"/>
    </xf>
    <xf numFmtId="168" fontId="62" fillId="29" borderId="11" xfId="1" applyNumberFormat="1" applyFont="1" applyBorder="1" applyAlignment="1">
      <alignment horizontal="left" vertical="top" wrapText="1"/>
    </xf>
    <xf numFmtId="0" fontId="58" fillId="0" borderId="0" xfId="6" applyFont="1" applyAlignment="1">
      <alignment horizontal="left" vertical="top"/>
    </xf>
    <xf numFmtId="0" fontId="58" fillId="0" borderId="0" xfId="6" applyFont="1" applyAlignment="1">
      <alignment horizontal="left" vertical="top" wrapText="1"/>
    </xf>
    <xf numFmtId="0" fontId="61" fillId="0" borderId="0" xfId="8" applyFont="1" applyAlignment="1">
      <alignment horizontal="left" vertical="top"/>
    </xf>
    <xf numFmtId="0" fontId="59" fillId="24" borderId="10" xfId="8" applyFont="1" applyFill="1" applyBorder="1" applyAlignment="1">
      <alignment horizontal="left" vertical="top"/>
    </xf>
    <xf numFmtId="0" fontId="59" fillId="24" borderId="10" xfId="9" applyFont="1" applyFill="1" applyBorder="1" applyAlignment="1">
      <alignment horizontal="left" vertical="top" wrapText="1"/>
    </xf>
    <xf numFmtId="0" fontId="59" fillId="24" borderId="10" xfId="8" applyFont="1" applyFill="1" applyBorder="1" applyAlignment="1">
      <alignment horizontal="left" vertical="top" wrapText="1"/>
    </xf>
    <xf numFmtId="168" fontId="62" fillId="29" borderId="10" xfId="1" applyNumberFormat="1" applyFont="1" applyBorder="1" applyAlignment="1">
      <alignment horizontal="left" vertical="top" wrapText="1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0" xfId="1" applyNumberFormat="1" applyFont="1" applyBorder="1" applyAlignment="1">
      <alignment horizontal="left" vertical="top" wrapText="1"/>
    </xf>
    <xf numFmtId="0" fontId="63" fillId="29" borderId="10" xfId="1" applyFont="1" applyBorder="1" applyAlignment="1">
      <alignment horizontal="left" vertical="top" wrapText="1"/>
    </xf>
    <xf numFmtId="168" fontId="58" fillId="0" borderId="24" xfId="0" applyNumberFormat="1" applyFont="1" applyBorder="1" applyAlignment="1">
      <alignment horizontal="left" vertical="top"/>
    </xf>
    <xf numFmtId="168" fontId="58" fillId="0" borderId="24" xfId="6" applyNumberFormat="1" applyFont="1" applyBorder="1" applyAlignment="1">
      <alignment horizontal="center" vertical="center"/>
    </xf>
    <xf numFmtId="168" fontId="58" fillId="0" borderId="24" xfId="0" applyNumberFormat="1" applyFont="1" applyBorder="1" applyAlignment="1">
      <alignment horizontal="center" vertical="center" wrapText="1"/>
    </xf>
    <xf numFmtId="168" fontId="58" fillId="0" borderId="24" xfId="0" applyNumberFormat="1" applyFont="1" applyBorder="1" applyAlignment="1">
      <alignment horizontal="center" vertical="center"/>
    </xf>
    <xf numFmtId="0" fontId="58" fillId="58" borderId="24" xfId="5" applyFont="1" applyFill="1" applyBorder="1"/>
    <xf numFmtId="168" fontId="58" fillId="0" borderId="24" xfId="6" applyNumberFormat="1" applyFont="1" applyBorder="1" applyAlignment="1">
      <alignment wrapText="1"/>
    </xf>
    <xf numFmtId="2" fontId="58" fillId="58" borderId="24" xfId="5" applyNumberFormat="1" applyFont="1" applyFill="1" applyBorder="1"/>
    <xf numFmtId="1" fontId="58" fillId="0" borderId="24" xfId="6" applyNumberFormat="1" applyFont="1" applyBorder="1"/>
    <xf numFmtId="0" fontId="58" fillId="0" borderId="24" xfId="6" applyFont="1" applyBorder="1"/>
    <xf numFmtId="168" fontId="58" fillId="0" borderId="24" xfId="6" applyNumberFormat="1" applyFont="1" applyBorder="1"/>
    <xf numFmtId="0" fontId="61" fillId="0" borderId="0" xfId="0" applyFont="1" applyAlignment="1">
      <alignment horizontal="left"/>
    </xf>
    <xf numFmtId="0" fontId="104" fillId="0" borderId="0" xfId="0" applyFont="1"/>
    <xf numFmtId="0" fontId="59" fillId="57" borderId="11" xfId="8" applyFont="1" applyFill="1" applyBorder="1" applyAlignment="1">
      <alignment horizontal="left" vertical="center"/>
    </xf>
    <xf numFmtId="0" fontId="62" fillId="58" borderId="11" xfId="1" applyFont="1" applyFill="1" applyBorder="1" applyAlignment="1">
      <alignment horizontal="left" wrapText="1"/>
    </xf>
    <xf numFmtId="0" fontId="59" fillId="59" borderId="0" xfId="8" applyFont="1" applyFill="1" applyAlignment="1">
      <alignment horizontal="left" vertical="center"/>
    </xf>
    <xf numFmtId="2" fontId="58" fillId="59" borderId="0" xfId="0" applyNumberFormat="1" applyFont="1" applyFill="1"/>
    <xf numFmtId="168" fontId="105" fillId="0" borderId="0" xfId="6" applyNumberFormat="1" applyFont="1"/>
    <xf numFmtId="168" fontId="61" fillId="0" borderId="0" xfId="6" applyNumberFormat="1" applyFont="1"/>
    <xf numFmtId="0" fontId="61" fillId="0" borderId="0" xfId="9" applyFont="1" applyAlignment="1">
      <alignment horizontal="left"/>
    </xf>
    <xf numFmtId="0" fontId="67" fillId="60" borderId="0" xfId="36096" applyFont="1" applyFill="1" applyAlignment="1">
      <alignment vertical="center"/>
    </xf>
    <xf numFmtId="0" fontId="67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7" fillId="60" borderId="0" xfId="36096" applyNumberFormat="1" applyFont="1" applyFill="1" applyAlignment="1" applyProtection="1">
      <alignment horizontal="right" vertical="center" indent="1"/>
      <protection locked="0"/>
    </xf>
    <xf numFmtId="43" fontId="6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60" borderId="0" xfId="36096" applyNumberFormat="1" applyFont="1" applyFill="1" applyAlignment="1">
      <alignment horizontal="right" vertical="center" indent="1"/>
    </xf>
    <xf numFmtId="43" fontId="67" fillId="60" borderId="0" xfId="36096" applyNumberFormat="1" applyFont="1" applyFill="1" applyAlignment="1">
      <alignment horizontal="right" vertical="center" indent="1"/>
    </xf>
    <xf numFmtId="43" fontId="67" fillId="111" borderId="41" xfId="36096" applyNumberFormat="1" applyFont="1" applyFill="1" applyBorder="1" applyAlignment="1">
      <alignment horizontal="right" vertical="center" indent="1"/>
    </xf>
    <xf numFmtId="43" fontId="67" fillId="109" borderId="41" xfId="36096" applyNumberFormat="1" applyFont="1" applyFill="1" applyBorder="1" applyAlignment="1">
      <alignment horizontal="right" vertical="center" indent="1"/>
    </xf>
    <xf numFmtId="43" fontId="108" fillId="60" borderId="0" xfId="36096" applyNumberFormat="1" applyFont="1" applyFill="1" applyAlignment="1">
      <alignment horizontal="right" vertical="center" indent="1"/>
    </xf>
    <xf numFmtId="43" fontId="67" fillId="112" borderId="41" xfId="36096" applyNumberFormat="1" applyFont="1" applyFill="1" applyBorder="1" applyAlignment="1">
      <alignment horizontal="right" vertical="center" indent="1"/>
    </xf>
    <xf numFmtId="43" fontId="67" fillId="113" borderId="41" xfId="36096" applyNumberFormat="1" applyFont="1" applyFill="1" applyBorder="1" applyAlignment="1">
      <alignment horizontal="right" vertical="center" indent="1"/>
    </xf>
    <xf numFmtId="0" fontId="107" fillId="60" borderId="40" xfId="36096" applyFont="1" applyFill="1" applyBorder="1" applyAlignment="1">
      <alignment horizontal="left" vertical="center"/>
    </xf>
    <xf numFmtId="43" fontId="107" fillId="60" borderId="0" xfId="36096" applyNumberFormat="1" applyFont="1" applyFill="1" applyAlignment="1" applyProtection="1">
      <alignment horizontal="right" vertical="center" indent="1"/>
      <protection locked="0"/>
    </xf>
    <xf numFmtId="43" fontId="107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7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7" fillId="111" borderId="41" xfId="36096" applyNumberFormat="1" applyFont="1" applyFill="1" applyBorder="1" applyAlignment="1">
      <alignment horizontal="right" vertical="center" indent="1"/>
    </xf>
    <xf numFmtId="43" fontId="107" fillId="109" borderId="41" xfId="36096" applyNumberFormat="1" applyFont="1" applyFill="1" applyBorder="1" applyAlignment="1">
      <alignment horizontal="right" vertical="center" indent="1"/>
    </xf>
    <xf numFmtId="43" fontId="107" fillId="113" borderId="41" xfId="36096" applyNumberFormat="1" applyFont="1" applyFill="1" applyBorder="1" applyAlignment="1">
      <alignment horizontal="right" vertical="center" indent="1"/>
    </xf>
    <xf numFmtId="0" fontId="107" fillId="60" borderId="40" xfId="36096" quotePrefix="1" applyFont="1" applyFill="1" applyBorder="1" applyAlignment="1">
      <alignment horizontal="left" vertical="center"/>
    </xf>
    <xf numFmtId="43" fontId="109" fillId="60" borderId="0" xfId="36096" applyNumberFormat="1" applyFont="1" applyFill="1" applyAlignment="1">
      <alignment horizontal="right" vertical="center" indent="1"/>
    </xf>
    <xf numFmtId="0" fontId="107" fillId="60" borderId="40" xfId="36096" applyFont="1" applyFill="1" applyBorder="1" applyAlignment="1">
      <alignment vertical="center"/>
    </xf>
    <xf numFmtId="43" fontId="107" fillId="112" borderId="41" xfId="36096" applyNumberFormat="1" applyFont="1" applyFill="1" applyBorder="1" applyAlignment="1">
      <alignment horizontal="right" vertical="center" indent="1"/>
    </xf>
    <xf numFmtId="0" fontId="111" fillId="60" borderId="0" xfId="36096" applyFont="1" applyFill="1" applyAlignment="1">
      <alignment horizontal="center" vertical="center" wrapText="1"/>
    </xf>
    <xf numFmtId="0" fontId="11" fillId="60" borderId="0" xfId="36096" applyFill="1" applyAlignment="1" applyProtection="1">
      <alignment vertical="center"/>
      <protection locked="0"/>
    </xf>
    <xf numFmtId="43" fontId="11" fillId="60" borderId="0" xfId="36096" applyNumberFormat="1" applyFill="1" applyAlignment="1" applyProtection="1">
      <alignment vertical="center"/>
      <protection locked="0"/>
    </xf>
    <xf numFmtId="0" fontId="10" fillId="60" borderId="0" xfId="36096" applyFont="1" applyFill="1" applyAlignment="1" applyProtection="1">
      <alignment vertical="center"/>
      <protection locked="0"/>
    </xf>
    <xf numFmtId="0" fontId="11" fillId="60" borderId="0" xfId="36096" applyFill="1" applyAlignment="1">
      <alignment vertical="center"/>
    </xf>
    <xf numFmtId="0" fontId="10" fillId="60" borderId="0" xfId="36096" applyFont="1" applyFill="1" applyAlignment="1">
      <alignment vertical="center"/>
    </xf>
    <xf numFmtId="0" fontId="113" fillId="60" borderId="0" xfId="36096" applyFont="1" applyFill="1" applyAlignment="1">
      <alignment horizontal="left" vertical="center" wrapText="1"/>
    </xf>
    <xf numFmtId="0" fontId="113" fillId="60" borderId="0" xfId="36096" applyFont="1" applyFill="1" applyAlignment="1" applyProtection="1">
      <alignment vertical="center"/>
      <protection locked="0"/>
    </xf>
    <xf numFmtId="0" fontId="113" fillId="60" borderId="0" xfId="36096" applyFont="1" applyFill="1" applyAlignment="1" applyProtection="1">
      <alignment horizontal="center" vertical="center"/>
      <protection locked="0"/>
    </xf>
    <xf numFmtId="0" fontId="113" fillId="60" borderId="0" xfId="36096" applyFont="1" applyFill="1" applyAlignment="1">
      <alignment vertical="center"/>
    </xf>
    <xf numFmtId="17" fontId="65" fillId="60" borderId="0" xfId="36096" applyNumberFormat="1" applyFont="1" applyFill="1" applyAlignment="1">
      <alignment vertical="center"/>
    </xf>
    <xf numFmtId="0" fontId="113" fillId="60" borderId="0" xfId="36096" applyFont="1" applyFill="1" applyAlignment="1">
      <alignment horizontal="center" vertical="center"/>
    </xf>
    <xf numFmtId="0" fontId="114" fillId="60" borderId="0" xfId="36096" applyFont="1" applyFill="1" applyAlignment="1">
      <alignment horizontal="centerContinuous" vertical="center"/>
    </xf>
    <xf numFmtId="180" fontId="108" fillId="60" borderId="40" xfId="36097" applyNumberFormat="1" applyFont="1" applyFill="1" applyBorder="1" applyAlignment="1">
      <alignment horizontal="center" vertical="center" wrapText="1"/>
    </xf>
    <xf numFmtId="0" fontId="67" fillId="109" borderId="52" xfId="36096" applyFont="1" applyFill="1" applyBorder="1" applyAlignment="1">
      <alignment horizontal="center" vertical="center"/>
    </xf>
    <xf numFmtId="0" fontId="67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7" fillId="60" borderId="53" xfId="36096" quotePrefix="1" applyFont="1" applyFill="1" applyBorder="1" applyAlignment="1" applyProtection="1">
      <alignment horizontal="center" vertical="center"/>
      <protection locked="0"/>
    </xf>
    <xf numFmtId="0" fontId="107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7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7" fillId="60" borderId="48" xfId="36096" quotePrefix="1" applyFont="1" applyFill="1" applyBorder="1" applyAlignment="1">
      <alignment horizontal="center" vertical="center" wrapText="1"/>
    </xf>
    <xf numFmtId="0" fontId="107" fillId="60" borderId="48" xfId="36096" applyFont="1" applyFill="1" applyBorder="1" applyAlignment="1">
      <alignment horizontal="center" vertical="center" wrapText="1"/>
    </xf>
    <xf numFmtId="0" fontId="67" fillId="111" borderId="54" xfId="36096" quotePrefix="1" applyFont="1" applyFill="1" applyBorder="1" applyAlignment="1">
      <alignment horizontal="center" vertical="center" wrapText="1"/>
    </xf>
    <xf numFmtId="0" fontId="67" fillId="109" borderId="54" xfId="36096" quotePrefix="1" applyFont="1" applyFill="1" applyBorder="1" applyAlignment="1">
      <alignment horizontal="center" vertical="center" wrapText="1"/>
    </xf>
    <xf numFmtId="0" fontId="107" fillId="60" borderId="14" xfId="36096" quotePrefix="1" applyFont="1" applyFill="1" applyBorder="1" applyAlignment="1">
      <alignment horizontal="center" vertical="center" wrapText="1"/>
    </xf>
    <xf numFmtId="0" fontId="107" fillId="60" borderId="14" xfId="36096" applyFont="1" applyFill="1" applyBorder="1" applyAlignment="1">
      <alignment horizontal="center" vertical="center" wrapText="1"/>
    </xf>
    <xf numFmtId="0" fontId="67" fillId="112" borderId="54" xfId="36096" quotePrefix="1" applyFont="1" applyFill="1" applyBorder="1" applyAlignment="1">
      <alignment horizontal="center" vertical="center" wrapText="1"/>
    </xf>
    <xf numFmtId="0" fontId="67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8" fillId="0" borderId="24" xfId="6" applyNumberFormat="1" applyFont="1" applyBorder="1"/>
    <xf numFmtId="168" fontId="58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6" fillId="0" borderId="0" xfId="0" applyFont="1"/>
    <xf numFmtId="0" fontId="60" fillId="0" borderId="0" xfId="0" applyFont="1"/>
    <xf numFmtId="0" fontId="124" fillId="0" borderId="0" xfId="0" applyFont="1"/>
    <xf numFmtId="2" fontId="58" fillId="0" borderId="0" xfId="6" applyNumberFormat="1" applyFont="1"/>
    <xf numFmtId="43" fontId="125" fillId="108" borderId="0" xfId="36912" applyNumberFormat="1" applyFont="1" applyFill="1" applyAlignment="1">
      <alignment horizontal="right"/>
    </xf>
    <xf numFmtId="43" fontId="3" fillId="108" borderId="0" xfId="36912" applyNumberFormat="1" applyFont="1" applyFill="1"/>
    <xf numFmtId="43" fontId="49" fillId="108" borderId="0" xfId="36912" applyNumberFormat="1" applyFont="1" applyFill="1"/>
    <xf numFmtId="43" fontId="126" fillId="108" borderId="0" xfId="36912" applyNumberFormat="1" applyFont="1" applyFill="1" applyAlignment="1">
      <alignment horizontal="left" vertical="center" wrapText="1"/>
    </xf>
    <xf numFmtId="43" fontId="3" fillId="108" borderId="0" xfId="36912" applyNumberFormat="1" applyFont="1" applyFill="1" applyAlignment="1">
      <alignment horizontal="left" indent="1"/>
    </xf>
    <xf numFmtId="43" fontId="127" fillId="108" borderId="0" xfId="36912" applyNumberFormat="1" applyFont="1" applyFill="1"/>
    <xf numFmtId="43" fontId="3" fillId="108" borderId="0" xfId="36912" applyNumberFormat="1" applyFont="1" applyFill="1" applyAlignment="1">
      <alignment horizontal="left" indent="2"/>
    </xf>
    <xf numFmtId="43" fontId="49" fillId="108" borderId="0" xfId="36912" applyNumberFormat="1" applyFont="1" applyFill="1" applyAlignment="1">
      <alignment horizontal="left" indent="1"/>
    </xf>
    <xf numFmtId="0" fontId="11" fillId="0" borderId="0" xfId="0" applyFont="1"/>
    <xf numFmtId="43" fontId="0" fillId="0" borderId="0" xfId="0" applyNumberFormat="1"/>
    <xf numFmtId="168" fontId="58" fillId="0" borderId="0" xfId="0" applyNumberFormat="1" applyFont="1" applyAlignment="1">
      <alignment horizontal="center" vertical="center" wrapText="1"/>
    </xf>
    <xf numFmtId="168" fontId="58" fillId="0" borderId="0" xfId="6" applyNumberFormat="1" applyFont="1" applyAlignment="1">
      <alignment horizontal="center" vertical="center"/>
    </xf>
    <xf numFmtId="168" fontId="58" fillId="0" borderId="0" xfId="0" applyNumberFormat="1" applyFont="1" applyAlignment="1">
      <alignment horizontal="center" vertical="center"/>
    </xf>
    <xf numFmtId="182" fontId="58" fillId="0" borderId="0" xfId="0" applyNumberFormat="1" applyFont="1" applyAlignment="1">
      <alignment horizontal="left" vertical="top"/>
    </xf>
    <xf numFmtId="0" fontId="128" fillId="0" borderId="0" xfId="46713"/>
    <xf numFmtId="168" fontId="61" fillId="0" borderId="0" xfId="46714" applyNumberFormat="1" applyFont="1" applyAlignment="1">
      <alignment horizontal="left" vertical="top"/>
    </xf>
    <xf numFmtId="168" fontId="58" fillId="0" borderId="0" xfId="46714" applyNumberFormat="1" applyFont="1" applyAlignment="1">
      <alignment horizontal="left" vertical="top"/>
    </xf>
    <xf numFmtId="168" fontId="60" fillId="24" borderId="10" xfId="46714" applyNumberFormat="1" applyFont="1" applyFill="1" applyBorder="1" applyAlignment="1">
      <alignment horizontal="left" vertical="top"/>
    </xf>
    <xf numFmtId="168" fontId="60" fillId="24" borderId="12" xfId="46714" applyNumberFormat="1" applyFont="1" applyFill="1" applyBorder="1" applyAlignment="1">
      <alignment horizontal="left" vertical="top"/>
    </xf>
    <xf numFmtId="168" fontId="63" fillId="29" borderId="10" xfId="46715" applyNumberFormat="1" applyFont="1" applyBorder="1" applyAlignment="1">
      <alignment horizontal="left" vertical="top" wrapText="1"/>
    </xf>
    <xf numFmtId="0" fontId="58" fillId="0" borderId="0" xfId="46713" applyFont="1" applyAlignment="1">
      <alignment horizontal="left" vertical="top"/>
    </xf>
    <xf numFmtId="0" fontId="63" fillId="29" borderId="10" xfId="46715" applyFont="1" applyBorder="1" applyAlignment="1">
      <alignment horizontal="left" vertical="top" wrapText="1"/>
    </xf>
    <xf numFmtId="0" fontId="63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8" fillId="114" borderId="0" xfId="46713" applyFill="1"/>
    <xf numFmtId="166" fontId="58" fillId="0" borderId="0" xfId="0" applyNumberFormat="1" applyFont="1" applyAlignment="1">
      <alignment horizontal="left" vertical="top"/>
    </xf>
    <xf numFmtId="11" fontId="128" fillId="0" borderId="0" xfId="46713" applyNumberFormat="1"/>
    <xf numFmtId="9" fontId="128" fillId="0" borderId="0" xfId="36095" applyFont="1"/>
    <xf numFmtId="0" fontId="61" fillId="0" borderId="0" xfId="9" applyFont="1" applyAlignment="1">
      <alignment horizontal="left" vertical="top"/>
    </xf>
    <xf numFmtId="0" fontId="59" fillId="24" borderId="10" xfId="9" applyFont="1" applyFill="1" applyBorder="1" applyAlignment="1">
      <alignment horizontal="left" vertical="top"/>
    </xf>
    <xf numFmtId="0" fontId="59" fillId="24" borderId="0" xfId="9" applyFont="1" applyFill="1" applyAlignment="1">
      <alignment horizontal="left" vertical="top" wrapText="1"/>
    </xf>
    <xf numFmtId="0" fontId="63" fillId="29" borderId="10" xfId="46717" applyFont="1" applyBorder="1" applyAlignment="1">
      <alignment horizontal="left" vertical="top" wrapText="1"/>
    </xf>
    <xf numFmtId="0" fontId="63" fillId="29" borderId="0" xfId="46717" applyFont="1" applyBorder="1" applyAlignment="1">
      <alignment horizontal="left" vertical="top" wrapText="1"/>
    </xf>
    <xf numFmtId="1" fontId="128" fillId="0" borderId="0" xfId="46713" applyNumberFormat="1"/>
    <xf numFmtId="2" fontId="58" fillId="0" borderId="0" xfId="0" applyNumberFormat="1" applyFont="1" applyAlignment="1">
      <alignment horizontal="left" vertical="top"/>
    </xf>
    <xf numFmtId="0" fontId="67" fillId="58" borderId="0" xfId="0" applyFont="1" applyFill="1" applyAlignment="1">
      <alignment horizontal="center"/>
    </xf>
    <xf numFmtId="0" fontId="67" fillId="112" borderId="47" xfId="36096" applyFont="1" applyFill="1" applyBorder="1" applyAlignment="1">
      <alignment horizontal="center" vertical="center"/>
    </xf>
    <xf numFmtId="0" fontId="67" fillId="112" borderId="48" xfId="36096" applyFont="1" applyFill="1" applyBorder="1" applyAlignment="1">
      <alignment horizontal="center" vertical="center"/>
    </xf>
    <xf numFmtId="0" fontId="67" fillId="112" borderId="49" xfId="36096" applyFont="1" applyFill="1" applyBorder="1" applyAlignment="1">
      <alignment horizontal="center" vertical="center"/>
    </xf>
    <xf numFmtId="0" fontId="109" fillId="108" borderId="0" xfId="36096" applyFont="1" applyFill="1" applyAlignment="1">
      <alignment horizontal="center" vertical="top" textRotation="180"/>
    </xf>
    <xf numFmtId="0" fontId="110" fillId="60" borderId="43" xfId="36096" applyFont="1" applyFill="1" applyBorder="1" applyAlignment="1">
      <alignment horizontal="center" vertical="center" wrapText="1"/>
    </xf>
    <xf numFmtId="1" fontId="112" fillId="60" borderId="44" xfId="36096" applyNumberFormat="1" applyFont="1" applyFill="1" applyBorder="1" applyAlignment="1" applyProtection="1">
      <alignment horizontal="center" vertical="center"/>
      <protection locked="0"/>
    </xf>
    <xf numFmtId="1" fontId="112" fillId="60" borderId="45" xfId="36096" applyNumberFormat="1" applyFont="1" applyFill="1" applyBorder="1" applyAlignment="1" applyProtection="1">
      <alignment horizontal="center" vertical="center"/>
      <protection locked="0"/>
    </xf>
    <xf numFmtId="180" fontId="108" fillId="0" borderId="10" xfId="36097" applyNumberFormat="1" applyFont="1" applyBorder="1" applyAlignment="1">
      <alignment horizontal="center" vertical="center" wrapText="1"/>
    </xf>
    <xf numFmtId="180" fontId="108" fillId="0" borderId="46" xfId="36097" applyNumberFormat="1" applyFont="1" applyBorder="1" applyAlignment="1">
      <alignment horizontal="center" vertical="center" wrapText="1"/>
    </xf>
    <xf numFmtId="180" fontId="108" fillId="0" borderId="0" xfId="36097" applyNumberFormat="1" applyFont="1" applyAlignment="1">
      <alignment horizontal="center" vertical="center" wrapText="1"/>
    </xf>
    <xf numFmtId="180" fontId="108" fillId="0" borderId="40" xfId="36097" applyNumberFormat="1" applyFont="1" applyBorder="1" applyAlignment="1">
      <alignment horizontal="center" vertical="center" wrapText="1"/>
    </xf>
    <xf numFmtId="0" fontId="67" fillId="110" borderId="47" xfId="36096" applyFont="1" applyFill="1" applyBorder="1" applyAlignment="1" applyProtection="1">
      <alignment horizontal="center" vertical="center"/>
      <protection locked="0"/>
    </xf>
    <xf numFmtId="0" fontId="67" fillId="110" borderId="48" xfId="36096" applyFont="1" applyFill="1" applyBorder="1" applyAlignment="1" applyProtection="1">
      <alignment horizontal="center" vertical="center"/>
      <protection locked="0"/>
    </xf>
    <xf numFmtId="0" fontId="67" fillId="110" borderId="49" xfId="36096" applyFont="1" applyFill="1" applyBorder="1" applyAlignment="1" applyProtection="1">
      <alignment horizontal="center" vertical="center"/>
      <protection locked="0"/>
    </xf>
    <xf numFmtId="0" fontId="67" fillId="111" borderId="50" xfId="36096" applyFont="1" applyFill="1" applyBorder="1" applyAlignment="1">
      <alignment horizontal="center" vertical="center"/>
    </xf>
    <xf numFmtId="0" fontId="67" fillId="111" borderId="51" xfId="36096" applyFont="1" applyFill="1" applyBorder="1" applyAlignment="1">
      <alignment horizontal="center" vertical="center"/>
    </xf>
    <xf numFmtId="0" fontId="67" fillId="111" borderId="49" xfId="36096" applyFont="1" applyFill="1" applyBorder="1" applyAlignment="1">
      <alignment horizontal="center" vertical="center"/>
    </xf>
  </cellXfs>
  <cellStyles count="46718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F4" zoomScale="80" zoomScaleNormal="80" workbookViewId="0">
      <selection activeCell="L17" sqref="L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3" t="s">
        <v>89</v>
      </c>
      <c r="C2" s="143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4">
        <v>2015</v>
      </c>
      <c r="C3" s="145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46" t="s">
        <v>90</v>
      </c>
      <c r="C4" s="147"/>
      <c r="D4" s="79"/>
      <c r="E4" s="150" t="s">
        <v>91</v>
      </c>
      <c r="F4" s="151"/>
      <c r="G4" s="151"/>
      <c r="H4" s="151"/>
      <c r="I4" s="152"/>
      <c r="J4" s="153" t="s">
        <v>92</v>
      </c>
      <c r="K4" s="154"/>
      <c r="L4" s="154"/>
      <c r="M4" s="154"/>
      <c r="N4" s="154"/>
      <c r="O4" s="154"/>
      <c r="P4" s="154"/>
      <c r="Q4" s="155"/>
      <c r="R4" s="80" t="s">
        <v>93</v>
      </c>
      <c r="S4" s="139" t="s">
        <v>94</v>
      </c>
      <c r="T4" s="140"/>
      <c r="U4" s="140"/>
      <c r="V4" s="140"/>
      <c r="W4" s="140"/>
      <c r="X4" s="140"/>
      <c r="Y4" s="140"/>
      <c r="Z4" s="141"/>
      <c r="AA4" s="81" t="s">
        <v>95</v>
      </c>
    </row>
    <row r="5" spans="2:29" ht="60.75" thickBot="1">
      <c r="B5" s="148"/>
      <c r="C5" s="149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2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2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2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2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2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2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2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2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2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2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38" t="s">
        <v>195</v>
      </c>
      <c r="U24" s="138"/>
      <c r="V24" s="138"/>
      <c r="W24" s="138"/>
      <c r="X24" s="138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0"/>
  <sheetViews>
    <sheetView topLeftCell="A9" zoomScale="85" zoomScaleNormal="85" workbookViewId="0">
      <selection activeCell="M41" sqref="M41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ht="15.75" customHeight="1">
      <c r="B5" s="39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19" t="s">
        <v>7</v>
      </c>
      <c r="C6" s="20" t="s">
        <v>28</v>
      </c>
      <c r="D6" s="19" t="s">
        <v>0</v>
      </c>
      <c r="E6" s="19" t="s">
        <v>3</v>
      </c>
      <c r="F6" s="19" t="s">
        <v>4</v>
      </c>
      <c r="G6" s="19" t="s">
        <v>8</v>
      </c>
      <c r="H6" s="19" t="s">
        <v>9</v>
      </c>
      <c r="I6" s="19" t="s">
        <v>10</v>
      </c>
      <c r="J6" s="19" t="s">
        <v>12</v>
      </c>
    </row>
    <row r="7" spans="2:10" ht="33.75" customHeight="1">
      <c r="B7" s="21" t="s">
        <v>33</v>
      </c>
      <c r="C7" s="21" t="s">
        <v>29</v>
      </c>
      <c r="D7" s="21" t="s">
        <v>24</v>
      </c>
      <c r="E7" s="21" t="s">
        <v>25</v>
      </c>
      <c r="F7" s="21" t="s">
        <v>4</v>
      </c>
      <c r="G7" s="21" t="s">
        <v>36</v>
      </c>
      <c r="H7" s="21" t="s">
        <v>37</v>
      </c>
      <c r="I7" s="21" t="s">
        <v>26</v>
      </c>
      <c r="J7" s="21" t="s">
        <v>27</v>
      </c>
    </row>
    <row r="8" spans="2:10" ht="15.75" customHeight="1">
      <c r="B8" s="26" t="s">
        <v>42</v>
      </c>
      <c r="C8" s="26"/>
      <c r="D8" s="24" t="s">
        <v>63</v>
      </c>
      <c r="E8" s="25" t="s">
        <v>117</v>
      </c>
      <c r="F8" s="26" t="s">
        <v>46</v>
      </c>
      <c r="G8" s="26" t="s">
        <v>204</v>
      </c>
      <c r="H8" s="26"/>
      <c r="I8" s="26"/>
      <c r="J8" s="26"/>
    </row>
    <row r="9" spans="2:10" ht="15.75" customHeight="1">
      <c r="B9" s="26" t="s">
        <v>42</v>
      </c>
      <c r="C9" s="26"/>
      <c r="D9" s="24" t="s">
        <v>113</v>
      </c>
      <c r="E9" s="25" t="s">
        <v>118</v>
      </c>
      <c r="F9" s="26" t="s">
        <v>46</v>
      </c>
      <c r="G9" s="26" t="s">
        <v>204</v>
      </c>
      <c r="H9" s="26"/>
      <c r="I9" s="26"/>
      <c r="J9" s="26"/>
    </row>
    <row r="10" spans="2:10" ht="15.75" customHeight="1">
      <c r="B10" s="26" t="s">
        <v>42</v>
      </c>
      <c r="C10" s="26"/>
      <c r="D10" s="24" t="s">
        <v>114</v>
      </c>
      <c r="E10" s="25" t="s">
        <v>119</v>
      </c>
      <c r="F10" s="26" t="s">
        <v>46</v>
      </c>
      <c r="G10" s="26" t="s">
        <v>204</v>
      </c>
      <c r="H10" s="26"/>
      <c r="I10" s="26"/>
      <c r="J10" s="26"/>
    </row>
    <row r="11" spans="2:10" ht="15.75" customHeight="1">
      <c r="B11" s="26" t="s">
        <v>42</v>
      </c>
      <c r="C11" s="26"/>
      <c r="D11" s="24" t="s">
        <v>115</v>
      </c>
      <c r="E11" s="25" t="s">
        <v>120</v>
      </c>
      <c r="F11" s="26" t="s">
        <v>46</v>
      </c>
      <c r="G11" s="26" t="s">
        <v>204</v>
      </c>
      <c r="H11" s="26"/>
      <c r="I11" s="26"/>
      <c r="J11" s="26"/>
    </row>
    <row r="12" spans="2:10" ht="15.75" customHeight="1">
      <c r="B12" s="26" t="s">
        <v>42</v>
      </c>
      <c r="C12" s="26"/>
      <c r="D12" s="24" t="s">
        <v>116</v>
      </c>
      <c r="E12" s="25" t="s">
        <v>121</v>
      </c>
      <c r="F12" s="26" t="s">
        <v>46</v>
      </c>
      <c r="G12" s="26" t="s">
        <v>204</v>
      </c>
      <c r="H12" s="26"/>
      <c r="I12" s="26"/>
      <c r="J12" s="26"/>
    </row>
    <row r="13" spans="2:10" ht="15.75" customHeight="1">
      <c r="B13" s="26" t="s">
        <v>42</v>
      </c>
      <c r="C13" s="26"/>
      <c r="D13" s="24" t="s">
        <v>64</v>
      </c>
      <c r="E13" s="25" t="s">
        <v>122</v>
      </c>
      <c r="F13" s="26" t="s">
        <v>46</v>
      </c>
      <c r="G13" s="26" t="s">
        <v>204</v>
      </c>
      <c r="H13" s="26"/>
      <c r="I13" s="26"/>
      <c r="J13" s="26"/>
    </row>
    <row r="14" spans="2:10" ht="15.75" customHeight="1">
      <c r="B14" s="26" t="s">
        <v>42</v>
      </c>
      <c r="C14" s="26"/>
      <c r="D14" s="24" t="s">
        <v>65</v>
      </c>
      <c r="E14" s="25" t="s">
        <v>123</v>
      </c>
      <c r="F14" s="26" t="s">
        <v>46</v>
      </c>
      <c r="G14" s="26" t="s">
        <v>204</v>
      </c>
      <c r="H14" s="26"/>
      <c r="I14" s="26"/>
      <c r="J14" s="26"/>
    </row>
    <row r="15" spans="2:10" ht="15.75" customHeight="1">
      <c r="B15" s="26" t="s">
        <v>42</v>
      </c>
      <c r="C15" s="26"/>
      <c r="D15" s="24" t="s">
        <v>66</v>
      </c>
      <c r="E15" s="25" t="s">
        <v>124</v>
      </c>
      <c r="F15" s="26" t="s">
        <v>46</v>
      </c>
      <c r="G15" s="26" t="s">
        <v>204</v>
      </c>
      <c r="H15" s="26"/>
      <c r="I15" s="26"/>
      <c r="J15" s="26"/>
    </row>
    <row r="16" spans="2:10" ht="15.75" customHeight="1">
      <c r="B16" s="26" t="s">
        <v>42</v>
      </c>
      <c r="C16" s="26"/>
      <c r="D16" s="24" t="s">
        <v>67</v>
      </c>
      <c r="E16" s="25" t="s">
        <v>125</v>
      </c>
      <c r="F16" s="26" t="s">
        <v>46</v>
      </c>
      <c r="G16" s="26" t="s">
        <v>204</v>
      </c>
      <c r="H16" s="26"/>
      <c r="I16" s="26"/>
      <c r="J16" s="26"/>
    </row>
    <row r="17" spans="2:15" ht="15.75" customHeight="1">
      <c r="B17" s="26" t="s">
        <v>175</v>
      </c>
      <c r="C17" s="26"/>
      <c r="D17" s="24" t="s">
        <v>126</v>
      </c>
      <c r="E17" s="25" t="s">
        <v>176</v>
      </c>
      <c r="F17" s="26" t="s">
        <v>177</v>
      </c>
      <c r="G17" s="26"/>
      <c r="H17" s="26"/>
      <c r="I17" s="26"/>
      <c r="J17" s="26"/>
    </row>
    <row r="18" spans="2:15" ht="15.75" customHeight="1">
      <c r="B18" s="115"/>
      <c r="C18" s="115"/>
      <c r="D18" s="114"/>
      <c r="E18" s="113"/>
      <c r="F18" s="115"/>
      <c r="G18" s="115"/>
      <c r="H18" s="115"/>
      <c r="I18" s="115"/>
      <c r="J18" s="115"/>
      <c r="L18" s="12"/>
      <c r="M18" s="13"/>
    </row>
    <row r="19" spans="2:15" ht="15.75" customHeight="1">
      <c r="E19" s="14"/>
      <c r="F19" s="14"/>
    </row>
    <row r="20" spans="2:15" ht="15.75" customHeight="1">
      <c r="D20" s="41" t="s">
        <v>76</v>
      </c>
      <c r="E20" s="14"/>
      <c r="F20" s="14"/>
    </row>
    <row r="21" spans="2:15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585</v>
      </c>
    </row>
    <row r="22" spans="2:15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15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15" ht="15.75" customHeight="1">
      <c r="B24" s="32" t="str">
        <f>D40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15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15" ht="15.75" customHeight="1">
      <c r="B26" s="32" t="str">
        <f>D41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7">
        <v>0.92</v>
      </c>
    </row>
    <row r="27" spans="2:15" ht="15.75" customHeight="1">
      <c r="B27" s="32" t="str">
        <f>D42</f>
        <v>FTE-INDDSL_00</v>
      </c>
      <c r="C27" s="31" t="str">
        <f t="shared" ref="C27:C34" si="0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7">
        <v>0.92</v>
      </c>
    </row>
    <row r="28" spans="2:15" ht="15.75" customHeight="1">
      <c r="B28" s="32"/>
      <c r="C28" s="31" t="s">
        <v>584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7"/>
      <c r="O28" s="4">
        <v>2.4</v>
      </c>
    </row>
    <row r="29" spans="2:15" ht="15.75" customHeight="1">
      <c r="B29" s="32" t="str">
        <f t="shared" ref="B29:B34" si="1">D43</f>
        <v>FTE-INDLPG_00</v>
      </c>
      <c r="C29" s="31" t="str">
        <f t="shared" si="0"/>
        <v>LPG</v>
      </c>
      <c r="D29" s="24" t="str">
        <f t="shared" ref="D29:D34" si="2">+D11</f>
        <v>INDLPG</v>
      </c>
      <c r="E29" s="30"/>
      <c r="F29" s="30"/>
      <c r="G29" s="30"/>
      <c r="H29" s="30"/>
      <c r="I29" s="29">
        <v>1</v>
      </c>
      <c r="J29" s="27">
        <v>100</v>
      </c>
      <c r="N29" s="137"/>
    </row>
    <row r="30" spans="2:15" ht="15.75" customHeight="1">
      <c r="B30" s="32" t="str">
        <f t="shared" si="1"/>
        <v>FTE-INDFOL_00</v>
      </c>
      <c r="C30" s="31" t="str">
        <f t="shared" si="0"/>
        <v>FOL</v>
      </c>
      <c r="D30" s="24" t="str">
        <f t="shared" si="2"/>
        <v>INDFOL</v>
      </c>
      <c r="E30" s="30"/>
      <c r="F30" s="30"/>
      <c r="G30" s="30"/>
      <c r="H30" s="30"/>
      <c r="I30" s="29">
        <v>1</v>
      </c>
      <c r="J30" s="27">
        <v>100</v>
      </c>
      <c r="N30" s="137">
        <v>0.92</v>
      </c>
    </row>
    <row r="31" spans="2:15" ht="15.75" customHeight="1">
      <c r="B31" s="32" t="str">
        <f t="shared" si="1"/>
        <v>FTE-INDNGA_00</v>
      </c>
      <c r="C31" s="31" t="str">
        <f t="shared" si="0"/>
        <v>NGA</v>
      </c>
      <c r="D31" s="24" t="str">
        <f t="shared" si="2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7">
        <v>0.746</v>
      </c>
    </row>
    <row r="32" spans="2:15" ht="15.75" customHeight="1">
      <c r="B32" s="32" t="str">
        <f t="shared" si="1"/>
        <v>FTE-INDGEO_00</v>
      </c>
      <c r="C32" s="31" t="str">
        <f t="shared" si="0"/>
        <v>GEO</v>
      </c>
      <c r="D32" s="24" t="str">
        <f t="shared" si="2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1"/>
        <v>FTE-INDBIG_00</v>
      </c>
      <c r="C33" s="31" t="str">
        <f t="shared" si="0"/>
        <v>BIG</v>
      </c>
      <c r="D33" s="24" t="str">
        <f t="shared" si="2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1"/>
        <v>FTE-INDWOD_00</v>
      </c>
      <c r="C34" s="31" t="str">
        <f t="shared" si="0"/>
        <v>WOD</v>
      </c>
      <c r="D34" s="24" t="str">
        <f t="shared" si="2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>
      <c r="B36" s="40" t="s">
        <v>13</v>
      </c>
      <c r="C36" s="7"/>
      <c r="D36" s="8"/>
      <c r="E36" s="8"/>
      <c r="F36" s="8"/>
      <c r="G36" s="8"/>
      <c r="H36" s="8"/>
      <c r="I36" s="8"/>
      <c r="J36" s="8"/>
    </row>
    <row r="37" spans="2:14" ht="15.75" customHeight="1">
      <c r="B37" s="9" t="s">
        <v>11</v>
      </c>
      <c r="C37" s="10" t="s">
        <v>28</v>
      </c>
      <c r="D37" s="9" t="s">
        <v>1</v>
      </c>
      <c r="E37" s="9" t="s">
        <v>2</v>
      </c>
      <c r="F37" s="9" t="s">
        <v>14</v>
      </c>
      <c r="G37" s="9" t="s">
        <v>15</v>
      </c>
      <c r="H37" s="9" t="s">
        <v>16</v>
      </c>
      <c r="I37" s="9" t="s">
        <v>17</v>
      </c>
      <c r="J37" s="9" t="s">
        <v>18</v>
      </c>
    </row>
    <row r="38" spans="2:14" ht="15.75" customHeight="1" thickBot="1">
      <c r="B38" s="11" t="s">
        <v>34</v>
      </c>
      <c r="C38" s="11" t="s">
        <v>29</v>
      </c>
      <c r="D38" s="11" t="s">
        <v>19</v>
      </c>
      <c r="E38" s="11" t="s">
        <v>20</v>
      </c>
      <c r="F38" s="11" t="s">
        <v>21</v>
      </c>
      <c r="G38" s="11" t="s">
        <v>22</v>
      </c>
      <c r="H38" s="11" t="s">
        <v>39</v>
      </c>
      <c r="I38" s="11" t="s">
        <v>38</v>
      </c>
      <c r="J38" s="11" t="s">
        <v>23</v>
      </c>
    </row>
    <row r="39" spans="2:14" ht="15.75" customHeight="1">
      <c r="B39" s="18" t="s">
        <v>48</v>
      </c>
      <c r="C39" s="18"/>
      <c r="D39" s="18"/>
      <c r="E39" s="18"/>
      <c r="F39" s="18"/>
      <c r="G39" s="18"/>
      <c r="H39" s="18"/>
      <c r="I39" s="18"/>
      <c r="J39" s="18"/>
    </row>
    <row r="40" spans="2:14" ht="15.75" customHeight="1">
      <c r="B40" s="23" t="s">
        <v>57</v>
      </c>
      <c r="C40" s="23"/>
      <c r="D40" s="32" t="str">
        <f t="shared" ref="D40:D48" si="3">"FTE-"&amp;D8&amp;"_00"</f>
        <v>FTE-INDCOA_00</v>
      </c>
      <c r="E40" s="28" t="str">
        <f t="shared" ref="E40:E48" si="4">"Existing fuel technology "&amp;E8</f>
        <v>Existing fuel technology Industrial Coal</v>
      </c>
      <c r="F40" s="23" t="s">
        <v>46</v>
      </c>
      <c r="G40" s="23" t="s">
        <v>71</v>
      </c>
      <c r="H40" s="23"/>
      <c r="I40" s="23"/>
      <c r="J40" s="23"/>
    </row>
    <row r="41" spans="2:14" ht="15.75" customHeight="1">
      <c r="B41" s="23" t="s">
        <v>57</v>
      </c>
      <c r="C41" s="23"/>
      <c r="D41" s="32" t="str">
        <f t="shared" si="3"/>
        <v>FTE-INDPET_00</v>
      </c>
      <c r="E41" s="28" t="str">
        <f t="shared" si="4"/>
        <v>Existing fuel technology Industrial Petroleum</v>
      </c>
      <c r="F41" s="23" t="s">
        <v>46</v>
      </c>
      <c r="G41" s="23" t="s">
        <v>71</v>
      </c>
      <c r="H41" s="23"/>
      <c r="I41" s="23"/>
      <c r="J41" s="23"/>
    </row>
    <row r="42" spans="2:14" ht="15.75" customHeight="1">
      <c r="B42" s="23" t="s">
        <v>57</v>
      </c>
      <c r="C42" s="23"/>
      <c r="D42" s="32" t="str">
        <f t="shared" si="3"/>
        <v>FTE-INDDSL_00</v>
      </c>
      <c r="E42" s="28" t="str">
        <f t="shared" si="4"/>
        <v>Existing fuel technology Industrial Diesel</v>
      </c>
      <c r="F42" s="23" t="s">
        <v>46</v>
      </c>
      <c r="G42" s="23" t="s">
        <v>71</v>
      </c>
      <c r="H42" s="23"/>
      <c r="I42" s="23"/>
      <c r="J42" s="23"/>
    </row>
    <row r="43" spans="2:14" ht="15.75" customHeight="1">
      <c r="B43" s="23" t="s">
        <v>57</v>
      </c>
      <c r="C43" s="23"/>
      <c r="D43" s="32" t="str">
        <f t="shared" si="3"/>
        <v>FTE-INDLPG_00</v>
      </c>
      <c r="E43" s="28" t="str">
        <f t="shared" si="4"/>
        <v>Existing fuel technology Industrial LPG</v>
      </c>
      <c r="F43" s="23" t="s">
        <v>46</v>
      </c>
      <c r="G43" s="23" t="s">
        <v>71</v>
      </c>
      <c r="H43" s="23"/>
      <c r="I43" s="23"/>
      <c r="J43" s="23"/>
    </row>
    <row r="44" spans="2:14" ht="15.75" customHeight="1">
      <c r="B44" s="23" t="s">
        <v>57</v>
      </c>
      <c r="C44" s="23"/>
      <c r="D44" s="32" t="str">
        <f t="shared" si="3"/>
        <v>FTE-INDFOL_00</v>
      </c>
      <c r="E44" s="28" t="str">
        <f t="shared" si="4"/>
        <v>Existing fuel technology Industrial Fuel oil</v>
      </c>
      <c r="F44" s="23" t="s">
        <v>46</v>
      </c>
      <c r="G44" s="23" t="s">
        <v>71</v>
      </c>
      <c r="H44" s="23"/>
      <c r="I44" s="23"/>
      <c r="J44" s="23"/>
    </row>
    <row r="45" spans="2:14" ht="15.75" customHeight="1">
      <c r="B45" s="23" t="s">
        <v>57</v>
      </c>
      <c r="C45" s="23"/>
      <c r="D45" s="32" t="str">
        <f t="shared" si="3"/>
        <v>FTE-INDNGA_00</v>
      </c>
      <c r="E45" s="28" t="str">
        <f t="shared" si="4"/>
        <v>Existing fuel technology Industrial Natural gas</v>
      </c>
      <c r="F45" s="23" t="s">
        <v>46</v>
      </c>
      <c r="G45" s="23" t="s">
        <v>71</v>
      </c>
      <c r="H45" s="23"/>
      <c r="I45" s="23"/>
      <c r="J45" s="23"/>
    </row>
    <row r="46" spans="2:14" ht="15.75" customHeight="1">
      <c r="B46" s="23" t="s">
        <v>57</v>
      </c>
      <c r="C46" s="23"/>
      <c r="D46" s="32" t="str">
        <f t="shared" si="3"/>
        <v>FTE-INDGEO_00</v>
      </c>
      <c r="E46" s="28" t="str">
        <f t="shared" si="4"/>
        <v>Existing fuel technology Industrial Geothermal</v>
      </c>
      <c r="F46" s="23" t="s">
        <v>46</v>
      </c>
      <c r="G46" s="23" t="s">
        <v>71</v>
      </c>
      <c r="H46" s="23"/>
      <c r="I46" s="23"/>
      <c r="J46" s="23"/>
    </row>
    <row r="47" spans="2:14" ht="15.75" customHeight="1">
      <c r="B47" s="23" t="s">
        <v>57</v>
      </c>
      <c r="C47" s="23"/>
      <c r="D47" s="32" t="str">
        <f t="shared" si="3"/>
        <v>FTE-INDBIG_00</v>
      </c>
      <c r="E47" s="28" t="str">
        <f t="shared" si="4"/>
        <v>Existing fuel technology Industrial Biogas</v>
      </c>
      <c r="F47" s="23" t="s">
        <v>46</v>
      </c>
      <c r="G47" s="23" t="s">
        <v>71</v>
      </c>
      <c r="H47" s="23"/>
      <c r="I47" s="23"/>
      <c r="J47" s="23"/>
    </row>
    <row r="48" spans="2:14" ht="15.75" customHeight="1">
      <c r="B48" s="23" t="s">
        <v>57</v>
      </c>
      <c r="C48" s="23"/>
      <c r="D48" s="32" t="str">
        <f t="shared" si="3"/>
        <v>FTE-INDWOD_00</v>
      </c>
      <c r="E48" s="28" t="str">
        <f t="shared" si="4"/>
        <v>Existing fuel technology Industrial Wood</v>
      </c>
      <c r="F48" s="23" t="s">
        <v>46</v>
      </c>
      <c r="G48" s="23" t="s">
        <v>71</v>
      </c>
      <c r="H48" s="23"/>
      <c r="I48" s="23"/>
      <c r="J48" s="2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V143"/>
  <sheetViews>
    <sheetView topLeftCell="I61" zoomScale="70" zoomScaleNormal="70" workbookViewId="0">
      <selection activeCell="X92" sqref="X92"/>
    </sheetView>
  </sheetViews>
  <sheetFormatPr defaultRowHeight="14.25"/>
  <cols>
    <col min="1" max="2" width="11.7109375" style="117" customWidth="1"/>
    <col min="3" max="5" width="26" style="117" customWidth="1"/>
    <col min="6" max="6" width="58.28515625" style="117" customWidth="1"/>
    <col min="7" max="8" width="28.42578125" style="117" customWidth="1"/>
    <col min="9" max="9" width="14.85546875" style="117" customWidth="1"/>
    <col min="10" max="15" width="9.140625" style="117"/>
    <col min="16" max="16" width="35.28515625" style="117" bestFit="1" customWidth="1"/>
    <col min="17" max="17" width="26" style="117" customWidth="1"/>
    <col min="18" max="16384" width="9.140625" style="117"/>
  </cols>
  <sheetData>
    <row r="5" spans="3:22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N5" s="39" t="s">
        <v>13</v>
      </c>
      <c r="O5" s="39"/>
      <c r="P5" s="39"/>
      <c r="Q5" s="39"/>
      <c r="R5" s="39"/>
      <c r="S5" s="39"/>
      <c r="T5" s="39"/>
      <c r="U5" s="39"/>
      <c r="V5" s="39"/>
    </row>
    <row r="6" spans="3:22">
      <c r="C6" s="120" t="s">
        <v>7</v>
      </c>
      <c r="D6" s="121" t="s">
        <v>28</v>
      </c>
      <c r="E6" s="120" t="s">
        <v>0</v>
      </c>
      <c r="F6" s="120" t="s">
        <v>3</v>
      </c>
      <c r="G6" s="120" t="s">
        <v>4</v>
      </c>
      <c r="H6" s="120" t="s">
        <v>8</v>
      </c>
      <c r="I6" s="120" t="s">
        <v>9</v>
      </c>
      <c r="J6" s="120" t="s">
        <v>10</v>
      </c>
      <c r="K6" s="120" t="s">
        <v>12</v>
      </c>
      <c r="N6" s="120" t="s">
        <v>11</v>
      </c>
      <c r="O6" s="120" t="s">
        <v>28</v>
      </c>
      <c r="P6" s="120" t="s">
        <v>1</v>
      </c>
      <c r="Q6" s="120" t="s">
        <v>2</v>
      </c>
      <c r="R6" s="120" t="s">
        <v>14</v>
      </c>
      <c r="S6" s="120" t="s">
        <v>15</v>
      </c>
      <c r="T6" s="120" t="s">
        <v>16</v>
      </c>
      <c r="U6" s="120" t="s">
        <v>17</v>
      </c>
      <c r="V6" s="120" t="s">
        <v>18</v>
      </c>
    </row>
    <row r="7" spans="3:22" ht="48">
      <c r="C7" s="122" t="s">
        <v>33</v>
      </c>
      <c r="D7" s="122" t="s">
        <v>29</v>
      </c>
      <c r="E7" s="122" t="s">
        <v>24</v>
      </c>
      <c r="F7" s="122" t="s">
        <v>25</v>
      </c>
      <c r="G7" s="122" t="s">
        <v>4</v>
      </c>
      <c r="H7" s="122" t="s">
        <v>36</v>
      </c>
      <c r="I7" s="122" t="s">
        <v>37</v>
      </c>
      <c r="J7" s="122" t="s">
        <v>26</v>
      </c>
      <c r="K7" s="122" t="s">
        <v>27</v>
      </c>
      <c r="N7" s="122" t="s">
        <v>34</v>
      </c>
      <c r="O7" s="122" t="s">
        <v>29</v>
      </c>
      <c r="P7" s="122" t="s">
        <v>19</v>
      </c>
      <c r="Q7" s="122" t="s">
        <v>20</v>
      </c>
      <c r="R7" s="122" t="s">
        <v>21</v>
      </c>
      <c r="S7" s="122" t="s">
        <v>22</v>
      </c>
      <c r="T7" s="122" t="s">
        <v>39</v>
      </c>
      <c r="U7" s="122" t="s">
        <v>38</v>
      </c>
      <c r="V7" s="122" t="s">
        <v>23</v>
      </c>
    </row>
    <row r="8" spans="3:22">
      <c r="C8" s="117" t="s">
        <v>73</v>
      </c>
      <c r="E8" s="117" t="s">
        <v>221</v>
      </c>
      <c r="F8" s="117" t="s">
        <v>222</v>
      </c>
      <c r="G8" s="117" t="s">
        <v>46</v>
      </c>
      <c r="I8" s="117" t="s">
        <v>205</v>
      </c>
      <c r="N8" s="117" t="s">
        <v>74</v>
      </c>
      <c r="P8" s="117" t="str">
        <f>+IND!C8</f>
        <v>ALU-PH-FURN-ELC-Furn15</v>
      </c>
      <c r="Q8" s="117" t="s">
        <v>590</v>
      </c>
      <c r="R8" s="117" t="s">
        <v>46</v>
      </c>
      <c r="S8" s="117" t="s">
        <v>290</v>
      </c>
      <c r="T8" s="117" t="s">
        <v>205</v>
      </c>
    </row>
    <row r="9" spans="3:22">
      <c r="C9" s="117" t="s">
        <v>73</v>
      </c>
      <c r="E9" s="117" t="s">
        <v>301</v>
      </c>
      <c r="F9" s="117" t="s">
        <v>223</v>
      </c>
      <c r="G9" s="117" t="s">
        <v>46</v>
      </c>
      <c r="I9" s="117" t="s">
        <v>205</v>
      </c>
      <c r="N9" s="117" t="s">
        <v>74</v>
      </c>
      <c r="P9" s="117" t="str">
        <f>+IND!C9</f>
        <v>CNST-MoTP-Mob-DSL-ICE_Off15</v>
      </c>
      <c r="Q9" s="117" t="s">
        <v>591</v>
      </c>
      <c r="R9" s="117" t="s">
        <v>46</v>
      </c>
      <c r="S9" s="117" t="s">
        <v>290</v>
      </c>
      <c r="T9" s="117" t="s">
        <v>205</v>
      </c>
    </row>
    <row r="10" spans="3:22">
      <c r="C10" s="117" t="s">
        <v>73</v>
      </c>
      <c r="E10" s="117" t="s">
        <v>302</v>
      </c>
      <c r="F10" s="117" t="s">
        <v>224</v>
      </c>
      <c r="G10" s="117" t="s">
        <v>46</v>
      </c>
      <c r="I10" s="117" t="s">
        <v>205</v>
      </c>
      <c r="N10" s="117" t="s">
        <v>74</v>
      </c>
      <c r="P10" s="117" t="str">
        <f>+IND!C10</f>
        <v>CNST-MoTP-Mob-NGA-ICE_Off15</v>
      </c>
      <c r="Q10" s="117" t="s">
        <v>592</v>
      </c>
      <c r="R10" s="117" t="s">
        <v>46</v>
      </c>
      <c r="S10" s="117" t="s">
        <v>290</v>
      </c>
      <c r="T10" s="117" t="s">
        <v>205</v>
      </c>
    </row>
    <row r="11" spans="3:22">
      <c r="C11" s="117" t="s">
        <v>73</v>
      </c>
      <c r="E11" s="117" t="s">
        <v>399</v>
      </c>
      <c r="F11" s="117" t="s">
        <v>430</v>
      </c>
      <c r="G11" s="117" t="s">
        <v>46</v>
      </c>
      <c r="I11" s="117" t="s">
        <v>205</v>
      </c>
      <c r="N11" s="117" t="s">
        <v>74</v>
      </c>
      <c r="P11" s="117" t="str">
        <f>+IND!C11</f>
        <v>CNST-MoTP-Stat-ELC-Mtr15</v>
      </c>
      <c r="Q11" s="117" t="s">
        <v>593</v>
      </c>
      <c r="R11" s="117" t="s">
        <v>46</v>
      </c>
      <c r="S11" s="117" t="s">
        <v>290</v>
      </c>
      <c r="T11" s="117" t="s">
        <v>205</v>
      </c>
    </row>
    <row r="12" spans="3:22">
      <c r="C12" s="117" t="s">
        <v>73</v>
      </c>
      <c r="E12" s="117" t="s">
        <v>298</v>
      </c>
      <c r="F12" s="117" t="s">
        <v>225</v>
      </c>
      <c r="G12" s="117" t="s">
        <v>46</v>
      </c>
      <c r="I12" s="117" t="s">
        <v>205</v>
      </c>
      <c r="N12" s="117" t="s">
        <v>74</v>
      </c>
      <c r="P12" s="117" t="str">
        <f>+IND!C12</f>
        <v>CNST-MoTP-Stat-DSL-St_ngn15</v>
      </c>
      <c r="Q12" s="117" t="s">
        <v>594</v>
      </c>
      <c r="R12" s="117" t="s">
        <v>46</v>
      </c>
      <c r="S12" s="117" t="s">
        <v>290</v>
      </c>
      <c r="T12" s="117" t="s">
        <v>205</v>
      </c>
    </row>
    <row r="13" spans="3:22">
      <c r="C13" s="117" t="s">
        <v>73</v>
      </c>
      <c r="E13" s="117" t="s">
        <v>392</v>
      </c>
      <c r="F13" s="117" t="s">
        <v>431</v>
      </c>
      <c r="G13" s="117" t="s">
        <v>46</v>
      </c>
      <c r="I13" s="117" t="s">
        <v>205</v>
      </c>
      <c r="N13" s="117" t="s">
        <v>74</v>
      </c>
      <c r="P13" s="117" t="str">
        <f>+IND!C13</f>
        <v>DARY-PH-MVR_DRY-COA-BLR15</v>
      </c>
      <c r="Q13" s="117" t="s">
        <v>595</v>
      </c>
      <c r="R13" s="117" t="s">
        <v>46</v>
      </c>
      <c r="S13" s="117" t="s">
        <v>290</v>
      </c>
      <c r="T13" s="117" t="s">
        <v>205</v>
      </c>
    </row>
    <row r="14" spans="3:22">
      <c r="C14" s="117" t="s">
        <v>73</v>
      </c>
      <c r="E14" s="117" t="s">
        <v>393</v>
      </c>
      <c r="F14" s="117" t="s">
        <v>432</v>
      </c>
      <c r="G14" s="117" t="s">
        <v>46</v>
      </c>
      <c r="I14" s="117" t="s">
        <v>205</v>
      </c>
      <c r="N14" s="117" t="s">
        <v>74</v>
      </c>
      <c r="P14" s="117" t="str">
        <f>+IND!C14</f>
        <v>DARY-PH-MVR_DRY-NGA-BLR15</v>
      </c>
      <c r="Q14" s="117" t="s">
        <v>596</v>
      </c>
      <c r="R14" s="117" t="s">
        <v>46</v>
      </c>
      <c r="S14" s="117" t="s">
        <v>290</v>
      </c>
      <c r="T14" s="117" t="s">
        <v>205</v>
      </c>
    </row>
    <row r="15" spans="3:22">
      <c r="C15" s="117" t="s">
        <v>73</v>
      </c>
      <c r="E15" s="117" t="s">
        <v>394</v>
      </c>
      <c r="F15" s="117" t="s">
        <v>433</v>
      </c>
      <c r="G15" s="117" t="s">
        <v>46</v>
      </c>
      <c r="I15" s="117" t="s">
        <v>205</v>
      </c>
      <c r="N15" s="117" t="s">
        <v>74</v>
      </c>
      <c r="P15" s="117" t="str">
        <f>+IND!C15</f>
        <v>DARY-PH-MVR_PRE-COA-BLR15</v>
      </c>
      <c r="Q15" s="117" t="s">
        <v>597</v>
      </c>
      <c r="R15" s="117" t="s">
        <v>46</v>
      </c>
      <c r="S15" s="117" t="s">
        <v>290</v>
      </c>
      <c r="T15" s="117" t="s">
        <v>205</v>
      </c>
    </row>
    <row r="16" spans="3:22">
      <c r="C16" s="117" t="s">
        <v>73</v>
      </c>
      <c r="E16" s="117" t="s">
        <v>395</v>
      </c>
      <c r="F16" s="117" t="s">
        <v>434</v>
      </c>
      <c r="G16" s="117" t="s">
        <v>46</v>
      </c>
      <c r="I16" s="117" t="s">
        <v>205</v>
      </c>
      <c r="N16" s="117" t="s">
        <v>74</v>
      </c>
      <c r="P16" s="117" t="str">
        <f>+IND!C16</f>
        <v>DARY-PH-MVR_PRE-NGA-BLR15</v>
      </c>
      <c r="Q16" s="117" t="s">
        <v>598</v>
      </c>
      <c r="R16" s="117" t="s">
        <v>46</v>
      </c>
      <c r="S16" s="117" t="s">
        <v>290</v>
      </c>
      <c r="T16" s="117" t="s">
        <v>205</v>
      </c>
    </row>
    <row r="17" spans="3:20">
      <c r="C17" s="117" t="s">
        <v>73</v>
      </c>
      <c r="E17" s="117" t="s">
        <v>396</v>
      </c>
      <c r="F17" s="117" t="s">
        <v>435</v>
      </c>
      <c r="G17" s="117" t="s">
        <v>46</v>
      </c>
      <c r="I17" s="117" t="s">
        <v>205</v>
      </c>
      <c r="N17" s="117" t="s">
        <v>74</v>
      </c>
      <c r="P17" s="117" t="str">
        <f>+IND!C17</f>
        <v>DARY-PH-TVR_EVP-COA-BLR15</v>
      </c>
      <c r="Q17" s="117" t="s">
        <v>599</v>
      </c>
      <c r="R17" s="117" t="s">
        <v>46</v>
      </c>
      <c r="S17" s="117" t="s">
        <v>290</v>
      </c>
      <c r="T17" s="117" t="s">
        <v>205</v>
      </c>
    </row>
    <row r="18" spans="3:20">
      <c r="C18" s="117" t="s">
        <v>73</v>
      </c>
      <c r="E18" s="117" t="s">
        <v>397</v>
      </c>
      <c r="F18" s="117" t="s">
        <v>436</v>
      </c>
      <c r="G18" s="117" t="s">
        <v>46</v>
      </c>
      <c r="I18" s="117" t="s">
        <v>205</v>
      </c>
      <c r="N18" s="117" t="s">
        <v>74</v>
      </c>
      <c r="P18" s="117" t="str">
        <f>+IND!C18</f>
        <v>DARY-PH-TVR_EVP-NGA-BLR15</v>
      </c>
      <c r="Q18" s="117" t="s">
        <v>600</v>
      </c>
      <c r="R18" s="117" t="s">
        <v>46</v>
      </c>
      <c r="S18" s="117" t="s">
        <v>290</v>
      </c>
      <c r="T18" s="117" t="s">
        <v>205</v>
      </c>
    </row>
    <row r="19" spans="3:20">
      <c r="C19" s="117" t="s">
        <v>73</v>
      </c>
      <c r="E19" s="117" t="s">
        <v>398</v>
      </c>
      <c r="F19" s="117" t="s">
        <v>437</v>
      </c>
      <c r="G19" s="117" t="s">
        <v>46</v>
      </c>
      <c r="I19" s="117" t="s">
        <v>205</v>
      </c>
      <c r="N19" s="117" t="s">
        <v>74</v>
      </c>
      <c r="P19" s="117" t="str">
        <f>+IND!C19</f>
        <v>DARY-PH-TVR_DRY-COA-BLR15</v>
      </c>
      <c r="Q19" s="117" t="s">
        <v>601</v>
      </c>
      <c r="R19" s="117" t="s">
        <v>46</v>
      </c>
      <c r="S19" s="117" t="s">
        <v>290</v>
      </c>
      <c r="T19" s="117" t="s">
        <v>205</v>
      </c>
    </row>
    <row r="20" spans="3:20">
      <c r="C20" s="117" t="s">
        <v>73</v>
      </c>
      <c r="E20" s="117" t="s">
        <v>299</v>
      </c>
      <c r="F20" s="117" t="s">
        <v>226</v>
      </c>
      <c r="G20" s="117" t="s">
        <v>46</v>
      </c>
      <c r="I20" s="117" t="s">
        <v>205</v>
      </c>
      <c r="N20" s="117" t="s">
        <v>74</v>
      </c>
      <c r="P20" s="117" t="str">
        <f>+IND!C20</f>
        <v>DARY-PH-TVR_DRY-NGA-BLR15</v>
      </c>
      <c r="Q20" s="117" t="s">
        <v>602</v>
      </c>
      <c r="R20" s="117" t="s">
        <v>46</v>
      </c>
      <c r="S20" s="117" t="s">
        <v>290</v>
      </c>
      <c r="T20" s="117" t="s">
        <v>205</v>
      </c>
    </row>
    <row r="21" spans="3:20">
      <c r="C21" s="117" t="s">
        <v>73</v>
      </c>
      <c r="E21" s="117" t="s">
        <v>300</v>
      </c>
      <c r="F21" s="117" t="s">
        <v>227</v>
      </c>
      <c r="G21" s="117" t="s">
        <v>46</v>
      </c>
      <c r="I21" s="117" t="s">
        <v>205</v>
      </c>
      <c r="N21" s="117" t="s">
        <v>74</v>
      </c>
      <c r="P21" s="117" t="str">
        <f>+IND!C21</f>
        <v>DARY-PH-MVR_TVR-COA-BLR15</v>
      </c>
      <c r="Q21" s="117" t="s">
        <v>603</v>
      </c>
      <c r="R21" s="117" t="s">
        <v>46</v>
      </c>
      <c r="S21" s="117" t="s">
        <v>290</v>
      </c>
      <c r="T21" s="117" t="s">
        <v>205</v>
      </c>
    </row>
    <row r="22" spans="3:20">
      <c r="C22" s="117" t="s">
        <v>73</v>
      </c>
      <c r="E22" s="117" t="s">
        <v>228</v>
      </c>
      <c r="F22" s="117" t="s">
        <v>229</v>
      </c>
      <c r="G22" s="117" t="s">
        <v>46</v>
      </c>
      <c r="I22" s="117" t="s">
        <v>205</v>
      </c>
      <c r="N22" s="117" t="s">
        <v>74</v>
      </c>
      <c r="P22" s="117" t="str">
        <f>+IND!C22</f>
        <v>DARY-PH-MVR_TVR-NGA-BLR15</v>
      </c>
      <c r="Q22" s="117" t="s">
        <v>604</v>
      </c>
      <c r="R22" s="117" t="s">
        <v>46</v>
      </c>
      <c r="S22" s="117" t="s">
        <v>290</v>
      </c>
      <c r="T22" s="117" t="s">
        <v>205</v>
      </c>
    </row>
    <row r="23" spans="3:20">
      <c r="C23" s="117" t="s">
        <v>73</v>
      </c>
      <c r="E23" s="117" t="s">
        <v>230</v>
      </c>
      <c r="F23" s="117" t="s">
        <v>231</v>
      </c>
      <c r="G23" s="117" t="s">
        <v>46</v>
      </c>
      <c r="I23" s="117" t="s">
        <v>205</v>
      </c>
      <c r="N23" s="117" t="s">
        <v>74</v>
      </c>
      <c r="P23" s="117" t="str">
        <f>+IND!C23</f>
        <v>DARY-PH-MVR_Fan-ELC-Fan15</v>
      </c>
      <c r="Q23" s="117" t="s">
        <v>605</v>
      </c>
      <c r="R23" s="117" t="s">
        <v>46</v>
      </c>
      <c r="S23" s="117" t="s">
        <v>290</v>
      </c>
      <c r="T23" s="117" t="s">
        <v>205</v>
      </c>
    </row>
    <row r="24" spans="3:20">
      <c r="C24" s="117" t="s">
        <v>73</v>
      </c>
      <c r="E24" s="117" t="s">
        <v>401</v>
      </c>
      <c r="F24" s="117" t="s">
        <v>438</v>
      </c>
      <c r="G24" s="117" t="s">
        <v>46</v>
      </c>
      <c r="I24" s="117" t="s">
        <v>205</v>
      </c>
      <c r="N24" s="117" t="s">
        <v>74</v>
      </c>
      <c r="P24" s="117" t="str">
        <f>+IND!C24</f>
        <v>DARY-Pump-ELC-Pump15</v>
      </c>
      <c r="Q24" s="117" t="s">
        <v>606</v>
      </c>
      <c r="R24" s="117" t="s">
        <v>46</v>
      </c>
      <c r="S24" s="117" t="s">
        <v>290</v>
      </c>
      <c r="T24" s="117" t="s">
        <v>205</v>
      </c>
    </row>
    <row r="25" spans="3:20">
      <c r="C25" s="117" t="s">
        <v>73</v>
      </c>
      <c r="E25" s="117" t="s">
        <v>400</v>
      </c>
      <c r="F25" s="117" t="s">
        <v>439</v>
      </c>
      <c r="G25" s="117" t="s">
        <v>46</v>
      </c>
      <c r="I25" s="117" t="s">
        <v>205</v>
      </c>
      <c r="N25" s="117" t="s">
        <v>74</v>
      </c>
      <c r="P25" s="117" t="str">
        <f>+IND!C25</f>
        <v>DARY-RFGR-ELC-Refriger15</v>
      </c>
      <c r="Q25" s="117" t="s">
        <v>607</v>
      </c>
      <c r="R25" s="117" t="s">
        <v>46</v>
      </c>
      <c r="S25" s="117" t="s">
        <v>290</v>
      </c>
      <c r="T25" s="117" t="s">
        <v>205</v>
      </c>
    </row>
    <row r="26" spans="3:20">
      <c r="C26" s="117" t="s">
        <v>73</v>
      </c>
      <c r="E26" s="117" t="s">
        <v>232</v>
      </c>
      <c r="F26" s="117" t="s">
        <v>233</v>
      </c>
      <c r="G26" s="117" t="s">
        <v>46</v>
      </c>
      <c r="I26" s="117" t="s">
        <v>205</v>
      </c>
      <c r="N26" s="117" t="s">
        <v>74</v>
      </c>
      <c r="P26" s="117" t="str">
        <f>+IND!C26</f>
        <v>DARY-PH-STM_HW-DSL-BLR15</v>
      </c>
      <c r="Q26" s="117" t="s">
        <v>608</v>
      </c>
      <c r="R26" s="117" t="s">
        <v>46</v>
      </c>
      <c r="S26" s="117" t="s">
        <v>290</v>
      </c>
      <c r="T26" s="117" t="s">
        <v>205</v>
      </c>
    </row>
    <row r="27" spans="3:20">
      <c r="C27" s="117" t="s">
        <v>73</v>
      </c>
      <c r="E27" s="117" t="s">
        <v>234</v>
      </c>
      <c r="F27" s="117" t="s">
        <v>235</v>
      </c>
      <c r="G27" s="117" t="s">
        <v>46</v>
      </c>
      <c r="I27" s="117" t="s">
        <v>205</v>
      </c>
      <c r="N27" s="117" t="s">
        <v>74</v>
      </c>
      <c r="P27" s="117" t="str">
        <f>+IND!C27</f>
        <v>DARY-PH-STM_HW-GEO-Heat15</v>
      </c>
      <c r="Q27" s="117" t="s">
        <v>609</v>
      </c>
      <c r="R27" s="117" t="s">
        <v>46</v>
      </c>
      <c r="S27" s="117" t="s">
        <v>290</v>
      </c>
      <c r="T27" s="117" t="s">
        <v>205</v>
      </c>
    </row>
    <row r="28" spans="3:20">
      <c r="C28" s="117" t="s">
        <v>73</v>
      </c>
      <c r="E28" s="117" t="s">
        <v>402</v>
      </c>
      <c r="F28" s="117" t="s">
        <v>440</v>
      </c>
      <c r="G28" s="117" t="s">
        <v>46</v>
      </c>
      <c r="I28" s="117" t="s">
        <v>205</v>
      </c>
      <c r="N28" s="117" t="s">
        <v>74</v>
      </c>
      <c r="P28" s="117" t="str">
        <f>+IND!C28</f>
        <v>DARY-PH-STM_HW-LPG-BLR15</v>
      </c>
      <c r="Q28" s="117" t="s">
        <v>610</v>
      </c>
      <c r="R28" s="117" t="s">
        <v>46</v>
      </c>
      <c r="S28" s="117" t="s">
        <v>290</v>
      </c>
      <c r="T28" s="117" t="s">
        <v>205</v>
      </c>
    </row>
    <row r="29" spans="3:20">
      <c r="C29" s="117" t="s">
        <v>73</v>
      </c>
      <c r="E29" s="117" t="s">
        <v>403</v>
      </c>
      <c r="F29" s="117" t="s">
        <v>441</v>
      </c>
      <c r="G29" s="117" t="s">
        <v>46</v>
      </c>
      <c r="I29" s="117" t="s">
        <v>205</v>
      </c>
      <c r="N29" s="117" t="s">
        <v>74</v>
      </c>
      <c r="P29" s="117" t="str">
        <f>+IND!C29</f>
        <v>DARY-MoTP-Stat-ELC-Mtr15</v>
      </c>
      <c r="Q29" s="117" t="s">
        <v>611</v>
      </c>
      <c r="R29" s="117" t="s">
        <v>46</v>
      </c>
      <c r="S29" s="117" t="s">
        <v>290</v>
      </c>
      <c r="T29" s="117" t="s">
        <v>205</v>
      </c>
    </row>
    <row r="30" spans="3:20">
      <c r="C30" s="117" t="s">
        <v>73</v>
      </c>
      <c r="E30" s="117" t="s">
        <v>236</v>
      </c>
      <c r="F30" s="117" t="s">
        <v>237</v>
      </c>
      <c r="G30" s="117" t="s">
        <v>46</v>
      </c>
      <c r="I30" s="117" t="s">
        <v>205</v>
      </c>
      <c r="N30" s="117" t="s">
        <v>74</v>
      </c>
      <c r="P30" s="117" t="str">
        <f>+IND!C30</f>
        <v>DARY-AIR-ELC-CMPR15</v>
      </c>
      <c r="Q30" s="117" t="s">
        <v>612</v>
      </c>
      <c r="R30" s="117" t="s">
        <v>46</v>
      </c>
      <c r="S30" s="117" t="s">
        <v>290</v>
      </c>
      <c r="T30" s="117" t="s">
        <v>205</v>
      </c>
    </row>
    <row r="31" spans="3:20">
      <c r="C31" s="117" t="s">
        <v>73</v>
      </c>
      <c r="E31" s="117" t="s">
        <v>238</v>
      </c>
      <c r="F31" s="117" t="s">
        <v>239</v>
      </c>
      <c r="G31" s="117" t="s">
        <v>46</v>
      </c>
      <c r="I31" s="117" t="s">
        <v>205</v>
      </c>
      <c r="N31" s="117" t="s">
        <v>74</v>
      </c>
      <c r="P31" s="117" t="str">
        <f>+IND!C31</f>
        <v>FOOD-PH-STM_HW-COA-BLR15</v>
      </c>
      <c r="Q31" s="117" t="s">
        <v>613</v>
      </c>
      <c r="R31" s="117" t="s">
        <v>46</v>
      </c>
      <c r="S31" s="117" t="s">
        <v>290</v>
      </c>
      <c r="T31" s="117" t="s">
        <v>205</v>
      </c>
    </row>
    <row r="32" spans="3:20">
      <c r="C32" s="117" t="s">
        <v>73</v>
      </c>
      <c r="E32" s="117" t="s">
        <v>404</v>
      </c>
      <c r="F32" s="117" t="s">
        <v>442</v>
      </c>
      <c r="G32" s="117" t="s">
        <v>46</v>
      </c>
      <c r="I32" s="117" t="s">
        <v>205</v>
      </c>
      <c r="N32" s="117" t="s">
        <v>74</v>
      </c>
      <c r="P32" s="117" t="str">
        <f>+IND!C32</f>
        <v>FOOD-PH-STM_HW-NGA-BLR15</v>
      </c>
      <c r="Q32" s="117" t="s">
        <v>614</v>
      </c>
      <c r="R32" s="117" t="s">
        <v>46</v>
      </c>
      <c r="S32" s="117" t="s">
        <v>290</v>
      </c>
      <c r="T32" s="117" t="s">
        <v>205</v>
      </c>
    </row>
    <row r="33" spans="3:20">
      <c r="C33" s="117" t="s">
        <v>73</v>
      </c>
      <c r="E33" s="117" t="s">
        <v>405</v>
      </c>
      <c r="F33" s="117" t="s">
        <v>443</v>
      </c>
      <c r="G33" s="117" t="s">
        <v>46</v>
      </c>
      <c r="I33" s="117" t="s">
        <v>205</v>
      </c>
      <c r="N33" s="117" t="s">
        <v>74</v>
      </c>
      <c r="P33" s="117" t="str">
        <f>+IND!C33</f>
        <v>FOOD-PH-OVN-COA-Oven15</v>
      </c>
      <c r="Q33" s="117" t="s">
        <v>615</v>
      </c>
      <c r="R33" s="117" t="s">
        <v>46</v>
      </c>
      <c r="S33" s="117" t="s">
        <v>290</v>
      </c>
      <c r="T33" s="117" t="s">
        <v>205</v>
      </c>
    </row>
    <row r="34" spans="3:20">
      <c r="C34" s="117" t="s">
        <v>73</v>
      </c>
      <c r="E34" s="117" t="s">
        <v>240</v>
      </c>
      <c r="F34" s="117" t="s">
        <v>241</v>
      </c>
      <c r="G34" s="117" t="s">
        <v>46</v>
      </c>
      <c r="I34" s="117" t="s">
        <v>205</v>
      </c>
      <c r="N34" s="117" t="s">
        <v>74</v>
      </c>
      <c r="P34" s="117" t="str">
        <f>+IND!C34</f>
        <v>FOOD-PH-OVN-ELC-Oven15</v>
      </c>
      <c r="Q34" s="117" t="s">
        <v>616</v>
      </c>
      <c r="R34" s="117" t="s">
        <v>46</v>
      </c>
      <c r="S34" s="117" t="s">
        <v>290</v>
      </c>
      <c r="T34" s="117" t="s">
        <v>205</v>
      </c>
    </row>
    <row r="35" spans="3:20">
      <c r="C35" s="117" t="s">
        <v>73</v>
      </c>
      <c r="E35" s="117" t="s">
        <v>242</v>
      </c>
      <c r="F35" s="117" t="s">
        <v>243</v>
      </c>
      <c r="G35" s="117" t="s">
        <v>46</v>
      </c>
      <c r="I35" s="117" t="s">
        <v>205</v>
      </c>
      <c r="N35" s="117" t="s">
        <v>74</v>
      </c>
      <c r="P35" s="117" t="str">
        <f>+IND!C35</f>
        <v>FOOD-PH-OVN-NGA-Oven15</v>
      </c>
      <c r="Q35" s="117" t="s">
        <v>617</v>
      </c>
      <c r="R35" s="117" t="s">
        <v>46</v>
      </c>
      <c r="S35" s="117" t="s">
        <v>290</v>
      </c>
      <c r="T35" s="117" t="s">
        <v>205</v>
      </c>
    </row>
    <row r="36" spans="3:20">
      <c r="C36" s="117" t="s">
        <v>73</v>
      </c>
      <c r="E36" s="117" t="s">
        <v>244</v>
      </c>
      <c r="F36" s="117" t="s">
        <v>245</v>
      </c>
      <c r="G36" s="117" t="s">
        <v>46</v>
      </c>
      <c r="I36" s="117" t="s">
        <v>205</v>
      </c>
      <c r="N36" s="117" t="s">
        <v>74</v>
      </c>
      <c r="P36" s="117" t="str">
        <f>+IND!C36</f>
        <v>FOOD-Pump-ELC-Pump15</v>
      </c>
      <c r="Q36" s="117" t="s">
        <v>618</v>
      </c>
      <c r="R36" s="117" t="s">
        <v>46</v>
      </c>
      <c r="S36" s="117" t="s">
        <v>290</v>
      </c>
      <c r="T36" s="117" t="s">
        <v>205</v>
      </c>
    </row>
    <row r="37" spans="3:20">
      <c r="C37" s="117" t="s">
        <v>73</v>
      </c>
      <c r="E37" s="117" t="s">
        <v>406</v>
      </c>
      <c r="F37" s="117" t="s">
        <v>444</v>
      </c>
      <c r="G37" s="117" t="s">
        <v>46</v>
      </c>
      <c r="I37" s="117" t="s">
        <v>205</v>
      </c>
      <c r="N37" s="117" t="s">
        <v>74</v>
      </c>
      <c r="P37" s="117" t="str">
        <f>+IND!C37</f>
        <v>FOOD-MoTP-Stat-ELC-Mtr15</v>
      </c>
      <c r="Q37" s="117" t="s">
        <v>619</v>
      </c>
      <c r="R37" s="117" t="s">
        <v>46</v>
      </c>
      <c r="S37" s="117" t="s">
        <v>290</v>
      </c>
      <c r="T37" s="117" t="s">
        <v>205</v>
      </c>
    </row>
    <row r="38" spans="3:20">
      <c r="C38" s="117" t="s">
        <v>73</v>
      </c>
      <c r="E38" s="117" t="s">
        <v>407</v>
      </c>
      <c r="F38" s="117" t="s">
        <v>445</v>
      </c>
      <c r="G38" s="117" t="s">
        <v>46</v>
      </c>
      <c r="I38" s="117" t="s">
        <v>205</v>
      </c>
      <c r="N38" s="117" t="s">
        <v>74</v>
      </c>
      <c r="P38" s="117" t="str">
        <f>+IND!C38</f>
        <v>FOOD-RFGR-ELC-Refriger15</v>
      </c>
      <c r="Q38" s="117" t="s">
        <v>620</v>
      </c>
      <c r="R38" s="117" t="s">
        <v>46</v>
      </c>
      <c r="S38" s="117" t="s">
        <v>290</v>
      </c>
      <c r="T38" s="117" t="s">
        <v>205</v>
      </c>
    </row>
    <row r="39" spans="3:20">
      <c r="C39" s="117" t="s">
        <v>73</v>
      </c>
      <c r="E39" s="117" t="s">
        <v>246</v>
      </c>
      <c r="F39" s="117" t="s">
        <v>247</v>
      </c>
      <c r="G39" s="117" t="s">
        <v>46</v>
      </c>
      <c r="I39" s="117" t="s">
        <v>205</v>
      </c>
      <c r="N39" s="117" t="s">
        <v>74</v>
      </c>
      <c r="P39" s="117" t="str">
        <f>+IND!C39</f>
        <v>FOOD-PH-DirH-ELC-Heater15</v>
      </c>
      <c r="Q39" s="117" t="s">
        <v>621</v>
      </c>
      <c r="R39" s="117" t="s">
        <v>46</v>
      </c>
      <c r="S39" s="117" t="s">
        <v>290</v>
      </c>
      <c r="T39" s="117" t="s">
        <v>205</v>
      </c>
    </row>
    <row r="40" spans="3:20">
      <c r="C40" s="117" t="s">
        <v>73</v>
      </c>
      <c r="E40" s="117" t="s">
        <v>408</v>
      </c>
      <c r="F40" s="117" t="s">
        <v>446</v>
      </c>
      <c r="G40" s="117" t="s">
        <v>46</v>
      </c>
      <c r="I40" s="117" t="s">
        <v>205</v>
      </c>
      <c r="N40" s="117" t="s">
        <v>74</v>
      </c>
      <c r="P40" s="117" t="str">
        <f>+IND!C40</f>
        <v>IIS-FDSTCK-COA-_15</v>
      </c>
      <c r="Q40" s="117" t="s">
        <v>622</v>
      </c>
      <c r="R40" s="117" t="s">
        <v>46</v>
      </c>
      <c r="S40" s="117" t="s">
        <v>290</v>
      </c>
      <c r="T40" s="117" t="s">
        <v>205</v>
      </c>
    </row>
    <row r="41" spans="3:20">
      <c r="C41" s="117" t="s">
        <v>73</v>
      </c>
      <c r="E41" s="117" t="s">
        <v>248</v>
      </c>
      <c r="F41" s="117" t="s">
        <v>249</v>
      </c>
      <c r="G41" s="117" t="s">
        <v>46</v>
      </c>
      <c r="I41" s="117" t="s">
        <v>205</v>
      </c>
      <c r="N41" s="117" t="s">
        <v>74</v>
      </c>
      <c r="P41" s="117" t="str">
        <f>+IND!C41</f>
        <v>IIS-PH-FURN-ELC-Furn15</v>
      </c>
      <c r="Q41" s="117" t="s">
        <v>623</v>
      </c>
      <c r="R41" s="117" t="s">
        <v>46</v>
      </c>
      <c r="S41" s="117" t="s">
        <v>290</v>
      </c>
      <c r="T41" s="117" t="s">
        <v>205</v>
      </c>
    </row>
    <row r="42" spans="3:20">
      <c r="C42" s="117" t="s">
        <v>73</v>
      </c>
      <c r="E42" s="117" t="s">
        <v>250</v>
      </c>
      <c r="F42" s="117" t="s">
        <v>251</v>
      </c>
      <c r="G42" s="117" t="s">
        <v>46</v>
      </c>
      <c r="I42" s="117" t="s">
        <v>205</v>
      </c>
      <c r="N42" s="117" t="s">
        <v>74</v>
      </c>
      <c r="P42" s="117" t="str">
        <f>+IND!C42</f>
        <v>IIS-PH-FURN-NGA-Furn15</v>
      </c>
      <c r="Q42" s="117" t="s">
        <v>624</v>
      </c>
      <c r="R42" s="117" t="s">
        <v>46</v>
      </c>
      <c r="S42" s="117" t="s">
        <v>290</v>
      </c>
      <c r="T42" s="117" t="s">
        <v>205</v>
      </c>
    </row>
    <row r="43" spans="3:20">
      <c r="C43" s="117" t="s">
        <v>73</v>
      </c>
      <c r="E43" s="117" t="s">
        <v>409</v>
      </c>
      <c r="F43" s="117" t="s">
        <v>447</v>
      </c>
      <c r="G43" s="117" t="s">
        <v>46</v>
      </c>
      <c r="I43" s="117" t="s">
        <v>205</v>
      </c>
      <c r="N43" s="117" t="s">
        <v>74</v>
      </c>
      <c r="P43" s="117" t="str">
        <f>+IND!C43</f>
        <v>IIS-MoTP-Stat-ELC-Mtr15</v>
      </c>
      <c r="Q43" s="117" t="s">
        <v>625</v>
      </c>
      <c r="R43" s="117" t="s">
        <v>46</v>
      </c>
      <c r="S43" s="117" t="s">
        <v>290</v>
      </c>
      <c r="T43" s="117" t="s">
        <v>205</v>
      </c>
    </row>
    <row r="44" spans="3:20">
      <c r="C44" s="117" t="s">
        <v>73</v>
      </c>
      <c r="E44" s="117" t="s">
        <v>252</v>
      </c>
      <c r="F44" s="117" t="s">
        <v>253</v>
      </c>
      <c r="G44" s="117" t="s">
        <v>46</v>
      </c>
      <c r="I44" s="117" t="s">
        <v>205</v>
      </c>
      <c r="N44" s="117" t="s">
        <v>74</v>
      </c>
      <c r="P44" s="117" t="str">
        <f>+IND!C44</f>
        <v>MEAT-PH-STM_HW-COA-BLR15</v>
      </c>
      <c r="Q44" s="117" t="s">
        <v>626</v>
      </c>
      <c r="R44" s="117" t="s">
        <v>46</v>
      </c>
      <c r="S44" s="117" t="s">
        <v>290</v>
      </c>
      <c r="T44" s="117" t="s">
        <v>205</v>
      </c>
    </row>
    <row r="45" spans="3:20">
      <c r="C45" s="117" t="s">
        <v>73</v>
      </c>
      <c r="E45" s="117" t="s">
        <v>254</v>
      </c>
      <c r="F45" s="117" t="s">
        <v>255</v>
      </c>
      <c r="G45" s="117" t="s">
        <v>46</v>
      </c>
      <c r="I45" s="117" t="s">
        <v>205</v>
      </c>
      <c r="N45" s="117" t="s">
        <v>74</v>
      </c>
      <c r="P45" s="117" t="str">
        <f>+IND!C45</f>
        <v>MEAT-PH-STM_HW-NGA-BLR15</v>
      </c>
      <c r="Q45" s="117" t="s">
        <v>627</v>
      </c>
      <c r="R45" s="117" t="s">
        <v>46</v>
      </c>
      <c r="S45" s="117" t="s">
        <v>290</v>
      </c>
      <c r="T45" s="117" t="s">
        <v>205</v>
      </c>
    </row>
    <row r="46" spans="3:20">
      <c r="C46" s="117" t="s">
        <v>73</v>
      </c>
      <c r="E46" s="117" t="s">
        <v>410</v>
      </c>
      <c r="F46" s="117" t="s">
        <v>448</v>
      </c>
      <c r="G46" s="117" t="s">
        <v>46</v>
      </c>
      <c r="I46" s="117" t="s">
        <v>205</v>
      </c>
      <c r="N46" s="117" t="s">
        <v>74</v>
      </c>
      <c r="P46" s="117" t="str">
        <f>+IND!C46</f>
        <v>MEAT-PH-STM_HW-WOD-BLR15</v>
      </c>
      <c r="Q46" s="117" t="s">
        <v>628</v>
      </c>
      <c r="R46" s="117" t="s">
        <v>46</v>
      </c>
      <c r="S46" s="117" t="s">
        <v>290</v>
      </c>
      <c r="T46" s="117" t="s">
        <v>205</v>
      </c>
    </row>
    <row r="47" spans="3:20">
      <c r="C47" s="117" t="s">
        <v>73</v>
      </c>
      <c r="E47" s="117" t="s">
        <v>411</v>
      </c>
      <c r="F47" s="117" t="s">
        <v>449</v>
      </c>
      <c r="G47" s="117" t="s">
        <v>46</v>
      </c>
      <c r="I47" s="117" t="s">
        <v>205</v>
      </c>
      <c r="N47" s="117" t="s">
        <v>74</v>
      </c>
      <c r="P47" s="117" t="str">
        <f>+IND!C47</f>
        <v>MEAT-PH-DirH-ELC-Heater15</v>
      </c>
      <c r="Q47" s="117" t="s">
        <v>629</v>
      </c>
      <c r="R47" s="117" t="s">
        <v>46</v>
      </c>
      <c r="S47" s="117" t="s">
        <v>290</v>
      </c>
      <c r="T47" s="117" t="s">
        <v>205</v>
      </c>
    </row>
    <row r="48" spans="3:20">
      <c r="C48" s="117" t="s">
        <v>73</v>
      </c>
      <c r="E48" s="117" t="s">
        <v>412</v>
      </c>
      <c r="F48" s="117" t="s">
        <v>450</v>
      </c>
      <c r="G48" s="117" t="s">
        <v>46</v>
      </c>
      <c r="I48" s="117" t="s">
        <v>205</v>
      </c>
      <c r="N48" s="117" t="s">
        <v>74</v>
      </c>
      <c r="P48" s="117" t="str">
        <f>+IND!C48</f>
        <v>MEAT-RFGR-ELC-Refriger15</v>
      </c>
      <c r="Q48" s="117" t="s">
        <v>630</v>
      </c>
      <c r="R48" s="117" t="s">
        <v>46</v>
      </c>
      <c r="S48" s="117" t="s">
        <v>290</v>
      </c>
      <c r="T48" s="117" t="s">
        <v>205</v>
      </c>
    </row>
    <row r="49" spans="3:20">
      <c r="C49" s="117" t="s">
        <v>73</v>
      </c>
      <c r="E49" s="117" t="s">
        <v>413</v>
      </c>
      <c r="F49" s="117" t="s">
        <v>451</v>
      </c>
      <c r="G49" s="117" t="s">
        <v>46</v>
      </c>
      <c r="I49" s="117" t="s">
        <v>205</v>
      </c>
      <c r="N49" s="117" t="s">
        <v>74</v>
      </c>
      <c r="P49" s="117" t="str">
        <f>+IND!C49</f>
        <v>MEAT-MoTP-Stat-ELC-Mtr15</v>
      </c>
      <c r="Q49" s="117" t="s">
        <v>631</v>
      </c>
      <c r="R49" s="117" t="s">
        <v>46</v>
      </c>
      <c r="S49" s="117" t="s">
        <v>290</v>
      </c>
      <c r="T49" s="117" t="s">
        <v>205</v>
      </c>
    </row>
    <row r="50" spans="3:20">
      <c r="C50" s="117" t="s">
        <v>73</v>
      </c>
      <c r="E50" s="117" t="s">
        <v>414</v>
      </c>
      <c r="F50" s="117" t="s">
        <v>452</v>
      </c>
      <c r="G50" s="117" t="s">
        <v>46</v>
      </c>
      <c r="I50" s="117" t="s">
        <v>205</v>
      </c>
      <c r="N50" s="117" t="s">
        <v>74</v>
      </c>
      <c r="P50" s="117" t="str">
        <f>+IND!C50</f>
        <v>METAL-PH-FURN-ELC-Furn15</v>
      </c>
      <c r="Q50" s="117" t="s">
        <v>632</v>
      </c>
      <c r="R50" s="117" t="s">
        <v>46</v>
      </c>
      <c r="S50" s="117" t="s">
        <v>290</v>
      </c>
      <c r="T50" s="117" t="s">
        <v>205</v>
      </c>
    </row>
    <row r="51" spans="3:20">
      <c r="C51" s="117" t="s">
        <v>73</v>
      </c>
      <c r="E51" s="117" t="s">
        <v>415</v>
      </c>
      <c r="F51" s="117" t="s">
        <v>453</v>
      </c>
      <c r="G51" s="117" t="s">
        <v>46</v>
      </c>
      <c r="I51" s="117" t="s">
        <v>205</v>
      </c>
      <c r="N51" s="117" t="s">
        <v>74</v>
      </c>
      <c r="P51" s="117" t="str">
        <f>+IND!C51</f>
        <v>METAL-PH-FURN-FOL-Furn15</v>
      </c>
      <c r="Q51" s="117" t="s">
        <v>633</v>
      </c>
      <c r="R51" s="117" t="s">
        <v>46</v>
      </c>
      <c r="S51" s="117" t="s">
        <v>290</v>
      </c>
      <c r="T51" s="117" t="s">
        <v>205</v>
      </c>
    </row>
    <row r="52" spans="3:20">
      <c r="C52" s="117" t="s">
        <v>73</v>
      </c>
      <c r="E52" s="117" t="s">
        <v>416</v>
      </c>
      <c r="F52" s="117" t="s">
        <v>454</v>
      </c>
      <c r="G52" s="117" t="s">
        <v>46</v>
      </c>
      <c r="I52" s="117" t="s">
        <v>205</v>
      </c>
      <c r="N52" s="117" t="s">
        <v>74</v>
      </c>
      <c r="P52" s="117" t="str">
        <f>+IND!C52</f>
        <v>METAL-PH-FURN-NGA-Furn15</v>
      </c>
      <c r="Q52" s="117" t="s">
        <v>634</v>
      </c>
      <c r="R52" s="117" t="s">
        <v>46</v>
      </c>
      <c r="S52" s="117" t="s">
        <v>290</v>
      </c>
      <c r="T52" s="117" t="s">
        <v>205</v>
      </c>
    </row>
    <row r="53" spans="3:20">
      <c r="C53" s="117" t="s">
        <v>73</v>
      </c>
      <c r="E53" s="117" t="s">
        <v>417</v>
      </c>
      <c r="F53" s="117" t="s">
        <v>455</v>
      </c>
      <c r="G53" s="117" t="s">
        <v>46</v>
      </c>
      <c r="I53" s="117" t="s">
        <v>205</v>
      </c>
      <c r="N53" s="117" t="s">
        <v>74</v>
      </c>
      <c r="P53" s="117" t="str">
        <f>+IND!C53</f>
        <v>METAL-MoTP-Stat-ELC-Mtr15</v>
      </c>
      <c r="Q53" s="117" t="s">
        <v>635</v>
      </c>
      <c r="R53" s="117" t="s">
        <v>46</v>
      </c>
      <c r="S53" s="117" t="s">
        <v>290</v>
      </c>
      <c r="T53" s="117" t="s">
        <v>205</v>
      </c>
    </row>
    <row r="54" spans="3:20">
      <c r="C54" s="117" t="s">
        <v>73</v>
      </c>
      <c r="E54" s="117" t="s">
        <v>418</v>
      </c>
      <c r="F54" s="117" t="s">
        <v>456</v>
      </c>
      <c r="G54" s="117" t="s">
        <v>46</v>
      </c>
      <c r="I54" s="117" t="s">
        <v>205</v>
      </c>
      <c r="N54" s="117" t="s">
        <v>74</v>
      </c>
      <c r="P54" s="117" t="str">
        <f>+IND!C54</f>
        <v>METAL-RFGR-ELC-Refriger15</v>
      </c>
      <c r="Q54" s="117" t="s">
        <v>636</v>
      </c>
      <c r="R54" s="117" t="s">
        <v>46</v>
      </c>
      <c r="S54" s="117" t="s">
        <v>290</v>
      </c>
      <c r="T54" s="117" t="s">
        <v>205</v>
      </c>
    </row>
    <row r="55" spans="3:20">
      <c r="C55" s="117" t="s">
        <v>73</v>
      </c>
      <c r="E55" s="117" t="s">
        <v>256</v>
      </c>
      <c r="F55" s="117" t="s">
        <v>257</v>
      </c>
      <c r="G55" s="117" t="s">
        <v>46</v>
      </c>
      <c r="I55" s="117" t="s">
        <v>205</v>
      </c>
      <c r="N55" s="117" t="s">
        <v>74</v>
      </c>
      <c r="P55" s="117" t="str">
        <f>+IND!C55</f>
        <v>METAL-PH-DirH-NGA-Burner15</v>
      </c>
      <c r="Q55" s="117" t="s">
        <v>637</v>
      </c>
      <c r="R55" s="117" t="s">
        <v>46</v>
      </c>
      <c r="S55" s="117" t="s">
        <v>290</v>
      </c>
      <c r="T55" s="117" t="s">
        <v>205</v>
      </c>
    </row>
    <row r="56" spans="3:20">
      <c r="C56" s="117" t="s">
        <v>73</v>
      </c>
      <c r="E56" s="117" t="s">
        <v>258</v>
      </c>
      <c r="F56" s="117" t="s">
        <v>259</v>
      </c>
      <c r="G56" s="117" t="s">
        <v>46</v>
      </c>
      <c r="I56" s="117" t="s">
        <v>205</v>
      </c>
      <c r="N56" s="117" t="s">
        <v>74</v>
      </c>
      <c r="P56" s="117" t="str">
        <f>+IND!C56</f>
        <v>MTHOL-FDSTCK-NGA-FDSTCK15</v>
      </c>
      <c r="Q56" s="117" t="s">
        <v>638</v>
      </c>
      <c r="R56" s="117" t="s">
        <v>46</v>
      </c>
      <c r="S56" s="117" t="s">
        <v>290</v>
      </c>
      <c r="T56" s="117" t="s">
        <v>205</v>
      </c>
    </row>
    <row r="57" spans="3:20">
      <c r="C57" s="117" t="s">
        <v>73</v>
      </c>
      <c r="E57" s="117" t="s">
        <v>419</v>
      </c>
      <c r="F57" s="117" t="s">
        <v>457</v>
      </c>
      <c r="G57" s="117" t="s">
        <v>46</v>
      </c>
      <c r="I57" s="117" t="s">
        <v>205</v>
      </c>
      <c r="N57" s="117" t="s">
        <v>74</v>
      </c>
      <c r="P57" s="117" t="str">
        <f>+IND!C57</f>
        <v>MTHOL-PH_REFRM-NGA-REFRM15</v>
      </c>
      <c r="Q57" s="117" t="s">
        <v>639</v>
      </c>
      <c r="R57" s="117" t="s">
        <v>46</v>
      </c>
      <c r="S57" s="117" t="s">
        <v>290</v>
      </c>
      <c r="T57" s="117" t="s">
        <v>205</v>
      </c>
    </row>
    <row r="58" spans="3:20">
      <c r="C58" s="117" t="s">
        <v>73</v>
      </c>
      <c r="E58" s="117" t="s">
        <v>577</v>
      </c>
      <c r="F58" s="117" t="s">
        <v>458</v>
      </c>
      <c r="G58" s="117" t="s">
        <v>46</v>
      </c>
      <c r="I58" s="117" t="s">
        <v>205</v>
      </c>
      <c r="N58" s="117" t="s">
        <v>74</v>
      </c>
      <c r="P58" s="117" t="str">
        <f>+IND!C58</f>
        <v>MNRL-PH-FURN-COA-Furn15</v>
      </c>
      <c r="Q58" s="117" t="s">
        <v>640</v>
      </c>
      <c r="R58" s="117" t="s">
        <v>46</v>
      </c>
      <c r="S58" s="117" t="s">
        <v>290</v>
      </c>
      <c r="T58" s="117" t="s">
        <v>205</v>
      </c>
    </row>
    <row r="59" spans="3:20">
      <c r="C59" s="117" t="s">
        <v>73</v>
      </c>
      <c r="E59" s="117" t="s">
        <v>420</v>
      </c>
      <c r="F59" s="117" t="s">
        <v>459</v>
      </c>
      <c r="G59" s="117" t="s">
        <v>46</v>
      </c>
      <c r="I59" s="117" t="s">
        <v>205</v>
      </c>
      <c r="N59" s="117" t="s">
        <v>74</v>
      </c>
      <c r="P59" s="117" t="str">
        <f>+IND!C59</f>
        <v>MNRL-PH-FURN-ELC-Furn15</v>
      </c>
      <c r="Q59" s="117" t="s">
        <v>641</v>
      </c>
      <c r="R59" s="117" t="s">
        <v>46</v>
      </c>
      <c r="S59" s="117" t="s">
        <v>290</v>
      </c>
      <c r="T59" s="117" t="s">
        <v>205</v>
      </c>
    </row>
    <row r="60" spans="3:20">
      <c r="C60" s="117" t="s">
        <v>73</v>
      </c>
      <c r="E60" s="117" t="s">
        <v>260</v>
      </c>
      <c r="F60" s="117" t="s">
        <v>261</v>
      </c>
      <c r="G60" s="117" t="s">
        <v>46</v>
      </c>
      <c r="I60" s="117" t="s">
        <v>205</v>
      </c>
      <c r="N60" s="117" t="s">
        <v>74</v>
      </c>
      <c r="P60" s="117" t="str">
        <f>+IND!C60</f>
        <v>MNRL-PH-FURN-NGA-Furn15</v>
      </c>
      <c r="Q60" s="117" t="s">
        <v>642</v>
      </c>
      <c r="R60" s="117" t="s">
        <v>46</v>
      </c>
      <c r="S60" s="117" t="s">
        <v>290</v>
      </c>
      <c r="T60" s="117" t="s">
        <v>205</v>
      </c>
    </row>
    <row r="61" spans="3:20">
      <c r="C61" s="117" t="s">
        <v>73</v>
      </c>
      <c r="E61" s="117" t="s">
        <v>262</v>
      </c>
      <c r="F61" s="117" t="s">
        <v>263</v>
      </c>
      <c r="G61" s="117" t="s">
        <v>46</v>
      </c>
      <c r="I61" s="117" t="s">
        <v>205</v>
      </c>
      <c r="N61" s="117" t="s">
        <v>74</v>
      </c>
      <c r="P61" s="117" t="str">
        <f>+IND!C61</f>
        <v>MNRL-PH-FURN-WOD-Furn15</v>
      </c>
      <c r="Q61" s="117" t="s">
        <v>643</v>
      </c>
      <c r="R61" s="117" t="s">
        <v>46</v>
      </c>
      <c r="S61" s="117" t="s">
        <v>290</v>
      </c>
      <c r="T61" s="117" t="s">
        <v>205</v>
      </c>
    </row>
    <row r="62" spans="3:20">
      <c r="C62" s="117" t="s">
        <v>73</v>
      </c>
      <c r="E62" s="117" t="s">
        <v>421</v>
      </c>
      <c r="F62" s="117" t="s">
        <v>460</v>
      </c>
      <c r="G62" s="117" t="s">
        <v>46</v>
      </c>
      <c r="I62" s="117" t="s">
        <v>205</v>
      </c>
      <c r="N62" s="117" t="s">
        <v>74</v>
      </c>
      <c r="P62" s="117" t="str">
        <f>+IND!C62</f>
        <v>MNRL-MoTP-Stat-ELC-Mtr15</v>
      </c>
      <c r="Q62" s="117" t="s">
        <v>644</v>
      </c>
      <c r="R62" s="117" t="s">
        <v>46</v>
      </c>
      <c r="S62" s="117" t="s">
        <v>290</v>
      </c>
      <c r="T62" s="117" t="s">
        <v>205</v>
      </c>
    </row>
    <row r="63" spans="3:20">
      <c r="C63" s="117" t="s">
        <v>73</v>
      </c>
      <c r="E63" s="117" t="s">
        <v>264</v>
      </c>
      <c r="F63" s="117" t="s">
        <v>265</v>
      </c>
      <c r="G63" s="117" t="s">
        <v>46</v>
      </c>
      <c r="I63" s="117" t="s">
        <v>205</v>
      </c>
      <c r="N63" s="117" t="s">
        <v>74</v>
      </c>
      <c r="P63" s="117" t="str">
        <f>+IND!C63</f>
        <v>MNRL-PH-STM_HW-NGA-BLR15</v>
      </c>
      <c r="Q63" s="117" t="s">
        <v>645</v>
      </c>
      <c r="R63" s="117" t="s">
        <v>46</v>
      </c>
      <c r="S63" s="117" t="s">
        <v>290</v>
      </c>
      <c r="T63" s="117" t="s">
        <v>205</v>
      </c>
    </row>
    <row r="64" spans="3:20">
      <c r="C64" s="117" t="s">
        <v>73</v>
      </c>
      <c r="E64" s="117" t="s">
        <v>587</v>
      </c>
      <c r="F64" s="117" t="s">
        <v>588</v>
      </c>
      <c r="G64" s="117" t="s">
        <v>46</v>
      </c>
      <c r="I64" s="117" t="s">
        <v>205</v>
      </c>
      <c r="N64" s="117" t="s">
        <v>74</v>
      </c>
      <c r="P64" s="117" t="str">
        <f>+IND!C64</f>
        <v>MNNG-MoTP-Mob-DSL-ICE_Off15</v>
      </c>
      <c r="Q64" s="117" t="s">
        <v>646</v>
      </c>
      <c r="R64" s="117" t="s">
        <v>46</v>
      </c>
      <c r="S64" s="117" t="s">
        <v>290</v>
      </c>
      <c r="T64" s="117" t="s">
        <v>205</v>
      </c>
    </row>
    <row r="65" spans="3:20">
      <c r="C65" s="117" t="s">
        <v>73</v>
      </c>
      <c r="E65" s="117" t="s">
        <v>266</v>
      </c>
      <c r="F65" s="117" t="s">
        <v>267</v>
      </c>
      <c r="G65" s="117" t="s">
        <v>46</v>
      </c>
      <c r="I65" s="117" t="s">
        <v>205</v>
      </c>
      <c r="N65" s="117" t="s">
        <v>74</v>
      </c>
      <c r="P65" s="117" t="str">
        <f>+IND!C65</f>
        <v>MNNG-MoTP-Stat-ELC-Mtr15</v>
      </c>
      <c r="Q65" s="117" t="s">
        <v>647</v>
      </c>
      <c r="R65" s="117" t="s">
        <v>46</v>
      </c>
      <c r="S65" s="117" t="s">
        <v>290</v>
      </c>
      <c r="T65" s="117" t="s">
        <v>205</v>
      </c>
    </row>
    <row r="66" spans="3:20">
      <c r="C66" s="117" t="s">
        <v>73</v>
      </c>
      <c r="E66" s="117" t="s">
        <v>268</v>
      </c>
      <c r="F66" s="117" t="s">
        <v>269</v>
      </c>
      <c r="G66" s="117" t="s">
        <v>46</v>
      </c>
      <c r="I66" s="117" t="s">
        <v>205</v>
      </c>
      <c r="N66" s="117" t="s">
        <v>74</v>
      </c>
      <c r="P66" s="117" t="str">
        <f>+IND!C66</f>
        <v>MNNG-MoTP-Stat-DSL-St_ngn15</v>
      </c>
      <c r="Q66" s="117" t="s">
        <v>648</v>
      </c>
      <c r="R66" s="117" t="s">
        <v>46</v>
      </c>
      <c r="S66" s="117" t="s">
        <v>290</v>
      </c>
      <c r="T66" s="117" t="s">
        <v>205</v>
      </c>
    </row>
    <row r="67" spans="3:20">
      <c r="C67" s="117" t="s">
        <v>73</v>
      </c>
      <c r="E67" s="117" t="s">
        <v>422</v>
      </c>
      <c r="F67" s="117" t="s">
        <v>461</v>
      </c>
      <c r="G67" s="117" t="s">
        <v>46</v>
      </c>
      <c r="I67" s="117" t="s">
        <v>205</v>
      </c>
      <c r="N67" s="117" t="s">
        <v>74</v>
      </c>
      <c r="P67" s="117" t="str">
        <f>+IND!C67</f>
        <v>MNNG-PH-STM_HW-FOL-BLR15</v>
      </c>
      <c r="Q67" s="117" t="s">
        <v>649</v>
      </c>
      <c r="R67" s="117" t="s">
        <v>46</v>
      </c>
      <c r="S67" s="117" t="s">
        <v>290</v>
      </c>
      <c r="T67" s="117" t="s">
        <v>205</v>
      </c>
    </row>
    <row r="68" spans="3:20">
      <c r="C68" s="117" t="s">
        <v>73</v>
      </c>
      <c r="E68" s="117" t="s">
        <v>270</v>
      </c>
      <c r="F68" s="117" t="s">
        <v>271</v>
      </c>
      <c r="G68" s="117" t="s">
        <v>46</v>
      </c>
      <c r="I68" s="117" t="s">
        <v>205</v>
      </c>
      <c r="N68" s="117" t="s">
        <v>74</v>
      </c>
      <c r="P68" s="117" t="str">
        <f>+IND!C68</f>
        <v>MNNG-PH-STM_HW-NGA-BLR15</v>
      </c>
      <c r="Q68" s="117" t="s">
        <v>650</v>
      </c>
      <c r="R68" s="117" t="s">
        <v>46</v>
      </c>
      <c r="S68" s="117" t="s">
        <v>290</v>
      </c>
      <c r="T68" s="117" t="s">
        <v>205</v>
      </c>
    </row>
    <row r="69" spans="3:20">
      <c r="C69" s="117" t="s">
        <v>73</v>
      </c>
      <c r="E69" s="117" t="s">
        <v>423</v>
      </c>
      <c r="F69" s="117" t="s">
        <v>462</v>
      </c>
      <c r="G69" s="117" t="s">
        <v>46</v>
      </c>
      <c r="I69" s="117" t="s">
        <v>205</v>
      </c>
      <c r="N69" s="117" t="s">
        <v>74</v>
      </c>
      <c r="P69" s="117" t="str">
        <f>+IND!C69</f>
        <v>OTH-ELC-ELC-Tech15</v>
      </c>
      <c r="Q69" s="117" t="s">
        <v>651</v>
      </c>
      <c r="R69" s="117" t="s">
        <v>46</v>
      </c>
      <c r="S69" s="117" t="s">
        <v>290</v>
      </c>
      <c r="T69" s="117" t="s">
        <v>205</v>
      </c>
    </row>
    <row r="70" spans="3:20">
      <c r="C70" s="117" t="s">
        <v>73</v>
      </c>
      <c r="E70" s="117" t="s">
        <v>424</v>
      </c>
      <c r="F70" s="117" t="s">
        <v>463</v>
      </c>
      <c r="G70" s="117" t="s">
        <v>46</v>
      </c>
      <c r="I70" s="117" t="s">
        <v>205</v>
      </c>
      <c r="N70" s="117" t="s">
        <v>74</v>
      </c>
      <c r="P70" s="117" t="str">
        <f>+IND!C70</f>
        <v>OTH-DSL-DSL-Tech15</v>
      </c>
      <c r="Q70" s="117" t="s">
        <v>652</v>
      </c>
      <c r="R70" s="117" t="s">
        <v>46</v>
      </c>
      <c r="S70" s="117" t="s">
        <v>290</v>
      </c>
      <c r="T70" s="117" t="s">
        <v>205</v>
      </c>
    </row>
    <row r="71" spans="3:20">
      <c r="C71" s="117" t="s">
        <v>73</v>
      </c>
      <c r="E71" s="117" t="s">
        <v>425</v>
      </c>
      <c r="F71" s="117" t="s">
        <v>464</v>
      </c>
      <c r="G71" s="117" t="s">
        <v>46</v>
      </c>
      <c r="I71" s="117" t="s">
        <v>205</v>
      </c>
      <c r="N71" s="117" t="s">
        <v>74</v>
      </c>
      <c r="P71" s="117" t="str">
        <f>+IND!C71</f>
        <v>OTH-LPG-LPG-Tech15</v>
      </c>
      <c r="Q71" s="117" t="s">
        <v>653</v>
      </c>
      <c r="R71" s="117" t="s">
        <v>46</v>
      </c>
      <c r="S71" s="117" t="s">
        <v>290</v>
      </c>
      <c r="T71" s="117" t="s">
        <v>205</v>
      </c>
    </row>
    <row r="72" spans="3:20">
      <c r="C72" s="117" t="s">
        <v>73</v>
      </c>
      <c r="E72" s="117" t="s">
        <v>272</v>
      </c>
      <c r="F72" s="117" t="s">
        <v>273</v>
      </c>
      <c r="G72" s="117" t="s">
        <v>46</v>
      </c>
      <c r="I72" s="117" t="s">
        <v>205</v>
      </c>
      <c r="N72" s="117" t="s">
        <v>74</v>
      </c>
      <c r="P72" s="117" t="str">
        <f>+IND!C72</f>
        <v>OTH-COA-COA-Tech15</v>
      </c>
      <c r="Q72" s="117" t="s">
        <v>654</v>
      </c>
      <c r="R72" s="117" t="s">
        <v>46</v>
      </c>
      <c r="S72" s="117" t="s">
        <v>290</v>
      </c>
      <c r="T72" s="117" t="s">
        <v>205</v>
      </c>
    </row>
    <row r="73" spans="3:20">
      <c r="C73" s="117" t="s">
        <v>73</v>
      </c>
      <c r="E73" s="117" t="s">
        <v>274</v>
      </c>
      <c r="F73" s="117" t="s">
        <v>275</v>
      </c>
      <c r="G73" s="117" t="s">
        <v>46</v>
      </c>
      <c r="I73" s="117" t="s">
        <v>205</v>
      </c>
      <c r="N73" s="117" t="s">
        <v>74</v>
      </c>
      <c r="P73" s="117" t="str">
        <f>+IND!C73</f>
        <v>OTH-NGA-NGA-Tech15</v>
      </c>
      <c r="Q73" s="117" t="s">
        <v>655</v>
      </c>
      <c r="R73" s="117" t="s">
        <v>46</v>
      </c>
      <c r="S73" s="117" t="s">
        <v>290</v>
      </c>
      <c r="T73" s="117" t="s">
        <v>205</v>
      </c>
    </row>
    <row r="74" spans="3:20">
      <c r="C74" s="117" t="s">
        <v>73</v>
      </c>
      <c r="E74" s="117" t="s">
        <v>276</v>
      </c>
      <c r="F74" s="117" t="s">
        <v>277</v>
      </c>
      <c r="G74" s="117" t="s">
        <v>46</v>
      </c>
      <c r="I74" s="117" t="s">
        <v>205</v>
      </c>
      <c r="N74" s="117" t="s">
        <v>74</v>
      </c>
      <c r="P74" s="117" t="str">
        <f>+IND!C74</f>
        <v>OTH-PET-PET-Tech15</v>
      </c>
      <c r="Q74" s="117" t="s">
        <v>656</v>
      </c>
      <c r="R74" s="117" t="s">
        <v>46</v>
      </c>
      <c r="S74" s="117" t="s">
        <v>290</v>
      </c>
      <c r="T74" s="117" t="s">
        <v>205</v>
      </c>
    </row>
    <row r="75" spans="3:20">
      <c r="C75" s="117" t="s">
        <v>73</v>
      </c>
      <c r="E75" s="117" t="s">
        <v>426</v>
      </c>
      <c r="F75" s="117" t="s">
        <v>465</v>
      </c>
      <c r="G75" s="117" t="s">
        <v>46</v>
      </c>
      <c r="I75" s="117" t="s">
        <v>205</v>
      </c>
      <c r="N75" s="117" t="s">
        <v>74</v>
      </c>
      <c r="P75" s="117" t="str">
        <f>+IND!C75</f>
        <v>OTH-BGS-BGS-Tech15</v>
      </c>
      <c r="Q75" s="117" t="s">
        <v>657</v>
      </c>
      <c r="R75" s="117" t="s">
        <v>46</v>
      </c>
      <c r="S75" s="117" t="s">
        <v>290</v>
      </c>
      <c r="T75" s="117" t="s">
        <v>205</v>
      </c>
    </row>
    <row r="76" spans="3:20">
      <c r="C76" s="117" t="s">
        <v>73</v>
      </c>
      <c r="E76" s="117" t="s">
        <v>278</v>
      </c>
      <c r="F76" s="117" t="s">
        <v>279</v>
      </c>
      <c r="G76" s="117" t="s">
        <v>46</v>
      </c>
      <c r="I76" s="117" t="s">
        <v>205</v>
      </c>
      <c r="N76" s="117" t="s">
        <v>74</v>
      </c>
      <c r="P76" s="117" t="str">
        <f>+IND!C76</f>
        <v>OTH-FOL-FOL-Tech15</v>
      </c>
      <c r="Q76" s="117" t="s">
        <v>658</v>
      </c>
      <c r="R76" s="117" t="s">
        <v>46</v>
      </c>
      <c r="S76" s="117" t="s">
        <v>290</v>
      </c>
      <c r="T76" s="117" t="s">
        <v>205</v>
      </c>
    </row>
    <row r="77" spans="3:20">
      <c r="C77" s="117" t="s">
        <v>73</v>
      </c>
      <c r="E77" s="117" t="s">
        <v>428</v>
      </c>
      <c r="F77" s="117" t="s">
        <v>466</v>
      </c>
      <c r="G77" s="117" t="s">
        <v>46</v>
      </c>
      <c r="I77" s="117" t="s">
        <v>205</v>
      </c>
      <c r="N77" s="117" t="s">
        <v>74</v>
      </c>
      <c r="P77" s="117" t="str">
        <f>+IND!C77</f>
        <v>CHMCL-PH-STM_HW-FOL-BLR15</v>
      </c>
      <c r="Q77" s="117" t="s">
        <v>659</v>
      </c>
      <c r="R77" s="117" t="s">
        <v>46</v>
      </c>
      <c r="S77" s="117" t="s">
        <v>290</v>
      </c>
      <c r="T77" s="117" t="s">
        <v>205</v>
      </c>
    </row>
    <row r="78" spans="3:20">
      <c r="C78" s="117" t="s">
        <v>73</v>
      </c>
      <c r="E78" s="117" t="s">
        <v>427</v>
      </c>
      <c r="F78" s="117" t="s">
        <v>467</v>
      </c>
      <c r="G78" s="117" t="s">
        <v>46</v>
      </c>
      <c r="I78" s="117" t="s">
        <v>205</v>
      </c>
      <c r="N78" s="117" t="s">
        <v>74</v>
      </c>
      <c r="P78" s="117" t="str">
        <f>+IND!C78</f>
        <v>CHMCL-PH-STM_HW-NGA-BLR15</v>
      </c>
      <c r="Q78" s="117" t="s">
        <v>660</v>
      </c>
      <c r="R78" s="117" t="s">
        <v>46</v>
      </c>
      <c r="S78" s="117" t="s">
        <v>290</v>
      </c>
      <c r="T78" s="117" t="s">
        <v>205</v>
      </c>
    </row>
    <row r="79" spans="3:20">
      <c r="C79" s="117" t="s">
        <v>73</v>
      </c>
      <c r="E79" s="117" t="s">
        <v>429</v>
      </c>
      <c r="F79" s="117" t="s">
        <v>468</v>
      </c>
      <c r="G79" s="117" t="s">
        <v>46</v>
      </c>
      <c r="I79" s="117" t="s">
        <v>205</v>
      </c>
      <c r="N79" s="117" t="s">
        <v>74</v>
      </c>
      <c r="P79" s="117" t="str">
        <f>+IND!C79</f>
        <v>CHMCL-MoTP-Stat-ELC-Mtr15</v>
      </c>
      <c r="Q79" s="117" t="s">
        <v>661</v>
      </c>
      <c r="R79" s="117" t="s">
        <v>46</v>
      </c>
      <c r="S79" s="117" t="s">
        <v>290</v>
      </c>
      <c r="T79" s="117" t="s">
        <v>205</v>
      </c>
    </row>
    <row r="80" spans="3:20">
      <c r="N80" s="117" t="s">
        <v>74</v>
      </c>
      <c r="P80" s="117" t="str">
        <f>+IND!C80</f>
        <v>CHMCL-MoTP-Stat-NGA-Pump15</v>
      </c>
      <c r="Q80" s="117" t="s">
        <v>662</v>
      </c>
      <c r="R80" s="117" t="s">
        <v>46</v>
      </c>
      <c r="S80" s="117" t="s">
        <v>290</v>
      </c>
      <c r="T80" s="117" t="s">
        <v>205</v>
      </c>
    </row>
    <row r="81" spans="14:20">
      <c r="N81" s="117" t="s">
        <v>74</v>
      </c>
      <c r="P81" s="117" t="str">
        <f>+IND!C81</f>
        <v>CHMCL-PH-REFRM-NGA-REFRM15</v>
      </c>
      <c r="Q81" s="117" t="s">
        <v>663</v>
      </c>
      <c r="R81" s="117" t="s">
        <v>46</v>
      </c>
      <c r="S81" s="117" t="s">
        <v>290</v>
      </c>
      <c r="T81" s="117" t="s">
        <v>205</v>
      </c>
    </row>
    <row r="82" spans="14:20">
      <c r="N82" s="117" t="s">
        <v>74</v>
      </c>
      <c r="P82" s="117" t="str">
        <f>+IND!C82</f>
        <v>CHMCL-PH-DirH-NGA-Burner15</v>
      </c>
      <c r="Q82" s="117" t="s">
        <v>664</v>
      </c>
      <c r="R82" s="117" t="s">
        <v>46</v>
      </c>
      <c r="S82" s="117" t="s">
        <v>290</v>
      </c>
      <c r="T82" s="117" t="s">
        <v>205</v>
      </c>
    </row>
    <row r="83" spans="14:20">
      <c r="N83" s="117" t="s">
        <v>74</v>
      </c>
      <c r="P83" s="117" t="str">
        <f>+IND!C83</f>
        <v>CHMCL-PH-DirH-ELC-Heater15</v>
      </c>
      <c r="Q83" s="117" t="s">
        <v>665</v>
      </c>
      <c r="R83" s="117" t="s">
        <v>46</v>
      </c>
      <c r="S83" s="117" t="s">
        <v>290</v>
      </c>
      <c r="T83" s="117" t="s">
        <v>205</v>
      </c>
    </row>
    <row r="84" spans="14:20">
      <c r="N84" s="117" t="s">
        <v>74</v>
      </c>
      <c r="P84" s="117" t="str">
        <f>+IND!C84</f>
        <v>CHMCL-PH-FURN-FOL-Furn15</v>
      </c>
      <c r="Q84" s="117" t="s">
        <v>666</v>
      </c>
      <c r="R84" s="117" t="s">
        <v>46</v>
      </c>
      <c r="S84" s="117" t="s">
        <v>290</v>
      </c>
      <c r="T84" s="117" t="s">
        <v>205</v>
      </c>
    </row>
    <row r="85" spans="14:20">
      <c r="N85" s="117" t="s">
        <v>74</v>
      </c>
      <c r="P85" s="117" t="str">
        <f>+IND!C85</f>
        <v>CHMCL-PH-FURN-NGA-Furn15</v>
      </c>
      <c r="Q85" s="117" t="s">
        <v>667</v>
      </c>
      <c r="R85" s="117" t="s">
        <v>46</v>
      </c>
      <c r="S85" s="117" t="s">
        <v>290</v>
      </c>
      <c r="T85" s="117" t="s">
        <v>205</v>
      </c>
    </row>
    <row r="86" spans="14:20">
      <c r="N86" s="117" t="s">
        <v>74</v>
      </c>
      <c r="P86" s="117" t="str">
        <f>+IND!C86</f>
        <v>REFI-PH-FURN-NGA-Furn15</v>
      </c>
      <c r="Q86" s="117" t="s">
        <v>668</v>
      </c>
      <c r="R86" s="117" t="s">
        <v>46</v>
      </c>
      <c r="S86" s="117" t="s">
        <v>290</v>
      </c>
      <c r="T86" s="117" t="s">
        <v>205</v>
      </c>
    </row>
    <row r="87" spans="14:20">
      <c r="N87" s="117" t="s">
        <v>74</v>
      </c>
      <c r="P87" s="117" t="str">
        <f>+IND!C87</f>
        <v>REFI-MoTP-Stat-ELC-Mtr15</v>
      </c>
      <c r="Q87" s="117" t="s">
        <v>669</v>
      </c>
      <c r="R87" s="117" t="s">
        <v>46</v>
      </c>
      <c r="S87" s="117" t="s">
        <v>290</v>
      </c>
      <c r="T87" s="117" t="s">
        <v>205</v>
      </c>
    </row>
    <row r="88" spans="14:20">
      <c r="N88" s="117" t="s">
        <v>74</v>
      </c>
      <c r="P88" s="117" t="str">
        <f>+IND!C88</f>
        <v>REFI-PH-STM_HW-NGA-BLR15</v>
      </c>
      <c r="Q88" s="117" t="s">
        <v>670</v>
      </c>
      <c r="R88" s="117" t="s">
        <v>46</v>
      </c>
      <c r="S88" s="117" t="s">
        <v>290</v>
      </c>
      <c r="T88" s="117" t="s">
        <v>205</v>
      </c>
    </row>
    <row r="89" spans="14:20">
      <c r="N89" s="117" t="s">
        <v>74</v>
      </c>
      <c r="P89" s="117" t="str">
        <f>+IND!C89</f>
        <v>UREA-FDSTCK-NGA-FDSTCK15</v>
      </c>
      <c r="Q89" s="117" t="s">
        <v>671</v>
      </c>
      <c r="R89" s="117" t="s">
        <v>46</v>
      </c>
      <c r="S89" s="117" t="s">
        <v>290</v>
      </c>
      <c r="T89" s="117" t="s">
        <v>205</v>
      </c>
    </row>
    <row r="90" spans="14:20">
      <c r="N90" s="117" t="s">
        <v>74</v>
      </c>
      <c r="P90" s="117" t="s">
        <v>589</v>
      </c>
      <c r="Q90" s="117" t="s">
        <v>672</v>
      </c>
      <c r="R90" s="117" t="s">
        <v>46</v>
      </c>
      <c r="S90" s="117" t="s">
        <v>290</v>
      </c>
      <c r="T90" s="117" t="s">
        <v>205</v>
      </c>
    </row>
    <row r="91" spans="14:20">
      <c r="N91" s="117" t="s">
        <v>74</v>
      </c>
      <c r="P91" s="117" t="str">
        <f>+IND!C91</f>
        <v>WOOD-PH-STM_HW-COA-BLR15</v>
      </c>
      <c r="Q91" s="117" t="s">
        <v>673</v>
      </c>
      <c r="R91" s="117" t="s">
        <v>46</v>
      </c>
      <c r="S91" s="117" t="s">
        <v>290</v>
      </c>
      <c r="T91" s="117" t="s">
        <v>205</v>
      </c>
    </row>
    <row r="92" spans="14:20">
      <c r="N92" s="117" t="s">
        <v>74</v>
      </c>
      <c r="P92" s="117" t="str">
        <f>+IND!C92</f>
        <v>WOOD-PH-STM_HW-DSL-BLR15</v>
      </c>
      <c r="Q92" s="117" t="s">
        <v>674</v>
      </c>
      <c r="R92" s="117" t="s">
        <v>46</v>
      </c>
      <c r="S92" s="117" t="s">
        <v>290</v>
      </c>
      <c r="T92" s="117" t="s">
        <v>205</v>
      </c>
    </row>
    <row r="93" spans="14:20">
      <c r="N93" s="117" t="s">
        <v>74</v>
      </c>
      <c r="P93" s="117" t="str">
        <f>+IND!C93</f>
        <v>WOOD-PH-STM_HW-ELC-BLR15</v>
      </c>
      <c r="Q93" s="117" t="s">
        <v>675</v>
      </c>
      <c r="R93" s="117" t="s">
        <v>46</v>
      </c>
      <c r="S93" s="117" t="s">
        <v>290</v>
      </c>
      <c r="T93" s="117" t="s">
        <v>205</v>
      </c>
    </row>
    <row r="94" spans="14:20">
      <c r="N94" s="117" t="s">
        <v>74</v>
      </c>
      <c r="P94" s="117" t="str">
        <f>+IND!C94</f>
        <v>WOOD-PH-STM_HW-FOL-BLR15</v>
      </c>
      <c r="Q94" s="117" t="s">
        <v>676</v>
      </c>
      <c r="R94" s="117" t="s">
        <v>46</v>
      </c>
      <c r="S94" s="117" t="s">
        <v>290</v>
      </c>
      <c r="T94" s="117" t="s">
        <v>205</v>
      </c>
    </row>
    <row r="95" spans="14:20">
      <c r="N95" s="117" t="s">
        <v>74</v>
      </c>
      <c r="P95" s="117" t="str">
        <f>+IND!C95</f>
        <v>WOOD-PH-STM_HW-GEO-Heat15</v>
      </c>
      <c r="Q95" s="117" t="s">
        <v>677</v>
      </c>
      <c r="R95" s="117" t="s">
        <v>46</v>
      </c>
      <c r="S95" s="117" t="s">
        <v>290</v>
      </c>
      <c r="T95" s="117" t="s">
        <v>205</v>
      </c>
    </row>
    <row r="96" spans="14:20">
      <c r="N96" s="117" t="s">
        <v>74</v>
      </c>
      <c r="P96" s="117" t="str">
        <f>+IND!C96</f>
        <v>WOOD-PH-STM_HW-NGA-BLR15</v>
      </c>
      <c r="Q96" s="117" t="s">
        <v>678</v>
      </c>
      <c r="R96" s="117" t="s">
        <v>46</v>
      </c>
      <c r="S96" s="117" t="s">
        <v>290</v>
      </c>
      <c r="T96" s="117" t="s">
        <v>205</v>
      </c>
    </row>
    <row r="97" spans="5:20">
      <c r="N97" s="117" t="s">
        <v>74</v>
      </c>
      <c r="P97" s="117" t="str">
        <f>+IND!C97</f>
        <v>WOOD-PH-STM_HW-WOD-BLR15</v>
      </c>
      <c r="Q97" s="117" t="s">
        <v>679</v>
      </c>
      <c r="R97" s="117" t="s">
        <v>46</v>
      </c>
      <c r="S97" s="117" t="s">
        <v>290</v>
      </c>
      <c r="T97" s="117" t="s">
        <v>205</v>
      </c>
    </row>
    <row r="98" spans="5:20">
      <c r="N98" s="117" t="s">
        <v>74</v>
      </c>
      <c r="P98" s="117" t="str">
        <f>+IND!C98</f>
        <v>WOOD-Fan-ELC-Fan15</v>
      </c>
      <c r="Q98" s="117" t="s">
        <v>680</v>
      </c>
      <c r="R98" s="117" t="s">
        <v>46</v>
      </c>
      <c r="S98" s="117" t="s">
        <v>290</v>
      </c>
      <c r="T98" s="117" t="s">
        <v>205</v>
      </c>
    </row>
    <row r="99" spans="5:20">
      <c r="E99"/>
      <c r="N99" s="117" t="s">
        <v>74</v>
      </c>
      <c r="P99" s="117" t="str">
        <f>+IND!C99</f>
        <v>WOOD-MoTP-Stat-ELC-Mtr15</v>
      </c>
      <c r="Q99" s="117" t="s">
        <v>681</v>
      </c>
      <c r="R99" s="117" t="s">
        <v>46</v>
      </c>
      <c r="S99" s="117" t="s">
        <v>290</v>
      </c>
      <c r="T99" s="117" t="s">
        <v>205</v>
      </c>
    </row>
    <row r="100" spans="5:20">
      <c r="E100"/>
      <c r="N100" s="117" t="s">
        <v>74</v>
      </c>
      <c r="P100" s="117" t="str">
        <f>+IND!C100</f>
        <v>WOOD-Refin-ELC-Refinery15</v>
      </c>
      <c r="Q100" s="117" t="s">
        <v>682</v>
      </c>
      <c r="R100" s="117" t="s">
        <v>46</v>
      </c>
      <c r="S100" s="117" t="s">
        <v>290</v>
      </c>
      <c r="T100" s="117" t="s">
        <v>205</v>
      </c>
    </row>
    <row r="101" spans="5:20">
      <c r="E101"/>
      <c r="N101" s="117" t="s">
        <v>74</v>
      </c>
      <c r="P101" s="117" t="str">
        <f>+IND!C101</f>
        <v>WOOD-Pump-ELC-Pump15</v>
      </c>
      <c r="Q101" s="117" t="s">
        <v>683</v>
      </c>
      <c r="R101" s="117" t="s">
        <v>46</v>
      </c>
      <c r="S101" s="117" t="s">
        <v>290</v>
      </c>
      <c r="T101" s="117" t="s">
        <v>205</v>
      </c>
    </row>
    <row r="102" spans="5:20">
      <c r="E102"/>
      <c r="N102" s="117" t="s">
        <v>74</v>
      </c>
      <c r="P102" s="117" t="str">
        <f>+IND!C102</f>
        <v>WOOD-PH-FURN-NGA-Furn15</v>
      </c>
      <c r="Q102" s="117" t="s">
        <v>684</v>
      </c>
      <c r="R102" s="117" t="s">
        <v>46</v>
      </c>
      <c r="S102" s="117" t="s">
        <v>290</v>
      </c>
      <c r="T102" s="117" t="s">
        <v>205</v>
      </c>
    </row>
    <row r="103" spans="5:20">
      <c r="E103"/>
      <c r="N103" s="117" t="s">
        <v>74</v>
      </c>
      <c r="P103" s="117" t="str">
        <f>+IND!C103</f>
        <v>WOOD-AIR-ELC-CMPR15</v>
      </c>
      <c r="Q103" s="117" t="s">
        <v>685</v>
      </c>
      <c r="R103" s="117" t="s">
        <v>46</v>
      </c>
      <c r="S103" s="117" t="s">
        <v>290</v>
      </c>
      <c r="T103" s="117" t="s">
        <v>205</v>
      </c>
    </row>
    <row r="104" spans="5:20">
      <c r="E104"/>
      <c r="N104" s="117" t="s">
        <v>74</v>
      </c>
      <c r="P104" s="117" t="str">
        <f>+IND!C104</f>
        <v>PLPPPR-PH-STM_HW-COA-BLR15</v>
      </c>
      <c r="Q104" s="117" t="s">
        <v>686</v>
      </c>
      <c r="R104" s="117" t="s">
        <v>46</v>
      </c>
      <c r="S104" s="117" t="s">
        <v>290</v>
      </c>
      <c r="T104" s="117" t="s">
        <v>205</v>
      </c>
    </row>
    <row r="105" spans="5:20">
      <c r="E105"/>
      <c r="N105" s="117" t="s">
        <v>74</v>
      </c>
      <c r="P105" s="117" t="str">
        <f>+IND!C105</f>
        <v>PLPPPR-PH-STM_HW-FOL-BLR15</v>
      </c>
      <c r="Q105" s="117" t="s">
        <v>687</v>
      </c>
      <c r="R105" s="117" t="s">
        <v>46</v>
      </c>
      <c r="S105" s="117" t="s">
        <v>290</v>
      </c>
      <c r="T105" s="117" t="s">
        <v>205</v>
      </c>
    </row>
    <row r="106" spans="5:20">
      <c r="E106"/>
      <c r="N106" s="117" t="s">
        <v>74</v>
      </c>
      <c r="P106" s="117" t="str">
        <f>+IND!C106</f>
        <v>PLPPPR-PH-STM_HW-GEO-Heat15</v>
      </c>
      <c r="Q106" s="117" t="s">
        <v>688</v>
      </c>
      <c r="R106" s="117" t="s">
        <v>46</v>
      </c>
      <c r="S106" s="117" t="s">
        <v>290</v>
      </c>
      <c r="T106" s="117" t="s">
        <v>205</v>
      </c>
    </row>
    <row r="107" spans="5:20">
      <c r="E107"/>
      <c r="N107" s="117" t="s">
        <v>74</v>
      </c>
      <c r="P107" s="117" t="str">
        <f>+IND!C107</f>
        <v>PLPPPR-PH-STM_HW-NGA-BLR15</v>
      </c>
      <c r="Q107" s="117" t="s">
        <v>689</v>
      </c>
      <c r="R107" s="117" t="s">
        <v>46</v>
      </c>
      <c r="S107" s="117" t="s">
        <v>290</v>
      </c>
      <c r="T107" s="117" t="s">
        <v>205</v>
      </c>
    </row>
    <row r="108" spans="5:20">
      <c r="E108"/>
      <c r="N108" s="117" t="s">
        <v>74</v>
      </c>
      <c r="P108" s="117" t="str">
        <f>+IND!C108</f>
        <v>PLPPPR-PH-STM_HW-WOD-BLR15</v>
      </c>
      <c r="Q108" s="117" t="s">
        <v>690</v>
      </c>
      <c r="R108" s="117" t="s">
        <v>46</v>
      </c>
      <c r="S108" s="117" t="s">
        <v>290</v>
      </c>
      <c r="T108" s="117" t="s">
        <v>205</v>
      </c>
    </row>
    <row r="109" spans="5:20">
      <c r="E109"/>
      <c r="N109" s="117" t="s">
        <v>74</v>
      </c>
      <c r="P109" s="117" t="str">
        <f>+IND!C109</f>
        <v>PLPPPR-Refin-ELC-REF15</v>
      </c>
      <c r="Q109" s="117" t="s">
        <v>691</v>
      </c>
      <c r="R109" s="117" t="s">
        <v>46</v>
      </c>
      <c r="S109" s="117" t="s">
        <v>290</v>
      </c>
      <c r="T109" s="117" t="s">
        <v>205</v>
      </c>
    </row>
    <row r="110" spans="5:20">
      <c r="E110"/>
      <c r="N110" s="117" t="s">
        <v>74</v>
      </c>
      <c r="P110" s="117" t="str">
        <f>+IND!C110</f>
        <v>PLPPPR-PH-FURN-NGA-Furn15</v>
      </c>
      <c r="Q110" s="117" t="s">
        <v>692</v>
      </c>
      <c r="R110" s="117" t="s">
        <v>46</v>
      </c>
      <c r="S110" s="117" t="s">
        <v>290</v>
      </c>
      <c r="T110" s="117" t="s">
        <v>205</v>
      </c>
    </row>
    <row r="111" spans="5:20">
      <c r="E111"/>
      <c r="N111" s="117" t="s">
        <v>74</v>
      </c>
      <c r="P111" s="117" t="str">
        <f>+IND!C111</f>
        <v>PLPPPR-Pump-ELC-Pump15</v>
      </c>
      <c r="Q111" s="117" t="s">
        <v>693</v>
      </c>
      <c r="R111" s="117" t="s">
        <v>46</v>
      </c>
      <c r="S111" s="117" t="s">
        <v>290</v>
      </c>
      <c r="T111" s="117" t="s">
        <v>205</v>
      </c>
    </row>
    <row r="112" spans="5:20">
      <c r="E112"/>
      <c r="N112" s="117" t="s">
        <v>74</v>
      </c>
      <c r="P112" s="117" t="str">
        <f>+IND!C112</f>
        <v>PLPPPR-MoTP-Stat-ELC-Mtr15</v>
      </c>
      <c r="Q112" s="117" t="s">
        <v>694</v>
      </c>
      <c r="R112" s="117" t="s">
        <v>46</v>
      </c>
      <c r="S112" s="117" t="s">
        <v>290</v>
      </c>
      <c r="T112" s="117" t="s">
        <v>205</v>
      </c>
    </row>
    <row r="113" spans="5:20">
      <c r="E113"/>
      <c r="N113" s="117" t="s">
        <v>74</v>
      </c>
      <c r="P113" s="117" t="str">
        <f>+IND!C113</f>
        <v>PLPPPR-Fan-ELC-Fan15</v>
      </c>
      <c r="Q113" s="117" t="s">
        <v>695</v>
      </c>
      <c r="R113" s="117" t="s">
        <v>46</v>
      </c>
      <c r="S113" s="117" t="s">
        <v>290</v>
      </c>
      <c r="T113" s="117" t="s">
        <v>205</v>
      </c>
    </row>
    <row r="114" spans="5:20">
      <c r="E114"/>
      <c r="N114" s="117" t="s">
        <v>74</v>
      </c>
      <c r="P114" s="117" t="str">
        <f>+IND!C114</f>
        <v>PLPPPR-PH-DirH-NGA-Burner15</v>
      </c>
      <c r="Q114" s="117" t="s">
        <v>696</v>
      </c>
      <c r="R114" s="117" t="s">
        <v>46</v>
      </c>
      <c r="S114" s="117" t="s">
        <v>290</v>
      </c>
      <c r="T114" s="117" t="s">
        <v>205</v>
      </c>
    </row>
    <row r="115" spans="5:20">
      <c r="E115"/>
      <c r="N115" s="117" t="s">
        <v>74</v>
      </c>
      <c r="P115" s="117" t="str">
        <f>+IND!C115</f>
        <v>PLPPPR-AIR-ELC-CMPR15</v>
      </c>
      <c r="Q115" s="117" t="s">
        <v>697</v>
      </c>
      <c r="R115" s="117" t="s">
        <v>46</v>
      </c>
      <c r="S115" s="117" t="s">
        <v>290</v>
      </c>
      <c r="T115" s="117" t="s">
        <v>205</v>
      </c>
    </row>
    <row r="116" spans="5:20">
      <c r="E116"/>
    </row>
    <row r="117" spans="5:20">
      <c r="E117"/>
    </row>
    <row r="118" spans="5:20">
      <c r="E118"/>
    </row>
    <row r="119" spans="5:20">
      <c r="E119"/>
    </row>
    <row r="120" spans="5:20">
      <c r="E120"/>
    </row>
    <row r="121" spans="5:20">
      <c r="E121"/>
    </row>
    <row r="122" spans="5:20">
      <c r="E122"/>
    </row>
    <row r="123" spans="5:20">
      <c r="E123"/>
    </row>
    <row r="124" spans="5:20">
      <c r="E124"/>
    </row>
    <row r="125" spans="5:20">
      <c r="E125"/>
    </row>
    <row r="126" spans="5:20">
      <c r="E126"/>
    </row>
    <row r="127" spans="5:20">
      <c r="E127"/>
    </row>
    <row r="128" spans="5:20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89" activePane="bottomLeft" state="frozen"/>
      <selection activeCell="C1" sqref="C1"/>
      <selection pane="bottomLeft" activeCell="A109" sqref="A109:XFD109"/>
    </sheetView>
  </sheetViews>
  <sheetFormatPr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3"/>
      <c r="D4" s="123"/>
      <c r="E4" s="41" t="s">
        <v>76</v>
      </c>
      <c r="F4" s="14"/>
      <c r="G4" s="14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AK4" s="117" t="s">
        <v>316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578</v>
      </c>
      <c r="G5" s="16" t="s">
        <v>579</v>
      </c>
      <c r="H5" s="16" t="s">
        <v>180</v>
      </c>
      <c r="I5" s="17" t="s">
        <v>311</v>
      </c>
      <c r="J5" s="17" t="s">
        <v>314</v>
      </c>
      <c r="K5" s="17" t="s">
        <v>580</v>
      </c>
      <c r="L5" s="17" t="s">
        <v>315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581</v>
      </c>
      <c r="S5" s="17" t="s">
        <v>296</v>
      </c>
      <c r="T5" s="17" t="s">
        <v>282</v>
      </c>
      <c r="U5" s="17" t="s">
        <v>305</v>
      </c>
      <c r="V5" s="17" t="s">
        <v>283</v>
      </c>
      <c r="W5" s="17" t="s">
        <v>306</v>
      </c>
      <c r="X5" s="17" t="s">
        <v>297</v>
      </c>
      <c r="Y5" s="17" t="s">
        <v>308</v>
      </c>
      <c r="Z5" s="17" t="s">
        <v>309</v>
      </c>
      <c r="AA5" s="17" t="s">
        <v>313</v>
      </c>
      <c r="AB5" s="17" t="s">
        <v>312</v>
      </c>
      <c r="AK5" s="117" t="s">
        <v>317</v>
      </c>
    </row>
    <row r="6" spans="1:45" ht="60">
      <c r="C6" s="124" t="s">
        <v>35</v>
      </c>
      <c r="D6" s="124" t="s">
        <v>30</v>
      </c>
      <c r="E6" s="124" t="s">
        <v>31</v>
      </c>
      <c r="F6" s="124" t="s">
        <v>60</v>
      </c>
      <c r="G6" s="124" t="s">
        <v>60</v>
      </c>
      <c r="H6" s="124" t="s">
        <v>60</v>
      </c>
      <c r="I6" s="124" t="s">
        <v>32</v>
      </c>
      <c r="J6" s="124" t="s">
        <v>32</v>
      </c>
      <c r="K6" s="124" t="s">
        <v>32</v>
      </c>
      <c r="L6" s="124" t="s">
        <v>310</v>
      </c>
      <c r="M6" s="124" t="s">
        <v>50</v>
      </c>
      <c r="N6" s="124" t="s">
        <v>62</v>
      </c>
      <c r="O6" s="124" t="s">
        <v>284</v>
      </c>
      <c r="P6" s="124" t="s">
        <v>285</v>
      </c>
      <c r="Q6" s="124" t="s">
        <v>286</v>
      </c>
      <c r="R6" s="124" t="s">
        <v>287</v>
      </c>
      <c r="S6" s="124" t="s">
        <v>287</v>
      </c>
      <c r="T6" s="124" t="s">
        <v>287</v>
      </c>
      <c r="U6" s="124" t="s">
        <v>287</v>
      </c>
      <c r="V6" s="124" t="s">
        <v>288</v>
      </c>
      <c r="W6" s="124" t="s">
        <v>288</v>
      </c>
      <c r="X6" s="124" t="s">
        <v>289</v>
      </c>
      <c r="Y6" s="124" t="s">
        <v>289</v>
      </c>
      <c r="Z6" s="124" t="s">
        <v>289</v>
      </c>
      <c r="AA6" s="124" t="s">
        <v>307</v>
      </c>
      <c r="AB6" s="124"/>
      <c r="AL6" s="117" t="s">
        <v>381</v>
      </c>
      <c r="AM6" s="117">
        <v>2018</v>
      </c>
      <c r="AN6" s="117">
        <v>2018</v>
      </c>
    </row>
    <row r="7" spans="1:45" ht="48">
      <c r="C7" s="124" t="s">
        <v>51</v>
      </c>
      <c r="D7" s="124"/>
      <c r="E7" s="124"/>
      <c r="F7" s="124"/>
      <c r="G7" s="124"/>
      <c r="H7" s="124"/>
      <c r="I7" s="124" t="s">
        <v>290</v>
      </c>
      <c r="J7" s="124" t="s">
        <v>290</v>
      </c>
      <c r="K7" s="124" t="s">
        <v>290</v>
      </c>
      <c r="L7" s="124" t="s">
        <v>52</v>
      </c>
      <c r="M7" s="124" t="s">
        <v>291</v>
      </c>
      <c r="N7" s="124" t="s">
        <v>52</v>
      </c>
      <c r="O7" s="124" t="s">
        <v>292</v>
      </c>
      <c r="P7" s="124" t="s">
        <v>208</v>
      </c>
      <c r="Q7" s="124"/>
      <c r="R7" s="124" t="s">
        <v>293</v>
      </c>
      <c r="S7" s="124" t="s">
        <v>293</v>
      </c>
      <c r="T7" s="124" t="s">
        <v>293</v>
      </c>
      <c r="U7" s="124" t="s">
        <v>293</v>
      </c>
      <c r="V7" s="124" t="s">
        <v>291</v>
      </c>
      <c r="W7" s="124" t="s">
        <v>291</v>
      </c>
      <c r="X7" s="124" t="s">
        <v>291</v>
      </c>
      <c r="Y7" s="124" t="s">
        <v>291</v>
      </c>
      <c r="Z7" s="124" t="s">
        <v>294</v>
      </c>
      <c r="AA7" s="124"/>
      <c r="AB7" s="124"/>
      <c r="AE7" s="125" t="s">
        <v>295</v>
      </c>
      <c r="AF7" s="125" t="s">
        <v>295</v>
      </c>
      <c r="AK7" s="117" t="s">
        <v>318</v>
      </c>
      <c r="AL7" s="117" t="s">
        <v>382</v>
      </c>
      <c r="AM7" s="117" t="s">
        <v>383</v>
      </c>
      <c r="AN7" s="117" t="s">
        <v>384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6">
        <f>+IF(SUMIF($E$8:$E$143,E8,$S$8:$S$143)=0,0.05,ROUNDUP(S8/SUMIF($E$8:$E$143,E8,$S$8:$S$143),3))</f>
        <v>0.05</v>
      </c>
      <c r="Y8" s="126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319</v>
      </c>
      <c r="AL8" s="117" t="s">
        <v>127</v>
      </c>
      <c r="AN8" s="117">
        <v>17.062500002424599</v>
      </c>
      <c r="AP8" s="117">
        <f>+SUMIF($C$8:$C$143,AK8,$T$8:$T$143)</f>
        <v>0</v>
      </c>
      <c r="AQ8" s="130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6">
        <f>+IF(SUMIF($E$8:$E$143,E9,$S$8:$S$143)=0,0.05,ROUNDUP(S9/SUMIF($E$8:$E$143,E9,$S$8:$S$143),3))</f>
        <v>0.83299999999999996</v>
      </c>
      <c r="Y9" s="126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320</v>
      </c>
      <c r="AL9" s="117" t="s">
        <v>127</v>
      </c>
      <c r="AM9" s="129">
        <v>5.5555555555555601E-2</v>
      </c>
      <c r="AP9" s="117">
        <f t="shared" ref="AP9:AP69" si="4">+SUMIF($C$8:$C$143,AK9,$T$8:$T$143)</f>
        <v>0</v>
      </c>
      <c r="AQ9" s="130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6">
        <f>+IF(SUMIF($E$8:$E$143,E10,$S$8:$S$143)=0,0.05,ROUNDUP(S10/SUMIF($E$8:$E$143,E10,$S$8:$S$143),3))</f>
        <v>0.16800000000000001</v>
      </c>
      <c r="Y10" s="126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321</v>
      </c>
      <c r="AL10" s="117" t="s">
        <v>127</v>
      </c>
      <c r="AM10" s="117">
        <v>0.16666666666666699</v>
      </c>
      <c r="AP10" s="117">
        <f t="shared" si="4"/>
        <v>0</v>
      </c>
      <c r="AQ10" s="130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6"/>
      <c r="Y11" s="126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322</v>
      </c>
      <c r="AL11" s="117" t="s">
        <v>127</v>
      </c>
      <c r="AM11" s="117">
        <v>0.42962962962962897</v>
      </c>
      <c r="AP11" s="117">
        <f t="shared" si="4"/>
        <v>0</v>
      </c>
      <c r="AQ11" s="130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6"/>
      <c r="Y12" s="126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323</v>
      </c>
      <c r="AL12" s="117" t="s">
        <v>127</v>
      </c>
      <c r="AM12" s="117">
        <v>0.61</v>
      </c>
      <c r="AP12" s="117">
        <f t="shared" si="4"/>
        <v>0</v>
      </c>
      <c r="AQ12" s="130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6">
        <f t="shared" ref="X13:X19" si="11">+IF(SUMIF($E$8:$E$143,E13,$S$8:$S$143)=0,0.05,ROUNDUP(S13/SUMIF($E$8:$E$143,E13,$S$8:$S$143),3))</f>
        <v>0.92</v>
      </c>
      <c r="Y13" s="126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324</v>
      </c>
      <c r="AL13" s="117" t="s">
        <v>127</v>
      </c>
      <c r="AM13" s="117">
        <v>0.21333333333333299</v>
      </c>
      <c r="AP13" s="117">
        <f t="shared" si="4"/>
        <v>0</v>
      </c>
      <c r="AQ13" s="130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6">
        <f t="shared" si="11"/>
        <v>8.1000000000000003E-2</v>
      </c>
      <c r="Y14" s="126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325</v>
      </c>
      <c r="AL14" s="117" t="s">
        <v>127</v>
      </c>
      <c r="AM14" s="129">
        <v>1.1111111111111099E-2</v>
      </c>
      <c r="AN14" s="129">
        <v>2.13333333333333E-3</v>
      </c>
      <c r="AP14" s="117">
        <f t="shared" si="4"/>
        <v>0</v>
      </c>
      <c r="AQ14" s="130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6">
        <f t="shared" si="11"/>
        <v>1E-3</v>
      </c>
      <c r="Y15" s="126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326</v>
      </c>
      <c r="AL15" s="117" t="s">
        <v>127</v>
      </c>
      <c r="AM15" s="129">
        <v>4.0666666666666698E-2</v>
      </c>
      <c r="AN15" s="129">
        <v>1.7333333333333301E-2</v>
      </c>
      <c r="AP15" s="117">
        <f t="shared" si="4"/>
        <v>0</v>
      </c>
      <c r="AQ15" s="130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6">
        <f t="shared" si="11"/>
        <v>1</v>
      </c>
      <c r="Y16" s="126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327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30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6">
        <f t="shared" si="11"/>
        <v>0.99199999999999999</v>
      </c>
      <c r="Y17" s="126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328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30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6">
        <f t="shared" si="11"/>
        <v>9.0000000000000011E-3</v>
      </c>
      <c r="Y18" s="126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329</v>
      </c>
      <c r="AL18" s="117" t="s">
        <v>127</v>
      </c>
      <c r="AM18" s="129">
        <v>1.1111111111111099E-2</v>
      </c>
      <c r="AN18" s="129">
        <v>2.2222222222222199E-2</v>
      </c>
      <c r="AP18" s="117">
        <f t="shared" si="4"/>
        <v>0</v>
      </c>
      <c r="AQ18" s="130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6">
        <f t="shared" si="11"/>
        <v>1E-3</v>
      </c>
      <c r="Y19" s="126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330</v>
      </c>
      <c r="AL19" s="117" t="s">
        <v>127</v>
      </c>
      <c r="AM19" s="129">
        <v>2.0666666666666701E-2</v>
      </c>
      <c r="AN19" s="129">
        <v>4.33333333333333E-2</v>
      </c>
      <c r="AP19" s="117">
        <f t="shared" si="4"/>
        <v>0</v>
      </c>
      <c r="AQ19" s="130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6"/>
      <c r="Y20" s="126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331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30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6"/>
      <c r="Y21" s="126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332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30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6"/>
      <c r="Y22" s="126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333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30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6">
        <f>+IF(SUMIF($E$8:$E$143,E23,$S$8:$S$143)=0,0.05,ROUNDUP(S23/SUMIF($E$8:$E$143,E23,$S$8:$S$143),3))</f>
        <v>0.05</v>
      </c>
      <c r="Y23" s="126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334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30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6">
        <f>+IF(SUMIF($E$8:$E$143,E24,$S$8:$S$143)=0,0.05,ROUNDUP(S24/SUMIF($E$8:$E$143,E24,$S$8:$S$143),3))</f>
        <v>1</v>
      </c>
      <c r="Y24" s="126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335</v>
      </c>
      <c r="AL24" s="117" t="s">
        <v>127</v>
      </c>
      <c r="AM24" s="129">
        <v>5.5555555555555601E-2</v>
      </c>
      <c r="AN24" s="129">
        <v>1.1111111111111099E-2</v>
      </c>
      <c r="AP24" s="117">
        <f t="shared" si="4"/>
        <v>0</v>
      </c>
      <c r="AQ24" s="130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6">
        <f>+IF(SUMIF($E$8:$E$143,E25,$S$8:$S$143)=0,0.05,ROUNDUP(S25/SUMIF($E$8:$E$143,E25,$S$8:$S$143),3))</f>
        <v>1</v>
      </c>
      <c r="Y25" s="126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336</v>
      </c>
      <c r="AL25" s="117" t="s">
        <v>127</v>
      </c>
      <c r="AM25" s="129">
        <v>4.4666666666666702E-2</v>
      </c>
      <c r="AN25" s="117">
        <v>1.4E-2</v>
      </c>
      <c r="AP25" s="117">
        <f t="shared" si="4"/>
        <v>0</v>
      </c>
      <c r="AQ25" s="130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6">
        <f>+IF(SUMIF($E$8:$E$143,E26,$S$8:$S$143)=0,0.05,ROUNDUP(S26/SUMIF($E$8:$E$143,E26,$S$8:$S$143),3))</f>
        <v>5.7000000000000002E-2</v>
      </c>
      <c r="Y26" s="126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337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30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6">
        <f>+IF(SUMIF($E$8:$E$143,E27,$S$8:$S$143)=0,0.05,ROUNDUP(S27/SUMIF($E$8:$E$143,E27,$S$8:$S$143),3))</f>
        <v>0.23699999999999999</v>
      </c>
      <c r="Y27" s="126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338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30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6"/>
      <c r="Y28" s="126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339</v>
      </c>
      <c r="AL28" s="117" t="s">
        <v>127</v>
      </c>
      <c r="AM28" s="117">
        <v>0.143799992550428</v>
      </c>
      <c r="AN28" s="129">
        <v>3.6200002001418298E-2</v>
      </c>
      <c r="AP28" s="117">
        <f t="shared" si="4"/>
        <v>0</v>
      </c>
      <c r="AQ28" s="130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6">
        <f t="shared" ref="X29:X34" si="14">+IF(SUMIF($E$8:$E$143,E29,$S$8:$S$143)=0,0.05,ROUNDUP(S29/SUMIF($E$8:$E$143,E29,$S$8:$S$143),3))</f>
        <v>1</v>
      </c>
      <c r="Y29" s="126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340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30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6">
        <f t="shared" si="14"/>
        <v>1</v>
      </c>
      <c r="Y30" s="126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341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30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6">
        <f t="shared" si="14"/>
        <v>0.19400000000000001</v>
      </c>
      <c r="Y31" s="126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342</v>
      </c>
      <c r="AL31" s="117" t="s">
        <v>127</v>
      </c>
      <c r="AM31" s="129">
        <v>3.3333333333333298E-2</v>
      </c>
      <c r="AN31" s="129">
        <v>2.2222222222222199E-2</v>
      </c>
      <c r="AP31" s="117">
        <f t="shared" si="4"/>
        <v>0</v>
      </c>
      <c r="AQ31" s="130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6">
        <f t="shared" si="14"/>
        <v>0.80700000000000005</v>
      </c>
      <c r="Y32" s="126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343</v>
      </c>
      <c r="AL32" s="117" t="s">
        <v>127</v>
      </c>
      <c r="AM32" s="129">
        <v>0.06</v>
      </c>
      <c r="AN32" s="117">
        <v>0.04</v>
      </c>
      <c r="AP32" s="117">
        <f t="shared" si="4"/>
        <v>0</v>
      </c>
      <c r="AQ32" s="130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6">
        <f t="shared" si="14"/>
        <v>0.17399999999999999</v>
      </c>
      <c r="Y33" s="126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344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30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6">
        <f t="shared" si="14"/>
        <v>0.72299999999999998</v>
      </c>
      <c r="Y34" s="126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345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30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6"/>
      <c r="Y35" s="126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346</v>
      </c>
      <c r="AL35" s="117" t="s">
        <v>127</v>
      </c>
      <c r="AM35" s="129">
        <v>3.3333333333333301E-3</v>
      </c>
      <c r="AN35" s="129">
        <v>6.6666666666666697E-4</v>
      </c>
      <c r="AP35" s="117">
        <f t="shared" si="4"/>
        <v>0</v>
      </c>
      <c r="AQ35" s="130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6"/>
      <c r="Y36" s="126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347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30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6"/>
      <c r="Y37" s="126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348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30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6"/>
      <c r="Y38" s="126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349</v>
      </c>
      <c r="AL38" s="117" t="s">
        <v>127</v>
      </c>
      <c r="AM38" s="129">
        <v>1.3333333333333299E-2</v>
      </c>
      <c r="AN38" s="129">
        <v>1.97333333333333E-3</v>
      </c>
      <c r="AP38" s="117">
        <f t="shared" si="4"/>
        <v>0</v>
      </c>
      <c r="AQ38" s="130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6"/>
      <c r="Y39" s="126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350</v>
      </c>
      <c r="AL39" s="117" t="s">
        <v>127</v>
      </c>
      <c r="AM39" s="129">
        <v>2.2222222222222199E-2</v>
      </c>
      <c r="AP39" s="117">
        <f t="shared" si="4"/>
        <v>0</v>
      </c>
      <c r="AQ39" s="130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6"/>
      <c r="Y40" s="126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351</v>
      </c>
      <c r="AL40" s="117" t="s">
        <v>127</v>
      </c>
      <c r="AM40" s="129">
        <v>4.9333333333333299E-2</v>
      </c>
      <c r="AP40" s="117">
        <f t="shared" si="4"/>
        <v>0</v>
      </c>
      <c r="AQ40" s="130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6">
        <f t="shared" ref="X41:X47" si="16">+IF(SUMIF($E$8:$E$143,E41,$S$8:$S$143)=0,0.05,ROUNDUP(S41/SUMIF($E$8:$E$143,E41,$S$8:$S$143),3))</f>
        <v>0</v>
      </c>
      <c r="Y41" s="126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352</v>
      </c>
      <c r="AL41" s="117" t="s">
        <v>127</v>
      </c>
      <c r="AM41" s="117">
        <v>1.47007406951257</v>
      </c>
      <c r="AP41" s="117">
        <f t="shared" si="4"/>
        <v>0</v>
      </c>
      <c r="AQ41" s="130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6">
        <f t="shared" si="16"/>
        <v>1</v>
      </c>
      <c r="Y42" s="126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353</v>
      </c>
      <c r="AL42" s="117" t="s">
        <v>127</v>
      </c>
      <c r="AM42" s="117">
        <v>2E-3</v>
      </c>
      <c r="AP42" s="117">
        <f t="shared" si="4"/>
        <v>0</v>
      </c>
      <c r="AQ42" s="130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6">
        <f t="shared" si="16"/>
        <v>1</v>
      </c>
      <c r="Y43" s="126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354</v>
      </c>
      <c r="AL43" s="117" t="s">
        <v>127</v>
      </c>
      <c r="AM43" s="117">
        <v>0.75555555555555698</v>
      </c>
      <c r="AP43" s="117">
        <f t="shared" si="4"/>
        <v>0</v>
      </c>
      <c r="AQ43" s="130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6">
        <f t="shared" si="16"/>
        <v>0</v>
      </c>
      <c r="Y44" s="126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355</v>
      </c>
      <c r="AL44" s="117" t="s">
        <v>127</v>
      </c>
      <c r="AM44" s="117">
        <v>0.169999992605113</v>
      </c>
      <c r="AP44" s="117">
        <f t="shared" si="4"/>
        <v>0</v>
      </c>
      <c r="AQ44" s="130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6">
        <f t="shared" si="16"/>
        <v>0.44400000000000001</v>
      </c>
      <c r="Y45" s="126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356</v>
      </c>
      <c r="AL45" s="117" t="s">
        <v>127</v>
      </c>
      <c r="AM45" s="117">
        <v>3.2000000000000002E-3</v>
      </c>
      <c r="AP45" s="117">
        <f t="shared" si="4"/>
        <v>0</v>
      </c>
      <c r="AQ45" s="130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6">
        <f t="shared" si="16"/>
        <v>0.55700000000000005</v>
      </c>
      <c r="Y46" s="126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357</v>
      </c>
      <c r="AL46" s="117" t="s">
        <v>127</v>
      </c>
      <c r="AM46" s="129">
        <v>2.2222222222222199E-2</v>
      </c>
      <c r="AN46" s="129">
        <v>3.8666666666666702E-3</v>
      </c>
      <c r="AP46" s="117">
        <f t="shared" si="4"/>
        <v>0</v>
      </c>
      <c r="AQ46" s="130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7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7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6">
        <f t="shared" si="16"/>
        <v>1</v>
      </c>
      <c r="Y47" s="126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358</v>
      </c>
      <c r="AL47" s="117" t="s">
        <v>127</v>
      </c>
      <c r="AM47" s="129">
        <v>5.3999999999999999E-2</v>
      </c>
      <c r="AN47" s="129">
        <v>1.6666666666666701E-2</v>
      </c>
      <c r="AP47" s="117">
        <f t="shared" si="4"/>
        <v>0</v>
      </c>
      <c r="AQ47" s="130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6"/>
      <c r="Y48" s="126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359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30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6"/>
      <c r="Y49" s="126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360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30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6">
        <f>+IF(SUMIF($E$8:$E$143,E50,$S$8:$S$143)=0,0.05,ROUNDUP(S50/SUMIF($E$8:$E$143,E50,$S$8:$S$143),3))</f>
        <v>2E-3</v>
      </c>
      <c r="Y50" s="126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361</v>
      </c>
      <c r="AL50" s="117" t="s">
        <v>127</v>
      </c>
      <c r="AM50" s="117">
        <v>0.103999997483984</v>
      </c>
      <c r="AN50" s="129">
        <v>2.5000002479193099E-2</v>
      </c>
      <c r="AP50" s="117">
        <f t="shared" si="4"/>
        <v>0</v>
      </c>
      <c r="AQ50" s="130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6"/>
      <c r="Y51" s="126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362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30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6"/>
      <c r="Y52" s="126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363</v>
      </c>
      <c r="AL52" s="117" t="s">
        <v>127</v>
      </c>
      <c r="AM52" s="117">
        <v>1.4899998212231E-2</v>
      </c>
      <c r="AP52" s="117">
        <f t="shared" si="4"/>
        <v>0</v>
      </c>
      <c r="AQ52" s="130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6"/>
      <c r="Y53" s="126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364</v>
      </c>
      <c r="AL53" s="117" t="s">
        <v>127</v>
      </c>
      <c r="AM53" s="129">
        <v>1.1111111111111099E-2</v>
      </c>
      <c r="AP53" s="117">
        <f t="shared" si="4"/>
        <v>0</v>
      </c>
      <c r="AQ53" s="130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6"/>
      <c r="Y54" s="126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365</v>
      </c>
      <c r="AL54" s="117" t="s">
        <v>127</v>
      </c>
      <c r="AM54" s="117">
        <v>2.1999999999999999E-2</v>
      </c>
      <c r="AP54" s="117">
        <f t="shared" si="4"/>
        <v>0</v>
      </c>
      <c r="AQ54" s="130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6">
        <f>+IF(SUMIF($E$8:$E$143,E55,$S$8:$S$143)=0,0.05,ROUNDUP(S55/SUMIF($E$8:$E$143,E55,$S$8:$S$143),3))</f>
        <v>1</v>
      </c>
      <c r="Y55" s="126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366</v>
      </c>
      <c r="AL55" s="117" t="s">
        <v>127</v>
      </c>
      <c r="AM55" s="117">
        <v>3.7185185185185201</v>
      </c>
      <c r="AN55" s="129">
        <v>2.1925950716039301E-3</v>
      </c>
      <c r="AP55" s="117">
        <f t="shared" si="4"/>
        <v>0</v>
      </c>
      <c r="AQ55" s="130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6">
        <f>+IF(SUMIF($E$8:$E$143,E56,$S$8:$S$143)=0,0.05,ROUNDUP(S56/SUMIF($E$8:$E$143,E56,$S$8:$S$143),3))</f>
        <v>1</v>
      </c>
      <c r="Y56" s="126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367</v>
      </c>
      <c r="AL56" s="117" t="s">
        <v>127</v>
      </c>
      <c r="AM56" s="129">
        <v>3.2999927314763299E-3</v>
      </c>
      <c r="AP56" s="117">
        <f t="shared" si="4"/>
        <v>0</v>
      </c>
      <c r="AQ56" s="130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6">
        <f>+IF(SUMIF($E$8:$E$143,E57,$S$8:$S$143)=0,0.05,ROUNDUP(S57/SUMIF($E$8:$E$143,E57,$S$8:$S$143),3))</f>
        <v>1</v>
      </c>
      <c r="Y57" s="126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368</v>
      </c>
      <c r="AL57" s="117" t="s">
        <v>127</v>
      </c>
      <c r="AM57" s="117">
        <v>0.44</v>
      </c>
      <c r="AN57" s="129">
        <v>2.66666666666667E-4</v>
      </c>
      <c r="AP57" s="117">
        <f t="shared" si="4"/>
        <v>0</v>
      </c>
      <c r="AQ57" s="130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6">
        <f>+IF(SUMIF($E$8:$E$143,E58,$S$8:$S$143)=0,0.05,ROUNDUP(S58/SUMIF($E$8:$E$143,E58,$S$8:$S$143),3))</f>
        <v>0.49099999999999999</v>
      </c>
      <c r="Y58" s="126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369</v>
      </c>
      <c r="AL58" s="117" t="s">
        <v>127</v>
      </c>
      <c r="AM58" s="129">
        <v>2.2199992614376201E-2</v>
      </c>
      <c r="AP58" s="117">
        <f t="shared" si="4"/>
        <v>0</v>
      </c>
      <c r="AQ58" s="130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6"/>
      <c r="Y59" s="126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370</v>
      </c>
      <c r="AL59" s="117" t="s">
        <v>127</v>
      </c>
      <c r="AM59" s="117">
        <v>0.45925925925925898</v>
      </c>
      <c r="AP59" s="117">
        <f t="shared" si="4"/>
        <v>0</v>
      </c>
      <c r="AQ59" s="130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6"/>
      <c r="Y60" s="126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371</v>
      </c>
      <c r="AL60" s="117" t="s">
        <v>127</v>
      </c>
      <c r="AM60" s="117">
        <v>0.16</v>
      </c>
      <c r="AP60" s="117">
        <f t="shared" si="4"/>
        <v>0</v>
      </c>
      <c r="AQ60" s="130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6"/>
      <c r="Y61" s="126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372</v>
      </c>
      <c r="AL61" s="117" t="s">
        <v>127</v>
      </c>
      <c r="AM61" s="117">
        <v>0.45333333333333298</v>
      </c>
      <c r="AP61" s="117">
        <f t="shared" si="4"/>
        <v>0</v>
      </c>
      <c r="AQ61" s="130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6">
        <f>+IF(SUMIF($E$8:$E$143,E62,$S$8:$S$143)=0,0.05,ROUNDUP(S62/SUMIF($E$8:$E$143,E62,$S$8:$S$143),3))</f>
        <v>1</v>
      </c>
      <c r="Y62" s="126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373</v>
      </c>
      <c r="AL62" s="117" t="s">
        <v>127</v>
      </c>
      <c r="AM62" s="129">
        <v>8.8888888888889002E-5</v>
      </c>
      <c r="AP62" s="117">
        <f t="shared" si="4"/>
        <v>0</v>
      </c>
      <c r="AQ62" s="130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6">
        <f>+IF(SUMIF($E$8:$E$143,E63,$S$8:$S$143)=0,0.05,ROUNDUP(S63/SUMIF($E$8:$E$143,E63,$S$8:$S$143),3))</f>
        <v>1</v>
      </c>
      <c r="Y63" s="126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374</v>
      </c>
      <c r="AL63" s="117" t="s">
        <v>127</v>
      </c>
      <c r="AM63" s="117">
        <v>2E-3</v>
      </c>
      <c r="AP63" s="117">
        <f t="shared" si="4"/>
        <v>0</v>
      </c>
      <c r="AQ63" s="130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6"/>
      <c r="Y64" s="126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375</v>
      </c>
      <c r="AL64" s="117" t="s">
        <v>127</v>
      </c>
      <c r="AM64" s="117">
        <v>0.10370370370370401</v>
      </c>
      <c r="AP64" s="117">
        <f t="shared" si="4"/>
        <v>0</v>
      </c>
      <c r="AQ64" s="130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6"/>
      <c r="Y65" s="126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376</v>
      </c>
      <c r="AL65" s="117" t="s">
        <v>127</v>
      </c>
      <c r="AM65" s="129">
        <v>2.8571689482440098E-4</v>
      </c>
      <c r="AP65" s="117">
        <f t="shared" si="4"/>
        <v>0</v>
      </c>
      <c r="AQ65" s="130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6"/>
      <c r="Y66" s="126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377</v>
      </c>
      <c r="AL66" s="117" t="s">
        <v>127</v>
      </c>
      <c r="AM66" s="129">
        <v>2.8666666666666701E-2</v>
      </c>
      <c r="AN66" s="129">
        <v>8.6666666666666697E-3</v>
      </c>
      <c r="AP66" s="117">
        <f t="shared" si="4"/>
        <v>0</v>
      </c>
      <c r="AQ66" s="130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6"/>
      <c r="Y67" s="126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378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30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6"/>
      <c r="Y68" s="126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379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30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6"/>
      <c r="Y69" s="126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380</v>
      </c>
      <c r="AL69" s="117" t="s">
        <v>127</v>
      </c>
      <c r="AM69" s="117">
        <v>0.24</v>
      </c>
      <c r="AN69" s="129">
        <v>6.6666666666666693E-2</v>
      </c>
      <c r="AP69" s="117">
        <f t="shared" si="4"/>
        <v>0</v>
      </c>
      <c r="AQ69" s="130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6">
        <f>+IF(SUMIF($E$8:$E$143,E70,$S$8:$S$143)=0,0.05,ROUNDUP(S70/SUMIF($E$8:$E$143,E70,$S$8:$S$143),3))</f>
        <v>1</v>
      </c>
      <c r="Y70" s="126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6">
        <f>+IF(SUMIF($E$8:$E$143,E71,$S$8:$S$143)=0,0.05,ROUNDUP(S71/SUMIF($E$8:$E$143,E71,$S$8:$S$143),3))</f>
        <v>1</v>
      </c>
      <c r="Y71" s="126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6"/>
      <c r="Y72" s="126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6"/>
      <c r="Y73" s="126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6"/>
      <c r="Y74" s="126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6"/>
      <c r="Y75" s="126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6"/>
      <c r="Y76" s="126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6">
        <f t="shared" ref="X77:X82" si="27">+IF(SUMIF($E$8:$E$143,E77,$S$8:$S$143)=0,0.05,ROUNDUP(S77/SUMIF($E$8:$E$143,E77,$S$8:$S$143),3))</f>
        <v>0</v>
      </c>
      <c r="Y77" s="126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6">
        <f t="shared" si="27"/>
        <v>1</v>
      </c>
      <c r="Y78" s="126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6">
        <f t="shared" si="27"/>
        <v>1</v>
      </c>
      <c r="Y79" s="126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6">
        <f t="shared" si="27"/>
        <v>0</v>
      </c>
      <c r="Y80" s="126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576</v>
      </c>
      <c r="D81" s="117" t="s">
        <v>64</v>
      </c>
      <c r="E81" s="117" t="s">
        <v>577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6">
        <f t="shared" si="27"/>
        <v>1</v>
      </c>
      <c r="Y81" s="126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6">
        <f t="shared" si="27"/>
        <v>0.83799999999999997</v>
      </c>
      <c r="Y82" s="126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6"/>
      <c r="Y83" s="126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6"/>
      <c r="Y84" s="126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6"/>
      <c r="Y85" s="126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6"/>
      <c r="Y86" s="126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6">
        <f t="shared" ref="X87:X94" si="28">+IF(SUMIF($E$8:$E$143,E87,$S$8:$S$143)=0,0.05,ROUNDUP(S87/SUMIF($E$8:$E$143,E87,$S$8:$S$143),3))</f>
        <v>1</v>
      </c>
      <c r="Y87" s="126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6">
        <f t="shared" si="28"/>
        <v>0.05</v>
      </c>
      <c r="Y88" s="126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f t="shared" si="25"/>
        <v>0</v>
      </c>
      <c r="K89" s="117">
        <f t="shared" si="19"/>
        <v>0</v>
      </c>
      <c r="L89" s="117">
        <f t="shared" si="26"/>
        <v>96</v>
      </c>
      <c r="M89" s="117">
        <f>+Mod_Inp_sheet_IND!K89</f>
        <v>1</v>
      </c>
      <c r="N89" s="117">
        <f>+Mod_Inp_sheet_IND!L89</f>
        <v>100</v>
      </c>
      <c r="O89" s="117">
        <f>+Mod_Inp_sheet_IND!M89</f>
        <v>0</v>
      </c>
      <c r="Q89" s="117">
        <v>31.536000000000001</v>
      </c>
      <c r="R89" s="117">
        <f t="shared" si="20"/>
        <v>0</v>
      </c>
      <c r="S89" s="117">
        <v>0.20680000000000001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6">
        <f t="shared" si="28"/>
        <v>1</v>
      </c>
      <c r="Y89" s="126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-0.20680000000000001</v>
      </c>
      <c r="AF89" s="117">
        <f t="shared" si="24"/>
        <v>0</v>
      </c>
    </row>
    <row r="90" spans="3:32">
      <c r="C90" s="117" t="s">
        <v>589</v>
      </c>
      <c r="D90" s="117" t="s">
        <v>64</v>
      </c>
      <c r="E90" s="117" t="s">
        <v>587</v>
      </c>
      <c r="J90" s="117">
        <v>0</v>
      </c>
      <c r="K90" s="117">
        <v>0</v>
      </c>
      <c r="Q90" s="117">
        <v>31.536000000000001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7">
        <v>0</v>
      </c>
      <c r="X90" s="126">
        <v>0</v>
      </c>
      <c r="Y90" s="126">
        <v>0</v>
      </c>
      <c r="Z90" s="117">
        <v>0</v>
      </c>
      <c r="AA90" s="117">
        <v>0</v>
      </c>
      <c r="AB90" s="117">
        <v>0</v>
      </c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6">
        <f t="shared" si="28"/>
        <v>1.0999999999999999E-2</v>
      </c>
      <c r="Y91" s="126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6">
        <f t="shared" si="28"/>
        <v>6.9000000000000006E-2</v>
      </c>
      <c r="Y92" s="126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6">
        <f t="shared" si="28"/>
        <v>6.0000000000000001E-3</v>
      </c>
      <c r="Y93" s="126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6">
        <f t="shared" si="28"/>
        <v>0.35499999999999998</v>
      </c>
      <c r="Y94" s="126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6"/>
      <c r="Y95" s="126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7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7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6">
        <f>+IF(SUMIF($E$8:$E$143,E96,$S$8:$S$143)=0,0.05,ROUNDUP(S96/SUMIF($E$8:$E$143,E96,$S$8:$S$143),3))</f>
        <v>4.4999999999999998E-2</v>
      </c>
      <c r="Y96" s="126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6">
        <f>+IF(SUMIF($E$8:$E$143,E97,$S$8:$S$143)=0,0.05,ROUNDUP(S97/SUMIF($E$8:$E$143,E97,$S$8:$S$143),3))</f>
        <v>0.248</v>
      </c>
      <c r="Y97" s="126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6">
        <f>+IF(SUMIF($E$8:$E$143,E98,$S$8:$S$143)=0,0.05,ROUNDUP(S98/SUMIF($E$8:$E$143,E98,$S$8:$S$143),3))</f>
        <v>1</v>
      </c>
      <c r="Y98" s="126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6">
        <f>+IF(SUMIF($E$8:$E$143,E99,$S$8:$S$143)=0,0.05,ROUNDUP(S99/SUMIF($E$8:$E$143,E99,$S$8:$S$143),3))</f>
        <v>1</v>
      </c>
      <c r="Y99" s="126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6">
        <f>+IF(SUMIF($E$8:$E$143,E100,$S$8:$S$143)=0,0.05,ROUNDUP(S100/SUMIF($E$8:$E$143,E100,$S$8:$S$143),3))</f>
        <v>1</v>
      </c>
      <c r="Y100" s="126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6"/>
      <c r="Y101" s="126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6"/>
      <c r="Y102" s="126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6"/>
      <c r="Y103" s="126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6"/>
      <c r="Y104" s="126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6">
        <f>+IF(SUMIF($E$8:$E$143,E105,$S$8:$S$143)=0,0.05,ROUNDUP(S105/SUMIF($E$8:$E$143,E105,$S$8:$S$143),3))</f>
        <v>8.0000000000000002E-3</v>
      </c>
      <c r="Y105" s="126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6">
        <f>+IF(SUMIF($E$8:$E$143,E106,$S$8:$S$143)=0,0.05,ROUNDUP(S106/SUMIF($E$8:$E$143,E106,$S$8:$S$143),3))</f>
        <v>0.71599999999999997</v>
      </c>
      <c r="Y106" s="126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6"/>
      <c r="Y107" s="126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6"/>
      <c r="Y108" s="126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6"/>
      <c r="Y109" s="126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6"/>
      <c r="Y110" s="126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6"/>
      <c r="Y111" s="126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6"/>
      <c r="Y112" s="126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6"/>
      <c r="Y113" s="126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6"/>
      <c r="Y114" s="126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6"/>
      <c r="Y115" s="126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6"/>
      <c r="Y116" s="126"/>
    </row>
    <row r="117" spans="3:32">
      <c r="X117" s="126"/>
      <c r="Y117" s="126"/>
    </row>
    <row r="118" spans="3:32">
      <c r="X118" s="126"/>
      <c r="Y118" s="126"/>
    </row>
    <row r="119" spans="3:32">
      <c r="X119" s="126"/>
      <c r="Y119" s="126"/>
    </row>
    <row r="120" spans="3:32">
      <c r="X120" s="126"/>
      <c r="Y120" s="126"/>
    </row>
    <row r="121" spans="3:32">
      <c r="X121" s="126"/>
      <c r="Y121" s="126"/>
    </row>
    <row r="122" spans="3:32">
      <c r="X122" s="126"/>
      <c r="Y122" s="126"/>
    </row>
    <row r="123" spans="3:32">
      <c r="X123" s="126"/>
      <c r="Y123" s="126"/>
    </row>
    <row r="124" spans="3:32">
      <c r="X124" s="126"/>
      <c r="Y124" s="126"/>
    </row>
    <row r="125" spans="3:32">
      <c r="X125" s="126"/>
      <c r="Y125" s="126"/>
    </row>
    <row r="126" spans="3:32">
      <c r="X126" s="126"/>
      <c r="Y126" s="126"/>
    </row>
    <row r="127" spans="3:32">
      <c r="X127" s="126"/>
      <c r="Y127" s="126"/>
    </row>
    <row r="128" spans="3:32">
      <c r="X128" s="126"/>
      <c r="Y128" s="126"/>
    </row>
    <row r="129" spans="24:25">
      <c r="X129" s="126"/>
      <c r="Y129" s="126"/>
    </row>
    <row r="130" spans="24:25">
      <c r="X130" s="126"/>
      <c r="Y130" s="126"/>
    </row>
    <row r="131" spans="24:25">
      <c r="X131" s="126"/>
      <c r="Y131" s="126"/>
    </row>
    <row r="132" spans="24:25">
      <c r="X132" s="126"/>
      <c r="Y132" s="126"/>
    </row>
    <row r="133" spans="24:25">
      <c r="X133" s="126"/>
      <c r="Y133" s="126"/>
    </row>
    <row r="134" spans="24:25">
      <c r="X134" s="126"/>
      <c r="Y134" s="126"/>
    </row>
    <row r="135" spans="24:25">
      <c r="X135" s="126"/>
      <c r="Y135" s="126"/>
    </row>
    <row r="136" spans="24:25">
      <c r="X136" s="126"/>
      <c r="Y136" s="126"/>
    </row>
    <row r="137" spans="24:25">
      <c r="X137" s="126"/>
      <c r="Y137" s="126"/>
    </row>
    <row r="138" spans="24:25">
      <c r="X138" s="126"/>
      <c r="Y138" s="126"/>
    </row>
    <row r="139" spans="24:25">
      <c r="X139" s="126"/>
      <c r="Y139" s="126"/>
    </row>
    <row r="140" spans="24:25">
      <c r="X140" s="126"/>
      <c r="Y140" s="126"/>
    </row>
    <row r="141" spans="24:25">
      <c r="X141" s="126"/>
      <c r="Y141" s="126"/>
    </row>
    <row r="142" spans="24:25">
      <c r="X142" s="126"/>
      <c r="Y142" s="126"/>
    </row>
    <row r="143" spans="24:25">
      <c r="X143" s="126"/>
      <c r="Y143" s="126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opLeftCell="A55" workbookViewId="0">
      <selection activeCell="G82" sqref="G82"/>
    </sheetView>
  </sheetViews>
  <sheetFormatPr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3"/>
      <c r="D4" s="123"/>
      <c r="E4" s="41"/>
      <c r="F4" s="131"/>
      <c r="G4" s="131"/>
      <c r="H4" s="123"/>
      <c r="I4" s="123"/>
      <c r="J4" s="123"/>
      <c r="K4" s="123"/>
      <c r="L4" s="123"/>
      <c r="M4" s="123"/>
      <c r="N4" s="123"/>
      <c r="O4" s="123"/>
    </row>
    <row r="5" spans="1:24" ht="38.25">
      <c r="C5" s="132" t="s">
        <v>1</v>
      </c>
      <c r="D5" s="132" t="s">
        <v>5</v>
      </c>
      <c r="E5" s="132" t="s">
        <v>6</v>
      </c>
      <c r="F5" s="16" t="s">
        <v>179</v>
      </c>
      <c r="G5" s="16" t="s">
        <v>219</v>
      </c>
      <c r="H5" s="16" t="s">
        <v>180</v>
      </c>
      <c r="I5" s="16" t="s">
        <v>386</v>
      </c>
      <c r="J5" s="16" t="s">
        <v>387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388</v>
      </c>
      <c r="Q5" s="16" t="s">
        <v>282</v>
      </c>
      <c r="R5" s="133" t="s">
        <v>283</v>
      </c>
      <c r="S5" s="133" t="s">
        <v>389</v>
      </c>
      <c r="T5" s="133" t="s">
        <v>390</v>
      </c>
      <c r="U5" s="133" t="s">
        <v>391</v>
      </c>
    </row>
    <row r="6" spans="1:24" ht="48">
      <c r="C6" s="134" t="s">
        <v>35</v>
      </c>
      <c r="D6" s="134" t="s">
        <v>30</v>
      </c>
      <c r="E6" s="134" t="s">
        <v>31</v>
      </c>
      <c r="F6" s="134" t="s">
        <v>60</v>
      </c>
      <c r="G6" s="134" t="s">
        <v>60</v>
      </c>
      <c r="H6" s="134" t="s">
        <v>60</v>
      </c>
      <c r="I6" s="134" t="s">
        <v>32</v>
      </c>
      <c r="J6" s="134" t="s">
        <v>32</v>
      </c>
      <c r="K6" s="134" t="s">
        <v>50</v>
      </c>
      <c r="L6" s="134" t="s">
        <v>62</v>
      </c>
      <c r="M6" s="134" t="s">
        <v>284</v>
      </c>
      <c r="N6" s="134" t="s">
        <v>285</v>
      </c>
      <c r="O6" s="134" t="s">
        <v>286</v>
      </c>
      <c r="P6" s="134" t="s">
        <v>287</v>
      </c>
      <c r="Q6" s="134" t="s">
        <v>287</v>
      </c>
      <c r="R6" s="135" t="s">
        <v>288</v>
      </c>
      <c r="S6" s="135" t="s">
        <v>289</v>
      </c>
      <c r="T6" s="135" t="s">
        <v>289</v>
      </c>
      <c r="U6" s="135" t="s">
        <v>289</v>
      </c>
    </row>
    <row r="7" spans="1:24" ht="48">
      <c r="C7" s="134" t="s">
        <v>51</v>
      </c>
      <c r="D7" s="134"/>
      <c r="E7" s="134"/>
      <c r="F7" s="134"/>
      <c r="G7" s="134"/>
      <c r="H7" s="134"/>
      <c r="I7" s="134" t="s">
        <v>290</v>
      </c>
      <c r="J7" s="134" t="s">
        <v>290</v>
      </c>
      <c r="K7" s="134" t="s">
        <v>291</v>
      </c>
      <c r="L7" s="134" t="s">
        <v>52</v>
      </c>
      <c r="M7" s="134" t="s">
        <v>292</v>
      </c>
      <c r="N7" s="134" t="s">
        <v>208</v>
      </c>
      <c r="O7" s="134"/>
      <c r="P7" s="134" t="s">
        <v>293</v>
      </c>
      <c r="Q7" s="134" t="s">
        <v>293</v>
      </c>
      <c r="R7" s="135" t="s">
        <v>291</v>
      </c>
      <c r="S7" s="135" t="s">
        <v>291</v>
      </c>
      <c r="T7" s="135" t="s">
        <v>291</v>
      </c>
      <c r="U7" s="135" t="s">
        <v>294</v>
      </c>
      <c r="W7" s="135" t="s">
        <v>295</v>
      </c>
      <c r="X7" s="135" t="s">
        <v>295</v>
      </c>
    </row>
    <row r="8" spans="1:24">
      <c r="A8" s="117">
        <f>+LEN(C8)</f>
        <v>22</v>
      </c>
      <c r="C8" s="117" t="s">
        <v>469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6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6">
        <f>+IF(SUMIF($E$8:$E$142,E8,$P$8:$P$142)=0,0.05,ROUNDUP(P8/SUMIF($E$8:$E$142,E8,$P$8:$P$142),3))</f>
        <v>0.05</v>
      </c>
      <c r="T8" s="126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526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6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6">
        <f t="shared" ref="S9:S72" si="3">+IF(SUMIF($E$8:$E$142,E9,$P$8:$P$142)=0,0.05,ROUNDUP(P9/SUMIF($E$8:$E$142,E9,$P$8:$P$142),3))</f>
        <v>0.94799999999999995</v>
      </c>
      <c r="T9" s="126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527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6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6">
        <f t="shared" si="3"/>
        <v>5.2999999999999999E-2</v>
      </c>
      <c r="T10" s="126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562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6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6">
        <f t="shared" si="3"/>
        <v>0.68</v>
      </c>
      <c r="T11" s="126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574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6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6">
        <f t="shared" si="3"/>
        <v>0.32100000000000001</v>
      </c>
      <c r="T12" s="126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529</v>
      </c>
      <c r="D13" s="117" t="s">
        <v>63</v>
      </c>
      <c r="E13" s="117" t="s">
        <v>392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6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6">
        <f t="shared" si="3"/>
        <v>0.58899999999999997</v>
      </c>
      <c r="T13" s="126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530</v>
      </c>
      <c r="D14" s="117" t="s">
        <v>64</v>
      </c>
      <c r="E14" s="117" t="s">
        <v>392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6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6">
        <f t="shared" si="3"/>
        <v>0.41199999999999998</v>
      </c>
      <c r="T14" s="126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531</v>
      </c>
      <c r="D15" s="117" t="s">
        <v>63</v>
      </c>
      <c r="E15" s="117" t="s">
        <v>393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6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6">
        <f t="shared" si="3"/>
        <v>0.58899999999999997</v>
      </c>
      <c r="T15" s="126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532</v>
      </c>
      <c r="D16" s="117" t="s">
        <v>64</v>
      </c>
      <c r="E16" s="117" t="s">
        <v>393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6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6">
        <f t="shared" si="3"/>
        <v>0.41199999999999998</v>
      </c>
      <c r="T16" s="126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533</v>
      </c>
      <c r="D17" s="117" t="s">
        <v>63</v>
      </c>
      <c r="E17" s="117" t="s">
        <v>394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6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6">
        <f t="shared" si="3"/>
        <v>0.58899999999999997</v>
      </c>
      <c r="T17" s="126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534</v>
      </c>
      <c r="D18" s="117" t="s">
        <v>64</v>
      </c>
      <c r="E18" s="117" t="s">
        <v>394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6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6">
        <f t="shared" si="3"/>
        <v>0.41199999999999998</v>
      </c>
      <c r="T18" s="126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535</v>
      </c>
      <c r="D19" s="117" t="s">
        <v>63</v>
      </c>
      <c r="E19" s="117" t="s">
        <v>395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6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6">
        <f t="shared" si="3"/>
        <v>0.58899999999999997</v>
      </c>
      <c r="T19" s="126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536</v>
      </c>
      <c r="D20" s="117" t="s">
        <v>64</v>
      </c>
      <c r="E20" s="117" t="s">
        <v>395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6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6">
        <f t="shared" si="3"/>
        <v>0.41199999999999998</v>
      </c>
      <c r="T20" s="126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537</v>
      </c>
      <c r="D21" s="117" t="s">
        <v>63</v>
      </c>
      <c r="E21" s="117" t="s">
        <v>396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6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6">
        <f t="shared" si="3"/>
        <v>0.58899999999999997</v>
      </c>
      <c r="T21" s="126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538</v>
      </c>
      <c r="D22" s="117" t="s">
        <v>64</v>
      </c>
      <c r="E22" s="117" t="s">
        <v>396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6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6">
        <f t="shared" si="3"/>
        <v>0.41199999999999998</v>
      </c>
      <c r="T22" s="126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470</v>
      </c>
      <c r="D23" s="117" t="s">
        <v>127</v>
      </c>
      <c r="E23" s="117" t="s">
        <v>397</v>
      </c>
      <c r="I23" s="117">
        <f t="shared" si="1"/>
        <v>1.6869999999999998</v>
      </c>
      <c r="J23" s="117">
        <f t="shared" si="2"/>
        <v>0.70299999999999996</v>
      </c>
      <c r="K23" s="127">
        <v>43.433917555665673</v>
      </c>
      <c r="L23" s="117">
        <v>25</v>
      </c>
      <c r="M23" s="136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6">
        <f t="shared" si="3"/>
        <v>1</v>
      </c>
      <c r="T23" s="126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471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6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6">
        <f t="shared" si="3"/>
        <v>1</v>
      </c>
      <c r="T24" s="126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472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6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6">
        <f t="shared" si="3"/>
        <v>1</v>
      </c>
      <c r="T25" s="126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539</v>
      </c>
      <c r="D26" s="117" t="s">
        <v>114</v>
      </c>
      <c r="E26" s="117" t="s">
        <v>398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6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6">
        <f t="shared" si="3"/>
        <v>0.152</v>
      </c>
      <c r="T26" s="126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473</v>
      </c>
      <c r="D27" s="117" t="s">
        <v>65</v>
      </c>
      <c r="E27" s="117" t="s">
        <v>398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6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6">
        <f t="shared" si="3"/>
        <v>0.33100000000000002</v>
      </c>
      <c r="T27" s="126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540</v>
      </c>
      <c r="D28" s="117" t="s">
        <v>115</v>
      </c>
      <c r="E28" s="117" t="s">
        <v>398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6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6">
        <f t="shared" si="3"/>
        <v>0.51900000000000002</v>
      </c>
      <c r="T28" s="126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563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6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6">
        <f t="shared" si="3"/>
        <v>1</v>
      </c>
      <c r="T29" s="126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474</v>
      </c>
      <c r="D30" s="117" t="s">
        <v>127</v>
      </c>
      <c r="E30" s="117" t="s">
        <v>399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6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6">
        <f t="shared" si="3"/>
        <v>1</v>
      </c>
      <c r="T30" s="126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541</v>
      </c>
      <c r="D31" s="117" t="s">
        <v>63</v>
      </c>
      <c r="E31" s="117" t="s">
        <v>400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6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6">
        <f t="shared" si="3"/>
        <v>0</v>
      </c>
      <c r="T31" s="126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542</v>
      </c>
      <c r="D32" s="117" t="s">
        <v>64</v>
      </c>
      <c r="E32" s="117" t="s">
        <v>400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6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6">
        <f t="shared" si="3"/>
        <v>1</v>
      </c>
      <c r="T32" s="126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475</v>
      </c>
      <c r="D33" s="117" t="s">
        <v>63</v>
      </c>
      <c r="E33" s="117" t="s">
        <v>401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6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6">
        <f t="shared" si="3"/>
        <v>0</v>
      </c>
      <c r="T33" s="126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476</v>
      </c>
      <c r="D34" s="117" t="s">
        <v>127</v>
      </c>
      <c r="E34" s="117" t="s">
        <v>401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6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6">
        <f t="shared" si="3"/>
        <v>5.6000000000000001E-2</v>
      </c>
      <c r="T34" s="126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477</v>
      </c>
      <c r="D35" s="117" t="s">
        <v>64</v>
      </c>
      <c r="E35" s="117" t="s">
        <v>401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6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6">
        <f t="shared" si="3"/>
        <v>0.94499999999999995</v>
      </c>
      <c r="T35" s="126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478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6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6">
        <f t="shared" si="3"/>
        <v>1</v>
      </c>
      <c r="T36" s="126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564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6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6">
        <f t="shared" si="3"/>
        <v>1</v>
      </c>
      <c r="T37" s="126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479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6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6">
        <f t="shared" si="3"/>
        <v>1</v>
      </c>
      <c r="T38" s="126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480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6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6">
        <f t="shared" si="3"/>
        <v>1</v>
      </c>
      <c r="T39" s="126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481</v>
      </c>
      <c r="D40" s="117" t="s">
        <v>40</v>
      </c>
      <c r="E40" s="117" t="s">
        <v>402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6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6">
        <f t="shared" si="3"/>
        <v>1</v>
      </c>
      <c r="T40" s="126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482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6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6">
        <f t="shared" si="3"/>
        <v>0.73799999999999999</v>
      </c>
      <c r="T41" s="126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483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6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6">
        <f t="shared" si="3"/>
        <v>0.26300000000000001</v>
      </c>
      <c r="T42" s="126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565</v>
      </c>
      <c r="D43" s="117" t="s">
        <v>127</v>
      </c>
      <c r="E43" s="117" t="s">
        <v>403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6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6">
        <f t="shared" si="3"/>
        <v>1</v>
      </c>
      <c r="T43" s="126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543</v>
      </c>
      <c r="D44" s="117" t="s">
        <v>63</v>
      </c>
      <c r="E44" s="117" t="s">
        <v>404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6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6">
        <f t="shared" si="3"/>
        <v>0.33200000000000002</v>
      </c>
      <c r="T44" s="126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544</v>
      </c>
      <c r="D45" s="117" t="s">
        <v>64</v>
      </c>
      <c r="E45" s="117" t="s">
        <v>404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6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6">
        <f t="shared" si="3"/>
        <v>0.65600000000000003</v>
      </c>
      <c r="T45" s="126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545</v>
      </c>
      <c r="D46" s="117" t="s">
        <v>67</v>
      </c>
      <c r="E46" s="117" t="s">
        <v>404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6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6">
        <f t="shared" si="3"/>
        <v>1.3999999999999999E-2</v>
      </c>
      <c r="T46" s="126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484</v>
      </c>
      <c r="D47" s="117" t="s">
        <v>127</v>
      </c>
      <c r="E47" s="117" t="s">
        <v>405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6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6">
        <f t="shared" si="3"/>
        <v>1</v>
      </c>
      <c r="T47" s="126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485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6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6">
        <f t="shared" si="3"/>
        <v>1</v>
      </c>
      <c r="T48" s="126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566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6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6">
        <f t="shared" si="3"/>
        <v>1</v>
      </c>
      <c r="T49" s="126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486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6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6">
        <f t="shared" si="3"/>
        <v>3.1E-2</v>
      </c>
      <c r="T50" s="126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487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6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6">
        <f t="shared" si="3"/>
        <v>2.6000000000000002E-2</v>
      </c>
      <c r="T51" s="126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488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6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6">
        <f t="shared" si="3"/>
        <v>0.94399999999999995</v>
      </c>
      <c r="T52" s="126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567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6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6">
        <f t="shared" si="3"/>
        <v>1</v>
      </c>
      <c r="T53" s="126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489</v>
      </c>
      <c r="D54" s="117" t="s">
        <v>127</v>
      </c>
      <c r="E54" s="117" t="s">
        <v>406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6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6">
        <f t="shared" si="3"/>
        <v>1</v>
      </c>
      <c r="T54" s="126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490</v>
      </c>
      <c r="D55" s="117" t="s">
        <v>64</v>
      </c>
      <c r="E55" s="117" t="s">
        <v>407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6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6">
        <f t="shared" si="3"/>
        <v>1</v>
      </c>
      <c r="T55" s="126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491</v>
      </c>
      <c r="D56" s="117" t="s">
        <v>586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6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6">
        <f t="shared" si="3"/>
        <v>1</v>
      </c>
      <c r="T56" s="126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492</v>
      </c>
      <c r="D57" s="117" t="s">
        <v>64</v>
      </c>
      <c r="E57" s="117" t="s">
        <v>408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6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6">
        <f t="shared" si="3"/>
        <v>1</v>
      </c>
      <c r="T57" s="126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493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6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6">
        <f t="shared" si="3"/>
        <v>0.51900000000000002</v>
      </c>
      <c r="T58" s="126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494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6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6">
        <f t="shared" si="3"/>
        <v>3.5000000000000003E-2</v>
      </c>
      <c r="T59" s="126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495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6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6">
        <f t="shared" si="3"/>
        <v>0.34300000000000003</v>
      </c>
      <c r="T60" s="126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496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6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6">
        <f t="shared" si="3"/>
        <v>0.105</v>
      </c>
      <c r="T61" s="126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568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6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6">
        <f t="shared" si="3"/>
        <v>1</v>
      </c>
      <c r="T62" s="126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546</v>
      </c>
      <c r="D63" s="117" t="s">
        <v>64</v>
      </c>
      <c r="E63" s="117" t="s">
        <v>409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6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6">
        <f t="shared" si="3"/>
        <v>1</v>
      </c>
      <c r="T63" s="126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528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6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6">
        <f t="shared" si="3"/>
        <v>1</v>
      </c>
      <c r="T64" s="126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569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6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6">
        <f t="shared" si="3"/>
        <v>0.91800000000000004</v>
      </c>
      <c r="T65" s="126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575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6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6">
        <f t="shared" si="3"/>
        <v>8.3000000000000004E-2</v>
      </c>
      <c r="T66" s="126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547</v>
      </c>
      <c r="D67" s="117" t="s">
        <v>116</v>
      </c>
      <c r="E67" s="117" t="s">
        <v>410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6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6">
        <f t="shared" si="3"/>
        <v>0.156</v>
      </c>
      <c r="T67" s="126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548</v>
      </c>
      <c r="D68" s="117" t="s">
        <v>64</v>
      </c>
      <c r="E68" s="117" t="s">
        <v>410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6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6">
        <f t="shared" si="3"/>
        <v>0.84499999999999997</v>
      </c>
      <c r="T68" s="126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497</v>
      </c>
      <c r="D69" s="117" t="s">
        <v>127</v>
      </c>
      <c r="E69" s="117" t="s">
        <v>411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6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6">
        <f t="shared" si="3"/>
        <v>1</v>
      </c>
      <c r="T69" s="126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498</v>
      </c>
      <c r="D70" s="117" t="s">
        <v>114</v>
      </c>
      <c r="E70" s="117" t="s">
        <v>412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6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6">
        <f t="shared" si="3"/>
        <v>1</v>
      </c>
      <c r="T70" s="126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499</v>
      </c>
      <c r="D71" s="117" t="s">
        <v>115</v>
      </c>
      <c r="E71" s="117" t="s">
        <v>413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6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6">
        <f t="shared" si="3"/>
        <v>1</v>
      </c>
      <c r="T71" s="126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500</v>
      </c>
      <c r="D72" s="117" t="s">
        <v>63</v>
      </c>
      <c r="E72" s="117" t="s">
        <v>414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6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6">
        <f t="shared" si="3"/>
        <v>1</v>
      </c>
      <c r="T72" s="126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501</v>
      </c>
      <c r="D73" s="117" t="s">
        <v>64</v>
      </c>
      <c r="E73" s="117" t="s">
        <v>415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6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6">
        <f t="shared" ref="S73:S114" si="9">+IF(SUMIF($E$8:$E$142,E73,$P$8:$P$142)=0,0.05,ROUNDUP(P73/SUMIF($E$8:$E$142,E73,$P$8:$P$142),3))</f>
        <v>1</v>
      </c>
      <c r="T73" s="126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502</v>
      </c>
      <c r="D74" s="117" t="s">
        <v>113</v>
      </c>
      <c r="E74" s="117" t="s">
        <v>416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6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6">
        <f t="shared" si="9"/>
        <v>1</v>
      </c>
      <c r="T74" s="126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503</v>
      </c>
      <c r="D75" s="117" t="s">
        <v>66</v>
      </c>
      <c r="E75" s="117" t="s">
        <v>417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6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6">
        <f t="shared" si="9"/>
        <v>1</v>
      </c>
      <c r="T75" s="126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504</v>
      </c>
      <c r="D76" s="117" t="s">
        <v>116</v>
      </c>
      <c r="E76" s="117" t="s">
        <v>418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6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6">
        <f t="shared" si="9"/>
        <v>1</v>
      </c>
      <c r="T76" s="126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549</v>
      </c>
      <c r="D77" s="117" t="s">
        <v>116</v>
      </c>
      <c r="E77" s="117" t="s">
        <v>419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6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6">
        <f t="shared" si="9"/>
        <v>3.2000000000000001E-2</v>
      </c>
      <c r="T77" s="126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550</v>
      </c>
      <c r="D78" s="117" t="s">
        <v>64</v>
      </c>
      <c r="E78" s="117" t="s">
        <v>419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6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6">
        <f t="shared" si="9"/>
        <v>0.72799999999999998</v>
      </c>
      <c r="T78" s="126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570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6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6">
        <f t="shared" si="9"/>
        <v>0.91</v>
      </c>
      <c r="T79" s="126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505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6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6">
        <f t="shared" si="9"/>
        <v>9.0999999999999998E-2</v>
      </c>
      <c r="T80" s="126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506</v>
      </c>
      <c r="D81" s="117" t="s">
        <v>64</v>
      </c>
      <c r="E81" s="117" t="s">
        <v>419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6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6">
        <f t="shared" si="9"/>
        <v>0.24199999999999999</v>
      </c>
      <c r="T81" s="126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507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6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6">
        <f t="shared" si="9"/>
        <v>0.45300000000000001</v>
      </c>
      <c r="T82" s="126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508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6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6">
        <f t="shared" si="9"/>
        <v>0.54800000000000004</v>
      </c>
      <c r="T83" s="126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509</v>
      </c>
      <c r="D84" s="117" t="s">
        <v>116</v>
      </c>
      <c r="E84" s="117" t="s">
        <v>420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6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6">
        <f t="shared" si="9"/>
        <v>0.315</v>
      </c>
      <c r="T84" s="126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510</v>
      </c>
      <c r="D85" s="117" t="s">
        <v>64</v>
      </c>
      <c r="E85" s="117" t="s">
        <v>420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6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6">
        <f t="shared" si="9"/>
        <v>0.68600000000000005</v>
      </c>
      <c r="T85" s="126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511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6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6">
        <f t="shared" si="9"/>
        <v>1</v>
      </c>
      <c r="T86" s="126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571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6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6">
        <f t="shared" si="9"/>
        <v>1</v>
      </c>
      <c r="T87" s="126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551</v>
      </c>
      <c r="D88" s="117" t="s">
        <v>64</v>
      </c>
      <c r="E88" s="117" t="s">
        <v>421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6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6">
        <f t="shared" si="9"/>
        <v>1</v>
      </c>
      <c r="T88" s="126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512</v>
      </c>
      <c r="D89" s="117" t="s">
        <v>586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6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6">
        <f t="shared" si="9"/>
        <v>1</v>
      </c>
      <c r="T89" s="126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552</v>
      </c>
      <c r="D90" s="117" t="s">
        <v>63</v>
      </c>
      <c r="E90" s="117" t="s">
        <v>422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6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6">
        <f t="shared" si="9"/>
        <v>1.3000000000000001E-2</v>
      </c>
      <c r="T90" s="126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553</v>
      </c>
      <c r="D91" s="117" t="s">
        <v>114</v>
      </c>
      <c r="E91" s="117" t="s">
        <v>422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6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6">
        <f t="shared" si="9"/>
        <v>3.0000000000000001E-3</v>
      </c>
      <c r="T91" s="126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554</v>
      </c>
      <c r="D92" s="117" t="s">
        <v>127</v>
      </c>
      <c r="E92" s="117" t="s">
        <v>422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6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6">
        <f t="shared" si="9"/>
        <v>2E-3</v>
      </c>
      <c r="T92" s="126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555</v>
      </c>
      <c r="D93" s="117" t="s">
        <v>116</v>
      </c>
      <c r="E93" s="117" t="s">
        <v>422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6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6">
        <f t="shared" si="9"/>
        <v>3.0000000000000001E-3</v>
      </c>
      <c r="T93" s="126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513</v>
      </c>
      <c r="D94" s="117" t="s">
        <v>65</v>
      </c>
      <c r="E94" s="117" t="s">
        <v>422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6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6">
        <f t="shared" si="9"/>
        <v>3.9E-2</v>
      </c>
      <c r="T94" s="126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556</v>
      </c>
      <c r="D95" s="117" t="s">
        <v>64</v>
      </c>
      <c r="E95" s="117" t="s">
        <v>422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6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6">
        <f t="shared" si="9"/>
        <v>3.4000000000000002E-2</v>
      </c>
      <c r="T95" s="126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557</v>
      </c>
      <c r="D96" s="117" t="s">
        <v>67</v>
      </c>
      <c r="E96" s="117" t="s">
        <v>422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6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6">
        <f t="shared" si="9"/>
        <v>0.90800000000000003</v>
      </c>
      <c r="T96" s="126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514</v>
      </c>
      <c r="D97" s="117" t="s">
        <v>127</v>
      </c>
      <c r="E97" s="117" t="s">
        <v>423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6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6">
        <f t="shared" si="9"/>
        <v>1</v>
      </c>
      <c r="T97" s="126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572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6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6">
        <f t="shared" si="9"/>
        <v>1</v>
      </c>
      <c r="T98" s="126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515</v>
      </c>
      <c r="D99" s="117" t="s">
        <v>127</v>
      </c>
      <c r="E99" s="117" t="s">
        <v>424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6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6">
        <f t="shared" si="9"/>
        <v>1</v>
      </c>
      <c r="T99" s="126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516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6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6">
        <f t="shared" si="9"/>
        <v>1</v>
      </c>
      <c r="T100" s="126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517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6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6">
        <f t="shared" si="9"/>
        <v>1</v>
      </c>
      <c r="T101" s="126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518</v>
      </c>
      <c r="D102" s="117" t="s">
        <v>127</v>
      </c>
      <c r="E102" s="117" t="s">
        <v>425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6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6">
        <f t="shared" si="9"/>
        <v>1</v>
      </c>
      <c r="T102" s="126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558</v>
      </c>
      <c r="D103" s="117" t="s">
        <v>63</v>
      </c>
      <c r="E103" s="117" t="s">
        <v>426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6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6">
        <f t="shared" si="9"/>
        <v>5.0000000000000001E-3</v>
      </c>
      <c r="T103" s="126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559</v>
      </c>
      <c r="D104" s="117" t="s">
        <v>116</v>
      </c>
      <c r="E104" s="117" t="s">
        <v>426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6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6">
        <f t="shared" si="9"/>
        <v>4.0000000000000001E-3</v>
      </c>
      <c r="T104" s="126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519</v>
      </c>
      <c r="D105" s="117" t="s">
        <v>65</v>
      </c>
      <c r="E105" s="117" t="s">
        <v>426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6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6">
        <f t="shared" si="9"/>
        <v>0.125</v>
      </c>
      <c r="T105" s="126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560</v>
      </c>
      <c r="D106" s="117" t="s">
        <v>64</v>
      </c>
      <c r="E106" s="117" t="s">
        <v>426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6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6">
        <f t="shared" si="9"/>
        <v>7.6999999999999999E-2</v>
      </c>
      <c r="T106" s="126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561</v>
      </c>
      <c r="D107" s="117" t="s">
        <v>67</v>
      </c>
      <c r="E107" s="117" t="s">
        <v>426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6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6">
        <f t="shared" si="9"/>
        <v>0.79200000000000004</v>
      </c>
      <c r="T107" s="126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520</v>
      </c>
      <c r="D108" s="117" t="s">
        <v>127</v>
      </c>
      <c r="E108" s="117" t="s">
        <v>427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6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6">
        <f t="shared" si="9"/>
        <v>1</v>
      </c>
      <c r="T108" s="126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521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6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6">
        <f t="shared" si="9"/>
        <v>1</v>
      </c>
      <c r="T109" s="126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522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6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6">
        <f t="shared" si="9"/>
        <v>1</v>
      </c>
      <c r="T110" s="126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573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6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6">
        <f t="shared" si="9"/>
        <v>1</v>
      </c>
      <c r="T111" s="126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523</v>
      </c>
      <c r="D112" s="117" t="s">
        <v>127</v>
      </c>
      <c r="E112" s="117" t="s">
        <v>428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6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6">
        <f t="shared" si="9"/>
        <v>1</v>
      </c>
      <c r="T112" s="126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524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6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6">
        <f t="shared" si="9"/>
        <v>1</v>
      </c>
      <c r="T113" s="126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525</v>
      </c>
      <c r="D114" s="117" t="s">
        <v>127</v>
      </c>
      <c r="E114" s="117" t="s">
        <v>429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6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6">
        <f t="shared" si="9"/>
        <v>1</v>
      </c>
      <c r="T114" s="126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6"/>
      <c r="S115" s="126"/>
      <c r="T115" s="126"/>
    </row>
    <row r="116" spans="1:24">
      <c r="M116" s="136"/>
      <c r="S116" s="126"/>
      <c r="T116" s="126"/>
    </row>
    <row r="117" spans="1:24">
      <c r="M117" s="136"/>
      <c r="S117" s="126"/>
      <c r="T117" s="126"/>
    </row>
    <row r="118" spans="1:24">
      <c r="M118" s="136"/>
      <c r="S118" s="126"/>
      <c r="T118" s="126"/>
    </row>
    <row r="119" spans="1:24">
      <c r="M119" s="136"/>
      <c r="S119" s="126"/>
      <c r="T119" s="126"/>
    </row>
    <row r="120" spans="1:24">
      <c r="M120" s="136"/>
      <c r="S120" s="126"/>
      <c r="T120" s="126"/>
    </row>
    <row r="121" spans="1:24">
      <c r="M121" s="136"/>
      <c r="S121" s="126"/>
      <c r="T121" s="126"/>
    </row>
    <row r="122" spans="1:24">
      <c r="M122" s="136"/>
      <c r="S122" s="126"/>
      <c r="T122" s="126"/>
    </row>
    <row r="123" spans="1:24">
      <c r="M123" s="136"/>
      <c r="S123" s="126"/>
      <c r="T123" s="126"/>
    </row>
    <row r="124" spans="1:24">
      <c r="M124" s="136"/>
      <c r="S124" s="126"/>
      <c r="T124" s="126"/>
    </row>
    <row r="125" spans="1:24">
      <c r="M125" s="136"/>
      <c r="S125" s="126"/>
      <c r="T125" s="126"/>
    </row>
    <row r="126" spans="1:24">
      <c r="M126" s="136"/>
      <c r="S126" s="126"/>
      <c r="T126" s="126"/>
    </row>
    <row r="127" spans="1:24">
      <c r="M127" s="136"/>
      <c r="S127" s="126"/>
      <c r="T127" s="126"/>
    </row>
    <row r="128" spans="1:24">
      <c r="M128" s="136"/>
      <c r="S128" s="126"/>
      <c r="T128" s="126"/>
    </row>
    <row r="129" spans="13:20">
      <c r="M129" s="136"/>
      <c r="S129" s="126"/>
      <c r="T129" s="126"/>
    </row>
    <row r="130" spans="13:20">
      <c r="M130" s="136"/>
      <c r="S130" s="126"/>
      <c r="T130" s="126"/>
    </row>
    <row r="131" spans="13:20">
      <c r="M131" s="136"/>
      <c r="S131" s="126"/>
      <c r="T131" s="126"/>
    </row>
    <row r="132" spans="13:20">
      <c r="M132" s="136"/>
      <c r="S132" s="126"/>
      <c r="T132" s="126"/>
    </row>
    <row r="133" spans="13:20">
      <c r="M133" s="136"/>
      <c r="S133" s="126"/>
      <c r="T133" s="126"/>
    </row>
    <row r="134" spans="13:20">
      <c r="M134" s="136"/>
      <c r="S134" s="126"/>
      <c r="T134" s="126"/>
    </row>
    <row r="135" spans="13:20">
      <c r="M135" s="136"/>
      <c r="S135" s="126"/>
      <c r="T135" s="126"/>
    </row>
    <row r="136" spans="13:20">
      <c r="M136" s="136"/>
      <c r="S136" s="126"/>
      <c r="T136" s="126"/>
    </row>
    <row r="137" spans="13:20">
      <c r="M137" s="136"/>
      <c r="S137" s="126"/>
      <c r="T137" s="126"/>
    </row>
    <row r="138" spans="13:20">
      <c r="M138" s="136"/>
      <c r="S138" s="126"/>
      <c r="T138" s="126"/>
    </row>
    <row r="139" spans="13:20">
      <c r="M139" s="136"/>
      <c r="S139" s="126"/>
      <c r="T139" s="126"/>
    </row>
    <row r="140" spans="13:20">
      <c r="M140" s="136"/>
      <c r="S140" s="126"/>
      <c r="T140" s="126"/>
    </row>
    <row r="141" spans="13:20">
      <c r="M141" s="136"/>
      <c r="S141" s="126"/>
      <c r="T141" s="126"/>
    </row>
    <row r="142" spans="13:20">
      <c r="M142" s="136"/>
      <c r="S142" s="126"/>
      <c r="T142" s="126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G96"/>
  <sheetViews>
    <sheetView tabSelected="1" workbookViewId="0">
      <selection activeCell="L16" sqref="L16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7" width="11.28515625" customWidth="1"/>
  </cols>
  <sheetData>
    <row r="4" spans="3:7">
      <c r="C4" s="4" t="s">
        <v>76</v>
      </c>
      <c r="D4" s="4"/>
    </row>
    <row r="5" spans="3:7">
      <c r="C5" s="9" t="s">
        <v>0</v>
      </c>
      <c r="D5" s="9" t="s">
        <v>582</v>
      </c>
      <c r="E5" s="9" t="s">
        <v>583</v>
      </c>
      <c r="F5" s="9" t="s">
        <v>385</v>
      </c>
      <c r="G5" s="9" t="s">
        <v>698</v>
      </c>
    </row>
    <row r="6" spans="3:7" ht="23.25" thickBot="1">
      <c r="C6" s="11" t="s">
        <v>303</v>
      </c>
      <c r="D6" s="11" t="s">
        <v>304</v>
      </c>
      <c r="E6" s="11" t="s">
        <v>304</v>
      </c>
      <c r="F6" s="11" t="s">
        <v>304</v>
      </c>
      <c r="G6" s="11" t="s">
        <v>304</v>
      </c>
    </row>
    <row r="7" spans="3:7">
      <c r="C7" s="8" t="str">
        <f>+IND_PRC_COM!E8</f>
        <v>ALU-PH-FURN</v>
      </c>
      <c r="D7" s="128">
        <f>+ROUNDDOWN(SUMIF(IND!$E$8:$E$143,Demand!C7,IND!$R$8:$R$143),2)</f>
        <v>14.62</v>
      </c>
      <c r="E7">
        <f t="shared" ref="E7:E38" si="0">+IF(D7&lt;F7,D7,F7)</f>
        <v>14.62</v>
      </c>
      <c r="F7" s="128">
        <f>+ROUNDDOWN(SUMIF(IND!$E$8:$E$143,Demand!C7,IND!$T$8:$T$143),2)</f>
        <v>14.62</v>
      </c>
      <c r="G7" s="128">
        <f>+ROUNDDOWN(SUMIF(IND!$E$8:$E$143,Demand!C7,IND!$T$8:$T$143),2)</f>
        <v>14.62</v>
      </c>
    </row>
    <row r="8" spans="3:7">
      <c r="C8" s="8" t="str">
        <f>+IND_PRC_COM!E9</f>
        <v>CNST-MoTP-Mob</v>
      </c>
      <c r="D8" s="128">
        <f>+ROUNDDOWN(SUMIF(IND!$E$8:$E$143,Demand!C8,IND!$R$8:$R$143),2)</f>
        <v>0.34</v>
      </c>
      <c r="E8">
        <f t="shared" si="0"/>
        <v>0.34</v>
      </c>
      <c r="F8" s="128">
        <f>+ROUNDDOWN(SUMIF(IND!$E$8:$E$143,Demand!C8,IND!$T$8:$T$143),2)</f>
        <v>0.34</v>
      </c>
      <c r="G8" s="128">
        <f>+ROUNDDOWN(SUMIF(IND!$E$8:$E$143,Demand!C8,IND!$T$8:$T$143),2)</f>
        <v>0.34</v>
      </c>
    </row>
    <row r="9" spans="3:7">
      <c r="C9" s="8" t="str">
        <f>+IND_PRC_COM!E10</f>
        <v>CNST-MoTP-Stat</v>
      </c>
      <c r="D9" s="128">
        <f>+ROUNDDOWN(SUMIF(IND!$E$8:$E$143,Demand!C9,IND!$R$8:$R$143),2)</f>
        <v>0.15</v>
      </c>
      <c r="E9">
        <f t="shared" si="0"/>
        <v>0.15</v>
      </c>
      <c r="F9" s="128">
        <f>+ROUNDDOWN(SUMIF(IND!$E$8:$E$143,Demand!C9,IND!$T$8:$T$143),2)</f>
        <v>0.15</v>
      </c>
      <c r="G9" s="128">
        <f>+ROUNDDOWN(SUMIF(IND!$E$8:$E$143,Demand!C9,IND!$T$8:$T$143),2)</f>
        <v>0.15</v>
      </c>
    </row>
    <row r="10" spans="3:7">
      <c r="C10" s="8" t="str">
        <f>+IND_PRC_COM!E11</f>
        <v>DARY-AIR</v>
      </c>
      <c r="D10" s="128">
        <f>+ROUNDDOWN(SUMIF(IND!$E$8:$E$143,Demand!C10,IND!$R$8:$R$143),2)</f>
        <v>0.06</v>
      </c>
      <c r="E10">
        <f t="shared" si="0"/>
        <v>0.06</v>
      </c>
      <c r="F10" s="128">
        <f>+ROUNDDOWN(SUMIF(IND!$E$8:$E$143,Demand!C10,IND!$T$8:$T$143),2)</f>
        <v>0.06</v>
      </c>
      <c r="G10" s="128">
        <f>+ROUNDDOWN(SUMIF(IND!$E$8:$E$143,Demand!C10,IND!$T$8:$T$143),2)</f>
        <v>0.06</v>
      </c>
    </row>
    <row r="11" spans="3:7">
      <c r="C11" s="8" t="str">
        <f>+IND_PRC_COM!E12</f>
        <v>DARY-MoTP-Stat</v>
      </c>
      <c r="D11" s="128">
        <f>+ROUNDDOWN(SUMIF(IND!$E$8:$E$143,Demand!C11,IND!$R$8:$R$143),2)</f>
        <v>0.04</v>
      </c>
      <c r="E11">
        <f t="shared" si="0"/>
        <v>0.04</v>
      </c>
      <c r="F11" s="128">
        <f>+ROUNDDOWN(SUMIF(IND!$E$8:$E$143,Demand!C11,IND!$T$8:$T$143),2)</f>
        <v>0.04</v>
      </c>
      <c r="G11" s="128">
        <f>+ROUNDDOWN(SUMIF(IND!$E$8:$E$143,Demand!C11,IND!$T$8:$T$143),2)</f>
        <v>0.04</v>
      </c>
    </row>
    <row r="12" spans="3:7">
      <c r="C12" s="8" t="str">
        <f>+IND_PRC_COM!E13</f>
        <v>DARY-PH-MVR_DRY</v>
      </c>
      <c r="D12" s="128">
        <f>+ROUNDDOWN(SUMIF(IND!$E$8:$E$143,Demand!C12,IND!$R$8:$R$143),2)</f>
        <v>2.74</v>
      </c>
      <c r="E12">
        <f t="shared" si="0"/>
        <v>2.74</v>
      </c>
      <c r="F12" s="128">
        <f>+ROUNDDOWN(SUMIF(IND!$E$8:$E$143,Demand!C12,IND!$T$8:$T$143),2)</f>
        <v>2.74</v>
      </c>
      <c r="G12" s="128">
        <f>+ROUNDDOWN(SUMIF(IND!$E$8:$E$143,Demand!C12,IND!$T$8:$T$143),2)</f>
        <v>2.74</v>
      </c>
    </row>
    <row r="13" spans="3:7">
      <c r="C13" s="8" t="str">
        <f>+IND_PRC_COM!E14</f>
        <v>DARY-PH-MVR_PRE</v>
      </c>
      <c r="D13" s="128">
        <f>+ROUNDDOWN(SUMIF(IND!$E$8:$E$143,Demand!C13,IND!$R$8:$R$143),2)</f>
        <v>0.73</v>
      </c>
      <c r="E13">
        <f t="shared" si="0"/>
        <v>0.73</v>
      </c>
      <c r="F13" s="128">
        <f>+ROUNDDOWN(SUMIF(IND!$E$8:$E$143,Demand!C13,IND!$T$8:$T$143),2)</f>
        <v>0.73</v>
      </c>
      <c r="G13" s="128">
        <f>+ROUNDDOWN(SUMIF(IND!$E$8:$E$143,Demand!C13,IND!$T$8:$T$143),2)</f>
        <v>0.73</v>
      </c>
    </row>
    <row r="14" spans="3:7">
      <c r="C14" s="8" t="str">
        <f>+IND_PRC_COM!E15</f>
        <v>DARY-PH-TVR_EVP</v>
      </c>
      <c r="D14" s="128">
        <f>+ROUNDDOWN(SUMIF(IND!$E$8:$E$143,Demand!C14,IND!$R$8:$R$143),2)</f>
        <v>0.61</v>
      </c>
      <c r="E14">
        <f t="shared" si="0"/>
        <v>0.61</v>
      </c>
      <c r="F14" s="128">
        <f>+ROUNDDOWN(SUMIF(IND!$E$8:$E$143,Demand!C14,IND!$T$8:$T$143),2)</f>
        <v>0.61</v>
      </c>
      <c r="G14" s="128">
        <f>+ROUNDDOWN(SUMIF(IND!$E$8:$E$143,Demand!C14,IND!$T$8:$T$143),2)</f>
        <v>0.61</v>
      </c>
    </row>
    <row r="15" spans="3:7">
      <c r="C15" s="8" t="str">
        <f>+IND_PRC_COM!E16</f>
        <v>DARY-PH-TVR_DRY</v>
      </c>
      <c r="D15" s="128">
        <f>+ROUNDDOWN(SUMIF(IND!$E$8:$E$143,Demand!C15,IND!$R$8:$R$143),2)</f>
        <v>0.59</v>
      </c>
      <c r="E15">
        <f t="shared" si="0"/>
        <v>0.59</v>
      </c>
      <c r="F15" s="128">
        <f>+ROUNDDOWN(SUMIF(IND!$E$8:$E$143,Demand!C15,IND!$T$8:$T$143),2)</f>
        <v>0.59</v>
      </c>
      <c r="G15" s="128">
        <f>+ROUNDDOWN(SUMIF(IND!$E$8:$E$143,Demand!C15,IND!$T$8:$T$143),2)</f>
        <v>0.59</v>
      </c>
    </row>
    <row r="16" spans="3:7">
      <c r="C16" s="8" t="str">
        <f>+IND_PRC_COM!E17</f>
        <v>DARY-PH-MVR_TVR</v>
      </c>
      <c r="D16" s="128">
        <f>+ROUNDDOWN(SUMIF(IND!$E$8:$E$143,Demand!C16,IND!$R$8:$R$143),2)</f>
        <v>0.28000000000000003</v>
      </c>
      <c r="E16">
        <f t="shared" si="0"/>
        <v>0.28000000000000003</v>
      </c>
      <c r="F16" s="128">
        <f>+ROUNDDOWN(SUMIF(IND!$E$8:$E$143,Demand!C16,IND!$T$8:$T$143),2)</f>
        <v>0.28000000000000003</v>
      </c>
      <c r="G16" s="128">
        <f>+ROUNDDOWN(SUMIF(IND!$E$8:$E$143,Demand!C16,IND!$T$8:$T$143),2)</f>
        <v>0.28000000000000003</v>
      </c>
    </row>
    <row r="17" spans="3:7">
      <c r="C17" s="8" t="str">
        <f>+IND_PRC_COM!E18</f>
        <v>DARY-PH-MVR_Fan</v>
      </c>
      <c r="D17" s="128">
        <f>+ROUNDDOWN(SUMIF(IND!$E$8:$E$143,Demand!C17,IND!$R$8:$R$143),2)</f>
        <v>15.16</v>
      </c>
      <c r="E17">
        <f t="shared" si="0"/>
        <v>15.16</v>
      </c>
      <c r="F17" s="128">
        <f>+ROUNDDOWN(SUMIF(IND!$E$8:$E$143,Demand!C17,IND!$T$8:$T$143),2)</f>
        <v>15.16</v>
      </c>
      <c r="G17" s="128">
        <f>+ROUNDDOWN(SUMIF(IND!$E$8:$E$143,Demand!C17,IND!$T$8:$T$143),2)</f>
        <v>15.16</v>
      </c>
    </row>
    <row r="18" spans="3:7">
      <c r="C18" s="8" t="str">
        <f>+IND_PRC_COM!E19</f>
        <v>DARY-PH-STM_HW</v>
      </c>
      <c r="D18" s="128">
        <f>+ROUNDDOWN(SUMIF(IND!$E$8:$E$143,Demand!C18,IND!$R$8:$R$143),2)</f>
        <v>0.19</v>
      </c>
      <c r="E18">
        <f t="shared" si="0"/>
        <v>0.19</v>
      </c>
      <c r="F18" s="128">
        <f>+ROUNDDOWN(SUMIF(IND!$E$8:$E$143,Demand!C18,IND!$T$8:$T$143),2)</f>
        <v>0.19</v>
      </c>
      <c r="G18" s="128">
        <f>+ROUNDDOWN(SUMIF(IND!$E$8:$E$143,Demand!C18,IND!$T$8:$T$143),2)</f>
        <v>0.19</v>
      </c>
    </row>
    <row r="19" spans="3:7">
      <c r="C19" s="8" t="str">
        <f>+IND_PRC_COM!E20</f>
        <v>DARY-Pump</v>
      </c>
      <c r="D19" s="128">
        <f>+ROUNDDOWN(SUMIF(IND!$E$8:$E$143,Demand!C19,IND!$R$8:$R$143),2)</f>
        <v>0.23</v>
      </c>
      <c r="E19">
        <f t="shared" si="0"/>
        <v>0.23</v>
      </c>
      <c r="F19" s="128">
        <f>+ROUNDDOWN(SUMIF(IND!$E$8:$E$143,Demand!C19,IND!$T$8:$T$143),2)</f>
        <v>0.23</v>
      </c>
      <c r="G19" s="128">
        <f>+ROUNDDOWN(SUMIF(IND!$E$8:$E$143,Demand!C19,IND!$T$8:$T$143),2)</f>
        <v>0.23</v>
      </c>
    </row>
    <row r="20" spans="3:7">
      <c r="C20" s="8" t="str">
        <f>+IND_PRC_COM!E21</f>
        <v>DARY-RFGR</v>
      </c>
      <c r="D20" s="128">
        <f>+ROUNDDOWN(SUMIF(IND!$E$8:$E$143,Demand!C20,IND!$R$8:$R$143),2)</f>
        <v>0.27</v>
      </c>
      <c r="E20">
        <f t="shared" si="0"/>
        <v>0.27</v>
      </c>
      <c r="F20" s="128">
        <f>+ROUNDDOWN(SUMIF(IND!$E$8:$E$143,Demand!C20,IND!$T$8:$T$143),2)</f>
        <v>0.27</v>
      </c>
      <c r="G20" s="128">
        <f>+ROUNDDOWN(SUMIF(IND!$E$8:$E$143,Demand!C20,IND!$T$8:$T$143),2)</f>
        <v>0.27</v>
      </c>
    </row>
    <row r="21" spans="3:7">
      <c r="C21" s="8" t="str">
        <f>+IND_PRC_COM!E22</f>
        <v>FOOD-MoTP-Stat</v>
      </c>
      <c r="D21" s="128">
        <f>+ROUNDDOWN(SUMIF(IND!$E$8:$E$143,Demand!C21,IND!$R$8:$R$143),2)</f>
        <v>0.13</v>
      </c>
      <c r="E21">
        <f t="shared" si="0"/>
        <v>0.13</v>
      </c>
      <c r="F21" s="128">
        <f>+ROUNDDOWN(SUMIF(IND!$E$8:$E$143,Demand!C21,IND!$T$8:$T$143),2)</f>
        <v>0.13</v>
      </c>
      <c r="G21" s="128">
        <f>+ROUNDDOWN(SUMIF(IND!$E$8:$E$143,Demand!C21,IND!$T$8:$T$143),2)</f>
        <v>0.13</v>
      </c>
    </row>
    <row r="22" spans="3:7">
      <c r="C22" s="8" t="str">
        <f>+IND_PRC_COM!E23</f>
        <v>FOOD-PH-DirH</v>
      </c>
      <c r="D22" s="128">
        <f>+ROUNDDOWN(SUMIF(IND!$E$8:$E$143,Demand!C22,IND!$R$8:$R$143),2)</f>
        <v>0.02</v>
      </c>
      <c r="E22">
        <f t="shared" si="0"/>
        <v>0.02</v>
      </c>
      <c r="F22" s="128">
        <f>+ROUNDDOWN(SUMIF(IND!$E$8:$E$143,Demand!C22,IND!$T$8:$T$143),2)</f>
        <v>0.02</v>
      </c>
      <c r="G22" s="128">
        <f>+ROUNDDOWN(SUMIF(IND!$E$8:$E$143,Demand!C22,IND!$T$8:$T$143),2)</f>
        <v>0.02</v>
      </c>
    </row>
    <row r="23" spans="3:7">
      <c r="C23" s="8" t="str">
        <f>+IND_PRC_COM!E24</f>
        <v>FOOD-PH-OVN</v>
      </c>
      <c r="D23" s="128">
        <f>+ROUNDDOWN(SUMIF(IND!$E$8:$E$143,Demand!C23,IND!$R$8:$R$143),2)</f>
        <v>7.0000000000000007E-2</v>
      </c>
      <c r="E23">
        <f t="shared" si="0"/>
        <v>7.0000000000000007E-2</v>
      </c>
      <c r="F23" s="128">
        <f>+ROUNDDOWN(SUMIF(IND!$E$8:$E$143,Demand!C23,IND!$T$8:$T$143),2)</f>
        <v>7.0000000000000007E-2</v>
      </c>
      <c r="G23" s="128">
        <f>+ROUNDDOWN(SUMIF(IND!$E$8:$E$143,Demand!C23,IND!$T$8:$T$143),2)</f>
        <v>7.0000000000000007E-2</v>
      </c>
    </row>
    <row r="24" spans="3:7">
      <c r="C24" s="8" t="str">
        <f>+IND_PRC_COM!E25</f>
        <v>FOOD-PH-STM_HW</v>
      </c>
      <c r="D24" s="128">
        <f>+ROUNDDOWN(SUMIF(IND!$E$8:$E$143,Demand!C24,IND!$R$8:$R$143),2)</f>
        <v>0.34</v>
      </c>
      <c r="E24">
        <f t="shared" si="0"/>
        <v>0.34</v>
      </c>
      <c r="F24" s="128">
        <f>+ROUNDDOWN(SUMIF(IND!$E$8:$E$143,Demand!C24,IND!$T$8:$T$143),2)</f>
        <v>0.34</v>
      </c>
      <c r="G24" s="128">
        <f>+ROUNDDOWN(SUMIF(IND!$E$8:$E$143,Demand!C24,IND!$T$8:$T$143),2)</f>
        <v>0.34</v>
      </c>
    </row>
    <row r="25" spans="3:7">
      <c r="C25" s="8" t="str">
        <f>+IND_PRC_COM!E26</f>
        <v>FOOD-Pump</v>
      </c>
      <c r="D25" s="128">
        <f>+ROUNDDOWN(SUMIF(IND!$E$8:$E$143,Demand!C25,IND!$R$8:$R$143),2)</f>
        <v>0.21</v>
      </c>
      <c r="E25">
        <f t="shared" si="0"/>
        <v>0.21</v>
      </c>
      <c r="F25" s="128">
        <f>+ROUNDDOWN(SUMIF(IND!$E$8:$E$143,Demand!C25,IND!$T$8:$T$143),2)</f>
        <v>0.21</v>
      </c>
      <c r="G25" s="128">
        <f>+ROUNDDOWN(SUMIF(IND!$E$8:$E$143,Demand!C25,IND!$T$8:$T$143),2)</f>
        <v>0.21</v>
      </c>
    </row>
    <row r="26" spans="3:7">
      <c r="C26" s="8" t="str">
        <f>+IND_PRC_COM!E27</f>
        <v>FOOD-RFGR</v>
      </c>
      <c r="D26" s="128">
        <f>+ROUNDDOWN(SUMIF(IND!$E$8:$E$143,Demand!C26,IND!$R$8:$R$143),2)</f>
        <v>0.11</v>
      </c>
      <c r="E26">
        <f t="shared" si="0"/>
        <v>0.11</v>
      </c>
      <c r="F26" s="128">
        <f>+ROUNDDOWN(SUMIF(IND!$E$8:$E$143,Demand!C26,IND!$T$8:$T$143),2)</f>
        <v>0.11</v>
      </c>
      <c r="G26" s="128">
        <f>+ROUNDDOWN(SUMIF(IND!$E$8:$E$143,Demand!C26,IND!$T$8:$T$143),2)</f>
        <v>0.11</v>
      </c>
    </row>
    <row r="27" spans="3:7">
      <c r="C27" s="8" t="str">
        <f>+IND_PRC_COM!E28</f>
        <v>IIS-FDSTCK</v>
      </c>
      <c r="D27" s="128">
        <f>+ROUNDDOWN(SUMIF(IND!$E$8:$E$143,Demand!C27,IND!$R$8:$R$143),2)</f>
        <v>0</v>
      </c>
      <c r="E27">
        <f t="shared" si="0"/>
        <v>0</v>
      </c>
      <c r="F27" s="128">
        <f>+ROUNDDOWN(SUMIF(IND!$E$8:$E$143,Demand!C27,IND!$T$8:$T$143),2)</f>
        <v>0</v>
      </c>
      <c r="G27" s="128">
        <f>+ROUNDDOWN(SUMIF(IND!$E$8:$E$143,Demand!C27,IND!$T$8:$T$143),2)</f>
        <v>0</v>
      </c>
    </row>
    <row r="28" spans="3:7">
      <c r="C28" s="8" t="str">
        <f>+IND_PRC_COM!E29</f>
        <v>IIS-MoTP-Stat</v>
      </c>
      <c r="D28" s="128">
        <f>+ROUNDDOWN(SUMIF(IND!$E$8:$E$143,Demand!C28,IND!$R$8:$R$143),2)</f>
        <v>0</v>
      </c>
      <c r="E28">
        <f t="shared" si="0"/>
        <v>0</v>
      </c>
      <c r="F28" s="128">
        <f>+ROUNDDOWN(SUMIF(IND!$E$8:$E$143,Demand!C28,IND!$T$8:$T$143),2)</f>
        <v>0</v>
      </c>
      <c r="G28" s="128">
        <f>+ROUNDDOWN(SUMIF(IND!$E$8:$E$143,Demand!C28,IND!$T$8:$T$143),2)</f>
        <v>0</v>
      </c>
    </row>
    <row r="29" spans="3:7">
      <c r="C29" s="8" t="str">
        <f>+IND_PRC_COM!E30</f>
        <v>IIS-PH-FURN</v>
      </c>
      <c r="D29" s="128">
        <f>+ROUNDDOWN(SUMIF(IND!$E$8:$E$143,Demand!C29,IND!$R$8:$R$143),2)</f>
        <v>0</v>
      </c>
      <c r="E29">
        <f t="shared" si="0"/>
        <v>0</v>
      </c>
      <c r="F29" s="128">
        <f>+ROUNDDOWN(SUMIF(IND!$E$8:$E$143,Demand!C29,IND!$T$8:$T$143),2)</f>
        <v>0</v>
      </c>
      <c r="G29" s="128">
        <f>+ROUNDDOWN(SUMIF(IND!$E$8:$E$143,Demand!C29,IND!$T$8:$T$143),2)</f>
        <v>0</v>
      </c>
    </row>
    <row r="30" spans="3:7">
      <c r="C30" s="8" t="str">
        <f>+IND_PRC_COM!E31</f>
        <v>MEAT-MoTP-Stat</v>
      </c>
      <c r="D30" s="128">
        <f>+ROUNDDOWN(SUMIF(IND!$E$8:$E$143,Demand!C30,IND!$R$8:$R$143),2)</f>
        <v>0.2</v>
      </c>
      <c r="E30">
        <f t="shared" si="0"/>
        <v>0.2</v>
      </c>
      <c r="F30" s="128">
        <f>+ROUNDDOWN(SUMIF(IND!$E$8:$E$143,Demand!C30,IND!$T$8:$T$143),2)</f>
        <v>0.2</v>
      </c>
      <c r="G30" s="128">
        <f>+ROUNDDOWN(SUMIF(IND!$E$8:$E$143,Demand!C30,IND!$T$8:$T$143),2)</f>
        <v>0.2</v>
      </c>
    </row>
    <row r="31" spans="3:7">
      <c r="C31" s="8" t="str">
        <f>+IND_PRC_COM!E32</f>
        <v>MEAT-PH-STM_HW</v>
      </c>
      <c r="D31" s="128">
        <f>+ROUNDDOWN(SUMIF(IND!$E$8:$E$143,Demand!C31,IND!$R$8:$R$143),2)</f>
        <v>0.81</v>
      </c>
      <c r="E31">
        <f t="shared" si="0"/>
        <v>0.81</v>
      </c>
      <c r="F31" s="128">
        <f>+ROUNDDOWN(SUMIF(IND!$E$8:$E$143,Demand!C31,IND!$T$8:$T$143),2)</f>
        <v>0.81</v>
      </c>
      <c r="G31" s="128">
        <f>+ROUNDDOWN(SUMIF(IND!$E$8:$E$143,Demand!C31,IND!$T$8:$T$143),2)</f>
        <v>0.81</v>
      </c>
    </row>
    <row r="32" spans="3:7">
      <c r="C32" s="8" t="str">
        <f>+IND_PRC_COM!E33</f>
        <v>MEAT-PH-DirH</v>
      </c>
      <c r="D32" s="128">
        <f>+ROUNDDOWN(SUMIF(IND!$E$8:$E$143,Demand!C32,IND!$R$8:$R$143),2)</f>
        <v>0.33</v>
      </c>
      <c r="E32">
        <f t="shared" si="0"/>
        <v>0.01</v>
      </c>
      <c r="F32" s="128">
        <f>+ROUNDDOWN(SUMIF(IND!$E$8:$E$143,Demand!C32,IND!$T$8:$T$143),2)</f>
        <v>0.01</v>
      </c>
      <c r="G32" s="128">
        <f>+ROUNDDOWN(SUMIF(IND!$E$8:$E$143,Demand!C32,IND!$T$8:$T$143),2)</f>
        <v>0.01</v>
      </c>
    </row>
    <row r="33" spans="3:7">
      <c r="C33" s="8" t="str">
        <f>+IND_PRC_COM!E34</f>
        <v>MEAT-RFGR</v>
      </c>
      <c r="D33" s="128">
        <f>+ROUNDDOWN(SUMIF(IND!$E$8:$E$143,Demand!C33,IND!$R$8:$R$143),2)</f>
        <v>0.48</v>
      </c>
      <c r="E33">
        <f t="shared" si="0"/>
        <v>0.48</v>
      </c>
      <c r="F33" s="128">
        <f>+ROUNDDOWN(SUMIF(IND!$E$8:$E$143,Demand!C33,IND!$T$8:$T$143),2)</f>
        <v>0.48</v>
      </c>
      <c r="G33" s="128">
        <f>+ROUNDDOWN(SUMIF(IND!$E$8:$E$143,Demand!C33,IND!$T$8:$T$143),2)</f>
        <v>0.48</v>
      </c>
    </row>
    <row r="34" spans="3:7">
      <c r="C34" s="8" t="str">
        <f>+IND_PRC_COM!E35</f>
        <v>METAL-MoTP-Stat</v>
      </c>
      <c r="D34" s="128">
        <f>+ROUNDDOWN(SUMIF(IND!$E$8:$E$143,Demand!C34,IND!$R$8:$R$143),2)</f>
        <v>0.2</v>
      </c>
      <c r="E34">
        <f t="shared" si="0"/>
        <v>0.2</v>
      </c>
      <c r="F34" s="128">
        <f>+ROUNDDOWN(SUMIF(IND!$E$8:$E$143,Demand!C34,IND!$T$8:$T$143),2)</f>
        <v>0.2</v>
      </c>
      <c r="G34" s="128">
        <f>+ROUNDDOWN(SUMIF(IND!$E$8:$E$143,Demand!C34,IND!$T$8:$T$143),2)</f>
        <v>0.2</v>
      </c>
    </row>
    <row r="35" spans="3:7">
      <c r="C35" s="8" t="str">
        <f>+IND_PRC_COM!E36</f>
        <v>METAL-PH-FURN</v>
      </c>
      <c r="D35" s="128">
        <f>+ROUNDDOWN(SUMIF(IND!$E$8:$E$143,Demand!C35,IND!$R$8:$R$143),2)</f>
        <v>0.28000000000000003</v>
      </c>
      <c r="E35">
        <f t="shared" si="0"/>
        <v>0.27</v>
      </c>
      <c r="F35" s="128">
        <f>+ROUNDDOWN(SUMIF(IND!$E$8:$E$143,Demand!C35,IND!$T$8:$T$143),2)</f>
        <v>0.27</v>
      </c>
      <c r="G35" s="128">
        <f>+ROUNDDOWN(SUMIF(IND!$E$8:$E$143,Demand!C35,IND!$T$8:$T$143),2)</f>
        <v>0.27</v>
      </c>
    </row>
    <row r="36" spans="3:7">
      <c r="C36" s="8" t="str">
        <f>+IND_PRC_COM!E37</f>
        <v>METAL-RFGR</v>
      </c>
      <c r="D36" s="128">
        <f>+ROUNDDOWN(SUMIF(IND!$E$8:$E$143,Demand!C36,IND!$R$8:$R$143),2)</f>
        <v>0.05</v>
      </c>
      <c r="E36">
        <f t="shared" si="0"/>
        <v>0.05</v>
      </c>
      <c r="F36" s="128">
        <f>+ROUNDDOWN(SUMIF(IND!$E$8:$E$143,Demand!C36,IND!$T$8:$T$143),2)</f>
        <v>0.05</v>
      </c>
      <c r="G36" s="128">
        <f>+ROUNDDOWN(SUMIF(IND!$E$8:$E$143,Demand!C36,IND!$T$8:$T$143),2)</f>
        <v>0.05</v>
      </c>
    </row>
    <row r="37" spans="3:7">
      <c r="C37" s="8" t="str">
        <f>+IND_PRC_COM!E38</f>
        <v>METAL-PH-DirH</v>
      </c>
      <c r="D37" s="128">
        <f>+ROUNDDOWN(SUMIF(IND!$E$8:$E$143,Demand!C37,IND!$R$8:$R$143),2)</f>
        <v>0</v>
      </c>
      <c r="E37">
        <f t="shared" si="0"/>
        <v>0</v>
      </c>
      <c r="F37" s="128">
        <f>+ROUNDDOWN(SUMIF(IND!$E$8:$E$143,Demand!C37,IND!$T$8:$T$143),2)</f>
        <v>0</v>
      </c>
      <c r="G37" s="128">
        <f>+ROUNDDOWN(SUMIF(IND!$E$8:$E$143,Demand!C37,IND!$T$8:$T$143),2)</f>
        <v>0</v>
      </c>
    </row>
    <row r="38" spans="3:7">
      <c r="C38" s="8" t="str">
        <f>+IND_PRC_COM!E39</f>
        <v>MTHOL-FDSTCK</v>
      </c>
      <c r="D38" s="128">
        <f>+ROUNDDOWN(SUMIF(IND!$E$8:$E$143,Demand!C38,IND!$R$8:$R$143),2)</f>
        <v>0</v>
      </c>
      <c r="E38">
        <f t="shared" si="0"/>
        <v>0</v>
      </c>
      <c r="F38" s="128">
        <f>+ROUNDDOWN(SUMIF(IND!$E$8:$E$143,Demand!C38,IND!$T$8:$T$143),2)</f>
        <v>0</v>
      </c>
      <c r="G38" s="128">
        <f>+ROUNDDOWN(SUMIF(IND!$E$8:$E$143,Demand!C38,IND!$T$8:$T$143),2)</f>
        <v>0</v>
      </c>
    </row>
    <row r="39" spans="3:7">
      <c r="C39" s="8" t="str">
        <f>+IND_PRC_COM!E40</f>
        <v>MTHOL-PH_REFRM</v>
      </c>
      <c r="D39" s="128">
        <f>+ROUNDDOWN(SUMIF(IND!$E$8:$E$143,Demand!C39,IND!$R$8:$R$143),2)</f>
        <v>0</v>
      </c>
      <c r="E39">
        <f t="shared" ref="E39:E70" si="1">+IF(D39&lt;F39,D39,F39)</f>
        <v>0</v>
      </c>
      <c r="F39" s="128">
        <f>+ROUNDDOWN(SUMIF(IND!$E$8:$E$143,Demand!C39,IND!$T$8:$T$143),2)</f>
        <v>0</v>
      </c>
      <c r="G39" s="128">
        <f>+ROUNDDOWN(SUMIF(IND!$E$8:$E$143,Demand!C39,IND!$T$8:$T$143),2)</f>
        <v>0</v>
      </c>
    </row>
    <row r="40" spans="3:7">
      <c r="C40" s="8" t="str">
        <f>+IND_PRC_COM!E41</f>
        <v>MNRL-MoTP-Stat</v>
      </c>
      <c r="D40" s="128">
        <f>+ROUNDDOWN(SUMIF(IND!$E$8:$E$143,Demand!C40,IND!$R$8:$R$143),2)</f>
        <v>0</v>
      </c>
      <c r="E40">
        <f t="shared" si="1"/>
        <v>0</v>
      </c>
      <c r="F40" s="128">
        <f>+ROUNDDOWN(SUMIF(IND!$E$8:$E$143,Demand!C40,IND!$T$8:$T$143),2)</f>
        <v>0</v>
      </c>
      <c r="G40" s="128">
        <f>+ROUNDDOWN(SUMIF(IND!$E$8:$E$143,Demand!C40,IND!$T$8:$T$143),2)</f>
        <v>0</v>
      </c>
    </row>
    <row r="41" spans="3:7">
      <c r="C41" s="8" t="str">
        <f>+IND_PRC_COM!E42</f>
        <v>MNRL-PH-FURN</v>
      </c>
      <c r="D41" s="128">
        <f>+ROUNDDOWN(SUMIF(IND!$E$8:$E$143,Demand!C41,IND!$R$8:$R$143),2)</f>
        <v>0</v>
      </c>
      <c r="E41">
        <f t="shared" si="1"/>
        <v>0</v>
      </c>
      <c r="F41" s="128">
        <f>+ROUNDDOWN(SUMIF(IND!$E$8:$E$143,Demand!C41,IND!$T$8:$T$143),2)</f>
        <v>0</v>
      </c>
      <c r="G41" s="128">
        <f>+ROUNDDOWN(SUMIF(IND!$E$8:$E$143,Demand!C41,IND!$T$8:$T$143),2)</f>
        <v>0</v>
      </c>
    </row>
    <row r="42" spans="3:7">
      <c r="C42" s="8" t="str">
        <f>+IND_PRC_COM!E43</f>
        <v>MNRL-PH-STM_HW</v>
      </c>
      <c r="D42" s="128">
        <f>+ROUNDDOWN(SUMIF(IND!$E$8:$E$143,Demand!C42,IND!$R$8:$R$143),2)</f>
        <v>0</v>
      </c>
      <c r="E42">
        <f t="shared" si="1"/>
        <v>0</v>
      </c>
      <c r="F42" s="128">
        <f>+ROUNDDOWN(SUMIF(IND!$E$8:$E$143,Demand!C42,IND!$T$8:$T$143),2)</f>
        <v>0</v>
      </c>
      <c r="G42" s="128">
        <f>+ROUNDDOWN(SUMIF(IND!$E$8:$E$143,Demand!C42,IND!$T$8:$T$143),2)</f>
        <v>0</v>
      </c>
    </row>
    <row r="43" spans="3:7">
      <c r="C43" s="8" t="str">
        <f>+IND_PRC_COM!E44</f>
        <v>MNNG-MoTP-Mob</v>
      </c>
      <c r="D43" s="128">
        <f>+ROUNDDOWN(SUMIF(IND!$E$8:$E$143,Demand!C43,IND!$R$8:$R$143),2)</f>
        <v>0</v>
      </c>
      <c r="E43">
        <f t="shared" si="1"/>
        <v>0</v>
      </c>
      <c r="F43" s="128">
        <f>+ROUNDDOWN(SUMIF(IND!$E$8:$E$143,Demand!C43,IND!$T$8:$T$143),2)</f>
        <v>0</v>
      </c>
      <c r="G43" s="128">
        <f>+ROUNDDOWN(SUMIF(IND!$E$8:$E$143,Demand!C43,IND!$T$8:$T$143),2)</f>
        <v>0</v>
      </c>
    </row>
    <row r="44" spans="3:7">
      <c r="C44" s="8" t="str">
        <f>+IND_PRC_COM!E45</f>
        <v>MNNG-MoTP-Stat</v>
      </c>
      <c r="D44" s="128">
        <f>+ROUNDDOWN(SUMIF(IND!$E$8:$E$143,Demand!C44,IND!$R$8:$R$143),2)</f>
        <v>0</v>
      </c>
      <c r="E44">
        <f t="shared" si="1"/>
        <v>0</v>
      </c>
      <c r="F44" s="128">
        <f>+ROUNDDOWN(SUMIF(IND!$E$8:$E$143,Demand!C44,IND!$T$8:$T$143),2)</f>
        <v>0</v>
      </c>
      <c r="G44" s="128">
        <f>+ROUNDDOWN(SUMIF(IND!$E$8:$E$143,Demand!C44,IND!$T$8:$T$143),2)</f>
        <v>0</v>
      </c>
    </row>
    <row r="45" spans="3:7">
      <c r="C45" s="8" t="str">
        <f>+IND_PRC_COM!E46</f>
        <v>MNNG-PH-STM_HW</v>
      </c>
      <c r="D45" s="128">
        <f>+ROUNDDOWN(SUMIF(IND!$E$8:$E$143,Demand!C45,IND!$R$8:$R$143),2)</f>
        <v>0</v>
      </c>
      <c r="E45">
        <f t="shared" si="1"/>
        <v>0</v>
      </c>
      <c r="F45" s="128">
        <f>+ROUNDDOWN(SUMIF(IND!$E$8:$E$143,Demand!C45,IND!$T$8:$T$143),2)</f>
        <v>0</v>
      </c>
      <c r="G45" s="128">
        <f>+ROUNDDOWN(SUMIF(IND!$E$8:$E$143,Demand!C45,IND!$T$8:$T$143),2)</f>
        <v>0</v>
      </c>
    </row>
    <row r="46" spans="3:7">
      <c r="C46" s="8" t="str">
        <f>+IND_PRC_COM!E47</f>
        <v>OTH-ELC</v>
      </c>
      <c r="D46" s="128">
        <f>+ROUNDDOWN(SUMIF(IND!$E$8:$E$143,Demand!C46,IND!$R$8:$R$143),2)</f>
        <v>1.39</v>
      </c>
      <c r="E46">
        <f t="shared" si="1"/>
        <v>1.39</v>
      </c>
      <c r="F46" s="128">
        <f>+ROUNDDOWN(SUMIF(IND!$E$8:$E$143,Demand!C46,IND!$T$8:$T$143),2)</f>
        <v>1.39</v>
      </c>
      <c r="G46" s="128">
        <f>+ROUNDDOWN(SUMIF(IND!$E$8:$E$143,Demand!C46,IND!$T$8:$T$143),2)</f>
        <v>1.39</v>
      </c>
    </row>
    <row r="47" spans="3:7">
      <c r="C47" s="8" t="str">
        <f>+IND_PRC_COM!E48</f>
        <v>OTH-DSL</v>
      </c>
      <c r="D47" s="128">
        <f>+ROUNDDOWN(SUMIF(IND!$E$8:$E$143,Demand!C47,IND!$R$8:$R$143),2)</f>
        <v>1.37</v>
      </c>
      <c r="E47">
        <f t="shared" si="1"/>
        <v>1.37</v>
      </c>
      <c r="F47" s="128">
        <f>+ROUNDDOWN(SUMIF(IND!$E$8:$E$143,Demand!C47,IND!$T$8:$T$143),2)</f>
        <v>1.37</v>
      </c>
      <c r="G47" s="128">
        <f>+ROUNDDOWN(SUMIF(IND!$E$8:$E$143,Demand!C47,IND!$T$8:$T$143),2)</f>
        <v>1.37</v>
      </c>
    </row>
    <row r="48" spans="3:7">
      <c r="C48" s="8" t="str">
        <f>+IND_PRC_COM!E49</f>
        <v>OTH-LPG</v>
      </c>
      <c r="D48" s="128">
        <f>+ROUNDDOWN(SUMIF(IND!$E$8:$E$143,Demand!C48,IND!$R$8:$R$143),2)</f>
        <v>0.9</v>
      </c>
      <c r="E48">
        <f t="shared" si="1"/>
        <v>0.9</v>
      </c>
      <c r="F48" s="128">
        <f>+ROUNDDOWN(SUMIF(IND!$E$8:$E$143,Demand!C48,IND!$T$8:$T$143),2)</f>
        <v>0.9</v>
      </c>
      <c r="G48" s="128">
        <f>+ROUNDDOWN(SUMIF(IND!$E$8:$E$143,Demand!C48,IND!$T$8:$T$143),2)</f>
        <v>0.9</v>
      </c>
    </row>
    <row r="49" spans="3:7">
      <c r="C49" s="8" t="str">
        <f>+IND_PRC_COM!E50</f>
        <v>OTH-COA</v>
      </c>
      <c r="D49" s="128">
        <f>+ROUNDDOWN(SUMIF(IND!$E$8:$E$143,Demand!C49,IND!$R$8:$R$143),2)</f>
        <v>0.34</v>
      </c>
      <c r="E49">
        <f t="shared" si="1"/>
        <v>0.34</v>
      </c>
      <c r="F49" s="128">
        <f>+ROUNDDOWN(SUMIF(IND!$E$8:$E$143,Demand!C49,IND!$T$8:$T$143),2)</f>
        <v>0.34</v>
      </c>
      <c r="G49" s="128">
        <f>+ROUNDDOWN(SUMIF(IND!$E$8:$E$143,Demand!C49,IND!$T$8:$T$143),2)</f>
        <v>0.34</v>
      </c>
    </row>
    <row r="50" spans="3:7">
      <c r="C50" s="8" t="str">
        <f>+IND_PRC_COM!E51</f>
        <v>OTH-NGA</v>
      </c>
      <c r="D50" s="128">
        <f>+ROUNDDOWN(SUMIF(IND!$E$8:$E$143,Demand!C50,IND!$R$8:$R$143),2)</f>
        <v>0</v>
      </c>
      <c r="E50">
        <f t="shared" si="1"/>
        <v>0</v>
      </c>
      <c r="F50" s="128">
        <f>+ROUNDDOWN(SUMIF(IND!$E$8:$E$143,Demand!C50,IND!$T$8:$T$143),2)</f>
        <v>0</v>
      </c>
      <c r="G50" s="128">
        <f>+ROUNDDOWN(SUMIF(IND!$E$8:$E$143,Demand!C50,IND!$T$8:$T$143),2)</f>
        <v>0</v>
      </c>
    </row>
    <row r="51" spans="3:7">
      <c r="C51" s="8" t="str">
        <f>+IND_PRC_COM!E52</f>
        <v>OTH-PET</v>
      </c>
      <c r="D51" s="128">
        <f>+ROUNDDOWN(SUMIF(IND!$E$8:$E$143,Demand!C51,IND!$R$8:$R$143),2)</f>
        <v>0.01</v>
      </c>
      <c r="E51">
        <f t="shared" si="1"/>
        <v>0.01</v>
      </c>
      <c r="F51" s="128">
        <f>+ROUNDDOWN(SUMIF(IND!$E$8:$E$143,Demand!C51,IND!$T$8:$T$143),2)</f>
        <v>0.01</v>
      </c>
      <c r="G51" s="128">
        <f>+ROUNDDOWN(SUMIF(IND!$E$8:$E$143,Demand!C51,IND!$T$8:$T$143),2)</f>
        <v>0.01</v>
      </c>
    </row>
    <row r="52" spans="3:7">
      <c r="C52" s="8" t="str">
        <f>+IND_PRC_COM!E53</f>
        <v>OTH-BGS</v>
      </c>
      <c r="D52" s="128">
        <f>+ROUNDDOWN(SUMIF(IND!$E$8:$E$143,Demand!C52,IND!$R$8:$R$143),2)</f>
        <v>0.01</v>
      </c>
      <c r="E52">
        <f t="shared" si="1"/>
        <v>0.01</v>
      </c>
      <c r="F52" s="128">
        <f>+ROUNDDOWN(SUMIF(IND!$E$8:$E$143,Demand!C52,IND!$T$8:$T$143),2)</f>
        <v>0.01</v>
      </c>
      <c r="G52" s="128">
        <f>+ROUNDDOWN(SUMIF(IND!$E$8:$E$143,Demand!C52,IND!$T$8:$T$143),2)</f>
        <v>0.01</v>
      </c>
    </row>
    <row r="53" spans="3:7">
      <c r="C53" s="8" t="str">
        <f>+IND_PRC_COM!E54</f>
        <v>OTH-FOL</v>
      </c>
      <c r="D53" s="128">
        <f>+ROUNDDOWN(SUMIF(IND!$E$8:$E$143,Demand!C53,IND!$R$8:$R$143),2)</f>
        <v>0</v>
      </c>
      <c r="E53">
        <f t="shared" si="1"/>
        <v>0</v>
      </c>
      <c r="F53" s="128">
        <f>+ROUNDDOWN(SUMIF(IND!$E$8:$E$143,Demand!C53,IND!$T$8:$T$143),2)</f>
        <v>0</v>
      </c>
      <c r="G53" s="128">
        <f>+ROUNDDOWN(SUMIF(IND!$E$8:$E$143,Demand!C53,IND!$T$8:$T$143),2)</f>
        <v>0</v>
      </c>
    </row>
    <row r="54" spans="3:7">
      <c r="C54" s="8" t="str">
        <f>+IND_PRC_COM!E55</f>
        <v>CHMCL-MoTP-Stat</v>
      </c>
      <c r="D54" s="128">
        <f>+ROUNDDOWN(SUMIF(IND!$E$8:$E$143,Demand!C54,IND!$R$8:$R$143),2)</f>
        <v>0</v>
      </c>
      <c r="E54">
        <f t="shared" si="1"/>
        <v>0</v>
      </c>
      <c r="F54" s="128">
        <f>+ROUNDDOWN(SUMIF(IND!$E$8:$E$143,Demand!C54,IND!$T$8:$T$143),2)</f>
        <v>0</v>
      </c>
      <c r="G54" s="128">
        <f>+ROUNDDOWN(SUMIF(IND!$E$8:$E$143,Demand!C54,IND!$T$8:$T$143),2)</f>
        <v>0</v>
      </c>
    </row>
    <row r="55" spans="3:7">
      <c r="C55" s="8" t="str">
        <f>+IND_PRC_COM!E56</f>
        <v>CHMCL-PH-DirH</v>
      </c>
      <c r="D55" s="128">
        <f>+ROUNDDOWN(SUMIF(IND!$E$8:$E$143,Demand!C55,IND!$R$8:$R$143),2)</f>
        <v>0</v>
      </c>
      <c r="E55">
        <f t="shared" si="1"/>
        <v>0</v>
      </c>
      <c r="F55" s="128">
        <f>+ROUNDDOWN(SUMIF(IND!$E$8:$E$143,Demand!C55,IND!$T$8:$T$143),2)</f>
        <v>0</v>
      </c>
      <c r="G55" s="128">
        <f>+ROUNDDOWN(SUMIF(IND!$E$8:$E$143,Demand!C55,IND!$T$8:$T$143),2)</f>
        <v>0</v>
      </c>
    </row>
    <row r="56" spans="3:7">
      <c r="C56" s="8" t="str">
        <f>+IND_PRC_COM!E57</f>
        <v>CHMCL-PH-STM_HW</v>
      </c>
      <c r="D56" s="128">
        <f>+ROUNDDOWN(SUMIF(IND!$E$8:$E$143,Demand!C56,IND!$R$8:$R$143),2)</f>
        <v>0</v>
      </c>
      <c r="E56">
        <f t="shared" si="1"/>
        <v>0</v>
      </c>
      <c r="F56" s="128">
        <f>+ROUNDDOWN(SUMIF(IND!$E$8:$E$143,Demand!C56,IND!$T$8:$T$143),2)</f>
        <v>0</v>
      </c>
      <c r="G56" s="128">
        <f>+ROUNDDOWN(SUMIF(IND!$E$8:$E$143,Demand!C56,IND!$T$8:$T$143),2)</f>
        <v>0</v>
      </c>
    </row>
    <row r="57" spans="3:7">
      <c r="C57" s="8" t="str">
        <f>+IND_PRC_COM!E58</f>
        <v>CHMCL-PH-REFRM</v>
      </c>
      <c r="D57" s="128">
        <f>+ROUNDDOWN(SUMIF(IND!$E$8:$E$143,Demand!C57,IND!$R$8:$R$143),2)</f>
        <v>0</v>
      </c>
      <c r="E57">
        <f t="shared" si="1"/>
        <v>0</v>
      </c>
      <c r="F57" s="128">
        <f>+ROUNDDOWN(SUMIF(IND!$E$8:$E$143,Demand!C57,IND!$T$8:$T$143),2)</f>
        <v>0</v>
      </c>
      <c r="G57" s="128">
        <f>+ROUNDDOWN(SUMIF(IND!$E$8:$E$143,Demand!C57,IND!$T$8:$T$143),2)</f>
        <v>0</v>
      </c>
    </row>
    <row r="58" spans="3:7">
      <c r="C58" s="8" t="str">
        <f>+IND_PRC_COM!E59</f>
        <v>CHMCL-PH-FURN</v>
      </c>
      <c r="D58" s="128">
        <f>+ROUNDDOWN(SUMIF(IND!$E$8:$E$143,Demand!C58,IND!$R$8:$R$143),2)</f>
        <v>0</v>
      </c>
      <c r="E58">
        <f t="shared" si="1"/>
        <v>0</v>
      </c>
      <c r="F58" s="128">
        <f>+ROUNDDOWN(SUMIF(IND!$E$8:$E$143,Demand!C58,IND!$T$8:$T$143),2)</f>
        <v>0</v>
      </c>
      <c r="G58" s="128">
        <f>+ROUNDDOWN(SUMIF(IND!$E$8:$E$143,Demand!C58,IND!$T$8:$T$143),2)</f>
        <v>0</v>
      </c>
    </row>
    <row r="59" spans="3:7">
      <c r="C59" s="8" t="str">
        <f>+IND_PRC_COM!E60</f>
        <v>REFI-MoTP-Stat</v>
      </c>
      <c r="D59" s="128">
        <f>+ROUNDDOWN(SUMIF(IND!$E$8:$E$143,Demand!C59,IND!$R$8:$R$143),2)</f>
        <v>0</v>
      </c>
      <c r="E59">
        <f t="shared" si="1"/>
        <v>0</v>
      </c>
      <c r="F59" s="128">
        <f>+ROUNDDOWN(SUMIF(IND!$E$8:$E$143,Demand!C59,IND!$T$8:$T$143),2)</f>
        <v>0</v>
      </c>
      <c r="G59" s="128">
        <v>0</v>
      </c>
    </row>
    <row r="60" spans="3:7">
      <c r="C60" s="8" t="str">
        <f>+IND_PRC_COM!E61</f>
        <v>REFI-PH-FURN</v>
      </c>
      <c r="D60" s="128">
        <f>+ROUNDDOWN(SUMIF(IND!$E$8:$E$143,Demand!C60,IND!$R$8:$R$143),2)</f>
        <v>0</v>
      </c>
      <c r="E60">
        <f t="shared" si="1"/>
        <v>0</v>
      </c>
      <c r="F60" s="128">
        <f>+ROUNDDOWN(SUMIF(IND!$E$8:$E$143,Demand!C60,IND!$T$8:$T$143),2)</f>
        <v>0</v>
      </c>
      <c r="G60" s="128">
        <v>0</v>
      </c>
    </row>
    <row r="61" spans="3:7">
      <c r="C61" s="8" t="str">
        <f>+IND_PRC_COM!E62</f>
        <v>REFI-PH-STM_HW</v>
      </c>
      <c r="D61" s="128">
        <f>+ROUNDDOWN(SUMIF(IND!$E$8:$E$143,Demand!C61,IND!$R$8:$R$143),2)</f>
        <v>0</v>
      </c>
      <c r="E61">
        <f t="shared" si="1"/>
        <v>0</v>
      </c>
      <c r="F61" s="128">
        <f>+ROUNDDOWN(SUMIF(IND!$E$8:$E$143,Demand!C61,IND!$T$8:$T$143),2)</f>
        <v>0</v>
      </c>
      <c r="G61" s="128">
        <v>0</v>
      </c>
    </row>
    <row r="62" spans="3:7">
      <c r="C62" s="8" t="str">
        <f>+IND_PRC_COM!E63</f>
        <v>UREA-FDSTCK</v>
      </c>
      <c r="D62" s="128">
        <f>+ROUNDDOWN(SUMIF(IND!$E$8:$E$143,Demand!C62,IND!$R$8:$R$143),2)</f>
        <v>0</v>
      </c>
      <c r="E62">
        <f t="shared" si="1"/>
        <v>0</v>
      </c>
      <c r="F62" s="128">
        <f>+ROUNDDOWN(SUMIF(IND!$E$8:$E$143,Demand!C62,IND!$T$8:$T$143),2)</f>
        <v>0</v>
      </c>
      <c r="G62" s="128">
        <f>+ROUNDDOWN(SUMIF(IND!$E$8:$E$143,Demand!C62,IND!$T$8:$T$143),2)</f>
        <v>0</v>
      </c>
    </row>
    <row r="63" spans="3:7">
      <c r="C63" s="8" t="str">
        <f>+IND_PRC_COM!E65</f>
        <v>WOOD-MoTP-Stat</v>
      </c>
      <c r="D63" s="128">
        <f>+ROUNDDOWN(SUMIF(IND!$E$8:$E$143,Demand!C63,IND!$R$8:$R$143),2)</f>
        <v>0.23</v>
      </c>
      <c r="E63">
        <f t="shared" si="1"/>
        <v>0.23</v>
      </c>
      <c r="F63" s="128">
        <f>+ROUNDDOWN(SUMIF(IND!$E$8:$E$143,Demand!C63,IND!$T$8:$T$143),2)</f>
        <v>0.23</v>
      </c>
      <c r="G63" s="128">
        <f>+ROUNDDOWN(SUMIF(IND!$E$8:$E$143,Demand!C63,IND!$T$8:$T$143),2)</f>
        <v>0.23</v>
      </c>
    </row>
    <row r="64" spans="3:7">
      <c r="C64" s="8" t="str">
        <f>+IND_PRC_COM!E66</f>
        <v>WOOD-PH-FURN</v>
      </c>
      <c r="D64" s="128">
        <f>+ROUNDDOWN(SUMIF(IND!$E$8:$E$143,Demand!C64,IND!$R$8:$R$143),2)</f>
        <v>0</v>
      </c>
      <c r="E64">
        <f t="shared" si="1"/>
        <v>0</v>
      </c>
      <c r="F64" s="128">
        <f>+ROUNDDOWN(SUMIF(IND!$E$8:$E$143,Demand!C64,IND!$T$8:$T$143),2)</f>
        <v>0</v>
      </c>
      <c r="G64" s="128">
        <f>+ROUNDDOWN(SUMIF(IND!$E$8:$E$143,Demand!C64,IND!$T$8:$T$143),2)</f>
        <v>0</v>
      </c>
    </row>
    <row r="65" spans="3:7">
      <c r="C65" s="8" t="str">
        <f>+IND_PRC_COM!E67</f>
        <v>WOOD-PH-STM_HW</v>
      </c>
      <c r="D65" s="128">
        <f>+ROUNDDOWN(SUMIF(IND!$E$8:$E$143,Demand!C65,IND!$R$8:$R$143),2)</f>
        <v>4.03</v>
      </c>
      <c r="E65">
        <f t="shared" si="1"/>
        <v>3.14</v>
      </c>
      <c r="F65" s="128">
        <f>+ROUNDDOWN(SUMIF(IND!$E$8:$E$143,Demand!C65,IND!$T$8:$T$143),2)</f>
        <v>3.14</v>
      </c>
      <c r="G65" s="128">
        <f>+ROUNDDOWN(SUMIF(IND!$E$8:$E$143,Demand!C65,IND!$T$8:$T$143),2)</f>
        <v>3.14</v>
      </c>
    </row>
    <row r="66" spans="3:7">
      <c r="C66" s="8" t="str">
        <f>+IND_PRC_COM!E68</f>
        <v>WOOD-Pump</v>
      </c>
      <c r="D66" s="128">
        <f>+ROUNDDOWN(SUMIF(IND!$E$8:$E$143,Demand!C66,IND!$R$8:$R$143),2)</f>
        <v>7.0000000000000007E-2</v>
      </c>
      <c r="E66">
        <f t="shared" si="1"/>
        <v>7.0000000000000007E-2</v>
      </c>
      <c r="F66" s="128">
        <f>+ROUNDDOWN(SUMIF(IND!$E$8:$E$143,Demand!C66,IND!$T$8:$T$143),2)</f>
        <v>7.0000000000000007E-2</v>
      </c>
      <c r="G66" s="128">
        <f>+ROUNDDOWN(SUMIF(IND!$E$8:$E$143,Demand!C66,IND!$T$8:$T$143),2)</f>
        <v>7.0000000000000007E-2</v>
      </c>
    </row>
    <row r="67" spans="3:7">
      <c r="C67" s="8" t="str">
        <f>+IND_PRC_COM!E69</f>
        <v>WOOD-Fan</v>
      </c>
      <c r="D67" s="128">
        <f>+ROUNDDOWN(SUMIF(IND!$E$8:$E$143,Demand!C67,IND!$R$8:$R$143),2)</f>
        <v>22.93</v>
      </c>
      <c r="E67">
        <f t="shared" si="1"/>
        <v>22.93</v>
      </c>
      <c r="F67" s="128">
        <f>+ROUNDDOWN(SUMIF(IND!$E$8:$E$143,Demand!C67,IND!$T$8:$T$143),2)</f>
        <v>22.93</v>
      </c>
      <c r="G67" s="128">
        <f>+ROUNDDOWN(SUMIF(IND!$E$8:$E$143,Demand!C67,IND!$T$8:$T$143),2)</f>
        <v>22.93</v>
      </c>
    </row>
    <row r="68" spans="3:7">
      <c r="C68" s="8" t="str">
        <f>+IND_PRC_COM!E70</f>
        <v>WOOD-Refin</v>
      </c>
      <c r="D68" s="128">
        <f>+ROUNDDOWN(SUMIF(IND!$E$8:$E$143,Demand!C68,IND!$R$8:$R$143),2)</f>
        <v>0.11</v>
      </c>
      <c r="E68">
        <f t="shared" si="1"/>
        <v>0.11</v>
      </c>
      <c r="F68" s="128">
        <f>+ROUNDDOWN(SUMIF(IND!$E$8:$E$143,Demand!C68,IND!$T$8:$T$143),2)</f>
        <v>0.11</v>
      </c>
      <c r="G68" s="128">
        <f>+ROUNDDOWN(SUMIF(IND!$E$8:$E$143,Demand!C68,IND!$T$8:$T$143),2)</f>
        <v>0.11</v>
      </c>
    </row>
    <row r="69" spans="3:7">
      <c r="C69" s="8" t="str">
        <f>+IND_PRC_COM!E71</f>
        <v>WOOD-AIR</v>
      </c>
      <c r="D69" s="128">
        <f>+ROUNDDOWN(SUMIF(IND!$E$8:$E$143,Demand!C69,IND!$R$8:$R$143),2)</f>
        <v>0.06</v>
      </c>
      <c r="E69">
        <f t="shared" si="1"/>
        <v>0.05</v>
      </c>
      <c r="F69" s="128">
        <f>+ROUNDDOWN(SUMIF(IND!$E$8:$E$143,Demand!C69,IND!$T$8:$T$143),2)</f>
        <v>0.05</v>
      </c>
      <c r="G69" s="128">
        <f>+ROUNDDOWN(SUMIF(IND!$E$8:$E$143,Demand!C69,IND!$T$8:$T$143),2)</f>
        <v>0.05</v>
      </c>
    </row>
    <row r="70" spans="3:7">
      <c r="C70" s="8" t="str">
        <f>+IND_PRC_COM!E72</f>
        <v>PLPPPR-MoTP-Stat</v>
      </c>
      <c r="D70" s="128">
        <f>+ROUNDDOWN(SUMIF(IND!$E$8:$E$143,Demand!C70,IND!$R$8:$R$143),2)</f>
        <v>0</v>
      </c>
      <c r="E70">
        <f t="shared" si="1"/>
        <v>0</v>
      </c>
      <c r="F70" s="128">
        <f>+ROUNDDOWN(SUMIF(IND!$E$8:$E$143,Demand!C70,IND!$T$8:$T$143),2)</f>
        <v>0</v>
      </c>
      <c r="G70" s="128">
        <f>+ROUNDDOWN(SUMIF(IND!$E$8:$E$143,Demand!C70,IND!$T$8:$T$143),2)</f>
        <v>0</v>
      </c>
    </row>
    <row r="71" spans="3:7">
      <c r="C71" s="8" t="str">
        <f>+IND_PRC_COM!E73</f>
        <v>PLPPPR-PH-DirH</v>
      </c>
      <c r="D71" s="128">
        <f>+ROUNDDOWN(SUMIF(IND!$E$8:$E$143,Demand!C71,IND!$R$8:$R$143),2)</f>
        <v>0</v>
      </c>
      <c r="E71">
        <f t="shared" ref="E71:E77" si="2">+IF(D71&lt;F71,D71,F71)</f>
        <v>0</v>
      </c>
      <c r="F71" s="128">
        <f>+ROUNDDOWN(SUMIF(IND!$E$8:$E$143,Demand!C71,IND!$T$8:$T$143),2)</f>
        <v>0</v>
      </c>
      <c r="G71" s="128">
        <f>+ROUNDDOWN(SUMIF(IND!$E$8:$E$143,Demand!C71,IND!$T$8:$T$143),2)</f>
        <v>0</v>
      </c>
    </row>
    <row r="72" spans="3:7">
      <c r="C72" s="8" t="str">
        <f>+IND_PRC_COM!E74</f>
        <v>PLPPPR-PH-FURN</v>
      </c>
      <c r="D72" s="128">
        <f>+ROUNDDOWN(SUMIF(IND!$E$8:$E$143,Demand!C72,IND!$R$8:$R$143),2)</f>
        <v>0</v>
      </c>
      <c r="E72">
        <f t="shared" si="2"/>
        <v>0</v>
      </c>
      <c r="F72" s="128">
        <f>+ROUNDDOWN(SUMIF(IND!$E$8:$E$143,Demand!C72,IND!$T$8:$T$143),2)</f>
        <v>0</v>
      </c>
      <c r="G72" s="128">
        <f>+ROUNDDOWN(SUMIF(IND!$E$8:$E$143,Demand!C72,IND!$T$8:$T$143),2)</f>
        <v>0</v>
      </c>
    </row>
    <row r="73" spans="3:7">
      <c r="C73" s="8" t="str">
        <f>+IND_PRC_COM!E75</f>
        <v>PLPPPR-PH-STM_HW</v>
      </c>
      <c r="D73" s="128">
        <f>+ROUNDDOWN(SUMIF(IND!$E$8:$E$143,Demand!C73,IND!$R$8:$R$143),2)</f>
        <v>0.02</v>
      </c>
      <c r="E73">
        <f t="shared" si="2"/>
        <v>0.02</v>
      </c>
      <c r="F73" s="128">
        <f>+ROUNDDOWN(SUMIF(IND!$E$8:$E$143,Demand!C73,IND!$T$8:$T$143),2)</f>
        <v>0.02</v>
      </c>
      <c r="G73" s="128">
        <f>+ROUNDDOWN(SUMIF(IND!$E$8:$E$143,Demand!C73,IND!$T$8:$T$143),2)</f>
        <v>0.02</v>
      </c>
    </row>
    <row r="74" spans="3:7">
      <c r="C74" s="8" t="str">
        <f>+IND_PRC_COM!E76</f>
        <v>PLPPPR-Pump</v>
      </c>
      <c r="D74" s="128">
        <f>+ROUNDDOWN(SUMIF(IND!$E$8:$E$143,Demand!C74,IND!$R$8:$R$143),2)</f>
        <v>0</v>
      </c>
      <c r="E74">
        <f t="shared" si="2"/>
        <v>0</v>
      </c>
      <c r="F74" s="128">
        <f>+ROUNDDOWN(SUMIF(IND!$E$8:$E$143,Demand!C74,IND!$T$8:$T$143),2)</f>
        <v>0</v>
      </c>
      <c r="G74" s="128">
        <f>+ROUNDDOWN(SUMIF(IND!$E$8:$E$143,Demand!C74,IND!$T$8:$T$143),2)</f>
        <v>0</v>
      </c>
    </row>
    <row r="75" spans="3:7">
      <c r="C75" s="8" t="str">
        <f>+IND_PRC_COM!E77</f>
        <v>PLPPPR-Fan</v>
      </c>
      <c r="D75" s="128">
        <f>+ROUNDDOWN(SUMIF(IND!$E$8:$E$143,Demand!C75,IND!$R$8:$R$143),2)</f>
        <v>0.01</v>
      </c>
      <c r="E75">
        <f t="shared" si="2"/>
        <v>0.01</v>
      </c>
      <c r="F75" s="128">
        <f>+ROUNDDOWN(SUMIF(IND!$E$8:$E$143,Demand!C75,IND!$T$8:$T$143),2)</f>
        <v>0.01</v>
      </c>
      <c r="G75" s="128">
        <f>+ROUNDDOWN(SUMIF(IND!$E$8:$E$143,Demand!C75,IND!$T$8:$T$143),2)</f>
        <v>0.01</v>
      </c>
    </row>
    <row r="76" spans="3:7">
      <c r="C76" s="8" t="str">
        <f>+IND_PRC_COM!E78</f>
        <v>PLPPPR-Refin</v>
      </c>
      <c r="D76" s="128">
        <f>+ROUNDDOWN(SUMIF(IND!$E$8:$E$143,Demand!C76,IND!$R$8:$R$143),2)</f>
        <v>0</v>
      </c>
      <c r="E76">
        <f t="shared" si="2"/>
        <v>0</v>
      </c>
      <c r="F76" s="128">
        <f>+ROUNDDOWN(SUMIF(IND!$E$8:$E$143,Demand!C76,IND!$T$8:$T$143),2)</f>
        <v>0</v>
      </c>
      <c r="G76" s="128">
        <f>+ROUNDDOWN(SUMIF(IND!$E$8:$E$143,Demand!C76,IND!$T$8:$T$143),2)</f>
        <v>0</v>
      </c>
    </row>
    <row r="77" spans="3:7">
      <c r="C77" s="8" t="str">
        <f>+IND_PRC_COM!E79</f>
        <v>PLPPPR-AIR</v>
      </c>
      <c r="D77" s="128">
        <f>+ROUNDDOWN(SUMIF(IND!$E$8:$E$143,Demand!C77,IND!$R$8:$R$143),2)</f>
        <v>0</v>
      </c>
      <c r="E77">
        <f t="shared" si="2"/>
        <v>0</v>
      </c>
      <c r="F77" s="128">
        <f>+ROUNDDOWN(SUMIF(IND!$E$8:$E$143,Demand!C77,IND!$T$8:$T$143),2)</f>
        <v>0</v>
      </c>
      <c r="G77" s="128">
        <f>+ROUNDDOWN(SUMIF(IND!$E$8:$E$143,Demand!C77,IND!$T$8:$T$143),2)</f>
        <v>0</v>
      </c>
    </row>
    <row r="78" spans="3:7">
      <c r="C78" s="8"/>
      <c r="D78" s="128"/>
      <c r="F78" s="128"/>
      <c r="G78" s="128"/>
    </row>
    <row r="79" spans="3:7">
      <c r="C79" s="8"/>
      <c r="D79" s="128"/>
      <c r="F79" s="128"/>
      <c r="G79" s="128"/>
    </row>
    <row r="80" spans="3:7">
      <c r="C80" s="8"/>
      <c r="D80" s="128"/>
      <c r="F80" s="128"/>
      <c r="G80" s="128"/>
    </row>
    <row r="81" spans="3:7">
      <c r="C81" s="8"/>
      <c r="D81" s="128"/>
      <c r="F81" s="128"/>
      <c r="G81" s="128"/>
    </row>
    <row r="82" spans="3:7">
      <c r="C82" s="8"/>
      <c r="D82" s="128"/>
      <c r="F82" s="128"/>
      <c r="G82" s="128"/>
    </row>
    <row r="83" spans="3:7">
      <c r="C83" s="8"/>
      <c r="D83" s="128"/>
      <c r="F83" s="128"/>
      <c r="G83" s="128"/>
    </row>
    <row r="84" spans="3:7">
      <c r="C84" s="8"/>
      <c r="D84" s="128"/>
      <c r="F84" s="128"/>
      <c r="G84" s="128"/>
    </row>
    <row r="85" spans="3:7">
      <c r="C85" s="8"/>
      <c r="D85" s="128"/>
      <c r="F85" s="128"/>
      <c r="G85" s="128"/>
    </row>
    <row r="86" spans="3:7">
      <c r="C86" s="8"/>
      <c r="D86" s="128"/>
      <c r="F86" s="128"/>
      <c r="G86" s="128"/>
    </row>
    <row r="87" spans="3:7">
      <c r="C87" s="8"/>
      <c r="D87" s="128"/>
      <c r="F87" s="128"/>
      <c r="G87" s="128"/>
    </row>
    <row r="88" spans="3:7">
      <c r="C88" s="8"/>
      <c r="D88" s="128"/>
      <c r="F88" s="128"/>
      <c r="G88" s="128"/>
    </row>
    <row r="89" spans="3:7">
      <c r="C89" s="8"/>
      <c r="D89" s="128"/>
      <c r="F89" s="128"/>
      <c r="G89" s="128"/>
    </row>
    <row r="90" spans="3:7">
      <c r="C90" s="8"/>
      <c r="D90" s="128"/>
      <c r="F90" s="128"/>
      <c r="G90" s="128"/>
    </row>
    <row r="91" spans="3:7">
      <c r="C91" s="8"/>
      <c r="D91" s="128"/>
      <c r="F91" s="128"/>
      <c r="G91" s="128"/>
    </row>
    <row r="92" spans="3:7">
      <c r="C92" s="8"/>
      <c r="D92" s="128"/>
      <c r="F92" s="128"/>
      <c r="G92" s="128"/>
    </row>
    <row r="93" spans="3:7">
      <c r="C93" s="8"/>
      <c r="D93" s="128"/>
      <c r="F93" s="128"/>
      <c r="G93" s="128"/>
    </row>
    <row r="94" spans="3:7">
      <c r="C94" s="8"/>
      <c r="D94" s="128"/>
      <c r="F94" s="128"/>
      <c r="G94" s="128"/>
    </row>
    <row r="95" spans="3:7">
      <c r="C95" s="8"/>
      <c r="D95" s="128"/>
      <c r="F95" s="128"/>
      <c r="G95" s="128"/>
    </row>
    <row r="96" spans="3:7">
      <c r="C96" s="8"/>
      <c r="D96" s="128"/>
      <c r="F96" s="128"/>
      <c r="G96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2023-08-07T23:51:16Z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