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54\NZ_TIMES_model-v54\SuppXLS\"/>
    </mc:Choice>
  </mc:AlternateContent>
  <bookViews>
    <workbookView xWindow="120" yWindow="135" windowWidth="17235" windowHeight="8505" tabRatio="403" activeTab="1"/>
  </bookViews>
  <sheets>
    <sheet name="Extrapol_AF" sheetId="11" r:id="rId1"/>
    <sheet name="ModeLIn_Hydro" sheetId="10" r:id="rId2"/>
    <sheet name="ModeLIn_Solar" sheetId="9" r:id="rId3"/>
    <sheet name="ModeLIn_Wind" sheetId="8" r:id="rId4"/>
    <sheet name="Wind" sheetId="1" r:id="rId5"/>
    <sheet name="Solar" sheetId="5" r:id="rId6"/>
    <sheet name="Hydro" sheetId="6" r:id="rId7"/>
    <sheet name="Geo" sheetId="7" r:id="rId8"/>
  </sheets>
  <externalReferences>
    <externalReference r:id="rId9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AH21" i="10" l="1"/>
  <c r="AH20" i="10"/>
  <c r="AH19" i="10"/>
  <c r="AH18" i="10"/>
  <c r="AH25" i="10"/>
  <c r="AH24" i="10"/>
  <c r="AH23" i="10"/>
  <c r="AH22" i="10"/>
  <c r="AD10" i="10" l="1"/>
  <c r="AD9" i="10"/>
  <c r="AD8" i="10"/>
  <c r="AD7" i="10"/>
  <c r="AN112" i="8" l="1"/>
  <c r="AM112" i="8"/>
  <c r="AD112" i="8"/>
  <c r="AC112" i="8"/>
  <c r="AN111" i="8"/>
  <c r="AM111" i="8"/>
  <c r="AD111" i="8"/>
  <c r="AC111" i="8"/>
  <c r="AN110" i="8"/>
  <c r="AM110" i="8"/>
  <c r="AD110" i="8"/>
  <c r="AC110" i="8"/>
  <c r="AN109" i="8"/>
  <c r="AM109" i="8"/>
  <c r="AD109" i="8"/>
  <c r="AC109" i="8"/>
  <c r="AN108" i="8"/>
  <c r="AM108" i="8"/>
  <c r="AD108" i="8"/>
  <c r="AC108" i="8"/>
  <c r="AN107" i="8"/>
  <c r="AM107" i="8"/>
  <c r="AD107" i="8"/>
  <c r="AC107" i="8"/>
  <c r="AN106" i="8"/>
  <c r="AM106" i="8"/>
  <c r="AD106" i="8"/>
  <c r="AC106" i="8"/>
  <c r="AN105" i="8"/>
  <c r="AM105" i="8"/>
  <c r="AD105" i="8"/>
  <c r="AC105" i="8"/>
  <c r="AN104" i="8"/>
  <c r="AM104" i="8"/>
  <c r="AD104" i="8"/>
  <c r="AC104" i="8"/>
  <c r="AN103" i="8"/>
  <c r="AM103" i="8"/>
  <c r="AD103" i="8"/>
  <c r="AC103" i="8"/>
  <c r="AN102" i="8"/>
  <c r="AM102" i="8"/>
  <c r="AD102" i="8"/>
  <c r="AC102" i="8"/>
  <c r="AN101" i="8"/>
  <c r="AM101" i="8"/>
  <c r="AD101" i="8"/>
  <c r="AC101" i="8"/>
  <c r="AN100" i="8"/>
  <c r="AM100" i="8"/>
  <c r="AD100" i="8"/>
  <c r="AC100" i="8"/>
  <c r="AN99" i="8"/>
  <c r="AM99" i="8"/>
  <c r="AD99" i="8"/>
  <c r="AC99" i="8"/>
  <c r="AN98" i="8"/>
  <c r="AM98" i="8"/>
  <c r="AD98" i="8"/>
  <c r="AC98" i="8"/>
  <c r="AN97" i="8"/>
  <c r="AM97" i="8"/>
  <c r="AD97" i="8"/>
  <c r="AC97" i="8"/>
  <c r="AN96" i="8"/>
  <c r="AM96" i="8"/>
  <c r="AD96" i="8"/>
  <c r="AC96" i="8"/>
  <c r="AN95" i="8"/>
  <c r="AM95" i="8"/>
  <c r="AD95" i="8"/>
  <c r="AC95" i="8"/>
  <c r="AN94" i="8"/>
  <c r="AM94" i="8"/>
  <c r="AD94" i="8"/>
  <c r="AC94" i="8"/>
  <c r="AN93" i="8"/>
  <c r="AM93" i="8"/>
  <c r="AD93" i="8"/>
  <c r="AC93" i="8"/>
  <c r="AN92" i="8"/>
  <c r="AM92" i="8"/>
  <c r="AD92" i="8"/>
  <c r="AC92" i="8"/>
  <c r="AN91" i="8"/>
  <c r="AM91" i="8"/>
  <c r="AD91" i="8"/>
  <c r="AC91" i="8"/>
  <c r="AN90" i="8"/>
  <c r="AM90" i="8"/>
  <c r="AD90" i="8"/>
  <c r="AC90" i="8"/>
  <c r="AN89" i="8"/>
  <c r="AM89" i="8"/>
  <c r="AD89" i="8"/>
  <c r="AC89" i="8"/>
  <c r="AN85" i="8"/>
  <c r="AM85" i="8"/>
  <c r="AD85" i="8"/>
  <c r="AC85" i="8"/>
  <c r="AN84" i="8"/>
  <c r="AM84" i="8"/>
  <c r="AD84" i="8"/>
  <c r="AC84" i="8"/>
  <c r="AN83" i="8"/>
  <c r="AM83" i="8"/>
  <c r="AD83" i="8"/>
  <c r="AC83" i="8"/>
  <c r="AN82" i="8"/>
  <c r="AM82" i="8"/>
  <c r="AD82" i="8"/>
  <c r="AC82" i="8"/>
  <c r="AN81" i="8"/>
  <c r="AM81" i="8"/>
  <c r="AD81" i="8"/>
  <c r="AC81" i="8"/>
  <c r="AN80" i="8"/>
  <c r="AM80" i="8"/>
  <c r="AD80" i="8"/>
  <c r="AC80" i="8"/>
  <c r="AN79" i="8"/>
  <c r="AM79" i="8"/>
  <c r="AD79" i="8"/>
  <c r="AC79" i="8"/>
  <c r="AN78" i="8"/>
  <c r="AM78" i="8"/>
  <c r="AD78" i="8"/>
  <c r="AC78" i="8"/>
  <c r="AN77" i="8"/>
  <c r="AM77" i="8"/>
  <c r="AD77" i="8"/>
  <c r="AC77" i="8"/>
  <c r="AN76" i="8"/>
  <c r="AM76" i="8"/>
  <c r="AD76" i="8"/>
  <c r="AC76" i="8"/>
  <c r="AN75" i="8"/>
  <c r="AM75" i="8"/>
  <c r="AD75" i="8"/>
  <c r="AC75" i="8"/>
  <c r="AN74" i="8"/>
  <c r="AM74" i="8"/>
  <c r="AD74" i="8"/>
  <c r="AC74" i="8"/>
  <c r="AN73" i="8"/>
  <c r="AM73" i="8"/>
  <c r="AD73" i="8"/>
  <c r="AC73" i="8"/>
  <c r="AN72" i="8"/>
  <c r="AM72" i="8"/>
  <c r="AD72" i="8"/>
  <c r="AC72" i="8"/>
  <c r="AN71" i="8"/>
  <c r="AM71" i="8"/>
  <c r="AD71" i="8"/>
  <c r="AC71" i="8"/>
  <c r="AN70" i="8"/>
  <c r="AM70" i="8"/>
  <c r="AD70" i="8"/>
  <c r="AC70" i="8"/>
  <c r="AN69" i="8"/>
  <c r="AM69" i="8"/>
  <c r="AD69" i="8"/>
  <c r="AC69" i="8"/>
  <c r="AN68" i="8"/>
  <c r="AM68" i="8"/>
  <c r="AD68" i="8"/>
  <c r="AC68" i="8"/>
  <c r="AN67" i="8"/>
  <c r="AM67" i="8"/>
  <c r="AD67" i="8"/>
  <c r="AC67" i="8"/>
  <c r="AN66" i="8"/>
  <c r="AM66" i="8"/>
  <c r="AD66" i="8"/>
  <c r="AC66" i="8"/>
  <c r="AN65" i="8"/>
  <c r="AM65" i="8"/>
  <c r="AD65" i="8"/>
  <c r="AC65" i="8"/>
  <c r="AN64" i="8"/>
  <c r="AM64" i="8"/>
  <c r="AD64" i="8"/>
  <c r="AC64" i="8"/>
  <c r="AN63" i="8"/>
  <c r="AM63" i="8"/>
  <c r="AD63" i="8"/>
  <c r="AC63" i="8"/>
  <c r="AN62" i="8"/>
  <c r="AM62" i="8"/>
  <c r="AD62" i="8"/>
  <c r="AC62" i="8"/>
  <c r="AN57" i="8"/>
  <c r="AM57" i="8"/>
  <c r="AD57" i="8"/>
  <c r="AC57" i="8"/>
  <c r="AN56" i="8"/>
  <c r="AM56" i="8"/>
  <c r="AD56" i="8"/>
  <c r="AC56" i="8"/>
  <c r="AN55" i="8"/>
  <c r="AM55" i="8"/>
  <c r="AD55" i="8"/>
  <c r="AC55" i="8"/>
  <c r="AN54" i="8"/>
  <c r="AM54" i="8"/>
  <c r="AD54" i="8"/>
  <c r="AC54" i="8"/>
  <c r="AN53" i="8"/>
  <c r="AM53" i="8"/>
  <c r="AD53" i="8"/>
  <c r="AC53" i="8"/>
  <c r="AN52" i="8"/>
  <c r="AM52" i="8"/>
  <c r="AD52" i="8"/>
  <c r="AC52" i="8"/>
  <c r="AN51" i="8"/>
  <c r="AM51" i="8"/>
  <c r="AD51" i="8"/>
  <c r="AC51" i="8"/>
  <c r="AN50" i="8"/>
  <c r="AM50" i="8"/>
  <c r="AD50" i="8"/>
  <c r="AC50" i="8"/>
  <c r="AN49" i="8"/>
  <c r="AM49" i="8"/>
  <c r="AD49" i="8"/>
  <c r="AC49" i="8"/>
  <c r="AN48" i="8"/>
  <c r="AM48" i="8"/>
  <c r="AD48" i="8"/>
  <c r="AC48" i="8"/>
  <c r="AN47" i="8"/>
  <c r="AM47" i="8"/>
  <c r="AD47" i="8"/>
  <c r="AC47" i="8"/>
  <c r="AN46" i="8"/>
  <c r="AM46" i="8"/>
  <c r="AD46" i="8"/>
  <c r="AC46" i="8"/>
  <c r="AN45" i="8"/>
  <c r="AM45" i="8"/>
  <c r="AD45" i="8"/>
  <c r="AC45" i="8"/>
  <c r="AN44" i="8"/>
  <c r="AM44" i="8"/>
  <c r="AD44" i="8"/>
  <c r="AC44" i="8"/>
  <c r="AN43" i="8"/>
  <c r="AM43" i="8"/>
  <c r="AD43" i="8"/>
  <c r="AC43" i="8"/>
  <c r="AN42" i="8"/>
  <c r="AM42" i="8"/>
  <c r="AD42" i="8"/>
  <c r="AC42" i="8"/>
  <c r="AN41" i="8"/>
  <c r="AM41" i="8"/>
  <c r="AD41" i="8"/>
  <c r="AC41" i="8"/>
  <c r="AN40" i="8"/>
  <c r="AM40" i="8"/>
  <c r="AD40" i="8"/>
  <c r="AC40" i="8"/>
  <c r="AN39" i="8"/>
  <c r="AM39" i="8"/>
  <c r="AD39" i="8"/>
  <c r="AC39" i="8"/>
  <c r="AN38" i="8"/>
  <c r="AM38" i="8"/>
  <c r="AD38" i="8"/>
  <c r="AC38" i="8"/>
  <c r="AN37" i="8"/>
  <c r="AM37" i="8"/>
  <c r="AD37" i="8"/>
  <c r="AC37" i="8"/>
  <c r="AN36" i="8"/>
  <c r="AM36" i="8"/>
  <c r="AD36" i="8"/>
  <c r="AC36" i="8"/>
  <c r="AN35" i="8"/>
  <c r="AM35" i="8"/>
  <c r="AD35" i="8"/>
  <c r="AC35" i="8"/>
  <c r="AN34" i="8"/>
  <c r="AM34" i="8"/>
  <c r="AD34" i="8"/>
  <c r="AC34" i="8"/>
  <c r="AD30" i="8"/>
  <c r="AC30" i="8"/>
  <c r="AD29" i="8"/>
  <c r="AC29" i="8"/>
  <c r="AD28" i="8"/>
  <c r="AC28" i="8"/>
  <c r="AD27" i="8"/>
  <c r="AC27" i="8"/>
  <c r="AD26" i="8"/>
  <c r="AC26" i="8"/>
  <c r="AD25" i="8"/>
  <c r="AC25" i="8"/>
  <c r="AD24" i="8"/>
  <c r="AC24" i="8"/>
  <c r="AD23" i="8"/>
  <c r="AC23" i="8"/>
  <c r="AD22" i="8"/>
  <c r="AC22" i="8"/>
  <c r="AD21" i="8"/>
  <c r="AC21" i="8"/>
  <c r="AD20" i="8"/>
  <c r="AC20" i="8"/>
  <c r="AD19" i="8"/>
  <c r="AC19" i="8"/>
  <c r="AD18" i="8"/>
  <c r="AC18" i="8"/>
  <c r="AD17" i="8"/>
  <c r="AC17" i="8"/>
  <c r="AD16" i="8"/>
  <c r="AC16" i="8"/>
  <c r="AD15" i="8"/>
  <c r="AC15" i="8"/>
  <c r="AD14" i="8"/>
  <c r="AC14" i="8"/>
  <c r="AD13" i="8"/>
  <c r="AC13" i="8"/>
  <c r="AD12" i="8"/>
  <c r="AC12" i="8"/>
  <c r="AD11" i="8"/>
  <c r="AC11" i="8"/>
  <c r="AD10" i="8"/>
  <c r="AC10" i="8"/>
  <c r="AD9" i="8"/>
  <c r="AC9" i="8"/>
  <c r="AD8" i="8"/>
  <c r="AC8" i="8"/>
  <c r="AD7" i="8"/>
  <c r="AC7" i="8"/>
  <c r="F127" i="1" l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26" i="1"/>
  <c r="G126" i="1"/>
  <c r="G106" i="1"/>
  <c r="G178" i="1" s="1"/>
  <c r="G110" i="1"/>
  <c r="G182" i="1" s="1"/>
  <c r="G114" i="1"/>
  <c r="G186" i="1" s="1"/>
  <c r="G118" i="1"/>
  <c r="G190" i="1" s="1"/>
  <c r="G122" i="1"/>
  <c r="G194" i="1" s="1"/>
  <c r="G102" i="1"/>
  <c r="G174" i="1" s="1"/>
  <c r="G82" i="1"/>
  <c r="G154" i="1" s="1"/>
  <c r="G86" i="1"/>
  <c r="G158" i="1" s="1"/>
  <c r="G90" i="1"/>
  <c r="G162" i="1" s="1"/>
  <c r="G94" i="1"/>
  <c r="G166" i="1" s="1"/>
  <c r="G98" i="1"/>
  <c r="G170" i="1" s="1"/>
  <c r="G78" i="1"/>
  <c r="G150" i="1" s="1"/>
  <c r="G58" i="1"/>
  <c r="G62" i="1"/>
  <c r="G66" i="1"/>
  <c r="G70" i="1"/>
  <c r="G74" i="1"/>
  <c r="G54" i="1"/>
  <c r="Q3" i="1"/>
  <c r="G79" i="1" s="1"/>
  <c r="G151" i="1" s="1"/>
  <c r="R3" i="1"/>
  <c r="G103" i="1" s="1"/>
  <c r="G175" i="1" s="1"/>
  <c r="P3" i="1"/>
  <c r="G55" i="1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0" i="1"/>
  <c r="M7" i="1"/>
  <c r="M8" i="1"/>
  <c r="M9" i="1"/>
  <c r="M10" i="1"/>
  <c r="M11" i="1"/>
  <c r="M12" i="1"/>
  <c r="M13" i="1"/>
  <c r="M14" i="1"/>
  <c r="M15" i="1"/>
  <c r="M16" i="1"/>
  <c r="M17" i="1"/>
  <c r="M18" i="1"/>
  <c r="M5" i="1" s="1"/>
  <c r="M19" i="1"/>
  <c r="M20" i="1"/>
  <c r="M21" i="1"/>
  <c r="M22" i="1"/>
  <c r="M23" i="1"/>
  <c r="M24" i="1"/>
  <c r="M25" i="1"/>
  <c r="M26" i="1"/>
  <c r="M27" i="1"/>
  <c r="M28" i="1"/>
  <c r="M29" i="1"/>
  <c r="M6" i="1"/>
  <c r="G77" i="1" l="1"/>
  <c r="G73" i="1"/>
  <c r="G69" i="1"/>
  <c r="G65" i="1"/>
  <c r="G61" i="1"/>
  <c r="G57" i="1"/>
  <c r="G101" i="1"/>
  <c r="G173" i="1" s="1"/>
  <c r="G97" i="1"/>
  <c r="G169" i="1" s="1"/>
  <c r="G93" i="1"/>
  <c r="G165" i="1" s="1"/>
  <c r="G89" i="1"/>
  <c r="G161" i="1" s="1"/>
  <c r="G85" i="1"/>
  <c r="G157" i="1" s="1"/>
  <c r="G81" i="1"/>
  <c r="G153" i="1" s="1"/>
  <c r="G125" i="1"/>
  <c r="G197" i="1" s="1"/>
  <c r="G121" i="1"/>
  <c r="G193" i="1" s="1"/>
  <c r="G117" i="1"/>
  <c r="G189" i="1" s="1"/>
  <c r="G113" i="1"/>
  <c r="G185" i="1" s="1"/>
  <c r="G109" i="1"/>
  <c r="G181" i="1" s="1"/>
  <c r="G105" i="1"/>
  <c r="G177" i="1" s="1"/>
  <c r="G76" i="1"/>
  <c r="G72" i="1"/>
  <c r="G68" i="1"/>
  <c r="G64" i="1"/>
  <c r="G60" i="1"/>
  <c r="G56" i="1"/>
  <c r="G100" i="1"/>
  <c r="G172" i="1" s="1"/>
  <c r="G96" i="1"/>
  <c r="G168" i="1" s="1"/>
  <c r="G92" i="1"/>
  <c r="G164" i="1" s="1"/>
  <c r="G88" i="1"/>
  <c r="G160" i="1" s="1"/>
  <c r="G84" i="1"/>
  <c r="G156" i="1" s="1"/>
  <c r="G80" i="1"/>
  <c r="G152" i="1" s="1"/>
  <c r="G124" i="1"/>
  <c r="G196" i="1" s="1"/>
  <c r="G120" i="1"/>
  <c r="G192" i="1" s="1"/>
  <c r="G116" i="1"/>
  <c r="G188" i="1" s="1"/>
  <c r="G112" i="1"/>
  <c r="G184" i="1" s="1"/>
  <c r="G108" i="1"/>
  <c r="G180" i="1" s="1"/>
  <c r="G104" i="1"/>
  <c r="G176" i="1" s="1"/>
  <c r="G75" i="1"/>
  <c r="G71" i="1"/>
  <c r="G67" i="1"/>
  <c r="G63" i="1"/>
  <c r="G59" i="1"/>
  <c r="G99" i="1"/>
  <c r="G171" i="1" s="1"/>
  <c r="G95" i="1"/>
  <c r="G167" i="1" s="1"/>
  <c r="G91" i="1"/>
  <c r="G163" i="1" s="1"/>
  <c r="G87" i="1"/>
  <c r="G159" i="1" s="1"/>
  <c r="G83" i="1"/>
  <c r="G155" i="1" s="1"/>
  <c r="G123" i="1"/>
  <c r="G195" i="1" s="1"/>
  <c r="G119" i="1"/>
  <c r="G191" i="1" s="1"/>
  <c r="G115" i="1"/>
  <c r="G187" i="1" s="1"/>
  <c r="G111" i="1"/>
  <c r="G183" i="1" s="1"/>
  <c r="G107" i="1"/>
  <c r="G179" i="1" s="1"/>
  <c r="N6" i="1" l="1"/>
  <c r="F36" i="1"/>
  <c r="R4" i="1" l="1"/>
  <c r="F102" i="1" s="1"/>
  <c r="F174" i="1" s="1"/>
  <c r="F114" i="1" l="1"/>
  <c r="F186" i="1" s="1"/>
  <c r="F121" i="1"/>
  <c r="F193" i="1" s="1"/>
  <c r="F117" i="1"/>
  <c r="F189" i="1" s="1"/>
  <c r="F113" i="1"/>
  <c r="F185" i="1" s="1"/>
  <c r="F109" i="1"/>
  <c r="F181" i="1" s="1"/>
  <c r="F105" i="1"/>
  <c r="F177" i="1" s="1"/>
  <c r="F122" i="1"/>
  <c r="F194" i="1" s="1"/>
  <c r="F110" i="1"/>
  <c r="F182" i="1" s="1"/>
  <c r="F125" i="1"/>
  <c r="F197" i="1" s="1"/>
  <c r="F124" i="1"/>
  <c r="F196" i="1" s="1"/>
  <c r="F120" i="1"/>
  <c r="F192" i="1" s="1"/>
  <c r="F116" i="1"/>
  <c r="F188" i="1" s="1"/>
  <c r="F112" i="1"/>
  <c r="F184" i="1" s="1"/>
  <c r="F108" i="1"/>
  <c r="F180" i="1" s="1"/>
  <c r="F104" i="1"/>
  <c r="F176" i="1" s="1"/>
  <c r="F118" i="1"/>
  <c r="F190" i="1" s="1"/>
  <c r="F106" i="1"/>
  <c r="F178" i="1" s="1"/>
  <c r="F123" i="1"/>
  <c r="F195" i="1" s="1"/>
  <c r="F119" i="1"/>
  <c r="F191" i="1" s="1"/>
  <c r="F115" i="1"/>
  <c r="F187" i="1" s="1"/>
  <c r="F111" i="1"/>
  <c r="F183" i="1" s="1"/>
  <c r="F107" i="1"/>
  <c r="F179" i="1" s="1"/>
  <c r="F103" i="1"/>
  <c r="F175" i="1" s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Q12" i="1" l="1"/>
  <c r="Q18" i="1"/>
  <c r="O37" i="6" l="1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36" i="6"/>
  <c r="F19" i="6" l="1"/>
  <c r="F15" i="6"/>
  <c r="F5" i="6"/>
  <c r="F14" i="6"/>
  <c r="F7" i="6"/>
  <c r="F18" i="6"/>
  <c r="F6" i="6"/>
  <c r="F16" i="6"/>
  <c r="F8" i="6"/>
  <c r="F20" i="6"/>
  <c r="F21" i="6"/>
  <c r="F17" i="6"/>
  <c r="P48" i="6"/>
  <c r="Q48" i="6" s="1"/>
  <c r="P54" i="6"/>
  <c r="Q54" i="6" s="1"/>
  <c r="P42" i="6"/>
  <c r="Q42" i="6" s="1"/>
  <c r="P36" i="6"/>
  <c r="Q36" i="6" s="1"/>
  <c r="N7" i="1"/>
  <c r="N9" i="1"/>
  <c r="N10" i="1"/>
  <c r="N12" i="1"/>
  <c r="N13" i="1"/>
  <c r="N15" i="1"/>
  <c r="N16" i="1"/>
  <c r="N18" i="1"/>
  <c r="N19" i="1"/>
  <c r="N21" i="1"/>
  <c r="N22" i="1"/>
  <c r="N24" i="1"/>
  <c r="N25" i="1"/>
  <c r="N27" i="1"/>
  <c r="N28" i="1"/>
  <c r="N8" i="1" l="1"/>
  <c r="N5" i="1" s="1"/>
  <c r="N11" i="1"/>
  <c r="N14" i="1"/>
  <c r="N17" i="1"/>
  <c r="N20" i="1"/>
  <c r="N23" i="1"/>
  <c r="N26" i="1"/>
  <c r="N29" i="1"/>
  <c r="P18" i="1" l="1"/>
  <c r="R18" i="1" s="1"/>
  <c r="P12" i="1"/>
  <c r="R12" i="1" s="1"/>
  <c r="Q4" i="1" l="1"/>
  <c r="P4" i="1"/>
  <c r="F54" i="1" l="1"/>
  <c r="F78" i="1"/>
  <c r="F150" i="1" s="1"/>
  <c r="F60" i="1"/>
  <c r="F70" i="1"/>
  <c r="F63" i="1"/>
  <c r="F55" i="1"/>
  <c r="F72" i="1"/>
  <c r="F64" i="1"/>
  <c r="F62" i="1"/>
  <c r="F77" i="1"/>
  <c r="F73" i="1"/>
  <c r="F75" i="1"/>
  <c r="F67" i="1"/>
  <c r="F66" i="1"/>
  <c r="F58" i="1"/>
  <c r="F57" i="1"/>
  <c r="F76" i="1"/>
  <c r="F69" i="1"/>
  <c r="F61" i="1"/>
  <c r="F68" i="1"/>
  <c r="F71" i="1"/>
  <c r="F56" i="1"/>
  <c r="F74" i="1"/>
  <c r="F65" i="1"/>
  <c r="F59" i="1"/>
  <c r="F81" i="1"/>
  <c r="F153" i="1" s="1"/>
  <c r="F97" i="1"/>
  <c r="F169" i="1" s="1"/>
  <c r="F84" i="1"/>
  <c r="F156" i="1" s="1"/>
  <c r="F88" i="1"/>
  <c r="F160" i="1" s="1"/>
  <c r="F79" i="1"/>
  <c r="F151" i="1" s="1"/>
  <c r="F96" i="1"/>
  <c r="F168" i="1" s="1"/>
  <c r="F82" i="1"/>
  <c r="F154" i="1" s="1"/>
  <c r="F99" i="1"/>
  <c r="F171" i="1" s="1"/>
  <c r="F100" i="1"/>
  <c r="F172" i="1" s="1"/>
  <c r="F90" i="1"/>
  <c r="F162" i="1" s="1"/>
  <c r="F91" i="1"/>
  <c r="F163" i="1" s="1"/>
  <c r="F94" i="1"/>
  <c r="F166" i="1" s="1"/>
  <c r="F85" i="1"/>
  <c r="F157" i="1" s="1"/>
  <c r="F93" i="1"/>
  <c r="F165" i="1" s="1"/>
  <c r="F87" i="1"/>
  <c r="F159" i="1" s="1"/>
  <c r="F83" i="1"/>
  <c r="F155" i="1" s="1"/>
  <c r="F89" i="1"/>
  <c r="F161" i="1" s="1"/>
  <c r="F80" i="1"/>
  <c r="F152" i="1" s="1"/>
  <c r="F92" i="1"/>
  <c r="F164" i="1" s="1"/>
  <c r="F86" i="1"/>
  <c r="F158" i="1" s="1"/>
  <c r="F95" i="1"/>
  <c r="F167" i="1" s="1"/>
  <c r="F98" i="1"/>
  <c r="F170" i="1" s="1"/>
  <c r="F101" i="1"/>
  <c r="F173" i="1" s="1"/>
</calcChain>
</file>

<file path=xl/sharedStrings.xml><?xml version="1.0" encoding="utf-8"?>
<sst xmlns="http://schemas.openxmlformats.org/spreadsheetml/2006/main" count="4380" uniqueCount="107">
  <si>
    <t>~TFM_INS</t>
  </si>
  <si>
    <t>TimeSlice</t>
  </si>
  <si>
    <t>LimType</t>
  </si>
  <si>
    <t>Attribute</t>
  </si>
  <si>
    <t>Cset_CN</t>
  </si>
  <si>
    <t>NI</t>
  </si>
  <si>
    <t>SPR-WE-N</t>
  </si>
  <si>
    <t>SPR-WE-D</t>
  </si>
  <si>
    <t>SPR-WK-N</t>
  </si>
  <si>
    <t>SPR-WK-D</t>
  </si>
  <si>
    <t>WIN-WE-N</t>
  </si>
  <si>
    <t>WIN-WE-D</t>
  </si>
  <si>
    <t>WIN-WK-N</t>
  </si>
  <si>
    <t>WIN-WK-D</t>
  </si>
  <si>
    <t>FAL-WE-N</t>
  </si>
  <si>
    <t>FAL-WE-D</t>
  </si>
  <si>
    <t>FAL-WK-N</t>
  </si>
  <si>
    <t>FAL-WK-D</t>
  </si>
  <si>
    <t>SUM-WE-N</t>
  </si>
  <si>
    <t>SUM-WE-D</t>
  </si>
  <si>
    <t>SUM-WK-N</t>
  </si>
  <si>
    <t>SUM-WK-D</t>
  </si>
  <si>
    <t>Year</t>
  </si>
  <si>
    <t>Wind Capacity Factors</t>
  </si>
  <si>
    <t>Pset_Set</t>
  </si>
  <si>
    <t>Pset_PN</t>
  </si>
  <si>
    <t>Pset_CI</t>
  </si>
  <si>
    <t>Pset_CO</t>
  </si>
  <si>
    <t>UP</t>
  </si>
  <si>
    <t>NCAP_AF</t>
  </si>
  <si>
    <t>ELE</t>
  </si>
  <si>
    <t>ELC</t>
  </si>
  <si>
    <t>LO</t>
  </si>
  <si>
    <t>On-Shore</t>
  </si>
  <si>
    <t>Solar Capacity Factors</t>
  </si>
  <si>
    <t>Solar PV</t>
  </si>
  <si>
    <t>Hydro Capacity Factors</t>
  </si>
  <si>
    <t>Run-of-River</t>
  </si>
  <si>
    <t>Dam</t>
  </si>
  <si>
    <t>Pumped Storage</t>
  </si>
  <si>
    <t>Geo</t>
  </si>
  <si>
    <t>Geo Capcity Factors</t>
  </si>
  <si>
    <t>ELCHYD</t>
  </si>
  <si>
    <t>ELCGEO</t>
  </si>
  <si>
    <t>ELCREGEO00, EGEO20</t>
  </si>
  <si>
    <t>ELCREHYDR00,EHYD-DAM-New20</t>
  </si>
  <si>
    <t>SUM-WK-P</t>
  </si>
  <si>
    <t>SUM-WE-P</t>
  </si>
  <si>
    <t>FAL-WK-P</t>
  </si>
  <si>
    <t>FAL-WE-P</t>
  </si>
  <si>
    <t>WIN-WK-P</t>
  </si>
  <si>
    <t>WIN-WE-P</t>
  </si>
  <si>
    <t>SPR-WK-P</t>
  </si>
  <si>
    <t>SPR-WE-P</t>
  </si>
  <si>
    <t>ELCREGEO00, EGEO*</t>
  </si>
  <si>
    <t>SUM-</t>
  </si>
  <si>
    <t>FAL-</t>
  </si>
  <si>
    <t>WIN-</t>
  </si>
  <si>
    <t>SPR-</t>
  </si>
  <si>
    <t>E*SOL*</t>
  </si>
  <si>
    <t>EWIN*35</t>
  </si>
  <si>
    <t>E*HYD*DAM*</t>
  </si>
  <si>
    <t>FAL-WK-</t>
  </si>
  <si>
    <t>SUM-WE-</t>
  </si>
  <si>
    <t>SUM-WK-</t>
  </si>
  <si>
    <t>FAL-WE-</t>
  </si>
  <si>
    <t>WIN-WK-</t>
  </si>
  <si>
    <t>SPR-WK-</t>
  </si>
  <si>
    <t>WIN-WE-</t>
  </si>
  <si>
    <t>SPR-WE-</t>
  </si>
  <si>
    <t>E*HYD*RRF*</t>
  </si>
  <si>
    <t>E*HYD*RRI*,EHYD*RR*</t>
  </si>
  <si>
    <t>ELCREWIND00</t>
  </si>
  <si>
    <t xml:space="preserve"> EWIN*AF30</t>
  </si>
  <si>
    <t>EWIN*40</t>
  </si>
  <si>
    <t>EWIN*off*</t>
  </si>
  <si>
    <t>\I:</t>
  </si>
  <si>
    <t>FX</t>
  </si>
  <si>
    <t>NCAP_Afs</t>
  </si>
  <si>
    <t>SI</t>
  </si>
  <si>
    <t>ELCREWIND00, EWIN*AF35</t>
  </si>
  <si>
    <t>EWIN*Off*</t>
  </si>
  <si>
    <t>Lower limit for availability factors of wind energy</t>
  </si>
  <si>
    <t>ELCREW*00</t>
  </si>
  <si>
    <t>EWIN*OFF*FIX*</t>
  </si>
  <si>
    <t>EWIN*OFF*FLO*</t>
  </si>
  <si>
    <t>EWIN*CONS*</t>
  </si>
  <si>
    <t>EWIN*HIGHCF*</t>
  </si>
  <si>
    <t>EWIN*LOWCF*</t>
  </si>
  <si>
    <t>EWIN*DIST*</t>
  </si>
  <si>
    <t>ELCRE*SOL*00,ESO*RES*</t>
  </si>
  <si>
    <t>ESOL*COM*</t>
  </si>
  <si>
    <t>ESO*IND*</t>
  </si>
  <si>
    <t>ESO*DIST*</t>
  </si>
  <si>
    <t>ESO*UTI*FIX*</t>
  </si>
  <si>
    <t>ESO*UTI*TRA*</t>
  </si>
  <si>
    <t>ELCRE*RR*inflex*</t>
  </si>
  <si>
    <t>NCAP_AFS</t>
  </si>
  <si>
    <t>ELCRE*RR*flex*</t>
  </si>
  <si>
    <t>ELCRE*DAM*00</t>
  </si>
  <si>
    <t>EHYD*RR*</t>
  </si>
  <si>
    <t>EHYD*DAM*</t>
  </si>
  <si>
    <t>UP,LO,FX</t>
  </si>
  <si>
    <t>E*WIN*,E*HYD,E*SOL</t>
  </si>
  <si>
    <t>Interpolation/extrapolation of Afs for whole time horyzon at all timeslices</t>
  </si>
  <si>
    <t>*</t>
  </si>
  <si>
    <t>YRFR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</si>
</sst>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-[$€-2]* #,##0.00_-;\-[$€-2]* #,##0.00_-;_-[$€-2]* &quot;-&quot;??_-"/>
    <numFmt numFmtId="167" formatCode="[$-809]General"/>
    <numFmt numFmtId="168" formatCode="[$£-809]#,##0.00;[Red]&quot;-&quot;[$£-809]#,##0.00"/>
    <numFmt numFmtId="169" formatCode="#&quot; &quot;###&quot; &quot;##0;&quot;-&quot;#&quot; &quot;###&quot; &quot;##0"/>
    <numFmt numFmtId="170" formatCode="_-* #,##0.00\ [$€-1]_-;\-* #,##0.00\ [$€-1]_-;_-* &quot;-&quot;??\ [$€-1]_-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&quot;$&quot;* #,##0.00_-;\-&quot;$&quot;* #,##0.00_-;_-&quot;$&quot;* &quot;-&quot;??_-;_-@_-"/>
    <numFmt numFmtId="179" formatCode="_-\$* #,##0.00_-;&quot;-$&quot;* #,##0.00_-;_-\$* \-??_-;_-@_-"/>
    <numFmt numFmtId="180" formatCode="0.0%"/>
    <numFmt numFmtId="181" formatCode="#,###,;[Red]\-#,###,;0"/>
    <numFmt numFmtId="182" formatCode="0.0000"/>
  </numFmts>
  <fonts count="9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i/>
      <sz val="16"/>
      <color indexed="8"/>
      <name val="Calibri"/>
      <family val="2"/>
    </font>
    <font>
      <b/>
      <i/>
      <u/>
      <sz val="11"/>
      <color indexed="8"/>
      <name val="Calibri"/>
      <family val="2"/>
    </font>
    <font>
      <sz val="6.5"/>
      <color indexed="8"/>
      <name val="Univers"/>
    </font>
    <font>
      <sz val="10"/>
      <name val="Verdana"/>
      <family val="2"/>
    </font>
    <font>
      <sz val="6.5"/>
      <color indexed="8"/>
      <name val="Univers"/>
      <family val="2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Helv"/>
      <family val="2"/>
    </font>
    <font>
      <sz val="9"/>
      <name val="AGaramond"/>
    </font>
    <font>
      <sz val="8"/>
      <name val="Arial"/>
      <family val="2"/>
    </font>
    <font>
      <sz val="10"/>
      <name val="CG Times"/>
      <family val="1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i/>
      <sz val="10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24"/>
      <name val="Arial"/>
      <family val="2"/>
    </font>
    <font>
      <sz val="10"/>
      <color indexed="12"/>
      <name val="Arial"/>
      <family val="2"/>
    </font>
    <font>
      <sz val="11"/>
      <color rgb="FF3F3F76"/>
      <name val="Calibri"/>
      <family val="2"/>
    </font>
    <font>
      <sz val="11"/>
      <name val="Arial"/>
      <family val="2"/>
    </font>
    <font>
      <sz val="11"/>
      <color indexed="8"/>
      <name val="Arial Mäori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"/>
    </font>
    <font>
      <sz val="10"/>
      <color rgb="FFFF0000"/>
      <name val="Calibri"/>
      <family val="2"/>
      <scheme val="minor"/>
    </font>
  </fonts>
  <fills count="10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6"/>
      </patternFill>
    </fill>
    <fill>
      <patternFill patternType="solid">
        <fgColor indexed="45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8060">
    <xf numFmtId="0" fontId="0" fillId="0" borderId="0"/>
    <xf numFmtId="0" fontId="8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>
      <alignment horizontal="left"/>
    </xf>
    <xf numFmtId="0" fontId="21" fillId="0" borderId="0" applyFont="0" applyFill="0" applyBorder="0" applyAlignment="0" applyProtection="0">
      <alignment horizontal="left"/>
    </xf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36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32" fillId="0" borderId="13" applyNumberFormat="0" applyFill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30" borderId="15" applyNumberFormat="0" applyFont="0" applyAlignment="0" applyProtection="0"/>
    <xf numFmtId="0" fontId="42" fillId="0" borderId="16">
      <alignment horizontal="left" vertical="center" wrapText="1" indent="2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1" fillId="0" borderId="0" applyFont="0" applyFill="0" applyBorder="0" applyAlignment="0" applyProtection="0"/>
    <xf numFmtId="170" fontId="47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37" fillId="0" borderId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ill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67" fontId="44" fillId="0" borderId="0">
      <alignment horizontal="center"/>
    </xf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44" fillId="0" borderId="0">
      <alignment horizontal="center" textRotation="9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23" fillId="32" borderId="0" applyNumberFormat="0" applyBorder="0" applyAlignment="0" applyProtection="0"/>
    <xf numFmtId="164" fontId="21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33" fillId="37" borderId="0" applyNumberFormat="0" applyBorder="0" applyAlignment="0" applyProtection="0"/>
    <xf numFmtId="0" fontId="49" fillId="4" borderId="0" applyNumberFormat="0" applyBorder="0" applyAlignment="0" applyProtection="0"/>
    <xf numFmtId="0" fontId="33" fillId="3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3" fillId="0" borderId="0" applyNumberFormat="0" applyFill="0" applyBorder="0" applyProtection="0">
      <alignment horizontal="left" vertical="center"/>
    </xf>
    <xf numFmtId="4" fontId="21" fillId="51" borderId="0" applyNumberFormat="0" applyFont="0" applyBorder="0" applyAlignment="0" applyProtection="0"/>
    <xf numFmtId="0" fontId="38" fillId="0" borderId="0"/>
    <xf numFmtId="0" fontId="18" fillId="30" borderId="15" applyNumberFormat="0" applyFont="0" applyAlignment="0" applyProtection="0"/>
    <xf numFmtId="0" fontId="1" fillId="8" borderId="8" applyNumberFormat="0" applyFont="0" applyAlignment="0" applyProtection="0"/>
    <xf numFmtId="0" fontId="21" fillId="30" borderId="15" applyNumberFormat="0" applyFont="0" applyAlignment="0" applyProtection="0"/>
    <xf numFmtId="0" fontId="1" fillId="8" borderId="8" applyNumberFormat="0" applyFon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45" fillId="0" borderId="0"/>
    <xf numFmtId="168" fontId="45" fillId="0" borderId="0"/>
    <xf numFmtId="0" fontId="27" fillId="33" borderId="0" applyNumberFormat="0" applyBorder="0" applyAlignment="0" applyProtection="0"/>
    <xf numFmtId="0" fontId="7" fillId="3" borderId="0" applyNumberFormat="0" applyBorder="0" applyAlignment="0" applyProtection="0"/>
    <xf numFmtId="0" fontId="34" fillId="36" borderId="10" applyNumberFormat="0" applyAlignment="0" applyProtection="0"/>
    <xf numFmtId="169" fontId="46" fillId="0" borderId="0"/>
    <xf numFmtId="169" fontId="48" fillId="0" borderId="0"/>
    <xf numFmtId="0" fontId="1" fillId="0" borderId="0"/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5" fillId="50" borderId="14" applyNumberFormat="0" applyAlignment="0" applyProtection="0"/>
    <xf numFmtId="0" fontId="12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" fillId="7" borderId="7" applyNumberFormat="0" applyAlignment="0" applyProtection="0"/>
    <xf numFmtId="4" fontId="42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" fillId="8" borderId="8" applyNumberFormat="0" applyFont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9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0" borderId="0"/>
    <xf numFmtId="171" fontId="21" fillId="0" borderId="0"/>
    <xf numFmtId="166" fontId="51" fillId="0" borderId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166" fontId="18" fillId="6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65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166" fontId="18" fillId="6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6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166" fontId="18" fillId="6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69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166" fontId="18" fillId="7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7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166" fontId="18" fillId="6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6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166" fontId="18" fillId="7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7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166" fontId="18" fillId="7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7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166" fontId="18" fillId="7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7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166" fontId="18" fillId="7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76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166" fontId="18" fillId="7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78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166" fontId="18" fillId="7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7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166" fontId="18" fillId="8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72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166" fontId="22" fillId="81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6" fontId="22" fillId="42" borderId="0" applyNumberFormat="0" applyBorder="0" applyAlignment="0" applyProtection="0"/>
    <xf numFmtId="0" fontId="22" fillId="43" borderId="0" applyNumberFormat="0" applyBorder="0" applyAlignment="0" applyProtection="0"/>
    <xf numFmtId="166" fontId="22" fillId="42" borderId="0" applyNumberFormat="0" applyBorder="0" applyAlignment="0" applyProtection="0"/>
    <xf numFmtId="0" fontId="22" fillId="43" borderId="0" applyNumberFormat="0" applyBorder="0" applyAlignment="0" applyProtection="0"/>
    <xf numFmtId="166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6" fontId="22" fillId="5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6" fontId="22" fillId="75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166" fontId="22" fillId="82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166" fontId="22" fillId="77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7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6" fontId="22" fillId="37" borderId="0" applyNumberFormat="0" applyBorder="0" applyAlignment="0" applyProtection="0"/>
    <xf numFmtId="0" fontId="22" fillId="40" borderId="0" applyNumberFormat="0" applyBorder="0" applyAlignment="0" applyProtection="0"/>
    <xf numFmtId="166" fontId="22" fillId="37" borderId="0" applyNumberFormat="0" applyBorder="0" applyAlignment="0" applyProtection="0"/>
    <xf numFmtId="0" fontId="22" fillId="40" borderId="0" applyNumberFormat="0" applyBorder="0" applyAlignment="0" applyProtection="0"/>
    <xf numFmtId="166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6" fontId="22" fillId="8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166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6" fontId="22" fillId="36" borderId="0" applyNumberFormat="0" applyBorder="0" applyAlignment="0" applyProtection="0"/>
    <xf numFmtId="0" fontId="22" fillId="44" borderId="0" applyNumberFormat="0" applyBorder="0" applyAlignment="0" applyProtection="0"/>
    <xf numFmtId="166" fontId="22" fillId="36" borderId="0" applyNumberFormat="0" applyBorder="0" applyAlignment="0" applyProtection="0"/>
    <xf numFmtId="0" fontId="22" fillId="44" borderId="0" applyNumberFormat="0" applyBorder="0" applyAlignment="0" applyProtection="0"/>
    <xf numFmtId="166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6" fontId="22" fillId="7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166" fontId="22" fillId="7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166" fontId="22" fillId="8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39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6" fontId="22" fillId="39" borderId="0" applyNumberFormat="0" applyBorder="0" applyAlignment="0" applyProtection="0"/>
    <xf numFmtId="0" fontId="22" fillId="45" borderId="0" applyNumberFormat="0" applyBorder="0" applyAlignment="0" applyProtection="0"/>
    <xf numFmtId="166" fontId="22" fillId="39" borderId="0" applyNumberFormat="0" applyBorder="0" applyAlignment="0" applyProtection="0"/>
    <xf numFmtId="0" fontId="22" fillId="45" borderId="0" applyNumberFormat="0" applyBorder="0" applyAlignment="0" applyProtection="0"/>
    <xf numFmtId="166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6" fontId="22" fillId="7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166" fontId="22" fillId="85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6" fontId="22" fillId="42" borderId="0" applyNumberFormat="0" applyBorder="0" applyAlignment="0" applyProtection="0"/>
    <xf numFmtId="0" fontId="22" fillId="46" borderId="0" applyNumberFormat="0" applyBorder="0" applyAlignment="0" applyProtection="0"/>
    <xf numFmtId="166" fontId="22" fillId="42" borderId="0" applyNumberFormat="0" applyBorder="0" applyAlignment="0" applyProtection="0"/>
    <xf numFmtId="0" fontId="22" fillId="46" borderId="0" applyNumberFormat="0" applyBorder="0" applyAlignment="0" applyProtection="0"/>
    <xf numFmtId="166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6" fontId="22" fillId="8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6" fontId="22" fillId="86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166" fontId="22" fillId="8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6" fontId="22" fillId="8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166" fontId="22" fillId="8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166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8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6" fontId="22" fillId="89" borderId="0" applyNumberFormat="0" applyBorder="0" applyAlignment="0" applyProtection="0"/>
    <xf numFmtId="0" fontId="22" fillId="44" borderId="0" applyNumberFormat="0" applyBorder="0" applyAlignment="0" applyProtection="0"/>
    <xf numFmtId="166" fontId="22" fillId="89" borderId="0" applyNumberFormat="0" applyBorder="0" applyAlignment="0" applyProtection="0"/>
    <xf numFmtId="0" fontId="22" fillId="44" borderId="0" applyNumberFormat="0" applyBorder="0" applyAlignment="0" applyProtection="0"/>
    <xf numFmtId="166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6" fontId="22" fillId="9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166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6" fontId="22" fillId="45" borderId="0" applyNumberFormat="0" applyBorder="0" applyAlignment="0" applyProtection="0"/>
    <xf numFmtId="0" fontId="22" fillId="49" borderId="0" applyNumberFormat="0" applyBorder="0" applyAlignment="0" applyProtection="0"/>
    <xf numFmtId="166" fontId="22" fillId="45" borderId="0" applyNumberFormat="0" applyBorder="0" applyAlignment="0" applyProtection="0"/>
    <xf numFmtId="0" fontId="22" fillId="49" borderId="0" applyNumberFormat="0" applyBorder="0" applyAlignment="0" applyProtection="0"/>
    <xf numFmtId="166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6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166" fontId="52" fillId="0" borderId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166" fontId="41" fillId="0" borderId="0" applyNumberFormat="0" applyFill="0" applyBorder="0" applyAlignment="0" applyProtection="0"/>
    <xf numFmtId="166" fontId="53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6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166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172" fontId="54" fillId="73" borderId="11">
      <alignment horizontal="center" vertical="center"/>
    </xf>
    <xf numFmtId="172" fontId="54" fillId="73" borderId="11">
      <alignment horizontal="center" vertical="center"/>
    </xf>
    <xf numFmtId="172" fontId="54" fillId="73" borderId="11">
      <alignment horizontal="center" vertical="center"/>
    </xf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92" borderId="12" applyNumberFormat="0" applyAlignment="0" applyProtection="0"/>
    <xf numFmtId="172" fontId="54" fillId="73" borderId="11">
      <alignment horizontal="center" vertical="center"/>
    </xf>
    <xf numFmtId="172" fontId="54" fillId="73" borderId="11">
      <alignment horizontal="center" vertical="center"/>
    </xf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36" borderId="12" applyNumberFormat="0" applyAlignment="0" applyProtection="0"/>
    <xf numFmtId="0" fontId="24" fillId="36" borderId="12" applyNumberFormat="0" applyAlignment="0" applyProtection="0"/>
    <xf numFmtId="166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72" fontId="54" fillId="73" borderId="11">
      <alignment horizontal="center" vertical="center"/>
    </xf>
    <xf numFmtId="0" fontId="24" fillId="36" borderId="12" applyNumberFormat="0" applyAlignment="0" applyProtection="0"/>
    <xf numFmtId="0" fontId="24" fillId="36" borderId="12" applyNumberFormat="0" applyAlignment="0" applyProtection="0"/>
    <xf numFmtId="173" fontId="21" fillId="0" borderId="0"/>
    <xf numFmtId="174" fontId="21" fillId="0" borderId="0"/>
    <xf numFmtId="175" fontId="21" fillId="0" borderId="0"/>
    <xf numFmtId="176" fontId="21" fillId="0" borderId="0"/>
    <xf numFmtId="177" fontId="21" fillId="0" borderId="0"/>
    <xf numFmtId="17" fontId="21" fillId="0" borderId="0"/>
    <xf numFmtId="20" fontId="21" fillId="0" borderId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166" fontId="25" fillId="93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6" fontId="25" fillId="93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5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166" fontId="21" fillId="0" borderId="0" applyBorder="0"/>
    <xf numFmtId="166" fontId="21" fillId="0" borderId="0" applyBorder="0"/>
    <xf numFmtId="166" fontId="21" fillId="0" borderId="0" applyBorder="0"/>
    <xf numFmtId="166" fontId="20" fillId="0" borderId="0"/>
    <xf numFmtId="166" fontId="20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21" fillId="0" borderId="0">
      <alignment horizontal="center"/>
    </xf>
    <xf numFmtId="166" fontId="21" fillId="0" borderId="0">
      <alignment wrapText="1"/>
    </xf>
    <xf numFmtId="166" fontId="59" fillId="0" borderId="0"/>
    <xf numFmtId="166" fontId="53" fillId="0" borderId="0"/>
    <xf numFmtId="166" fontId="53" fillId="0" borderId="0"/>
    <xf numFmtId="166" fontId="53" fillId="0" borderId="0"/>
    <xf numFmtId="166" fontId="53" fillId="0" borderId="0"/>
    <xf numFmtId="166" fontId="60" fillId="0" borderId="0"/>
    <xf numFmtId="165" fontId="55" fillId="0" borderId="0" applyFont="0" applyFill="0" applyBorder="0" applyAlignment="0" applyProtection="0"/>
    <xf numFmtId="165" fontId="18" fillId="0" borderId="0" applyFont="0" applyFill="0" applyBorder="0" applyAlignment="0" applyProtection="0"/>
    <xf numFmtId="178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8" fontId="56" fillId="0" borderId="0" applyFont="0" applyFill="0" applyBorder="0" applyAlignment="0" applyProtection="0"/>
    <xf numFmtId="178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3" fillId="0" borderId="0" applyFont="0" applyFill="0" applyBorder="0" applyAlignment="0" applyProtection="0"/>
    <xf numFmtId="179" fontId="61" fillId="0" borderId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66" fontId="62" fillId="0" borderId="0"/>
    <xf numFmtId="166" fontId="63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6" fontId="27" fillId="68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166" fontId="27" fillId="94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166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4" fillId="0" borderId="2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166" fontId="64" fillId="0" borderId="23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166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65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6" fontId="65" fillId="0" borderId="19" applyNumberFormat="0" applyFill="0" applyAlignment="0" applyProtection="0"/>
    <xf numFmtId="0" fontId="29" fillId="0" borderId="19" applyNumberFormat="0" applyFill="0" applyAlignment="0" applyProtection="0"/>
    <xf numFmtId="166" fontId="65" fillId="0" borderId="19" applyNumberFormat="0" applyFill="0" applyAlignment="0" applyProtection="0"/>
    <xf numFmtId="0" fontId="29" fillId="0" borderId="19" applyNumberFormat="0" applyFill="0" applyAlignment="0" applyProtection="0"/>
    <xf numFmtId="166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6" fontId="65" fillId="0" borderId="24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166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66" fillId="0" borderId="2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6" fontId="66" fillId="0" borderId="25" applyNumberFormat="0" applyFill="0" applyAlignment="0" applyProtection="0"/>
    <xf numFmtId="0" fontId="30" fillId="0" borderId="20" applyNumberFormat="0" applyFill="0" applyAlignment="0" applyProtection="0"/>
    <xf numFmtId="166" fontId="66" fillId="0" borderId="25" applyNumberFormat="0" applyFill="0" applyAlignment="0" applyProtection="0"/>
    <xf numFmtId="0" fontId="30" fillId="0" borderId="20" applyNumberFormat="0" applyFill="0" applyAlignment="0" applyProtection="0"/>
    <xf numFmtId="166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6" fontId="66" fillId="0" borderId="26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6" fontId="6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73" fontId="68" fillId="95" borderId="0"/>
    <xf numFmtId="174" fontId="68" fillId="95" borderId="0"/>
    <xf numFmtId="175" fontId="68" fillId="95" borderId="0"/>
    <xf numFmtId="166" fontId="21" fillId="95" borderId="0">
      <protection locked="0"/>
    </xf>
    <xf numFmtId="179" fontId="21" fillId="95" borderId="0">
      <protection locked="0"/>
    </xf>
    <xf numFmtId="176" fontId="21" fillId="95" borderId="0">
      <protection locked="0"/>
    </xf>
    <xf numFmtId="177" fontId="21" fillId="95" borderId="0">
      <protection locked="0"/>
    </xf>
    <xf numFmtId="17" fontId="21" fillId="95" borderId="0">
      <protection locked="0"/>
    </xf>
    <xf numFmtId="20" fontId="21" fillId="95" borderId="0"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37" borderId="12" applyNumberFormat="0" applyAlignment="0" applyProtection="0"/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0" fontId="9" fillId="5" borderId="4" applyNumberFormat="0" applyAlignment="0" applyProtection="0"/>
    <xf numFmtId="0" fontId="6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29" borderId="12" applyNumberFormat="0" applyAlignment="0" applyProtection="0"/>
    <xf numFmtId="0" fontId="31" fillId="29" borderId="12" applyNumberFormat="0" applyAlignment="0" applyProtection="0"/>
    <xf numFmtId="166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6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166" fontId="21" fillId="95" borderId="0">
      <protection locked="0"/>
    </xf>
    <xf numFmtId="166" fontId="21" fillId="95" borderId="0">
      <protection locked="0"/>
    </xf>
    <xf numFmtId="166" fontId="20" fillId="95" borderId="0">
      <protection locked="0"/>
    </xf>
    <xf numFmtId="166" fontId="21" fillId="95" borderId="0">
      <alignment horizontal="center"/>
      <protection locked="0"/>
    </xf>
    <xf numFmtId="166" fontId="21" fillId="95" borderId="0">
      <protection locked="0"/>
    </xf>
    <xf numFmtId="166" fontId="21" fillId="95" borderId="0"/>
    <xf numFmtId="166" fontId="21" fillId="95" borderId="0">
      <alignment wrapText="1"/>
      <protection locked="0"/>
    </xf>
    <xf numFmtId="166" fontId="59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60" fillId="95" borderId="0">
      <protection locked="0"/>
    </xf>
    <xf numFmtId="164" fontId="21" fillId="0" borderId="0" applyFont="0" applyFill="0" applyBorder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166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166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43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6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166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73" fontId="53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166" fontId="1" fillId="0" borderId="0"/>
    <xf numFmtId="0" fontId="1" fillId="0" borderId="0"/>
    <xf numFmtId="166" fontId="1" fillId="0" borderId="0"/>
    <xf numFmtId="166" fontId="1" fillId="0" borderId="0"/>
    <xf numFmtId="0" fontId="1" fillId="0" borderId="0"/>
    <xf numFmtId="166" fontId="21" fillId="0" borderId="0"/>
    <xf numFmtId="166" fontId="21" fillId="0" borderId="0"/>
    <xf numFmtId="0" fontId="55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/>
    <xf numFmtId="0" fontId="70" fillId="0" borderId="0">
      <alignment vertical="center"/>
    </xf>
    <xf numFmtId="0" fontId="1" fillId="0" borderId="0"/>
    <xf numFmtId="180" fontId="18" fillId="0" borderId="0"/>
    <xf numFmtId="180" fontId="18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166" fontId="1" fillId="0" borderId="0"/>
    <xf numFmtId="0" fontId="72" fillId="0" borderId="0"/>
    <xf numFmtId="0" fontId="72" fillId="0" borderId="0"/>
    <xf numFmtId="0" fontId="72" fillId="0" borderId="0"/>
    <xf numFmtId="0" fontId="21" fillId="0" borderId="0"/>
    <xf numFmtId="171" fontId="18" fillId="0" borderId="0"/>
    <xf numFmtId="0" fontId="21" fillId="0" borderId="0"/>
    <xf numFmtId="0" fontId="21" fillId="0" borderId="0"/>
    <xf numFmtId="166" fontId="73" fillId="0" borderId="0"/>
    <xf numFmtId="0" fontId="18" fillId="0" borderId="0"/>
    <xf numFmtId="171" fontId="55" fillId="0" borderId="0"/>
    <xf numFmtId="0" fontId="55" fillId="0" borderId="0"/>
    <xf numFmtId="0" fontId="21" fillId="0" borderId="0"/>
    <xf numFmtId="0" fontId="21" fillId="0" borderId="0"/>
    <xf numFmtId="0" fontId="1" fillId="0" borderId="0"/>
    <xf numFmtId="180" fontId="18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171" fontId="21" fillId="0" borderId="0" applyBorder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0" borderId="0"/>
    <xf numFmtId="0" fontId="21" fillId="0" borderId="0" applyBorder="0"/>
    <xf numFmtId="0" fontId="1" fillId="0" borderId="0"/>
    <xf numFmtId="171" fontId="21" fillId="0" borderId="0"/>
    <xf numFmtId="0" fontId="21" fillId="0" borderId="0"/>
    <xf numFmtId="0" fontId="73" fillId="0" borderId="0"/>
    <xf numFmtId="0" fontId="21" fillId="0" borderId="0"/>
    <xf numFmtId="0" fontId="73" fillId="0" borderId="0"/>
    <xf numFmtId="0" fontId="21" fillId="0" borderId="0"/>
    <xf numFmtId="0" fontId="21" fillId="0" borderId="0"/>
    <xf numFmtId="0" fontId="1" fillId="0" borderId="0"/>
    <xf numFmtId="0" fontId="5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" fontId="21" fillId="51" borderId="0" applyNumberFormat="0" applyFont="0" applyBorder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6" borderId="15" applyNumberFormat="0" applyAlignment="0" applyProtection="0"/>
    <xf numFmtId="166" fontId="61" fillId="96" borderId="15" applyNumberFormat="0" applyAlignment="0" applyProtection="0"/>
    <xf numFmtId="166" fontId="61" fillId="96" borderId="15" applyNumberForma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7" borderId="15" applyNumberFormat="0" applyAlignment="0" applyProtection="0"/>
    <xf numFmtId="166" fontId="61" fillId="97" borderId="15" applyNumberForma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7" borderId="15" applyNumberForma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98" borderId="15" applyNumberFormat="0" applyAlignment="0" applyProtection="0"/>
    <xf numFmtId="181" fontId="74" fillId="0" borderId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166" fontId="34" fillId="78" borderId="10" applyNumberFormat="0" applyAlignment="0" applyProtection="0"/>
    <xf numFmtId="166" fontId="34" fillId="78" borderId="10" applyNumberFormat="0" applyAlignment="0" applyProtection="0"/>
    <xf numFmtId="166" fontId="34" fillId="78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92" borderId="10" applyNumberFormat="0" applyAlignment="0" applyProtection="0"/>
    <xf numFmtId="166" fontId="34" fillId="65" borderId="10" applyNumberFormat="0" applyAlignment="0" applyProtection="0"/>
    <xf numFmtId="166" fontId="34" fillId="65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36" borderId="10" applyNumberFormat="0" applyAlignment="0" applyProtection="0"/>
    <xf numFmtId="0" fontId="34" fillId="36" borderId="10" applyNumberFormat="0" applyAlignment="0" applyProtection="0"/>
    <xf numFmtId="166" fontId="34" fillId="36" borderId="10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6" fontId="34" fillId="65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6" fontId="61" fillId="0" borderId="0" applyNumberFormat="0" applyFill="0" applyBorder="0" applyAlignment="0" applyProtection="0"/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61" fillId="0" borderId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61" fillId="0" borderId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166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7">
      <alignment horizontal="center"/>
    </xf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61" fillId="0" borderId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166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6" fontId="61" fillId="100" borderId="0" applyNumberForma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6" fontId="73" fillId="99" borderId="0" applyNumberFormat="0" applyFont="0" applyBorder="0" applyAlignment="0" applyProtection="0"/>
    <xf numFmtId="173" fontId="21" fillId="0" borderId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0" fontId="23" fillId="32" borderId="0" applyNumberFormat="0" applyBorder="0" applyAlignment="0" applyProtection="0"/>
    <xf numFmtId="0" fontId="21" fillId="0" borderId="0"/>
    <xf numFmtId="0" fontId="21" fillId="0" borderId="0"/>
    <xf numFmtId="0" fontId="55" fillId="0" borderId="0">
      <alignment vertical="top"/>
    </xf>
    <xf numFmtId="166" fontId="21" fillId="0" borderId="0"/>
    <xf numFmtId="43" fontId="55" fillId="0" borderId="29" applyFont="0" applyAlignment="0">
      <alignment vertical="top" wrapText="1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6" fontId="8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81" fillId="70" borderId="11" applyProtection="0">
      <alignment horizontal="center" vertical="center"/>
    </xf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166" fontId="19" fillId="0" borderId="17" applyNumberFormat="0" applyFill="0" applyAlignment="0" applyProtection="0"/>
    <xf numFmtId="166" fontId="19" fillId="0" borderId="17" applyNumberFormat="0" applyFill="0" applyAlignment="0" applyProtection="0"/>
    <xf numFmtId="166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30" applyNumberFormat="0" applyFill="0" applyAlignment="0" applyProtection="0"/>
    <xf numFmtId="166" fontId="19" fillId="0" borderId="30" applyNumberFormat="0" applyFill="0" applyAlignment="0" applyProtection="0"/>
    <xf numFmtId="166" fontId="19" fillId="0" borderId="30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6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6" fontId="19" fillId="0" borderId="30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vertical="top" textRotation="90" wrapText="1"/>
    </xf>
    <xf numFmtId="166" fontId="82" fillId="70" borderId="31">
      <alignment horizontal="center" vertical="top" textRotation="90" wrapText="1"/>
    </xf>
    <xf numFmtId="166" fontId="82" fillId="70" borderId="31">
      <alignment horizontal="center" vertical="top" textRotation="90" wrapText="1"/>
    </xf>
    <xf numFmtId="166" fontId="40" fillId="0" borderId="0">
      <alignment horizontal="center"/>
    </xf>
    <xf numFmtId="166" fontId="83" fillId="71" borderId="0"/>
    <xf numFmtId="166" fontId="84" fillId="103" borderId="0"/>
    <xf numFmtId="166" fontId="83" fillId="71" borderId="0"/>
    <xf numFmtId="166" fontId="83" fillId="104" borderId="0"/>
    <xf numFmtId="166" fontId="85" fillId="71" borderId="11">
      <alignment horizontal="center" vertical="center"/>
    </xf>
    <xf numFmtId="166" fontId="85" fillId="71" borderId="11">
      <alignment horizontal="center" vertical="center"/>
    </xf>
    <xf numFmtId="166" fontId="85" fillId="71" borderId="11">
      <alignment horizontal="center" vertical="center"/>
    </xf>
    <xf numFmtId="0" fontId="25" fillId="50" borderId="14" applyNumberFormat="0" applyAlignment="0" applyProtection="0"/>
    <xf numFmtId="0" fontId="21" fillId="0" borderId="0"/>
    <xf numFmtId="0" fontId="11" fillId="92" borderId="4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88" fillId="5" borderId="4" applyNumberFormat="0" applyAlignment="0" applyProtection="0"/>
    <xf numFmtId="0" fontId="86" fillId="5" borderId="4" applyNumberFormat="0" applyAlignment="0" applyProtection="0"/>
    <xf numFmtId="0" fontId="69" fillId="5" borderId="4" applyNumberFormat="0" applyAlignment="0" applyProtection="0"/>
    <xf numFmtId="0" fontId="89" fillId="4" borderId="0" applyNumberFormat="0" applyBorder="0" applyAlignment="0" applyProtection="0"/>
    <xf numFmtId="0" fontId="21" fillId="0" borderId="0"/>
    <xf numFmtId="0" fontId="76" fillId="0" borderId="0"/>
    <xf numFmtId="0" fontId="9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87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1" fillId="0" borderId="0"/>
    <xf numFmtId="0" fontId="21" fillId="0" borderId="0">
      <alignment vertical="top"/>
    </xf>
    <xf numFmtId="43" fontId="21" fillId="0" borderId="0" applyFont="0" applyFill="0" applyBorder="0" applyAlignment="0" applyProtection="0"/>
    <xf numFmtId="0" fontId="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1" fillId="0" borderId="0" applyBorder="0"/>
    <xf numFmtId="0" fontId="18" fillId="38" borderId="0" applyNumberFormat="0" applyBorder="0" applyAlignment="0" applyProtection="0"/>
    <xf numFmtId="166" fontId="18" fillId="2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0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166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5" borderId="0" applyNumberFormat="0" applyBorder="0" applyAlignment="0" applyProtection="0"/>
    <xf numFmtId="166" fontId="18" fillId="36" borderId="0" applyNumberFormat="0" applyBorder="0" applyAlignment="0" applyProtection="0"/>
    <xf numFmtId="0" fontId="18" fillId="37" borderId="0" applyNumberFormat="0" applyBorder="0" applyAlignment="0" applyProtection="0"/>
    <xf numFmtId="166" fontId="18" fillId="37" borderId="0" applyNumberFormat="0" applyBorder="0" applyAlignment="0" applyProtection="0"/>
    <xf numFmtId="0" fontId="18" fillId="32" borderId="0" applyNumberFormat="0" applyBorder="0" applyAlignment="0" applyProtection="0"/>
    <xf numFmtId="166" fontId="18" fillId="36" borderId="0" applyNumberFormat="0" applyBorder="0" applyAlignment="0" applyProtection="0"/>
    <xf numFmtId="0" fontId="18" fillId="35" borderId="0" applyNumberFormat="0" applyBorder="0" applyAlignment="0" applyProtection="0"/>
    <xf numFmtId="0" fontId="18" fillId="30" borderId="0" applyNumberFormat="0" applyBorder="0" applyAlignment="0" applyProtection="0"/>
    <xf numFmtId="166" fontId="18" fillId="37" borderId="0" applyNumberFormat="0" applyBorder="0" applyAlignment="0" applyProtection="0"/>
    <xf numFmtId="0" fontId="22" fillId="35" borderId="0" applyNumberFormat="0" applyBorder="0" applyAlignment="0" applyProtection="0"/>
    <xf numFmtId="166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1" borderId="0" applyNumberFormat="0" applyBorder="0" applyAlignment="0" applyProtection="0"/>
    <xf numFmtId="166" fontId="22" fillId="37" borderId="0" applyNumberFormat="0" applyBorder="0" applyAlignment="0" applyProtection="0"/>
    <xf numFmtId="0" fontId="22" fillId="32" borderId="0" applyNumberFormat="0" applyBorder="0" applyAlignment="0" applyProtection="0"/>
    <xf numFmtId="166" fontId="22" fillId="36" borderId="0" applyNumberFormat="0" applyBorder="0" applyAlignment="0" applyProtection="0"/>
    <xf numFmtId="0" fontId="22" fillId="35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106" borderId="0" applyNumberFormat="0" applyBorder="0" applyAlignment="0" applyProtection="0"/>
    <xf numFmtId="166" fontId="22" fillId="42" borderId="0" applyNumberFormat="0" applyBorder="0" applyAlignment="0" applyProtection="0"/>
    <xf numFmtId="0" fontId="22" fillId="49" borderId="0" applyNumberFormat="0" applyBorder="0" applyAlignment="0" applyProtection="0"/>
    <xf numFmtId="166" fontId="22" fillId="47" borderId="0" applyNumberFormat="0" applyBorder="0" applyAlignment="0" applyProtection="0"/>
    <xf numFmtId="0" fontId="22" fillId="41" borderId="0" applyNumberFormat="0" applyBorder="0" applyAlignment="0" applyProtection="0"/>
    <xf numFmtId="166" fontId="22" fillId="48" borderId="0" applyNumberFormat="0" applyBorder="0" applyAlignment="0" applyProtection="0"/>
    <xf numFmtId="0" fontId="22" fillId="89" borderId="0" applyNumberFormat="0" applyBorder="0" applyAlignment="0" applyProtection="0"/>
    <xf numFmtId="166" fontId="22" fillId="89" borderId="0" applyNumberFormat="0" applyBorder="0" applyAlignment="0" applyProtection="0"/>
    <xf numFmtId="166" fontId="22" fillId="42" borderId="0" applyNumberFormat="0" applyBorder="0" applyAlignment="0" applyProtection="0"/>
    <xf numFmtId="0" fontId="22" fillId="47" borderId="0" applyNumberFormat="0" applyBorder="0" applyAlignment="0" applyProtection="0"/>
    <xf numFmtId="166" fontId="22" fillId="45" borderId="0" applyNumberFormat="0" applyBorder="0" applyAlignment="0" applyProtection="0"/>
    <xf numFmtId="0" fontId="23" fillId="34" borderId="0" applyNumberFormat="0" applyBorder="0" applyAlignment="0" applyProtection="0"/>
    <xf numFmtId="166" fontId="23" fillId="32" borderId="0" applyNumberFormat="0" applyBorder="0" applyAlignment="0" applyProtection="0"/>
    <xf numFmtId="0" fontId="95" fillId="92" borderId="12" applyNumberFormat="0" applyAlignment="0" applyProtection="0"/>
    <xf numFmtId="166" fontId="25" fillId="50" borderId="14" applyNumberFormat="0" applyAlignment="0" applyProtection="0"/>
    <xf numFmtId="164" fontId="21" fillId="0" borderId="0" applyFont="0" applyFill="0" applyBorder="0" applyAlignment="0" applyProtection="0"/>
    <xf numFmtId="0" fontId="27" fillId="35" borderId="0" applyNumberFormat="0" applyBorder="0" applyAlignment="0" applyProtection="0"/>
    <xf numFmtId="166" fontId="27" fillId="33" borderId="0" applyNumberFormat="0" applyBorder="0" applyAlignment="0" applyProtection="0"/>
    <xf numFmtId="0" fontId="64" fillId="0" borderId="33" applyNumberFormat="0" applyFill="0" applyAlignment="0" applyProtection="0"/>
    <xf numFmtId="166" fontId="28" fillId="0" borderId="18" applyNumberFormat="0" applyFill="0" applyAlignment="0" applyProtection="0"/>
    <xf numFmtId="0" fontId="65" fillId="0" borderId="34" applyNumberFormat="0" applyFill="0" applyAlignment="0" applyProtection="0"/>
    <xf numFmtId="166" fontId="65" fillId="0" borderId="19" applyNumberFormat="0" applyFill="0" applyAlignment="0" applyProtection="0"/>
    <xf numFmtId="0" fontId="66" fillId="0" borderId="35" applyNumberFormat="0" applyFill="0" applyAlignment="0" applyProtection="0"/>
    <xf numFmtId="166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166" fontId="30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1" fillId="37" borderId="12" applyNumberFormat="0" applyAlignment="0" applyProtection="0"/>
    <xf numFmtId="0" fontId="36" fillId="0" borderId="36" applyNumberFormat="0" applyFill="0" applyAlignment="0" applyProtection="0"/>
    <xf numFmtId="166" fontId="32" fillId="0" borderId="13" applyNumberFormat="0" applyFill="0" applyAlignment="0" applyProtection="0"/>
    <xf numFmtId="0" fontId="96" fillId="37" borderId="0" applyNumberFormat="0" applyBorder="0" applyAlignment="0" applyProtection="0"/>
    <xf numFmtId="166" fontId="33" fillId="37" borderId="0" applyNumberFormat="0" applyBorder="0" applyAlignment="0" applyProtection="0"/>
    <xf numFmtId="166" fontId="1" fillId="0" borderId="0"/>
    <xf numFmtId="0" fontId="1" fillId="0" borderId="0"/>
    <xf numFmtId="0" fontId="1" fillId="0" borderId="0"/>
    <xf numFmtId="0" fontId="70" fillId="30" borderId="15" applyNumberFormat="0" applyFont="0" applyAlignment="0" applyProtection="0"/>
    <xf numFmtId="0" fontId="34" fillId="92" borderId="10" applyNumberFormat="0" applyAlignment="0" applyProtection="0"/>
    <xf numFmtId="0" fontId="80" fillId="0" borderId="0" applyNumberFormat="0" applyFill="0" applyBorder="0" applyAlignment="0" applyProtection="0"/>
    <xf numFmtId="166" fontId="35" fillId="0" borderId="0" applyNumberFormat="0" applyFill="0" applyBorder="0" applyAlignment="0" applyProtection="0"/>
    <xf numFmtId="0" fontId="19" fillId="0" borderId="37" applyNumberFormat="0" applyFill="0" applyAlignment="0" applyProtection="0"/>
    <xf numFmtId="9" fontId="1" fillId="0" borderId="0" applyFont="0" applyFill="0" applyBorder="0" applyAlignment="0" applyProtection="0"/>
    <xf numFmtId="0" fontId="97" fillId="0" borderId="0"/>
    <xf numFmtId="0" fontId="18" fillId="8" borderId="8" applyNumberFormat="0" applyFont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7" fillId="0" borderId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7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9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7" fillId="0" borderId="0"/>
  </cellStyleXfs>
  <cellXfs count="70">
    <xf numFmtId="0" fontId="0" fillId="0" borderId="0" xfId="0"/>
    <xf numFmtId="0" fontId="91" fillId="58" borderId="22" xfId="0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/>
    </xf>
    <xf numFmtId="180" fontId="92" fillId="63" borderId="22" xfId="218" applyNumberFormat="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180" fontId="91" fillId="63" borderId="22" xfId="209" applyNumberFormat="1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4" fillId="58" borderId="32" xfId="0" applyFont="1" applyFill="1" applyBorder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/>
    <xf numFmtId="0" fontId="94" fillId="64" borderId="22" xfId="0" applyFont="1" applyFill="1" applyBorder="1" applyAlignment="1">
      <alignment horizontal="center" vertical="center"/>
    </xf>
    <xf numFmtId="0" fontId="93" fillId="64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180" fontId="92" fillId="105" borderId="22" xfId="218" applyNumberFormat="1" applyFont="1" applyFill="1" applyBorder="1" applyAlignment="1">
      <alignment horizontal="center" vertical="center"/>
    </xf>
    <xf numFmtId="0" fontId="91" fillId="105" borderId="22" xfId="7711" applyFont="1" applyFill="1" applyBorder="1" applyAlignment="1">
      <alignment horizontal="center" vertical="center"/>
    </xf>
    <xf numFmtId="0" fontId="91" fillId="105" borderId="22" xfId="0" applyFont="1" applyFill="1" applyBorder="1" applyAlignment="1">
      <alignment horizontal="center" vertical="center"/>
    </xf>
    <xf numFmtId="180" fontId="91" fillId="105" borderId="22" xfId="209" applyNumberFormat="1" applyFont="1" applyFill="1" applyBorder="1" applyAlignment="1">
      <alignment horizontal="center" vertical="center"/>
    </xf>
    <xf numFmtId="0" fontId="92" fillId="105" borderId="22" xfId="0" applyFont="1" applyFill="1" applyBorder="1" applyAlignment="1">
      <alignment horizontal="center" vertical="center"/>
    </xf>
    <xf numFmtId="0" fontId="0" fillId="0" borderId="0" xfId="0"/>
    <xf numFmtId="0" fontId="93" fillId="64" borderId="32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 wrapText="1"/>
    </xf>
    <xf numFmtId="180" fontId="91" fillId="63" borderId="22" xfId="218" applyNumberFormat="1" applyFont="1" applyFill="1" applyBorder="1" applyAlignment="1">
      <alignment horizontal="center" vertical="center"/>
    </xf>
    <xf numFmtId="2" fontId="92" fillId="0" borderId="0" xfId="0" applyNumberFormat="1" applyFont="1"/>
    <xf numFmtId="9" fontId="92" fillId="0" borderId="0" xfId="0" applyNumberFormat="1" applyFont="1"/>
    <xf numFmtId="9" fontId="92" fillId="63" borderId="0" xfId="7788" applyFont="1" applyFill="1" applyBorder="1" applyAlignment="1">
      <alignment horizontal="center" vertical="center"/>
    </xf>
    <xf numFmtId="0" fontId="92" fillId="105" borderId="0" xfId="0" applyFont="1" applyFill="1" applyBorder="1" applyAlignment="1">
      <alignment horizontal="center" vertical="center"/>
    </xf>
    <xf numFmtId="0" fontId="92" fillId="63" borderId="0" xfId="0" applyFont="1" applyFill="1" applyBorder="1" applyAlignment="1">
      <alignment horizontal="center" vertical="center"/>
    </xf>
    <xf numFmtId="0" fontId="91" fillId="58" borderId="0" xfId="0" applyFont="1" applyFill="1" applyBorder="1" applyAlignment="1">
      <alignment horizontal="center" vertical="center"/>
    </xf>
    <xf numFmtId="0" fontId="92" fillId="64" borderId="0" xfId="0" applyFont="1" applyFill="1" applyBorder="1" applyAlignment="1">
      <alignment horizontal="center" vertical="center"/>
    </xf>
    <xf numFmtId="1" fontId="91" fillId="63" borderId="22" xfId="209" applyNumberFormat="1" applyFont="1" applyFill="1" applyBorder="1" applyAlignment="1">
      <alignment horizontal="center" vertical="center"/>
    </xf>
    <xf numFmtId="180" fontId="91" fillId="58" borderId="0" xfId="0" applyNumberFormat="1" applyFont="1" applyFill="1" applyBorder="1" applyAlignment="1">
      <alignment horizontal="center" vertical="center"/>
    </xf>
    <xf numFmtId="0" fontId="0" fillId="0" borderId="0" xfId="0"/>
    <xf numFmtId="0" fontId="91" fillId="58" borderId="22" xfId="0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4" fillId="58" borderId="32" xfId="0" applyFont="1" applyFill="1" applyBorder="1" applyAlignment="1">
      <alignment horizontal="center" vertical="center"/>
    </xf>
    <xf numFmtId="0" fontId="94" fillId="64" borderId="22" xfId="0" applyFont="1" applyFill="1" applyBorder="1" applyAlignment="1">
      <alignment horizontal="center" vertical="center"/>
    </xf>
    <xf numFmtId="0" fontId="93" fillId="64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10" fontId="98" fillId="63" borderId="22" xfId="0" applyNumberFormat="1" applyFont="1" applyFill="1" applyBorder="1" applyAlignment="1">
      <alignment horizontal="center" vertical="center"/>
    </xf>
    <xf numFmtId="2" fontId="0" fillId="63" borderId="22" xfId="0" applyNumberFormat="1" applyFill="1" applyBorder="1" applyAlignment="1">
      <alignment horizontal="center" vertical="center"/>
    </xf>
    <xf numFmtId="182" fontId="21" fillId="107" borderId="38" xfId="175" applyNumberFormat="1" applyFill="1" applyBorder="1" applyAlignment="1">
      <alignment horizontal="center"/>
    </xf>
    <xf numFmtId="0" fontId="92" fillId="63" borderId="22" xfId="0" applyFont="1" applyFill="1" applyBorder="1" applyAlignment="1">
      <alignment horizontal="center" vertical="center"/>
    </xf>
    <xf numFmtId="182" fontId="21" fillId="107" borderId="38" xfId="175" applyNumberFormat="1" applyFill="1" applyBorder="1" applyAlignment="1">
      <alignment horizontal="center"/>
    </xf>
    <xf numFmtId="0" fontId="92" fillId="63" borderId="39" xfId="0" applyFont="1" applyFill="1" applyBorder="1" applyAlignment="1">
      <alignment horizontal="center" vertical="center"/>
    </xf>
    <xf numFmtId="9" fontId="91" fillId="63" borderId="22" xfId="7788" applyFont="1" applyFill="1" applyBorder="1" applyAlignment="1">
      <alignment horizontal="center" vertical="center"/>
    </xf>
    <xf numFmtId="182" fontId="21" fillId="107" borderId="0" xfId="175" applyNumberFormat="1" applyFill="1" applyBorder="1" applyAlignment="1">
      <alignment horizontal="center"/>
    </xf>
    <xf numFmtId="0" fontId="91" fillId="63" borderId="0" xfId="7711" applyFont="1" applyFill="1" applyBorder="1" applyAlignment="1">
      <alignment horizontal="center" vertical="center"/>
    </xf>
    <xf numFmtId="180" fontId="98" fillId="63" borderId="22" xfId="209" applyNumberFormat="1" applyFont="1" applyFill="1" applyBorder="1" applyAlignment="1">
      <alignment horizontal="center" vertical="center"/>
    </xf>
    <xf numFmtId="1" fontId="91" fillId="63" borderId="0" xfId="209" applyNumberFormat="1" applyFont="1" applyFill="1" applyBorder="1" applyAlignment="1">
      <alignment horizontal="center" vertical="center"/>
    </xf>
    <xf numFmtId="9" fontId="94" fillId="63" borderId="32" xfId="209" applyNumberFormat="1" applyFont="1" applyFill="1" applyBorder="1" applyAlignment="1">
      <alignment horizontal="center" vertical="center"/>
    </xf>
    <xf numFmtId="9" fontId="94" fillId="63" borderId="22" xfId="0" applyNumberFormat="1" applyFont="1" applyFill="1" applyBorder="1" applyAlignment="1">
      <alignment horizontal="center" vertical="center"/>
    </xf>
    <xf numFmtId="9" fontId="91" fillId="58" borderId="0" xfId="0" applyNumberFormat="1" applyFont="1" applyFill="1" applyBorder="1" applyAlignment="1">
      <alignment horizontal="center" vertical="center"/>
    </xf>
    <xf numFmtId="0" fontId="0" fillId="108" borderId="0" xfId="0" applyFill="1"/>
    <xf numFmtId="0" fontId="93" fillId="108" borderId="22" xfId="0" applyFont="1" applyFill="1" applyBorder="1" applyAlignment="1">
      <alignment horizontal="center" vertical="center"/>
    </xf>
    <xf numFmtId="0" fontId="92" fillId="108" borderId="22" xfId="0" applyFont="1" applyFill="1" applyBorder="1" applyAlignment="1">
      <alignment horizontal="center" vertical="center"/>
    </xf>
    <xf numFmtId="0" fontId="94" fillId="108" borderId="32" xfId="0" applyFont="1" applyFill="1" applyBorder="1" applyAlignment="1">
      <alignment horizontal="center" vertical="center"/>
    </xf>
    <xf numFmtId="0" fontId="91" fillId="108" borderId="22" xfId="0" applyFont="1" applyFill="1" applyBorder="1" applyAlignment="1">
      <alignment horizontal="center" vertical="center"/>
    </xf>
    <xf numFmtId="180" fontId="91" fillId="108" borderId="22" xfId="209" applyNumberFormat="1" applyFont="1" applyFill="1" applyBorder="1" applyAlignment="1">
      <alignment horizontal="center" vertical="center"/>
    </xf>
    <xf numFmtId="0" fontId="91" fillId="108" borderId="22" xfId="7711" applyFont="1" applyFill="1" applyBorder="1" applyAlignment="1">
      <alignment horizontal="center" vertical="center"/>
    </xf>
    <xf numFmtId="9" fontId="0" fillId="0" borderId="0" xfId="0" applyNumberFormat="1"/>
    <xf numFmtId="180" fontId="0" fillId="0" borderId="0" xfId="0" applyNumberFormat="1"/>
    <xf numFmtId="182" fontId="21" fillId="107" borderId="38" xfId="175" applyNumberFormat="1" applyFont="1" applyFill="1" applyBorder="1" applyAlignment="1">
      <alignment horizontal="center"/>
    </xf>
    <xf numFmtId="0" fontId="21" fillId="107" borderId="38" xfId="175" applyFont="1" applyFill="1" applyBorder="1" applyAlignment="1">
      <alignment horizontal="center"/>
    </xf>
    <xf numFmtId="0" fontId="21" fillId="107" borderId="38" xfId="175" applyFill="1" applyBorder="1" applyAlignment="1">
      <alignment horizontal="center"/>
    </xf>
    <xf numFmtId="0" fontId="97" fillId="107" borderId="38" xfId="8056" applyFill="1" applyBorder="1" applyAlignment="1">
      <alignment horizontal="center"/>
    </xf>
    <xf numFmtId="182" fontId="21" fillId="107" borderId="38" xfId="175" applyNumberFormat="1" applyFont="1" applyFill="1" applyBorder="1" applyAlignment="1">
      <alignment horizontal="center"/>
    </xf>
    <xf numFmtId="182" fontId="0" fillId="0" borderId="0" xfId="0" applyNumberFormat="1"/>
  </cellXfs>
  <cellStyles count="8060">
    <cellStyle name="_x0013_" xfId="687"/>
    <cellStyle name="_081103 Revenue and Margins Reporting (5)" xfId="688"/>
    <cellStyle name="20 % - Akzent1 2" xfId="4"/>
    <cellStyle name="20 % - Akzent2 2" xfId="5"/>
    <cellStyle name="20 % - Akzent3 2" xfId="6"/>
    <cellStyle name="20 % - Akzent4 2" xfId="7"/>
    <cellStyle name="20 % - Accent1" xfId="8"/>
    <cellStyle name="20 % - Accent2" xfId="9"/>
    <cellStyle name="20 % - Accent3" xfId="10"/>
    <cellStyle name="20 % - Accent4" xfId="11"/>
    <cellStyle name="20 % - Accent5" xfId="12"/>
    <cellStyle name="20 % - Accent6" xfId="13"/>
    <cellStyle name="20% - Accent1" xfId="663" builtinId="30" customBuiltin="1"/>
    <cellStyle name="20% - Accent1 10" xfId="689"/>
    <cellStyle name="20% - Accent1 10 2" xfId="690"/>
    <cellStyle name="20% - Accent1 10 3" xfId="691"/>
    <cellStyle name="20% - Accent1 10 4" xfId="692"/>
    <cellStyle name="20% - Accent1 10 5" xfId="693"/>
    <cellStyle name="20% - Accent1 11" xfId="694"/>
    <cellStyle name="20% - Accent1 11 2" xfId="695"/>
    <cellStyle name="20% - Accent1 11 3" xfId="696"/>
    <cellStyle name="20% - Accent1 11 4" xfId="697"/>
    <cellStyle name="20% - Accent1 11 5" xfId="698"/>
    <cellStyle name="20% - Accent1 12" xfId="699"/>
    <cellStyle name="20% - Accent1 12 2" xfId="700"/>
    <cellStyle name="20% - Accent1 12 3" xfId="701"/>
    <cellStyle name="20% - Accent1 12 4" xfId="702"/>
    <cellStyle name="20% - Accent1 12 5" xfId="703"/>
    <cellStyle name="20% - Accent1 13" xfId="704"/>
    <cellStyle name="20% - Accent1 14" xfId="705"/>
    <cellStyle name="20% - Accent1 15" xfId="706"/>
    <cellStyle name="20% - Accent1 16" xfId="707"/>
    <cellStyle name="20% - Accent1 17" xfId="708"/>
    <cellStyle name="20% - Accent1 18" xfId="709"/>
    <cellStyle name="20% - Accent1 19" xfId="710"/>
    <cellStyle name="20% - Accent1 2" xfId="14"/>
    <cellStyle name="20% - Accent1 2 10" xfId="711"/>
    <cellStyle name="20% - Accent1 2 10 2" xfId="712"/>
    <cellStyle name="20% - Accent1 2 10 3" xfId="713"/>
    <cellStyle name="20% - Accent1 2 10 4" xfId="714"/>
    <cellStyle name="20% - Accent1 2 10 5" xfId="715"/>
    <cellStyle name="20% - Accent1 2 11" xfId="716"/>
    <cellStyle name="20% - Accent1 2 12" xfId="717"/>
    <cellStyle name="20% - Accent1 2 13" xfId="718"/>
    <cellStyle name="20% - Accent1 2 14" xfId="719"/>
    <cellStyle name="20% - Accent1 2 15" xfId="720"/>
    <cellStyle name="20% - Accent1 2 16" xfId="721"/>
    <cellStyle name="20% - Accent1 2 17" xfId="7720"/>
    <cellStyle name="20% - Accent1 2 2" xfId="722"/>
    <cellStyle name="20% - Accent1 2 2 2" xfId="723"/>
    <cellStyle name="20% - Accent1 2 2 3" xfId="724"/>
    <cellStyle name="20% - Accent1 2 2 4" xfId="725"/>
    <cellStyle name="20% - Accent1 2 2 5" xfId="726"/>
    <cellStyle name="20% - Accent1 2 2 6" xfId="727"/>
    <cellStyle name="20% - Accent1 2 2 7" xfId="728"/>
    <cellStyle name="20% - Accent1 2 2 8" xfId="729"/>
    <cellStyle name="20% - Accent1 2 2 9" xfId="730"/>
    <cellStyle name="20% - Accent1 2 3" xfId="731"/>
    <cellStyle name="20% - Accent1 2 3 2" xfId="732"/>
    <cellStyle name="20% - Accent1 2 3 3" xfId="733"/>
    <cellStyle name="20% - Accent1 2 3 4" xfId="734"/>
    <cellStyle name="20% - Accent1 2 3 5" xfId="735"/>
    <cellStyle name="20% - Accent1 2 3 6" xfId="736"/>
    <cellStyle name="20% - Accent1 2 3 7" xfId="737"/>
    <cellStyle name="20% - Accent1 2 3 8" xfId="738"/>
    <cellStyle name="20% - Accent1 2 3 9" xfId="739"/>
    <cellStyle name="20% - Accent1 2 4" xfId="740"/>
    <cellStyle name="20% - Accent1 2 4 2" xfId="741"/>
    <cellStyle name="20% - Accent1 2 4 3" xfId="742"/>
    <cellStyle name="20% - Accent1 2 4 4" xfId="743"/>
    <cellStyle name="20% - Accent1 2 4 5" xfId="744"/>
    <cellStyle name="20% - Accent1 2 4 6" xfId="745"/>
    <cellStyle name="20% - Accent1 2 4 7" xfId="746"/>
    <cellStyle name="20% - Accent1 2 4 8" xfId="747"/>
    <cellStyle name="20% - Accent1 2 4 9" xfId="748"/>
    <cellStyle name="20% - Accent1 2 5" xfId="749"/>
    <cellStyle name="20% - Accent1 2 5 2" xfId="750"/>
    <cellStyle name="20% - Accent1 2 5 3" xfId="751"/>
    <cellStyle name="20% - Accent1 2 5 4" xfId="752"/>
    <cellStyle name="20% - Accent1 2 5 5" xfId="753"/>
    <cellStyle name="20% - Accent1 2 5 6" xfId="754"/>
    <cellStyle name="20% - Accent1 2 5 7" xfId="755"/>
    <cellStyle name="20% - Accent1 2 5 8" xfId="756"/>
    <cellStyle name="20% - Accent1 2 5 9" xfId="757"/>
    <cellStyle name="20% - Accent1 2 6" xfId="758"/>
    <cellStyle name="20% - Accent1 2 7" xfId="759"/>
    <cellStyle name="20% - Accent1 2 8" xfId="760"/>
    <cellStyle name="20% - Accent1 2 9" xfId="761"/>
    <cellStyle name="20% - Accent1 20" xfId="762"/>
    <cellStyle name="20% - Accent1 21" xfId="763"/>
    <cellStyle name="20% - Accent1 22" xfId="764"/>
    <cellStyle name="20% - Accent1 23" xfId="765"/>
    <cellStyle name="20% - Accent1 24" xfId="766"/>
    <cellStyle name="20% - Accent1 25" xfId="767"/>
    <cellStyle name="20% - Accent1 26" xfId="768"/>
    <cellStyle name="20% - Accent1 27" xfId="769"/>
    <cellStyle name="20% - Accent1 3" xfId="15"/>
    <cellStyle name="20% - Accent1 3 10" xfId="770"/>
    <cellStyle name="20% - Accent1 3 11" xfId="7721"/>
    <cellStyle name="20% - Accent1 3 2" xfId="771"/>
    <cellStyle name="20% - Accent1 3 3" xfId="772"/>
    <cellStyle name="20% - Accent1 3 4" xfId="773"/>
    <cellStyle name="20% - Accent1 3 5" xfId="774"/>
    <cellStyle name="20% - Accent1 3 6" xfId="775"/>
    <cellStyle name="20% - Accent1 3 7" xfId="776"/>
    <cellStyle name="20% - Accent1 3 8" xfId="777"/>
    <cellStyle name="20% - Accent1 3 9" xfId="778"/>
    <cellStyle name="20% - Accent1 4" xfId="779"/>
    <cellStyle name="20% - Accent1 4 2" xfId="780"/>
    <cellStyle name="20% - Accent1 4 3" xfId="781"/>
    <cellStyle name="20% - Accent1 4 4" xfId="782"/>
    <cellStyle name="20% - Accent1 4 5" xfId="783"/>
    <cellStyle name="20% - Accent1 4 6" xfId="784"/>
    <cellStyle name="20% - Accent1 5" xfId="785"/>
    <cellStyle name="20% - Accent1 5 2" xfId="786"/>
    <cellStyle name="20% - Accent1 5 3" xfId="787"/>
    <cellStyle name="20% - Accent1 5 4" xfId="788"/>
    <cellStyle name="20% - Accent1 5 5" xfId="789"/>
    <cellStyle name="20% - Accent1 5 6" xfId="790"/>
    <cellStyle name="20% - Accent1 6" xfId="791"/>
    <cellStyle name="20% - Accent1 6 2" xfId="792"/>
    <cellStyle name="20% - Accent1 6 3" xfId="793"/>
    <cellStyle name="20% - Accent1 6 4" xfId="794"/>
    <cellStyle name="20% - Accent1 6 5" xfId="795"/>
    <cellStyle name="20% - Accent1 6 6" xfId="796"/>
    <cellStyle name="20% - Accent1 7" xfId="797"/>
    <cellStyle name="20% - Accent1 7 2" xfId="798"/>
    <cellStyle name="20% - Accent1 7 3" xfId="799"/>
    <cellStyle name="20% - Accent1 7 4" xfId="800"/>
    <cellStyle name="20% - Accent1 7 5" xfId="801"/>
    <cellStyle name="20% - Accent1 7 6" xfId="802"/>
    <cellStyle name="20% - Accent1 8" xfId="803"/>
    <cellStyle name="20% - Accent1 8 2" xfId="804"/>
    <cellStyle name="20% - Accent1 8 3" xfId="805"/>
    <cellStyle name="20% - Accent1 8 4" xfId="806"/>
    <cellStyle name="20% - Accent1 8 5" xfId="807"/>
    <cellStyle name="20% - Accent1 8 6" xfId="808"/>
    <cellStyle name="20% - Accent1 9" xfId="809"/>
    <cellStyle name="20% - Accent1 9 2" xfId="810"/>
    <cellStyle name="20% - Accent1 9 3" xfId="811"/>
    <cellStyle name="20% - Accent1 9 4" xfId="812"/>
    <cellStyle name="20% - Accent1 9 5" xfId="813"/>
    <cellStyle name="20% - Accent2" xfId="667" builtinId="34" customBuiltin="1"/>
    <cellStyle name="20% - Accent2 10" xfId="814"/>
    <cellStyle name="20% - Accent2 10 2" xfId="815"/>
    <cellStyle name="20% - Accent2 10 3" xfId="816"/>
    <cellStyle name="20% - Accent2 10 4" xfId="817"/>
    <cellStyle name="20% - Accent2 10 5" xfId="818"/>
    <cellStyle name="20% - Accent2 11" xfId="819"/>
    <cellStyle name="20% - Accent2 11 2" xfId="820"/>
    <cellStyle name="20% - Accent2 11 3" xfId="821"/>
    <cellStyle name="20% - Accent2 11 4" xfId="822"/>
    <cellStyle name="20% - Accent2 11 5" xfId="823"/>
    <cellStyle name="20% - Accent2 12" xfId="824"/>
    <cellStyle name="20% - Accent2 12 2" xfId="825"/>
    <cellStyle name="20% - Accent2 12 3" xfId="826"/>
    <cellStyle name="20% - Accent2 12 4" xfId="827"/>
    <cellStyle name="20% - Accent2 12 5" xfId="828"/>
    <cellStyle name="20% - Accent2 13" xfId="829"/>
    <cellStyle name="20% - Accent2 14" xfId="830"/>
    <cellStyle name="20% - Accent2 15" xfId="831"/>
    <cellStyle name="20% - Accent2 16" xfId="832"/>
    <cellStyle name="20% - Accent2 17" xfId="833"/>
    <cellStyle name="20% - Accent2 18" xfId="834"/>
    <cellStyle name="20% - Accent2 19" xfId="835"/>
    <cellStyle name="20% - Accent2 2" xfId="16"/>
    <cellStyle name="20% - Accent2 2 10" xfId="836"/>
    <cellStyle name="20% - Accent2 2 11" xfId="837"/>
    <cellStyle name="20% - Accent2 2 11 2" xfId="838"/>
    <cellStyle name="20% - Accent2 2 11 3" xfId="839"/>
    <cellStyle name="20% - Accent2 2 11 4" xfId="840"/>
    <cellStyle name="20% - Accent2 2 11 5" xfId="841"/>
    <cellStyle name="20% - Accent2 2 12" xfId="842"/>
    <cellStyle name="20% - Accent2 2 13" xfId="843"/>
    <cellStyle name="20% - Accent2 2 14" xfId="844"/>
    <cellStyle name="20% - Accent2 2 15" xfId="845"/>
    <cellStyle name="20% - Accent2 2 16" xfId="846"/>
    <cellStyle name="20% - Accent2 2 17" xfId="7722"/>
    <cellStyle name="20% - Accent2 2 2" xfId="847"/>
    <cellStyle name="20% - Accent2 2 2 2" xfId="848"/>
    <cellStyle name="20% - Accent2 2 2 3" xfId="849"/>
    <cellStyle name="20% - Accent2 2 2 4" xfId="850"/>
    <cellStyle name="20% - Accent2 2 2 5" xfId="851"/>
    <cellStyle name="20% - Accent2 2 2 6" xfId="852"/>
    <cellStyle name="20% - Accent2 2 2 7" xfId="853"/>
    <cellStyle name="20% - Accent2 2 2 8" xfId="854"/>
    <cellStyle name="20% - Accent2 2 2 9" xfId="855"/>
    <cellStyle name="20% - Accent2 2 3" xfId="856"/>
    <cellStyle name="20% - Accent2 2 3 2" xfId="857"/>
    <cellStyle name="20% - Accent2 2 3 3" xfId="858"/>
    <cellStyle name="20% - Accent2 2 3 4" xfId="859"/>
    <cellStyle name="20% - Accent2 2 3 5" xfId="860"/>
    <cellStyle name="20% - Accent2 2 3 6" xfId="861"/>
    <cellStyle name="20% - Accent2 2 3 7" xfId="862"/>
    <cellStyle name="20% - Accent2 2 3 8" xfId="863"/>
    <cellStyle name="20% - Accent2 2 3 9" xfId="864"/>
    <cellStyle name="20% - Accent2 2 4" xfId="865"/>
    <cellStyle name="20% - Accent2 2 4 2" xfId="866"/>
    <cellStyle name="20% - Accent2 2 4 3" xfId="867"/>
    <cellStyle name="20% - Accent2 2 4 4" xfId="868"/>
    <cellStyle name="20% - Accent2 2 4 5" xfId="869"/>
    <cellStyle name="20% - Accent2 2 4 6" xfId="870"/>
    <cellStyle name="20% - Accent2 2 4 7" xfId="871"/>
    <cellStyle name="20% - Accent2 2 4 8" xfId="872"/>
    <cellStyle name="20% - Accent2 2 4 9" xfId="873"/>
    <cellStyle name="20% - Accent2 2 5" xfId="874"/>
    <cellStyle name="20% - Accent2 2 5 2" xfId="875"/>
    <cellStyle name="20% - Accent2 2 5 3" xfId="876"/>
    <cellStyle name="20% - Accent2 2 5 4" xfId="877"/>
    <cellStyle name="20% - Accent2 2 5 5" xfId="878"/>
    <cellStyle name="20% - Accent2 2 5 6" xfId="879"/>
    <cellStyle name="20% - Accent2 2 5 7" xfId="880"/>
    <cellStyle name="20% - Accent2 2 5 8" xfId="881"/>
    <cellStyle name="20% - Accent2 2 5 9" xfId="882"/>
    <cellStyle name="20% - Accent2 2 6" xfId="883"/>
    <cellStyle name="20% - Accent2 2 6 2" xfId="884"/>
    <cellStyle name="20% - Accent2 2 6 3" xfId="885"/>
    <cellStyle name="20% - Accent2 2 6 4" xfId="886"/>
    <cellStyle name="20% - Accent2 2 6 5" xfId="887"/>
    <cellStyle name="20% - Accent2 2 7" xfId="888"/>
    <cellStyle name="20% - Accent2 2 8" xfId="889"/>
    <cellStyle name="20% - Accent2 2 9" xfId="890"/>
    <cellStyle name="20% - Accent2 20" xfId="891"/>
    <cellStyle name="20% - Accent2 21" xfId="892"/>
    <cellStyle name="20% - Accent2 22" xfId="893"/>
    <cellStyle name="20% - Accent2 23" xfId="894"/>
    <cellStyle name="20% - Accent2 24" xfId="895"/>
    <cellStyle name="20% - Accent2 25" xfId="896"/>
    <cellStyle name="20% - Accent2 26" xfId="897"/>
    <cellStyle name="20% - Accent2 3" xfId="17"/>
    <cellStyle name="20% - Accent2 3 10" xfId="898"/>
    <cellStyle name="20% - Accent2 3 11" xfId="7723"/>
    <cellStyle name="20% - Accent2 3 2" xfId="899"/>
    <cellStyle name="20% - Accent2 3 3" xfId="900"/>
    <cellStyle name="20% - Accent2 3 4" xfId="901"/>
    <cellStyle name="20% - Accent2 3 5" xfId="902"/>
    <cellStyle name="20% - Accent2 3 6" xfId="903"/>
    <cellStyle name="20% - Accent2 3 7" xfId="904"/>
    <cellStyle name="20% - Accent2 3 8" xfId="905"/>
    <cellStyle name="20% - Accent2 3 9" xfId="906"/>
    <cellStyle name="20% - Accent2 4" xfId="907"/>
    <cellStyle name="20% - Accent2 4 2" xfId="908"/>
    <cellStyle name="20% - Accent2 4 3" xfId="909"/>
    <cellStyle name="20% - Accent2 4 4" xfId="910"/>
    <cellStyle name="20% - Accent2 4 5" xfId="911"/>
    <cellStyle name="20% - Accent2 4 6" xfId="912"/>
    <cellStyle name="20% - Accent2 5" xfId="913"/>
    <cellStyle name="20% - Accent2 5 2" xfId="914"/>
    <cellStyle name="20% - Accent2 5 3" xfId="915"/>
    <cellStyle name="20% - Accent2 5 4" xfId="916"/>
    <cellStyle name="20% - Accent2 5 5" xfId="917"/>
    <cellStyle name="20% - Accent2 5 6" xfId="918"/>
    <cellStyle name="20% - Accent2 6" xfId="919"/>
    <cellStyle name="20% - Accent2 6 2" xfId="920"/>
    <cellStyle name="20% - Accent2 6 3" xfId="921"/>
    <cellStyle name="20% - Accent2 6 4" xfId="922"/>
    <cellStyle name="20% - Accent2 6 5" xfId="923"/>
    <cellStyle name="20% - Accent2 6 6" xfId="924"/>
    <cellStyle name="20% - Accent2 7" xfId="925"/>
    <cellStyle name="20% - Accent2 7 2" xfId="926"/>
    <cellStyle name="20% - Accent2 7 3" xfId="927"/>
    <cellStyle name="20% - Accent2 7 4" xfId="928"/>
    <cellStyle name="20% - Accent2 7 5" xfId="929"/>
    <cellStyle name="20% - Accent2 7 6" xfId="930"/>
    <cellStyle name="20% - Accent2 8" xfId="931"/>
    <cellStyle name="20% - Accent2 8 2" xfId="932"/>
    <cellStyle name="20% - Accent2 8 3" xfId="933"/>
    <cellStyle name="20% - Accent2 8 4" xfId="934"/>
    <cellStyle name="20% - Accent2 8 5" xfId="935"/>
    <cellStyle name="20% - Accent2 8 6" xfId="936"/>
    <cellStyle name="20% - Accent2 9" xfId="937"/>
    <cellStyle name="20% - Accent2 9 2" xfId="938"/>
    <cellStyle name="20% - Accent2 9 3" xfId="939"/>
    <cellStyle name="20% - Accent2 9 4" xfId="940"/>
    <cellStyle name="20% - Accent2 9 5" xfId="941"/>
    <cellStyle name="20% - Accent3" xfId="671" builtinId="38" customBuiltin="1"/>
    <cellStyle name="20% - Accent3 10" xfId="942"/>
    <cellStyle name="20% - Accent3 10 2" xfId="943"/>
    <cellStyle name="20% - Accent3 10 3" xfId="944"/>
    <cellStyle name="20% - Accent3 10 4" xfId="945"/>
    <cellStyle name="20% - Accent3 10 5" xfId="946"/>
    <cellStyle name="20% - Accent3 11" xfId="947"/>
    <cellStyle name="20% - Accent3 11 2" xfId="948"/>
    <cellStyle name="20% - Accent3 11 3" xfId="949"/>
    <cellStyle name="20% - Accent3 11 4" xfId="950"/>
    <cellStyle name="20% - Accent3 11 5" xfId="951"/>
    <cellStyle name="20% - Accent3 12" xfId="952"/>
    <cellStyle name="20% - Accent3 12 2" xfId="953"/>
    <cellStyle name="20% - Accent3 12 3" xfId="954"/>
    <cellStyle name="20% - Accent3 12 4" xfId="955"/>
    <cellStyle name="20% - Accent3 12 5" xfId="956"/>
    <cellStyle name="20% - Accent3 13" xfId="957"/>
    <cellStyle name="20% - Accent3 14" xfId="958"/>
    <cellStyle name="20% - Accent3 15" xfId="959"/>
    <cellStyle name="20% - Accent3 16" xfId="960"/>
    <cellStyle name="20% - Accent3 17" xfId="961"/>
    <cellStyle name="20% - Accent3 18" xfId="962"/>
    <cellStyle name="20% - Accent3 19" xfId="963"/>
    <cellStyle name="20% - Accent3 2" xfId="18"/>
    <cellStyle name="20% - Accent3 2 10" xfId="964"/>
    <cellStyle name="20% - Accent3 2 11" xfId="965"/>
    <cellStyle name="20% - Accent3 2 11 2" xfId="966"/>
    <cellStyle name="20% - Accent3 2 11 3" xfId="967"/>
    <cellStyle name="20% - Accent3 2 11 4" xfId="968"/>
    <cellStyle name="20% - Accent3 2 11 5" xfId="969"/>
    <cellStyle name="20% - Accent3 2 12" xfId="970"/>
    <cellStyle name="20% - Accent3 2 13" xfId="971"/>
    <cellStyle name="20% - Accent3 2 14" xfId="972"/>
    <cellStyle name="20% - Accent3 2 15" xfId="973"/>
    <cellStyle name="20% - Accent3 2 16" xfId="974"/>
    <cellStyle name="20% - Accent3 2 17" xfId="7724"/>
    <cellStyle name="20% - Accent3 2 2" xfId="975"/>
    <cellStyle name="20% - Accent3 2 2 2" xfId="976"/>
    <cellStyle name="20% - Accent3 2 2 3" xfId="977"/>
    <cellStyle name="20% - Accent3 2 2 4" xfId="978"/>
    <cellStyle name="20% - Accent3 2 2 5" xfId="979"/>
    <cellStyle name="20% - Accent3 2 2 6" xfId="980"/>
    <cellStyle name="20% - Accent3 2 2 7" xfId="981"/>
    <cellStyle name="20% - Accent3 2 2 8" xfId="982"/>
    <cellStyle name="20% - Accent3 2 2 9" xfId="983"/>
    <cellStyle name="20% - Accent3 2 3" xfId="984"/>
    <cellStyle name="20% - Accent3 2 3 2" xfId="985"/>
    <cellStyle name="20% - Accent3 2 3 3" xfId="986"/>
    <cellStyle name="20% - Accent3 2 3 4" xfId="987"/>
    <cellStyle name="20% - Accent3 2 3 5" xfId="988"/>
    <cellStyle name="20% - Accent3 2 3 6" xfId="989"/>
    <cellStyle name="20% - Accent3 2 3 7" xfId="990"/>
    <cellStyle name="20% - Accent3 2 3 8" xfId="991"/>
    <cellStyle name="20% - Accent3 2 3 9" xfId="992"/>
    <cellStyle name="20% - Accent3 2 4" xfId="993"/>
    <cellStyle name="20% - Accent3 2 4 2" xfId="994"/>
    <cellStyle name="20% - Accent3 2 4 3" xfId="995"/>
    <cellStyle name="20% - Accent3 2 4 4" xfId="996"/>
    <cellStyle name="20% - Accent3 2 4 5" xfId="997"/>
    <cellStyle name="20% - Accent3 2 4 6" xfId="998"/>
    <cellStyle name="20% - Accent3 2 4 7" xfId="999"/>
    <cellStyle name="20% - Accent3 2 4 8" xfId="1000"/>
    <cellStyle name="20% - Accent3 2 4 9" xfId="1001"/>
    <cellStyle name="20% - Accent3 2 5" xfId="1002"/>
    <cellStyle name="20% - Accent3 2 5 2" xfId="1003"/>
    <cellStyle name="20% - Accent3 2 5 3" xfId="1004"/>
    <cellStyle name="20% - Accent3 2 5 4" xfId="1005"/>
    <cellStyle name="20% - Accent3 2 5 5" xfId="1006"/>
    <cellStyle name="20% - Accent3 2 5 6" xfId="1007"/>
    <cellStyle name="20% - Accent3 2 5 7" xfId="1008"/>
    <cellStyle name="20% - Accent3 2 5 8" xfId="1009"/>
    <cellStyle name="20% - Accent3 2 5 9" xfId="1010"/>
    <cellStyle name="20% - Accent3 2 6" xfId="1011"/>
    <cellStyle name="20% - Accent3 2 6 2" xfId="1012"/>
    <cellStyle name="20% - Accent3 2 6 3" xfId="1013"/>
    <cellStyle name="20% - Accent3 2 6 4" xfId="1014"/>
    <cellStyle name="20% - Accent3 2 6 5" xfId="1015"/>
    <cellStyle name="20% - Accent3 2 7" xfId="1016"/>
    <cellStyle name="20% - Accent3 2 8" xfId="1017"/>
    <cellStyle name="20% - Accent3 2 9" xfId="1018"/>
    <cellStyle name="20% - Accent3 20" xfId="1019"/>
    <cellStyle name="20% - Accent3 21" xfId="1020"/>
    <cellStyle name="20% - Accent3 22" xfId="1021"/>
    <cellStyle name="20% - Accent3 23" xfId="1022"/>
    <cellStyle name="20% - Accent3 24" xfId="1023"/>
    <cellStyle name="20% - Accent3 25" xfId="1024"/>
    <cellStyle name="20% - Accent3 26" xfId="1025"/>
    <cellStyle name="20% - Accent3 3" xfId="19"/>
    <cellStyle name="20% - Accent3 3 10" xfId="1026"/>
    <cellStyle name="20% - Accent3 3 11" xfId="7725"/>
    <cellStyle name="20% - Accent3 3 2" xfId="1027"/>
    <cellStyle name="20% - Accent3 3 3" xfId="1028"/>
    <cellStyle name="20% - Accent3 3 4" xfId="1029"/>
    <cellStyle name="20% - Accent3 3 5" xfId="1030"/>
    <cellStyle name="20% - Accent3 3 6" xfId="1031"/>
    <cellStyle name="20% - Accent3 3 7" xfId="1032"/>
    <cellStyle name="20% - Accent3 3 8" xfId="1033"/>
    <cellStyle name="20% - Accent3 3 9" xfId="1034"/>
    <cellStyle name="20% - Accent3 4" xfId="1035"/>
    <cellStyle name="20% - Accent3 4 2" xfId="1036"/>
    <cellStyle name="20% - Accent3 4 3" xfId="1037"/>
    <cellStyle name="20% - Accent3 4 4" xfId="1038"/>
    <cellStyle name="20% - Accent3 4 5" xfId="1039"/>
    <cellStyle name="20% - Accent3 4 6" xfId="1040"/>
    <cellStyle name="20% - Accent3 5" xfId="1041"/>
    <cellStyle name="20% - Accent3 5 2" xfId="1042"/>
    <cellStyle name="20% - Accent3 5 3" xfId="1043"/>
    <cellStyle name="20% - Accent3 5 4" xfId="1044"/>
    <cellStyle name="20% - Accent3 5 5" xfId="1045"/>
    <cellStyle name="20% - Accent3 5 6" xfId="1046"/>
    <cellStyle name="20% - Accent3 6" xfId="1047"/>
    <cellStyle name="20% - Accent3 6 2" xfId="1048"/>
    <cellStyle name="20% - Accent3 6 3" xfId="1049"/>
    <cellStyle name="20% - Accent3 6 4" xfId="1050"/>
    <cellStyle name="20% - Accent3 6 5" xfId="1051"/>
    <cellStyle name="20% - Accent3 6 6" xfId="1052"/>
    <cellStyle name="20% - Accent3 7" xfId="1053"/>
    <cellStyle name="20% - Accent3 7 2" xfId="1054"/>
    <cellStyle name="20% - Accent3 7 3" xfId="1055"/>
    <cellStyle name="20% - Accent3 7 4" xfId="1056"/>
    <cellStyle name="20% - Accent3 7 5" xfId="1057"/>
    <cellStyle name="20% - Accent3 7 6" xfId="1058"/>
    <cellStyle name="20% - Accent3 8" xfId="1059"/>
    <cellStyle name="20% - Accent3 8 2" xfId="1060"/>
    <cellStyle name="20% - Accent3 8 3" xfId="1061"/>
    <cellStyle name="20% - Accent3 8 4" xfId="1062"/>
    <cellStyle name="20% - Accent3 8 5" xfId="1063"/>
    <cellStyle name="20% - Accent3 8 6" xfId="1064"/>
    <cellStyle name="20% - Accent3 9" xfId="1065"/>
    <cellStyle name="20% - Accent3 9 2" xfId="1066"/>
    <cellStyle name="20% - Accent3 9 3" xfId="1067"/>
    <cellStyle name="20% - Accent3 9 4" xfId="1068"/>
    <cellStyle name="20% - Accent3 9 5" xfId="1069"/>
    <cellStyle name="20% - Accent4" xfId="675" builtinId="42" customBuiltin="1"/>
    <cellStyle name="20% - Accent4 10" xfId="1070"/>
    <cellStyle name="20% - Accent4 10 2" xfId="1071"/>
    <cellStyle name="20% - Accent4 10 3" xfId="1072"/>
    <cellStyle name="20% - Accent4 10 4" xfId="1073"/>
    <cellStyle name="20% - Accent4 10 5" xfId="1074"/>
    <cellStyle name="20% - Accent4 11" xfId="1075"/>
    <cellStyle name="20% - Accent4 11 2" xfId="1076"/>
    <cellStyle name="20% - Accent4 11 3" xfId="1077"/>
    <cellStyle name="20% - Accent4 11 4" xfId="1078"/>
    <cellStyle name="20% - Accent4 11 5" xfId="1079"/>
    <cellStyle name="20% - Accent4 12" xfId="1080"/>
    <cellStyle name="20% - Accent4 12 2" xfId="1081"/>
    <cellStyle name="20% - Accent4 12 3" xfId="1082"/>
    <cellStyle name="20% - Accent4 12 4" xfId="1083"/>
    <cellStyle name="20% - Accent4 12 5" xfId="1084"/>
    <cellStyle name="20% - Accent4 13" xfId="1085"/>
    <cellStyle name="20% - Accent4 14" xfId="1086"/>
    <cellStyle name="20% - Accent4 15" xfId="1087"/>
    <cellStyle name="20% - Accent4 16" xfId="1088"/>
    <cellStyle name="20% - Accent4 17" xfId="1089"/>
    <cellStyle name="20% - Accent4 18" xfId="1090"/>
    <cellStyle name="20% - Accent4 19" xfId="1091"/>
    <cellStyle name="20% - Accent4 2" xfId="20"/>
    <cellStyle name="20% - Accent4 2 10" xfId="1092"/>
    <cellStyle name="20% - Accent4 2 11" xfId="1093"/>
    <cellStyle name="20% - Accent4 2 11 2" xfId="1094"/>
    <cellStyle name="20% - Accent4 2 11 3" xfId="1095"/>
    <cellStyle name="20% - Accent4 2 11 4" xfId="1096"/>
    <cellStyle name="20% - Accent4 2 11 5" xfId="1097"/>
    <cellStyle name="20% - Accent4 2 12" xfId="1098"/>
    <cellStyle name="20% - Accent4 2 13" xfId="1099"/>
    <cellStyle name="20% - Accent4 2 14" xfId="1100"/>
    <cellStyle name="20% - Accent4 2 15" xfId="1101"/>
    <cellStyle name="20% - Accent4 2 16" xfId="1102"/>
    <cellStyle name="20% - Accent4 2 17" xfId="7726"/>
    <cellStyle name="20% - Accent4 2 2" xfId="1103"/>
    <cellStyle name="20% - Accent4 2 2 2" xfId="1104"/>
    <cellStyle name="20% - Accent4 2 2 3" xfId="1105"/>
    <cellStyle name="20% - Accent4 2 2 4" xfId="1106"/>
    <cellStyle name="20% - Accent4 2 2 5" xfId="1107"/>
    <cellStyle name="20% - Accent4 2 2 6" xfId="1108"/>
    <cellStyle name="20% - Accent4 2 2 7" xfId="1109"/>
    <cellStyle name="20% - Accent4 2 2 8" xfId="1110"/>
    <cellStyle name="20% - Accent4 2 2 9" xfId="1111"/>
    <cellStyle name="20% - Accent4 2 3" xfId="1112"/>
    <cellStyle name="20% - Accent4 2 3 2" xfId="1113"/>
    <cellStyle name="20% - Accent4 2 3 3" xfId="1114"/>
    <cellStyle name="20% - Accent4 2 3 4" xfId="1115"/>
    <cellStyle name="20% - Accent4 2 3 5" xfId="1116"/>
    <cellStyle name="20% - Accent4 2 3 6" xfId="1117"/>
    <cellStyle name="20% - Accent4 2 3 7" xfId="1118"/>
    <cellStyle name="20% - Accent4 2 3 8" xfId="1119"/>
    <cellStyle name="20% - Accent4 2 3 9" xfId="1120"/>
    <cellStyle name="20% - Accent4 2 4" xfId="1121"/>
    <cellStyle name="20% - Accent4 2 4 2" xfId="1122"/>
    <cellStyle name="20% - Accent4 2 4 3" xfId="1123"/>
    <cellStyle name="20% - Accent4 2 4 4" xfId="1124"/>
    <cellStyle name="20% - Accent4 2 4 5" xfId="1125"/>
    <cellStyle name="20% - Accent4 2 4 6" xfId="1126"/>
    <cellStyle name="20% - Accent4 2 4 7" xfId="1127"/>
    <cellStyle name="20% - Accent4 2 4 8" xfId="1128"/>
    <cellStyle name="20% - Accent4 2 4 9" xfId="1129"/>
    <cellStyle name="20% - Accent4 2 5" xfId="1130"/>
    <cellStyle name="20% - Accent4 2 5 2" xfId="1131"/>
    <cellStyle name="20% - Accent4 2 5 3" xfId="1132"/>
    <cellStyle name="20% - Accent4 2 5 4" xfId="1133"/>
    <cellStyle name="20% - Accent4 2 5 5" xfId="1134"/>
    <cellStyle name="20% - Accent4 2 5 6" xfId="1135"/>
    <cellStyle name="20% - Accent4 2 5 7" xfId="1136"/>
    <cellStyle name="20% - Accent4 2 5 8" xfId="1137"/>
    <cellStyle name="20% - Accent4 2 5 9" xfId="1138"/>
    <cellStyle name="20% - Accent4 2 6" xfId="1139"/>
    <cellStyle name="20% - Accent4 2 6 2" xfId="1140"/>
    <cellStyle name="20% - Accent4 2 6 3" xfId="1141"/>
    <cellStyle name="20% - Accent4 2 6 4" xfId="1142"/>
    <cellStyle name="20% - Accent4 2 6 5" xfId="1143"/>
    <cellStyle name="20% - Accent4 2 7" xfId="1144"/>
    <cellStyle name="20% - Accent4 2 8" xfId="1145"/>
    <cellStyle name="20% - Accent4 2 9" xfId="1146"/>
    <cellStyle name="20% - Accent4 20" xfId="1147"/>
    <cellStyle name="20% - Accent4 21" xfId="1148"/>
    <cellStyle name="20% - Accent4 22" xfId="1149"/>
    <cellStyle name="20% - Accent4 23" xfId="1150"/>
    <cellStyle name="20% - Accent4 24" xfId="1151"/>
    <cellStyle name="20% - Accent4 25" xfId="1152"/>
    <cellStyle name="20% - Accent4 26" xfId="1153"/>
    <cellStyle name="20% - Accent4 3" xfId="21"/>
    <cellStyle name="20% - Accent4 3 10" xfId="1154"/>
    <cellStyle name="20% - Accent4 3 11" xfId="7727"/>
    <cellStyle name="20% - Accent4 3 2" xfId="1155"/>
    <cellStyle name="20% - Accent4 3 3" xfId="1156"/>
    <cellStyle name="20% - Accent4 3 4" xfId="1157"/>
    <cellStyle name="20% - Accent4 3 5" xfId="1158"/>
    <cellStyle name="20% - Accent4 3 6" xfId="1159"/>
    <cellStyle name="20% - Accent4 3 7" xfId="1160"/>
    <cellStyle name="20% - Accent4 3 8" xfId="1161"/>
    <cellStyle name="20% - Accent4 3 9" xfId="1162"/>
    <cellStyle name="20% - Accent4 4" xfId="1163"/>
    <cellStyle name="20% - Accent4 4 2" xfId="1164"/>
    <cellStyle name="20% - Accent4 4 3" xfId="1165"/>
    <cellStyle name="20% - Accent4 4 4" xfId="1166"/>
    <cellStyle name="20% - Accent4 4 5" xfId="1167"/>
    <cellStyle name="20% - Accent4 4 6" xfId="1168"/>
    <cellStyle name="20% - Accent4 5" xfId="1169"/>
    <cellStyle name="20% - Accent4 5 2" xfId="1170"/>
    <cellStyle name="20% - Accent4 5 3" xfId="1171"/>
    <cellStyle name="20% - Accent4 5 4" xfId="1172"/>
    <cellStyle name="20% - Accent4 5 5" xfId="1173"/>
    <cellStyle name="20% - Accent4 5 6" xfId="1174"/>
    <cellStyle name="20% - Accent4 6" xfId="1175"/>
    <cellStyle name="20% - Accent4 6 2" xfId="1176"/>
    <cellStyle name="20% - Accent4 6 3" xfId="1177"/>
    <cellStyle name="20% - Accent4 6 4" xfId="1178"/>
    <cellStyle name="20% - Accent4 6 5" xfId="1179"/>
    <cellStyle name="20% - Accent4 6 6" xfId="1180"/>
    <cellStyle name="20% - Accent4 7" xfId="1181"/>
    <cellStyle name="20% - Accent4 7 2" xfId="1182"/>
    <cellStyle name="20% - Accent4 7 3" xfId="1183"/>
    <cellStyle name="20% - Accent4 7 4" xfId="1184"/>
    <cellStyle name="20% - Accent4 7 5" xfId="1185"/>
    <cellStyle name="20% - Accent4 7 6" xfId="1186"/>
    <cellStyle name="20% - Accent4 8" xfId="1187"/>
    <cellStyle name="20% - Accent4 8 2" xfId="1188"/>
    <cellStyle name="20% - Accent4 8 3" xfId="1189"/>
    <cellStyle name="20% - Accent4 8 4" xfId="1190"/>
    <cellStyle name="20% - Accent4 8 5" xfId="1191"/>
    <cellStyle name="20% - Accent4 8 6" xfId="1192"/>
    <cellStyle name="20% - Accent4 9" xfId="1193"/>
    <cellStyle name="20% - Accent4 9 2" xfId="1194"/>
    <cellStyle name="20% - Accent4 9 3" xfId="1195"/>
    <cellStyle name="20% - Accent4 9 4" xfId="1196"/>
    <cellStyle name="20% - Accent4 9 5" xfId="1197"/>
    <cellStyle name="20% - Accent5" xfId="679" builtinId="46" customBuiltin="1"/>
    <cellStyle name="20% - Accent5 10" xfId="1198"/>
    <cellStyle name="20% - Accent5 11" xfId="1199"/>
    <cellStyle name="20% - Accent5 12" xfId="1200"/>
    <cellStyle name="20% - Accent5 13" xfId="1201"/>
    <cellStyle name="20% - Accent5 14" xfId="1202"/>
    <cellStyle name="20% - Accent5 15" xfId="1203"/>
    <cellStyle name="20% - Accent5 16" xfId="1204"/>
    <cellStyle name="20% - Accent5 2" xfId="22"/>
    <cellStyle name="20% - Accent5 2 10" xfId="1205"/>
    <cellStyle name="20% - Accent5 2 11" xfId="1206"/>
    <cellStyle name="20% - Accent5 2 11 2" xfId="1207"/>
    <cellStyle name="20% - Accent5 2 11 3" xfId="1208"/>
    <cellStyle name="20% - Accent5 2 11 4" xfId="1209"/>
    <cellStyle name="20% - Accent5 2 11 5" xfId="1210"/>
    <cellStyle name="20% - Accent5 2 12" xfId="1211"/>
    <cellStyle name="20% - Accent5 2 13" xfId="1212"/>
    <cellStyle name="20% - Accent5 2 14" xfId="1213"/>
    <cellStyle name="20% - Accent5 2 15" xfId="1214"/>
    <cellStyle name="20% - Accent5 2 16" xfId="1215"/>
    <cellStyle name="20% - Accent5 2 2" xfId="1216"/>
    <cellStyle name="20% - Accent5 2 2 2" xfId="1217"/>
    <cellStyle name="20% - Accent5 2 2 3" xfId="1218"/>
    <cellStyle name="20% - Accent5 2 2 4" xfId="1219"/>
    <cellStyle name="20% - Accent5 2 2 5" xfId="1220"/>
    <cellStyle name="20% - Accent5 2 2 6" xfId="1221"/>
    <cellStyle name="20% - Accent5 2 2 7" xfId="1222"/>
    <cellStyle name="20% - Accent5 2 2 8" xfId="1223"/>
    <cellStyle name="20% - Accent5 2 2 9" xfId="1224"/>
    <cellStyle name="20% - Accent5 2 3" xfId="1225"/>
    <cellStyle name="20% - Accent5 2 3 2" xfId="1226"/>
    <cellStyle name="20% - Accent5 2 3 3" xfId="1227"/>
    <cellStyle name="20% - Accent5 2 3 4" xfId="1228"/>
    <cellStyle name="20% - Accent5 2 3 5" xfId="1229"/>
    <cellStyle name="20% - Accent5 2 3 6" xfId="1230"/>
    <cellStyle name="20% - Accent5 2 3 7" xfId="1231"/>
    <cellStyle name="20% - Accent5 2 3 8" xfId="1232"/>
    <cellStyle name="20% - Accent5 2 3 9" xfId="1233"/>
    <cellStyle name="20% - Accent5 2 4" xfId="1234"/>
    <cellStyle name="20% - Accent5 2 4 2" xfId="1235"/>
    <cellStyle name="20% - Accent5 2 4 3" xfId="1236"/>
    <cellStyle name="20% - Accent5 2 4 4" xfId="1237"/>
    <cellStyle name="20% - Accent5 2 4 5" xfId="1238"/>
    <cellStyle name="20% - Accent5 2 4 6" xfId="1239"/>
    <cellStyle name="20% - Accent5 2 4 7" xfId="1240"/>
    <cellStyle name="20% - Accent5 2 4 8" xfId="1241"/>
    <cellStyle name="20% - Accent5 2 4 9" xfId="1242"/>
    <cellStyle name="20% - Accent5 2 5" xfId="1243"/>
    <cellStyle name="20% - Accent5 2 5 2" xfId="1244"/>
    <cellStyle name="20% - Accent5 2 5 3" xfId="1245"/>
    <cellStyle name="20% - Accent5 2 5 4" xfId="1246"/>
    <cellStyle name="20% - Accent5 2 5 5" xfId="1247"/>
    <cellStyle name="20% - Accent5 2 6" xfId="1248"/>
    <cellStyle name="20% - Accent5 2 6 2" xfId="1249"/>
    <cellStyle name="20% - Accent5 2 6 3" xfId="1250"/>
    <cellStyle name="20% - Accent5 2 6 4" xfId="1251"/>
    <cellStyle name="20% - Accent5 2 6 5" xfId="1252"/>
    <cellStyle name="20% - Accent5 2 7" xfId="1253"/>
    <cellStyle name="20% - Accent5 2 8" xfId="1254"/>
    <cellStyle name="20% - Accent5 2 9" xfId="1255"/>
    <cellStyle name="20% - Accent5 3" xfId="1256"/>
    <cellStyle name="20% - Accent5 3 10" xfId="1257"/>
    <cellStyle name="20% - Accent5 3 2" xfId="1258"/>
    <cellStyle name="20% - Accent5 3 3" xfId="1259"/>
    <cellStyle name="20% - Accent5 3 4" xfId="1260"/>
    <cellStyle name="20% - Accent5 3 5" xfId="1261"/>
    <cellStyle name="20% - Accent5 3 6" xfId="1262"/>
    <cellStyle name="20% - Accent5 3 6 2" xfId="1263"/>
    <cellStyle name="20% - Accent5 3 6 3" xfId="1264"/>
    <cellStyle name="20% - Accent5 3 6 4" xfId="1265"/>
    <cellStyle name="20% - Accent5 3 6 5" xfId="1266"/>
    <cellStyle name="20% - Accent5 3 7" xfId="1267"/>
    <cellStyle name="20% - Accent5 3 8" xfId="1268"/>
    <cellStyle name="20% - Accent5 3 9" xfId="1269"/>
    <cellStyle name="20% - Accent5 4" xfId="1270"/>
    <cellStyle name="20% - Accent5 4 10" xfId="1271"/>
    <cellStyle name="20% - Accent5 4 2" xfId="1272"/>
    <cellStyle name="20% - Accent5 4 2 2" xfId="1273"/>
    <cellStyle name="20% - Accent5 4 2 3" xfId="1274"/>
    <cellStyle name="20% - Accent5 4 2 4" xfId="1275"/>
    <cellStyle name="20% - Accent5 4 2 5" xfId="1276"/>
    <cellStyle name="20% - Accent5 4 3" xfId="1277"/>
    <cellStyle name="20% - Accent5 4 4" xfId="1278"/>
    <cellStyle name="20% - Accent5 4 5" xfId="1279"/>
    <cellStyle name="20% - Accent5 4 6" xfId="1280"/>
    <cellStyle name="20% - Accent5 4 7" xfId="1281"/>
    <cellStyle name="20% - Accent5 4 8" xfId="1282"/>
    <cellStyle name="20% - Accent5 4 9" xfId="1283"/>
    <cellStyle name="20% - Accent5 5" xfId="1284"/>
    <cellStyle name="20% - Accent5 5 2" xfId="1285"/>
    <cellStyle name="20% - Accent5 5 3" xfId="1286"/>
    <cellStyle name="20% - Accent5 5 4" xfId="1287"/>
    <cellStyle name="20% - Accent5 5 5" xfId="1288"/>
    <cellStyle name="20% - Accent5 5 6" xfId="1289"/>
    <cellStyle name="20% - Accent5 6" xfId="1290"/>
    <cellStyle name="20% - Accent5 6 2" xfId="1291"/>
    <cellStyle name="20% - Accent5 6 3" xfId="1292"/>
    <cellStyle name="20% - Accent5 6 4" xfId="1293"/>
    <cellStyle name="20% - Accent5 6 5" xfId="1294"/>
    <cellStyle name="20% - Accent5 6 6" xfId="1295"/>
    <cellStyle name="20% - Accent5 7" xfId="1296"/>
    <cellStyle name="20% - Accent5 7 2" xfId="1297"/>
    <cellStyle name="20% - Accent5 7 3" xfId="1298"/>
    <cellStyle name="20% - Accent5 7 4" xfId="1299"/>
    <cellStyle name="20% - Accent5 7 5" xfId="1300"/>
    <cellStyle name="20% - Accent5 7 6" xfId="1301"/>
    <cellStyle name="20% - Accent5 8" xfId="1302"/>
    <cellStyle name="20% - Accent5 8 2" xfId="1303"/>
    <cellStyle name="20% - Accent5 9" xfId="1304"/>
    <cellStyle name="20% - Accent6" xfId="683" builtinId="50" customBuiltin="1"/>
    <cellStyle name="20% - Accent6 10" xfId="1305"/>
    <cellStyle name="20% - Accent6 10 2" xfId="1306"/>
    <cellStyle name="20% - Accent6 10 3" xfId="1307"/>
    <cellStyle name="20% - Accent6 10 4" xfId="1308"/>
    <cellStyle name="20% - Accent6 10 5" xfId="1309"/>
    <cellStyle name="20% - Accent6 11" xfId="1310"/>
    <cellStyle name="20% - Accent6 11 2" xfId="1311"/>
    <cellStyle name="20% - Accent6 11 3" xfId="1312"/>
    <cellStyle name="20% - Accent6 11 4" xfId="1313"/>
    <cellStyle name="20% - Accent6 11 5" xfId="1314"/>
    <cellStyle name="20% - Accent6 12" xfId="1315"/>
    <cellStyle name="20% - Accent6 12 2" xfId="1316"/>
    <cellStyle name="20% - Accent6 12 3" xfId="1317"/>
    <cellStyle name="20% - Accent6 12 4" xfId="1318"/>
    <cellStyle name="20% - Accent6 12 5" xfId="1319"/>
    <cellStyle name="20% - Accent6 13" xfId="1320"/>
    <cellStyle name="20% - Accent6 14" xfId="1321"/>
    <cellStyle name="20% - Accent6 15" xfId="1322"/>
    <cellStyle name="20% - Accent6 16" xfId="1323"/>
    <cellStyle name="20% - Accent6 17" xfId="1324"/>
    <cellStyle name="20% - Accent6 18" xfId="1325"/>
    <cellStyle name="20% - Accent6 19" xfId="1326"/>
    <cellStyle name="20% - Accent6 2" xfId="23"/>
    <cellStyle name="20% - Accent6 2 10" xfId="1327"/>
    <cellStyle name="20% - Accent6 2 10 2" xfId="1328"/>
    <cellStyle name="20% - Accent6 2 10 3" xfId="1329"/>
    <cellStyle name="20% - Accent6 2 10 4" xfId="1330"/>
    <cellStyle name="20% - Accent6 2 10 5" xfId="1331"/>
    <cellStyle name="20% - Accent6 2 11" xfId="1332"/>
    <cellStyle name="20% - Accent6 2 12" xfId="1333"/>
    <cellStyle name="20% - Accent6 2 13" xfId="1334"/>
    <cellStyle name="20% - Accent6 2 14" xfId="1335"/>
    <cellStyle name="20% - Accent6 2 15" xfId="1336"/>
    <cellStyle name="20% - Accent6 2 16" xfId="1337"/>
    <cellStyle name="20% - Accent6 2 17" xfId="7728"/>
    <cellStyle name="20% - Accent6 2 2" xfId="1338"/>
    <cellStyle name="20% - Accent6 2 2 2" xfId="1339"/>
    <cellStyle name="20% - Accent6 2 2 3" xfId="1340"/>
    <cellStyle name="20% - Accent6 2 2 4" xfId="1341"/>
    <cellStyle name="20% - Accent6 2 2 5" xfId="1342"/>
    <cellStyle name="20% - Accent6 2 2 6" xfId="1343"/>
    <cellStyle name="20% - Accent6 2 2 7" xfId="1344"/>
    <cellStyle name="20% - Accent6 2 2 8" xfId="1345"/>
    <cellStyle name="20% - Accent6 2 2 9" xfId="1346"/>
    <cellStyle name="20% - Accent6 2 3" xfId="1347"/>
    <cellStyle name="20% - Accent6 2 3 2" xfId="1348"/>
    <cellStyle name="20% - Accent6 2 3 3" xfId="1349"/>
    <cellStyle name="20% - Accent6 2 3 4" xfId="1350"/>
    <cellStyle name="20% - Accent6 2 3 5" xfId="1351"/>
    <cellStyle name="20% - Accent6 2 3 6" xfId="1352"/>
    <cellStyle name="20% - Accent6 2 3 7" xfId="1353"/>
    <cellStyle name="20% - Accent6 2 3 8" xfId="1354"/>
    <cellStyle name="20% - Accent6 2 3 9" xfId="1355"/>
    <cellStyle name="20% - Accent6 2 4" xfId="1356"/>
    <cellStyle name="20% - Accent6 2 4 2" xfId="1357"/>
    <cellStyle name="20% - Accent6 2 4 3" xfId="1358"/>
    <cellStyle name="20% - Accent6 2 4 4" xfId="1359"/>
    <cellStyle name="20% - Accent6 2 4 5" xfId="1360"/>
    <cellStyle name="20% - Accent6 2 4 6" xfId="1361"/>
    <cellStyle name="20% - Accent6 2 4 7" xfId="1362"/>
    <cellStyle name="20% - Accent6 2 4 8" xfId="1363"/>
    <cellStyle name="20% - Accent6 2 4 9" xfId="1364"/>
    <cellStyle name="20% - Accent6 2 5" xfId="1365"/>
    <cellStyle name="20% - Accent6 2 5 2" xfId="1366"/>
    <cellStyle name="20% - Accent6 2 5 3" xfId="1367"/>
    <cellStyle name="20% - Accent6 2 5 4" xfId="1368"/>
    <cellStyle name="20% - Accent6 2 5 5" xfId="1369"/>
    <cellStyle name="20% - Accent6 2 5 6" xfId="1370"/>
    <cellStyle name="20% - Accent6 2 5 7" xfId="1371"/>
    <cellStyle name="20% - Accent6 2 5 8" xfId="1372"/>
    <cellStyle name="20% - Accent6 2 5 9" xfId="1373"/>
    <cellStyle name="20% - Accent6 2 6" xfId="1374"/>
    <cellStyle name="20% - Accent6 2 7" xfId="1375"/>
    <cellStyle name="20% - Accent6 2 8" xfId="1376"/>
    <cellStyle name="20% - Accent6 2 9" xfId="1377"/>
    <cellStyle name="20% - Accent6 20" xfId="1378"/>
    <cellStyle name="20% - Accent6 21" xfId="1379"/>
    <cellStyle name="20% - Accent6 22" xfId="1380"/>
    <cellStyle name="20% - Accent6 23" xfId="1381"/>
    <cellStyle name="20% - Accent6 24" xfId="1382"/>
    <cellStyle name="20% - Accent6 25" xfId="1383"/>
    <cellStyle name="20% - Accent6 26" xfId="1384"/>
    <cellStyle name="20% - Accent6 27" xfId="1385"/>
    <cellStyle name="20% - Accent6 3" xfId="1386"/>
    <cellStyle name="20% - Accent6 3 10" xfId="1387"/>
    <cellStyle name="20% - Accent6 3 2" xfId="1388"/>
    <cellStyle name="20% - Accent6 3 3" xfId="1389"/>
    <cellStyle name="20% - Accent6 3 4" xfId="1390"/>
    <cellStyle name="20% - Accent6 3 5" xfId="1391"/>
    <cellStyle name="20% - Accent6 3 6" xfId="1392"/>
    <cellStyle name="20% - Accent6 3 7" xfId="1393"/>
    <cellStyle name="20% - Accent6 3 8" xfId="1394"/>
    <cellStyle name="20% - Accent6 3 9" xfId="1395"/>
    <cellStyle name="20% - Accent6 4" xfId="1396"/>
    <cellStyle name="20% - Accent6 4 2" xfId="1397"/>
    <cellStyle name="20% - Accent6 4 3" xfId="1398"/>
    <cellStyle name="20% - Accent6 4 4" xfId="1399"/>
    <cellStyle name="20% - Accent6 4 5" xfId="1400"/>
    <cellStyle name="20% - Accent6 4 6" xfId="1401"/>
    <cellStyle name="20% - Accent6 5" xfId="1402"/>
    <cellStyle name="20% - Accent6 5 2" xfId="1403"/>
    <cellStyle name="20% - Accent6 5 3" xfId="1404"/>
    <cellStyle name="20% - Accent6 5 4" xfId="1405"/>
    <cellStyle name="20% - Accent6 5 5" xfId="1406"/>
    <cellStyle name="20% - Accent6 5 6" xfId="1407"/>
    <cellStyle name="20% - Accent6 6" xfId="1408"/>
    <cellStyle name="20% - Accent6 6 2" xfId="1409"/>
    <cellStyle name="20% - Accent6 6 3" xfId="1410"/>
    <cellStyle name="20% - Accent6 6 4" xfId="1411"/>
    <cellStyle name="20% - Accent6 6 5" xfId="1412"/>
    <cellStyle name="20% - Accent6 6 6" xfId="1413"/>
    <cellStyle name="20% - Accent6 7" xfId="1414"/>
    <cellStyle name="20% - Accent6 7 2" xfId="1415"/>
    <cellStyle name="20% - Accent6 7 3" xfId="1416"/>
    <cellStyle name="20% - Accent6 7 4" xfId="1417"/>
    <cellStyle name="20% - Accent6 7 5" xfId="1418"/>
    <cellStyle name="20% - Accent6 7 6" xfId="1419"/>
    <cellStyle name="20% - Accent6 8" xfId="1420"/>
    <cellStyle name="20% - Accent6 8 2" xfId="1421"/>
    <cellStyle name="20% - Accent6 8 3" xfId="1422"/>
    <cellStyle name="20% - Accent6 8 4" xfId="1423"/>
    <cellStyle name="20% - Accent6 8 5" xfId="1424"/>
    <cellStyle name="20% - Accent6 8 6" xfId="1425"/>
    <cellStyle name="20% - Accent6 9" xfId="1426"/>
    <cellStyle name="20% - Accent6 9 2" xfId="1427"/>
    <cellStyle name="20% - Accent6 9 3" xfId="1428"/>
    <cellStyle name="20% - Accent6 9 4" xfId="1429"/>
    <cellStyle name="20% - Accent6 9 5" xfId="1430"/>
    <cellStyle name="20% - Akzent1" xfId="24"/>
    <cellStyle name="20% - Akzent2" xfId="25"/>
    <cellStyle name="20% - Akzent3" xfId="26"/>
    <cellStyle name="20% - Akzent4" xfId="27"/>
    <cellStyle name="20% - Akzent5" xfId="28"/>
    <cellStyle name="20% - Akzent6" xfId="29"/>
    <cellStyle name="40 % - Akzent1 2" xfId="30"/>
    <cellStyle name="40 % - Akzent3 2" xfId="31"/>
    <cellStyle name="40 % - Akzent4 2" xfId="32"/>
    <cellStyle name="40 % - Akzent6 2" xfId="33"/>
    <cellStyle name="40 % - Accent1" xfId="34"/>
    <cellStyle name="40 % - Accent2" xfId="35"/>
    <cellStyle name="40 % - Accent3" xfId="36"/>
    <cellStyle name="40 % - Accent4" xfId="37"/>
    <cellStyle name="40 % - Accent5" xfId="38"/>
    <cellStyle name="40 % - Accent6" xfId="39"/>
    <cellStyle name="40% - Accent1" xfId="664" builtinId="31" customBuiltin="1"/>
    <cellStyle name="40% - Accent1 10" xfId="1431"/>
    <cellStyle name="40% - Accent1 10 2" xfId="1432"/>
    <cellStyle name="40% - Accent1 10 3" xfId="1433"/>
    <cellStyle name="40% - Accent1 10 4" xfId="1434"/>
    <cellStyle name="40% - Accent1 10 5" xfId="1435"/>
    <cellStyle name="40% - Accent1 11" xfId="1436"/>
    <cellStyle name="40% - Accent1 11 2" xfId="1437"/>
    <cellStyle name="40% - Accent1 11 3" xfId="1438"/>
    <cellStyle name="40% - Accent1 11 4" xfId="1439"/>
    <cellStyle name="40% - Accent1 11 5" xfId="1440"/>
    <cellStyle name="40% - Accent1 12" xfId="1441"/>
    <cellStyle name="40% - Accent1 12 2" xfId="1442"/>
    <cellStyle name="40% - Accent1 12 3" xfId="1443"/>
    <cellStyle name="40% - Accent1 12 4" xfId="1444"/>
    <cellStyle name="40% - Accent1 12 5" xfId="1445"/>
    <cellStyle name="40% - Accent1 13" xfId="1446"/>
    <cellStyle name="40% - Accent1 14" xfId="1447"/>
    <cellStyle name="40% - Accent1 15" xfId="1448"/>
    <cellStyle name="40% - Accent1 16" xfId="1449"/>
    <cellStyle name="40% - Accent1 17" xfId="1450"/>
    <cellStyle name="40% - Accent1 18" xfId="1451"/>
    <cellStyle name="40% - Accent1 19" xfId="1452"/>
    <cellStyle name="40% - Accent1 2" xfId="40"/>
    <cellStyle name="40% - Accent1 2 10" xfId="1453"/>
    <cellStyle name="40% - Accent1 2 11" xfId="1454"/>
    <cellStyle name="40% - Accent1 2 11 2" xfId="1455"/>
    <cellStyle name="40% - Accent1 2 11 3" xfId="1456"/>
    <cellStyle name="40% - Accent1 2 11 4" xfId="1457"/>
    <cellStyle name="40% - Accent1 2 11 5" xfId="1458"/>
    <cellStyle name="40% - Accent1 2 12" xfId="1459"/>
    <cellStyle name="40% - Accent1 2 13" xfId="1460"/>
    <cellStyle name="40% - Accent1 2 14" xfId="1461"/>
    <cellStyle name="40% - Accent1 2 15" xfId="1462"/>
    <cellStyle name="40% - Accent1 2 16" xfId="1463"/>
    <cellStyle name="40% - Accent1 2 17" xfId="7729"/>
    <cellStyle name="40% - Accent1 2 2" xfId="1464"/>
    <cellStyle name="40% - Accent1 2 2 2" xfId="1465"/>
    <cellStyle name="40% - Accent1 2 2 3" xfId="1466"/>
    <cellStyle name="40% - Accent1 2 2 4" xfId="1467"/>
    <cellStyle name="40% - Accent1 2 2 5" xfId="1468"/>
    <cellStyle name="40% - Accent1 2 2 6" xfId="1469"/>
    <cellStyle name="40% - Accent1 2 2 7" xfId="1470"/>
    <cellStyle name="40% - Accent1 2 2 8" xfId="1471"/>
    <cellStyle name="40% - Accent1 2 2 9" xfId="1472"/>
    <cellStyle name="40% - Accent1 2 3" xfId="1473"/>
    <cellStyle name="40% - Accent1 2 3 2" xfId="1474"/>
    <cellStyle name="40% - Accent1 2 3 3" xfId="1475"/>
    <cellStyle name="40% - Accent1 2 3 4" xfId="1476"/>
    <cellStyle name="40% - Accent1 2 3 5" xfId="1477"/>
    <cellStyle name="40% - Accent1 2 3 6" xfId="1478"/>
    <cellStyle name="40% - Accent1 2 3 7" xfId="1479"/>
    <cellStyle name="40% - Accent1 2 3 8" xfId="1480"/>
    <cellStyle name="40% - Accent1 2 3 9" xfId="1481"/>
    <cellStyle name="40% - Accent1 2 4" xfId="1482"/>
    <cellStyle name="40% - Accent1 2 4 2" xfId="1483"/>
    <cellStyle name="40% - Accent1 2 4 3" xfId="1484"/>
    <cellStyle name="40% - Accent1 2 4 4" xfId="1485"/>
    <cellStyle name="40% - Accent1 2 4 5" xfId="1486"/>
    <cellStyle name="40% - Accent1 2 4 6" xfId="1487"/>
    <cellStyle name="40% - Accent1 2 4 7" xfId="1488"/>
    <cellStyle name="40% - Accent1 2 4 8" xfId="1489"/>
    <cellStyle name="40% - Accent1 2 4 9" xfId="1490"/>
    <cellStyle name="40% - Accent1 2 5" xfId="1491"/>
    <cellStyle name="40% - Accent1 2 5 2" xfId="1492"/>
    <cellStyle name="40% - Accent1 2 5 3" xfId="1493"/>
    <cellStyle name="40% - Accent1 2 5 4" xfId="1494"/>
    <cellStyle name="40% - Accent1 2 5 5" xfId="1495"/>
    <cellStyle name="40% - Accent1 2 5 6" xfId="1496"/>
    <cellStyle name="40% - Accent1 2 5 7" xfId="1497"/>
    <cellStyle name="40% - Accent1 2 5 8" xfId="1498"/>
    <cellStyle name="40% - Accent1 2 5 9" xfId="1499"/>
    <cellStyle name="40% - Accent1 2 6" xfId="1500"/>
    <cellStyle name="40% - Accent1 2 6 2" xfId="1501"/>
    <cellStyle name="40% - Accent1 2 6 3" xfId="1502"/>
    <cellStyle name="40% - Accent1 2 6 4" xfId="1503"/>
    <cellStyle name="40% - Accent1 2 6 5" xfId="1504"/>
    <cellStyle name="40% - Accent1 2 7" xfId="1505"/>
    <cellStyle name="40% - Accent1 2 8" xfId="1506"/>
    <cellStyle name="40% - Accent1 2 9" xfId="1507"/>
    <cellStyle name="40% - Accent1 20" xfId="1508"/>
    <cellStyle name="40% - Accent1 21" xfId="1509"/>
    <cellStyle name="40% - Accent1 22" xfId="1510"/>
    <cellStyle name="40% - Accent1 23" xfId="1511"/>
    <cellStyle name="40% - Accent1 24" xfId="1512"/>
    <cellStyle name="40% - Accent1 25" xfId="1513"/>
    <cellStyle name="40% - Accent1 26" xfId="1514"/>
    <cellStyle name="40% - Accent1 3" xfId="41"/>
    <cellStyle name="40% - Accent1 3 10" xfId="1515"/>
    <cellStyle name="40% - Accent1 3 11" xfId="7730"/>
    <cellStyle name="40% - Accent1 3 2" xfId="1516"/>
    <cellStyle name="40% - Accent1 3 3" xfId="1517"/>
    <cellStyle name="40% - Accent1 3 4" xfId="1518"/>
    <cellStyle name="40% - Accent1 3 5" xfId="1519"/>
    <cellStyle name="40% - Accent1 3 6" xfId="1520"/>
    <cellStyle name="40% - Accent1 3 7" xfId="1521"/>
    <cellStyle name="40% - Accent1 3 8" xfId="1522"/>
    <cellStyle name="40% - Accent1 3 9" xfId="1523"/>
    <cellStyle name="40% - Accent1 4" xfId="1524"/>
    <cellStyle name="40% - Accent1 4 2" xfId="1525"/>
    <cellStyle name="40% - Accent1 4 3" xfId="1526"/>
    <cellStyle name="40% - Accent1 4 4" xfId="1527"/>
    <cellStyle name="40% - Accent1 4 5" xfId="1528"/>
    <cellStyle name="40% - Accent1 4 6" xfId="1529"/>
    <cellStyle name="40% - Accent1 5" xfId="1530"/>
    <cellStyle name="40% - Accent1 5 2" xfId="1531"/>
    <cellStyle name="40% - Accent1 5 3" xfId="1532"/>
    <cellStyle name="40% - Accent1 5 4" xfId="1533"/>
    <cellStyle name="40% - Accent1 5 5" xfId="1534"/>
    <cellStyle name="40% - Accent1 5 6" xfId="1535"/>
    <cellStyle name="40% - Accent1 6" xfId="1536"/>
    <cellStyle name="40% - Accent1 6 2" xfId="1537"/>
    <cellStyle name="40% - Accent1 6 3" xfId="1538"/>
    <cellStyle name="40% - Accent1 6 4" xfId="1539"/>
    <cellStyle name="40% - Accent1 6 5" xfId="1540"/>
    <cellStyle name="40% - Accent1 6 6" xfId="1541"/>
    <cellStyle name="40% - Accent1 7" xfId="1542"/>
    <cellStyle name="40% - Accent1 7 2" xfId="1543"/>
    <cellStyle name="40% - Accent1 7 3" xfId="1544"/>
    <cellStyle name="40% - Accent1 7 4" xfId="1545"/>
    <cellStyle name="40% - Accent1 7 5" xfId="1546"/>
    <cellStyle name="40% - Accent1 7 6" xfId="1547"/>
    <cellStyle name="40% - Accent1 8" xfId="1548"/>
    <cellStyle name="40% - Accent1 8 2" xfId="1549"/>
    <cellStyle name="40% - Accent1 8 3" xfId="1550"/>
    <cellStyle name="40% - Accent1 8 4" xfId="1551"/>
    <cellStyle name="40% - Accent1 8 5" xfId="1552"/>
    <cellStyle name="40% - Accent1 8 6" xfId="1553"/>
    <cellStyle name="40% - Accent1 9" xfId="1554"/>
    <cellStyle name="40% - Accent1 9 2" xfId="1555"/>
    <cellStyle name="40% - Accent1 9 3" xfId="1556"/>
    <cellStyle name="40% - Accent1 9 4" xfId="1557"/>
    <cellStyle name="40% - Accent1 9 5" xfId="1558"/>
    <cellStyle name="40% - Accent2" xfId="668" builtinId="35" customBuiltin="1"/>
    <cellStyle name="40% - Accent2 10" xfId="1559"/>
    <cellStyle name="40% - Accent2 11" xfId="1560"/>
    <cellStyle name="40% - Accent2 12" xfId="1561"/>
    <cellStyle name="40% - Accent2 13" xfId="1562"/>
    <cellStyle name="40% - Accent2 14" xfId="1563"/>
    <cellStyle name="40% - Accent2 15" xfId="1564"/>
    <cellStyle name="40% - Accent2 16" xfId="1565"/>
    <cellStyle name="40% - Accent2 2" xfId="42"/>
    <cellStyle name="40% - Accent2 2 10" xfId="1566"/>
    <cellStyle name="40% - Accent2 2 11" xfId="1567"/>
    <cellStyle name="40% - Accent2 2 11 2" xfId="1568"/>
    <cellStyle name="40% - Accent2 2 11 3" xfId="1569"/>
    <cellStyle name="40% - Accent2 2 11 4" xfId="1570"/>
    <cellStyle name="40% - Accent2 2 11 5" xfId="1571"/>
    <cellStyle name="40% - Accent2 2 12" xfId="1572"/>
    <cellStyle name="40% - Accent2 2 13" xfId="1573"/>
    <cellStyle name="40% - Accent2 2 14" xfId="1574"/>
    <cellStyle name="40% - Accent2 2 15" xfId="1575"/>
    <cellStyle name="40% - Accent2 2 16" xfId="1576"/>
    <cellStyle name="40% - Accent2 2 2" xfId="1577"/>
    <cellStyle name="40% - Accent2 2 2 2" xfId="1578"/>
    <cellStyle name="40% - Accent2 2 2 3" xfId="1579"/>
    <cellStyle name="40% - Accent2 2 2 4" xfId="1580"/>
    <cellStyle name="40% - Accent2 2 2 5" xfId="1581"/>
    <cellStyle name="40% - Accent2 2 2 6" xfId="1582"/>
    <cellStyle name="40% - Accent2 2 2 7" xfId="1583"/>
    <cellStyle name="40% - Accent2 2 2 8" xfId="1584"/>
    <cellStyle name="40% - Accent2 2 2 9" xfId="1585"/>
    <cellStyle name="40% - Accent2 2 3" xfId="1586"/>
    <cellStyle name="40% - Accent2 2 3 2" xfId="1587"/>
    <cellStyle name="40% - Accent2 2 3 3" xfId="1588"/>
    <cellStyle name="40% - Accent2 2 3 4" xfId="1589"/>
    <cellStyle name="40% - Accent2 2 3 5" xfId="1590"/>
    <cellStyle name="40% - Accent2 2 3 6" xfId="1591"/>
    <cellStyle name="40% - Accent2 2 3 7" xfId="1592"/>
    <cellStyle name="40% - Accent2 2 3 8" xfId="1593"/>
    <cellStyle name="40% - Accent2 2 3 9" xfId="1594"/>
    <cellStyle name="40% - Accent2 2 4" xfId="1595"/>
    <cellStyle name="40% - Accent2 2 4 2" xfId="1596"/>
    <cellStyle name="40% - Accent2 2 4 3" xfId="1597"/>
    <cellStyle name="40% - Accent2 2 4 4" xfId="1598"/>
    <cellStyle name="40% - Accent2 2 4 5" xfId="1599"/>
    <cellStyle name="40% - Accent2 2 4 6" xfId="1600"/>
    <cellStyle name="40% - Accent2 2 4 7" xfId="1601"/>
    <cellStyle name="40% - Accent2 2 4 8" xfId="1602"/>
    <cellStyle name="40% - Accent2 2 4 9" xfId="1603"/>
    <cellStyle name="40% - Accent2 2 5" xfId="1604"/>
    <cellStyle name="40% - Accent2 2 5 2" xfId="1605"/>
    <cellStyle name="40% - Accent2 2 5 3" xfId="1606"/>
    <cellStyle name="40% - Accent2 2 5 4" xfId="1607"/>
    <cellStyle name="40% - Accent2 2 5 5" xfId="1608"/>
    <cellStyle name="40% - Accent2 2 6" xfId="1609"/>
    <cellStyle name="40% - Accent2 2 6 2" xfId="1610"/>
    <cellStyle name="40% - Accent2 2 6 3" xfId="1611"/>
    <cellStyle name="40% - Accent2 2 6 4" xfId="1612"/>
    <cellStyle name="40% - Accent2 2 6 5" xfId="1613"/>
    <cellStyle name="40% - Accent2 2 7" xfId="1614"/>
    <cellStyle name="40% - Accent2 2 8" xfId="1615"/>
    <cellStyle name="40% - Accent2 2 9" xfId="1616"/>
    <cellStyle name="40% - Accent2 3" xfId="1617"/>
    <cellStyle name="40% - Accent2 3 10" xfId="1618"/>
    <cellStyle name="40% - Accent2 3 2" xfId="1619"/>
    <cellStyle name="40% - Accent2 3 3" xfId="1620"/>
    <cellStyle name="40% - Accent2 3 4" xfId="1621"/>
    <cellStyle name="40% - Accent2 3 5" xfId="1622"/>
    <cellStyle name="40% - Accent2 3 6" xfId="1623"/>
    <cellStyle name="40% - Accent2 3 6 2" xfId="1624"/>
    <cellStyle name="40% - Accent2 3 6 3" xfId="1625"/>
    <cellStyle name="40% - Accent2 3 6 4" xfId="1626"/>
    <cellStyle name="40% - Accent2 3 6 5" xfId="1627"/>
    <cellStyle name="40% - Accent2 3 7" xfId="1628"/>
    <cellStyle name="40% - Accent2 3 8" xfId="1629"/>
    <cellStyle name="40% - Accent2 3 9" xfId="1630"/>
    <cellStyle name="40% - Accent2 4" xfId="1631"/>
    <cellStyle name="40% - Accent2 4 10" xfId="1632"/>
    <cellStyle name="40% - Accent2 4 2" xfId="1633"/>
    <cellStyle name="40% - Accent2 4 2 2" xfId="1634"/>
    <cellStyle name="40% - Accent2 4 2 3" xfId="1635"/>
    <cellStyle name="40% - Accent2 4 2 4" xfId="1636"/>
    <cellStyle name="40% - Accent2 4 2 5" xfId="1637"/>
    <cellStyle name="40% - Accent2 4 3" xfId="1638"/>
    <cellStyle name="40% - Accent2 4 4" xfId="1639"/>
    <cellStyle name="40% - Accent2 4 5" xfId="1640"/>
    <cellStyle name="40% - Accent2 4 6" xfId="1641"/>
    <cellStyle name="40% - Accent2 4 7" xfId="1642"/>
    <cellStyle name="40% - Accent2 4 8" xfId="1643"/>
    <cellStyle name="40% - Accent2 4 9" xfId="1644"/>
    <cellStyle name="40% - Accent2 5" xfId="1645"/>
    <cellStyle name="40% - Accent2 5 2" xfId="1646"/>
    <cellStyle name="40% - Accent2 5 3" xfId="1647"/>
    <cellStyle name="40% - Accent2 5 4" xfId="1648"/>
    <cellStyle name="40% - Accent2 5 5" xfId="1649"/>
    <cellStyle name="40% - Accent2 5 6" xfId="1650"/>
    <cellStyle name="40% - Accent2 6" xfId="1651"/>
    <cellStyle name="40% - Accent2 6 2" xfId="1652"/>
    <cellStyle name="40% - Accent2 6 3" xfId="1653"/>
    <cellStyle name="40% - Accent2 6 4" xfId="1654"/>
    <cellStyle name="40% - Accent2 6 5" xfId="1655"/>
    <cellStyle name="40% - Accent2 6 6" xfId="1656"/>
    <cellStyle name="40% - Accent2 7" xfId="1657"/>
    <cellStyle name="40% - Accent2 7 2" xfId="1658"/>
    <cellStyle name="40% - Accent2 7 3" xfId="1659"/>
    <cellStyle name="40% - Accent2 7 4" xfId="1660"/>
    <cellStyle name="40% - Accent2 7 5" xfId="1661"/>
    <cellStyle name="40% - Accent2 7 6" xfId="1662"/>
    <cellStyle name="40% - Accent2 8" xfId="1663"/>
    <cellStyle name="40% - Accent2 8 2" xfId="1664"/>
    <cellStyle name="40% - Accent2 9" xfId="1665"/>
    <cellStyle name="40% - Accent3" xfId="672" builtinId="39" customBuiltin="1"/>
    <cellStyle name="40% - Accent3 10" xfId="1666"/>
    <cellStyle name="40% - Accent3 10 2" xfId="1667"/>
    <cellStyle name="40% - Accent3 10 3" xfId="1668"/>
    <cellStyle name="40% - Accent3 10 4" xfId="1669"/>
    <cellStyle name="40% - Accent3 10 5" xfId="1670"/>
    <cellStyle name="40% - Accent3 11" xfId="1671"/>
    <cellStyle name="40% - Accent3 11 2" xfId="1672"/>
    <cellStyle name="40% - Accent3 11 3" xfId="1673"/>
    <cellStyle name="40% - Accent3 11 4" xfId="1674"/>
    <cellStyle name="40% - Accent3 11 5" xfId="1675"/>
    <cellStyle name="40% - Accent3 12" xfId="1676"/>
    <cellStyle name="40% - Accent3 12 2" xfId="1677"/>
    <cellStyle name="40% - Accent3 12 3" xfId="1678"/>
    <cellStyle name="40% - Accent3 12 4" xfId="1679"/>
    <cellStyle name="40% - Accent3 12 5" xfId="1680"/>
    <cellStyle name="40% - Accent3 13" xfId="1681"/>
    <cellStyle name="40% - Accent3 14" xfId="1682"/>
    <cellStyle name="40% - Accent3 15" xfId="1683"/>
    <cellStyle name="40% - Accent3 16" xfId="1684"/>
    <cellStyle name="40% - Accent3 17" xfId="1685"/>
    <cellStyle name="40% - Accent3 18" xfId="1686"/>
    <cellStyle name="40% - Accent3 19" xfId="1687"/>
    <cellStyle name="40% - Accent3 2" xfId="43"/>
    <cellStyle name="40% - Accent3 2 10" xfId="1688"/>
    <cellStyle name="40% - Accent3 2 11" xfId="1689"/>
    <cellStyle name="40% - Accent3 2 11 2" xfId="1690"/>
    <cellStyle name="40% - Accent3 2 11 3" xfId="1691"/>
    <cellStyle name="40% - Accent3 2 11 4" xfId="1692"/>
    <cellStyle name="40% - Accent3 2 11 5" xfId="1693"/>
    <cellStyle name="40% - Accent3 2 12" xfId="1694"/>
    <cellStyle name="40% - Accent3 2 13" xfId="1695"/>
    <cellStyle name="40% - Accent3 2 14" xfId="1696"/>
    <cellStyle name="40% - Accent3 2 15" xfId="1697"/>
    <cellStyle name="40% - Accent3 2 16" xfId="1698"/>
    <cellStyle name="40% - Accent3 2 17" xfId="7731"/>
    <cellStyle name="40% - Accent3 2 2" xfId="1699"/>
    <cellStyle name="40% - Accent3 2 2 2" xfId="1700"/>
    <cellStyle name="40% - Accent3 2 2 3" xfId="1701"/>
    <cellStyle name="40% - Accent3 2 2 4" xfId="1702"/>
    <cellStyle name="40% - Accent3 2 2 5" xfId="1703"/>
    <cellStyle name="40% - Accent3 2 2 6" xfId="1704"/>
    <cellStyle name="40% - Accent3 2 2 7" xfId="1705"/>
    <cellStyle name="40% - Accent3 2 2 8" xfId="1706"/>
    <cellStyle name="40% - Accent3 2 2 9" xfId="1707"/>
    <cellStyle name="40% - Accent3 2 3" xfId="1708"/>
    <cellStyle name="40% - Accent3 2 3 2" xfId="1709"/>
    <cellStyle name="40% - Accent3 2 3 3" xfId="1710"/>
    <cellStyle name="40% - Accent3 2 3 4" xfId="1711"/>
    <cellStyle name="40% - Accent3 2 3 5" xfId="1712"/>
    <cellStyle name="40% - Accent3 2 3 6" xfId="1713"/>
    <cellStyle name="40% - Accent3 2 3 7" xfId="1714"/>
    <cellStyle name="40% - Accent3 2 3 8" xfId="1715"/>
    <cellStyle name="40% - Accent3 2 3 9" xfId="1716"/>
    <cellStyle name="40% - Accent3 2 4" xfId="1717"/>
    <cellStyle name="40% - Accent3 2 4 2" xfId="1718"/>
    <cellStyle name="40% - Accent3 2 4 3" xfId="1719"/>
    <cellStyle name="40% - Accent3 2 4 4" xfId="1720"/>
    <cellStyle name="40% - Accent3 2 4 5" xfId="1721"/>
    <cellStyle name="40% - Accent3 2 4 6" xfId="1722"/>
    <cellStyle name="40% - Accent3 2 4 7" xfId="1723"/>
    <cellStyle name="40% - Accent3 2 4 8" xfId="1724"/>
    <cellStyle name="40% - Accent3 2 4 9" xfId="1725"/>
    <cellStyle name="40% - Accent3 2 5" xfId="1726"/>
    <cellStyle name="40% - Accent3 2 5 2" xfId="1727"/>
    <cellStyle name="40% - Accent3 2 5 3" xfId="1728"/>
    <cellStyle name="40% - Accent3 2 5 4" xfId="1729"/>
    <cellStyle name="40% - Accent3 2 5 5" xfId="1730"/>
    <cellStyle name="40% - Accent3 2 5 6" xfId="1731"/>
    <cellStyle name="40% - Accent3 2 5 7" xfId="1732"/>
    <cellStyle name="40% - Accent3 2 5 8" xfId="1733"/>
    <cellStyle name="40% - Accent3 2 5 9" xfId="1734"/>
    <cellStyle name="40% - Accent3 2 6" xfId="1735"/>
    <cellStyle name="40% - Accent3 2 6 2" xfId="1736"/>
    <cellStyle name="40% - Accent3 2 6 3" xfId="1737"/>
    <cellStyle name="40% - Accent3 2 6 4" xfId="1738"/>
    <cellStyle name="40% - Accent3 2 6 5" xfId="1739"/>
    <cellStyle name="40% - Accent3 2 7" xfId="1740"/>
    <cellStyle name="40% - Accent3 2 8" xfId="1741"/>
    <cellStyle name="40% - Accent3 2 9" xfId="1742"/>
    <cellStyle name="40% - Accent3 20" xfId="1743"/>
    <cellStyle name="40% - Accent3 21" xfId="1744"/>
    <cellStyle name="40% - Accent3 22" xfId="1745"/>
    <cellStyle name="40% - Accent3 23" xfId="1746"/>
    <cellStyle name="40% - Accent3 24" xfId="1747"/>
    <cellStyle name="40% - Accent3 25" xfId="1748"/>
    <cellStyle name="40% - Accent3 26" xfId="1749"/>
    <cellStyle name="40% - Accent3 3" xfId="44"/>
    <cellStyle name="40% - Accent3 3 10" xfId="1750"/>
    <cellStyle name="40% - Accent3 3 11" xfId="7732"/>
    <cellStyle name="40% - Accent3 3 2" xfId="1751"/>
    <cellStyle name="40% - Accent3 3 3" xfId="1752"/>
    <cellStyle name="40% - Accent3 3 4" xfId="1753"/>
    <cellStyle name="40% - Accent3 3 5" xfId="1754"/>
    <cellStyle name="40% - Accent3 3 6" xfId="1755"/>
    <cellStyle name="40% - Accent3 3 7" xfId="1756"/>
    <cellStyle name="40% - Accent3 3 8" xfId="1757"/>
    <cellStyle name="40% - Accent3 3 9" xfId="1758"/>
    <cellStyle name="40% - Accent3 4" xfId="1759"/>
    <cellStyle name="40% - Accent3 4 2" xfId="1760"/>
    <cellStyle name="40% - Accent3 4 3" xfId="1761"/>
    <cellStyle name="40% - Accent3 4 4" xfId="1762"/>
    <cellStyle name="40% - Accent3 4 5" xfId="1763"/>
    <cellStyle name="40% - Accent3 4 6" xfId="1764"/>
    <cellStyle name="40% - Accent3 5" xfId="1765"/>
    <cellStyle name="40% - Accent3 5 2" xfId="1766"/>
    <cellStyle name="40% - Accent3 5 3" xfId="1767"/>
    <cellStyle name="40% - Accent3 5 4" xfId="1768"/>
    <cellStyle name="40% - Accent3 5 5" xfId="1769"/>
    <cellStyle name="40% - Accent3 5 6" xfId="1770"/>
    <cellStyle name="40% - Accent3 6" xfId="1771"/>
    <cellStyle name="40% - Accent3 6 2" xfId="1772"/>
    <cellStyle name="40% - Accent3 6 3" xfId="1773"/>
    <cellStyle name="40% - Accent3 6 4" xfId="1774"/>
    <cellStyle name="40% - Accent3 6 5" xfId="1775"/>
    <cellStyle name="40% - Accent3 6 6" xfId="1776"/>
    <cellStyle name="40% - Accent3 7" xfId="1777"/>
    <cellStyle name="40% - Accent3 7 2" xfId="1778"/>
    <cellStyle name="40% - Accent3 7 3" xfId="1779"/>
    <cellStyle name="40% - Accent3 7 4" xfId="1780"/>
    <cellStyle name="40% - Accent3 7 5" xfId="1781"/>
    <cellStyle name="40% - Accent3 7 6" xfId="1782"/>
    <cellStyle name="40% - Accent3 8" xfId="1783"/>
    <cellStyle name="40% - Accent3 8 2" xfId="1784"/>
    <cellStyle name="40% - Accent3 8 3" xfId="1785"/>
    <cellStyle name="40% - Accent3 8 4" xfId="1786"/>
    <cellStyle name="40% - Accent3 8 5" xfId="1787"/>
    <cellStyle name="40% - Accent3 8 6" xfId="1788"/>
    <cellStyle name="40% - Accent3 9" xfId="1789"/>
    <cellStyle name="40% - Accent3 9 2" xfId="1790"/>
    <cellStyle name="40% - Accent3 9 3" xfId="1791"/>
    <cellStyle name="40% - Accent3 9 4" xfId="1792"/>
    <cellStyle name="40% - Accent3 9 5" xfId="1793"/>
    <cellStyle name="40% - Accent4" xfId="676" builtinId="43" customBuiltin="1"/>
    <cellStyle name="40% - Accent4 10" xfId="1794"/>
    <cellStyle name="40% - Accent4 10 2" xfId="1795"/>
    <cellStyle name="40% - Accent4 10 3" xfId="1796"/>
    <cellStyle name="40% - Accent4 10 4" xfId="1797"/>
    <cellStyle name="40% - Accent4 10 5" xfId="1798"/>
    <cellStyle name="40% - Accent4 11" xfId="1799"/>
    <cellStyle name="40% - Accent4 11 2" xfId="1800"/>
    <cellStyle name="40% - Accent4 11 3" xfId="1801"/>
    <cellStyle name="40% - Accent4 11 4" xfId="1802"/>
    <cellStyle name="40% - Accent4 11 5" xfId="1803"/>
    <cellStyle name="40% - Accent4 12" xfId="1804"/>
    <cellStyle name="40% - Accent4 12 2" xfId="1805"/>
    <cellStyle name="40% - Accent4 12 3" xfId="1806"/>
    <cellStyle name="40% - Accent4 12 4" xfId="1807"/>
    <cellStyle name="40% - Accent4 12 5" xfId="1808"/>
    <cellStyle name="40% - Accent4 13" xfId="1809"/>
    <cellStyle name="40% - Accent4 14" xfId="1810"/>
    <cellStyle name="40% - Accent4 15" xfId="1811"/>
    <cellStyle name="40% - Accent4 16" xfId="1812"/>
    <cellStyle name="40% - Accent4 17" xfId="1813"/>
    <cellStyle name="40% - Accent4 18" xfId="1814"/>
    <cellStyle name="40% - Accent4 19" xfId="1815"/>
    <cellStyle name="40% - Accent4 2" xfId="45"/>
    <cellStyle name="40% - Accent4 2 10" xfId="1816"/>
    <cellStyle name="40% - Accent4 2 11" xfId="1817"/>
    <cellStyle name="40% - Accent4 2 11 2" xfId="1818"/>
    <cellStyle name="40% - Accent4 2 11 3" xfId="1819"/>
    <cellStyle name="40% - Accent4 2 11 4" xfId="1820"/>
    <cellStyle name="40% - Accent4 2 11 5" xfId="1821"/>
    <cellStyle name="40% - Accent4 2 12" xfId="1822"/>
    <cellStyle name="40% - Accent4 2 13" xfId="1823"/>
    <cellStyle name="40% - Accent4 2 14" xfId="1824"/>
    <cellStyle name="40% - Accent4 2 15" xfId="1825"/>
    <cellStyle name="40% - Accent4 2 16" xfId="1826"/>
    <cellStyle name="40% - Accent4 2 17" xfId="7733"/>
    <cellStyle name="40% - Accent4 2 2" xfId="1827"/>
    <cellStyle name="40% - Accent4 2 2 2" xfId="1828"/>
    <cellStyle name="40% - Accent4 2 2 3" xfId="1829"/>
    <cellStyle name="40% - Accent4 2 2 4" xfId="1830"/>
    <cellStyle name="40% - Accent4 2 2 5" xfId="1831"/>
    <cellStyle name="40% - Accent4 2 2 6" xfId="1832"/>
    <cellStyle name="40% - Accent4 2 2 7" xfId="1833"/>
    <cellStyle name="40% - Accent4 2 2 8" xfId="1834"/>
    <cellStyle name="40% - Accent4 2 2 9" xfId="1835"/>
    <cellStyle name="40% - Accent4 2 3" xfId="1836"/>
    <cellStyle name="40% - Accent4 2 3 2" xfId="1837"/>
    <cellStyle name="40% - Accent4 2 3 3" xfId="1838"/>
    <cellStyle name="40% - Accent4 2 3 4" xfId="1839"/>
    <cellStyle name="40% - Accent4 2 3 5" xfId="1840"/>
    <cellStyle name="40% - Accent4 2 3 6" xfId="1841"/>
    <cellStyle name="40% - Accent4 2 3 7" xfId="1842"/>
    <cellStyle name="40% - Accent4 2 3 8" xfId="1843"/>
    <cellStyle name="40% - Accent4 2 3 9" xfId="1844"/>
    <cellStyle name="40% - Accent4 2 4" xfId="1845"/>
    <cellStyle name="40% - Accent4 2 4 2" xfId="1846"/>
    <cellStyle name="40% - Accent4 2 4 3" xfId="1847"/>
    <cellStyle name="40% - Accent4 2 4 4" xfId="1848"/>
    <cellStyle name="40% - Accent4 2 4 5" xfId="1849"/>
    <cellStyle name="40% - Accent4 2 4 6" xfId="1850"/>
    <cellStyle name="40% - Accent4 2 4 7" xfId="1851"/>
    <cellStyle name="40% - Accent4 2 4 8" xfId="1852"/>
    <cellStyle name="40% - Accent4 2 4 9" xfId="1853"/>
    <cellStyle name="40% - Accent4 2 5" xfId="1854"/>
    <cellStyle name="40% - Accent4 2 5 2" xfId="1855"/>
    <cellStyle name="40% - Accent4 2 5 3" xfId="1856"/>
    <cellStyle name="40% - Accent4 2 5 4" xfId="1857"/>
    <cellStyle name="40% - Accent4 2 5 5" xfId="1858"/>
    <cellStyle name="40% - Accent4 2 5 6" xfId="1859"/>
    <cellStyle name="40% - Accent4 2 5 7" xfId="1860"/>
    <cellStyle name="40% - Accent4 2 5 8" xfId="1861"/>
    <cellStyle name="40% - Accent4 2 5 9" xfId="1862"/>
    <cellStyle name="40% - Accent4 2 6" xfId="1863"/>
    <cellStyle name="40% - Accent4 2 6 2" xfId="1864"/>
    <cellStyle name="40% - Accent4 2 6 3" xfId="1865"/>
    <cellStyle name="40% - Accent4 2 6 4" xfId="1866"/>
    <cellStyle name="40% - Accent4 2 6 5" xfId="1867"/>
    <cellStyle name="40% - Accent4 2 7" xfId="1868"/>
    <cellStyle name="40% - Accent4 2 8" xfId="1869"/>
    <cellStyle name="40% - Accent4 2 9" xfId="1870"/>
    <cellStyle name="40% - Accent4 20" xfId="1871"/>
    <cellStyle name="40% - Accent4 21" xfId="1872"/>
    <cellStyle name="40% - Accent4 22" xfId="1873"/>
    <cellStyle name="40% - Accent4 23" xfId="1874"/>
    <cellStyle name="40% - Accent4 24" xfId="1875"/>
    <cellStyle name="40% - Accent4 25" xfId="1876"/>
    <cellStyle name="40% - Accent4 26" xfId="1877"/>
    <cellStyle name="40% - Accent4 3" xfId="46"/>
    <cellStyle name="40% - Accent4 3 10" xfId="1878"/>
    <cellStyle name="40% - Accent4 3 11" xfId="7734"/>
    <cellStyle name="40% - Accent4 3 2" xfId="1879"/>
    <cellStyle name="40% - Accent4 3 3" xfId="1880"/>
    <cellStyle name="40% - Accent4 3 4" xfId="1881"/>
    <cellStyle name="40% - Accent4 3 5" xfId="1882"/>
    <cellStyle name="40% - Accent4 3 6" xfId="1883"/>
    <cellStyle name="40% - Accent4 3 7" xfId="1884"/>
    <cellStyle name="40% - Accent4 3 8" xfId="1885"/>
    <cellStyle name="40% - Accent4 3 9" xfId="1886"/>
    <cellStyle name="40% - Accent4 4" xfId="1887"/>
    <cellStyle name="40% - Accent4 4 2" xfId="1888"/>
    <cellStyle name="40% - Accent4 4 3" xfId="1889"/>
    <cellStyle name="40% - Accent4 4 4" xfId="1890"/>
    <cellStyle name="40% - Accent4 4 5" xfId="1891"/>
    <cellStyle name="40% - Accent4 4 6" xfId="1892"/>
    <cellStyle name="40% - Accent4 5" xfId="1893"/>
    <cellStyle name="40% - Accent4 5 2" xfId="1894"/>
    <cellStyle name="40% - Accent4 5 3" xfId="1895"/>
    <cellStyle name="40% - Accent4 5 4" xfId="1896"/>
    <cellStyle name="40% - Accent4 5 5" xfId="1897"/>
    <cellStyle name="40% - Accent4 5 6" xfId="1898"/>
    <cellStyle name="40% - Accent4 6" xfId="1899"/>
    <cellStyle name="40% - Accent4 6 2" xfId="1900"/>
    <cellStyle name="40% - Accent4 6 3" xfId="1901"/>
    <cellStyle name="40% - Accent4 6 4" xfId="1902"/>
    <cellStyle name="40% - Accent4 6 5" xfId="1903"/>
    <cellStyle name="40% - Accent4 6 6" xfId="1904"/>
    <cellStyle name="40% - Accent4 7" xfId="1905"/>
    <cellStyle name="40% - Accent4 7 2" xfId="1906"/>
    <cellStyle name="40% - Accent4 7 3" xfId="1907"/>
    <cellStyle name="40% - Accent4 7 4" xfId="1908"/>
    <cellStyle name="40% - Accent4 7 5" xfId="1909"/>
    <cellStyle name="40% - Accent4 7 6" xfId="1910"/>
    <cellStyle name="40% - Accent4 8" xfId="1911"/>
    <cellStyle name="40% - Accent4 8 2" xfId="1912"/>
    <cellStyle name="40% - Accent4 8 3" xfId="1913"/>
    <cellStyle name="40% - Accent4 8 4" xfId="1914"/>
    <cellStyle name="40% - Accent4 8 5" xfId="1915"/>
    <cellStyle name="40% - Accent4 8 6" xfId="1916"/>
    <cellStyle name="40% - Accent4 9" xfId="1917"/>
    <cellStyle name="40% - Accent4 9 2" xfId="1918"/>
    <cellStyle name="40% - Accent4 9 3" xfId="1919"/>
    <cellStyle name="40% - Accent4 9 4" xfId="1920"/>
    <cellStyle name="40% - Accent4 9 5" xfId="1921"/>
    <cellStyle name="40% - Accent5" xfId="680" builtinId="47" customBuiltin="1"/>
    <cellStyle name="40% - Accent5 10" xfId="1922"/>
    <cellStyle name="40% - Accent5 11" xfId="1923"/>
    <cellStyle name="40% - Accent5 12" xfId="1924"/>
    <cellStyle name="40% - Accent5 13" xfId="1925"/>
    <cellStyle name="40% - Accent5 14" xfId="1926"/>
    <cellStyle name="40% - Accent5 15" xfId="1927"/>
    <cellStyle name="40% - Accent5 16" xfId="1928"/>
    <cellStyle name="40% - Accent5 2" xfId="47"/>
    <cellStyle name="40% - Accent5 2 10" xfId="1929"/>
    <cellStyle name="40% - Accent5 2 11" xfId="1930"/>
    <cellStyle name="40% - Accent5 2 11 2" xfId="1931"/>
    <cellStyle name="40% - Accent5 2 11 3" xfId="1932"/>
    <cellStyle name="40% - Accent5 2 11 4" xfId="1933"/>
    <cellStyle name="40% - Accent5 2 11 5" xfId="1934"/>
    <cellStyle name="40% - Accent5 2 12" xfId="1935"/>
    <cellStyle name="40% - Accent5 2 13" xfId="1936"/>
    <cellStyle name="40% - Accent5 2 14" xfId="1937"/>
    <cellStyle name="40% - Accent5 2 15" xfId="1938"/>
    <cellStyle name="40% - Accent5 2 16" xfId="1939"/>
    <cellStyle name="40% - Accent5 2 17" xfId="7735"/>
    <cellStyle name="40% - Accent5 2 2" xfId="1940"/>
    <cellStyle name="40% - Accent5 2 2 2" xfId="1941"/>
    <cellStyle name="40% - Accent5 2 2 3" xfId="1942"/>
    <cellStyle name="40% - Accent5 2 2 4" xfId="1943"/>
    <cellStyle name="40% - Accent5 2 2 5" xfId="1944"/>
    <cellStyle name="40% - Accent5 2 2 6" xfId="1945"/>
    <cellStyle name="40% - Accent5 2 2 7" xfId="1946"/>
    <cellStyle name="40% - Accent5 2 2 8" xfId="1947"/>
    <cellStyle name="40% - Accent5 2 2 9" xfId="1948"/>
    <cellStyle name="40% - Accent5 2 3" xfId="1949"/>
    <cellStyle name="40% - Accent5 2 3 2" xfId="1950"/>
    <cellStyle name="40% - Accent5 2 3 3" xfId="1951"/>
    <cellStyle name="40% - Accent5 2 3 4" xfId="1952"/>
    <cellStyle name="40% - Accent5 2 3 5" xfId="1953"/>
    <cellStyle name="40% - Accent5 2 3 6" xfId="1954"/>
    <cellStyle name="40% - Accent5 2 3 7" xfId="1955"/>
    <cellStyle name="40% - Accent5 2 3 8" xfId="1956"/>
    <cellStyle name="40% - Accent5 2 3 9" xfId="1957"/>
    <cellStyle name="40% - Accent5 2 4" xfId="1958"/>
    <cellStyle name="40% - Accent5 2 4 2" xfId="1959"/>
    <cellStyle name="40% - Accent5 2 4 3" xfId="1960"/>
    <cellStyle name="40% - Accent5 2 4 4" xfId="1961"/>
    <cellStyle name="40% - Accent5 2 4 5" xfId="1962"/>
    <cellStyle name="40% - Accent5 2 4 6" xfId="1963"/>
    <cellStyle name="40% - Accent5 2 4 7" xfId="1964"/>
    <cellStyle name="40% - Accent5 2 4 8" xfId="1965"/>
    <cellStyle name="40% - Accent5 2 4 9" xfId="1966"/>
    <cellStyle name="40% - Accent5 2 5" xfId="1967"/>
    <cellStyle name="40% - Accent5 2 5 2" xfId="1968"/>
    <cellStyle name="40% - Accent5 2 5 3" xfId="1969"/>
    <cellStyle name="40% - Accent5 2 5 4" xfId="1970"/>
    <cellStyle name="40% - Accent5 2 5 5" xfId="1971"/>
    <cellStyle name="40% - Accent5 2 5 6" xfId="1972"/>
    <cellStyle name="40% - Accent5 2 5 7" xfId="1973"/>
    <cellStyle name="40% - Accent5 2 5 8" xfId="1974"/>
    <cellStyle name="40% - Accent5 2 5 9" xfId="1975"/>
    <cellStyle name="40% - Accent5 2 6" xfId="1976"/>
    <cellStyle name="40% - Accent5 2 6 2" xfId="1977"/>
    <cellStyle name="40% - Accent5 2 6 3" xfId="1978"/>
    <cellStyle name="40% - Accent5 2 6 4" xfId="1979"/>
    <cellStyle name="40% - Accent5 2 6 5" xfId="1980"/>
    <cellStyle name="40% - Accent5 2 7" xfId="1981"/>
    <cellStyle name="40% - Accent5 2 8" xfId="1982"/>
    <cellStyle name="40% - Accent5 2 9" xfId="1983"/>
    <cellStyle name="40% - Accent5 3" xfId="1984"/>
    <cellStyle name="40% - Accent5 3 10" xfId="1985"/>
    <cellStyle name="40% - Accent5 3 2" xfId="1986"/>
    <cellStyle name="40% - Accent5 3 3" xfId="1987"/>
    <cellStyle name="40% - Accent5 3 4" xfId="1988"/>
    <cellStyle name="40% - Accent5 3 5" xfId="1989"/>
    <cellStyle name="40% - Accent5 3 6" xfId="1990"/>
    <cellStyle name="40% - Accent5 3 7" xfId="1991"/>
    <cellStyle name="40% - Accent5 3 8" xfId="1992"/>
    <cellStyle name="40% - Accent5 3 9" xfId="1993"/>
    <cellStyle name="40% - Accent5 4" xfId="1994"/>
    <cellStyle name="40% - Accent5 4 2" xfId="1995"/>
    <cellStyle name="40% - Accent5 4 3" xfId="1996"/>
    <cellStyle name="40% - Accent5 4 4" xfId="1997"/>
    <cellStyle name="40% - Accent5 4 5" xfId="1998"/>
    <cellStyle name="40% - Accent5 4 6" xfId="1999"/>
    <cellStyle name="40% - Accent5 5" xfId="2000"/>
    <cellStyle name="40% - Accent5 5 2" xfId="2001"/>
    <cellStyle name="40% - Accent5 5 3" xfId="2002"/>
    <cellStyle name="40% - Accent5 5 4" xfId="2003"/>
    <cellStyle name="40% - Accent5 5 5" xfId="2004"/>
    <cellStyle name="40% - Accent5 5 6" xfId="2005"/>
    <cellStyle name="40% - Accent5 6" xfId="2006"/>
    <cellStyle name="40% - Accent5 6 2" xfId="2007"/>
    <cellStyle name="40% - Accent5 6 3" xfId="2008"/>
    <cellStyle name="40% - Accent5 6 4" xfId="2009"/>
    <cellStyle name="40% - Accent5 6 5" xfId="2010"/>
    <cellStyle name="40% - Accent5 6 6" xfId="2011"/>
    <cellStyle name="40% - Accent5 7" xfId="2012"/>
    <cellStyle name="40% - Accent5 7 2" xfId="2013"/>
    <cellStyle name="40% - Accent5 7 3" xfId="2014"/>
    <cellStyle name="40% - Accent5 7 4" xfId="2015"/>
    <cellStyle name="40% - Accent5 7 5" xfId="2016"/>
    <cellStyle name="40% - Accent5 7 6" xfId="2017"/>
    <cellStyle name="40% - Accent5 8" xfId="2018"/>
    <cellStyle name="40% - Accent5 8 2" xfId="2019"/>
    <cellStyle name="40% - Accent5 9" xfId="2020"/>
    <cellStyle name="40% - Accent6" xfId="684" builtinId="51" customBuiltin="1"/>
    <cellStyle name="40% - Accent6 10" xfId="2021"/>
    <cellStyle name="40% - Accent6 10 2" xfId="2022"/>
    <cellStyle name="40% - Accent6 10 3" xfId="2023"/>
    <cellStyle name="40% - Accent6 10 4" xfId="2024"/>
    <cellStyle name="40% - Accent6 10 5" xfId="2025"/>
    <cellStyle name="40% - Accent6 11" xfId="2026"/>
    <cellStyle name="40% - Accent6 11 2" xfId="2027"/>
    <cellStyle name="40% - Accent6 11 3" xfId="2028"/>
    <cellStyle name="40% - Accent6 11 4" xfId="2029"/>
    <cellStyle name="40% - Accent6 11 5" xfId="2030"/>
    <cellStyle name="40% - Accent6 12" xfId="2031"/>
    <cellStyle name="40% - Accent6 12 2" xfId="2032"/>
    <cellStyle name="40% - Accent6 12 3" xfId="2033"/>
    <cellStyle name="40% - Accent6 12 4" xfId="2034"/>
    <cellStyle name="40% - Accent6 12 5" xfId="2035"/>
    <cellStyle name="40% - Accent6 13" xfId="2036"/>
    <cellStyle name="40% - Accent6 14" xfId="2037"/>
    <cellStyle name="40% - Accent6 15" xfId="2038"/>
    <cellStyle name="40% - Accent6 16" xfId="2039"/>
    <cellStyle name="40% - Accent6 17" xfId="2040"/>
    <cellStyle name="40% - Accent6 18" xfId="2041"/>
    <cellStyle name="40% - Accent6 19" xfId="2042"/>
    <cellStyle name="40% - Accent6 2" xfId="48"/>
    <cellStyle name="40% - Accent6 2 10" xfId="2043"/>
    <cellStyle name="40% - Accent6 2 11" xfId="2044"/>
    <cellStyle name="40% - Accent6 2 11 2" xfId="2045"/>
    <cellStyle name="40% - Accent6 2 11 3" xfId="2046"/>
    <cellStyle name="40% - Accent6 2 11 4" xfId="2047"/>
    <cellStyle name="40% - Accent6 2 11 5" xfId="2048"/>
    <cellStyle name="40% - Accent6 2 12" xfId="2049"/>
    <cellStyle name="40% - Accent6 2 13" xfId="2050"/>
    <cellStyle name="40% - Accent6 2 14" xfId="2051"/>
    <cellStyle name="40% - Accent6 2 15" xfId="2052"/>
    <cellStyle name="40% - Accent6 2 16" xfId="2053"/>
    <cellStyle name="40% - Accent6 2 17" xfId="7736"/>
    <cellStyle name="40% - Accent6 2 2" xfId="2054"/>
    <cellStyle name="40% - Accent6 2 2 2" xfId="2055"/>
    <cellStyle name="40% - Accent6 2 2 3" xfId="2056"/>
    <cellStyle name="40% - Accent6 2 2 4" xfId="2057"/>
    <cellStyle name="40% - Accent6 2 2 5" xfId="2058"/>
    <cellStyle name="40% - Accent6 2 2 6" xfId="2059"/>
    <cellStyle name="40% - Accent6 2 2 7" xfId="2060"/>
    <cellStyle name="40% - Accent6 2 2 8" xfId="2061"/>
    <cellStyle name="40% - Accent6 2 2 9" xfId="2062"/>
    <cellStyle name="40% - Accent6 2 3" xfId="2063"/>
    <cellStyle name="40% - Accent6 2 3 2" xfId="2064"/>
    <cellStyle name="40% - Accent6 2 3 3" xfId="2065"/>
    <cellStyle name="40% - Accent6 2 3 4" xfId="2066"/>
    <cellStyle name="40% - Accent6 2 3 5" xfId="2067"/>
    <cellStyle name="40% - Accent6 2 3 6" xfId="2068"/>
    <cellStyle name="40% - Accent6 2 3 7" xfId="2069"/>
    <cellStyle name="40% - Accent6 2 3 8" xfId="2070"/>
    <cellStyle name="40% - Accent6 2 3 9" xfId="2071"/>
    <cellStyle name="40% - Accent6 2 4" xfId="2072"/>
    <cellStyle name="40% - Accent6 2 4 2" xfId="2073"/>
    <cellStyle name="40% - Accent6 2 4 3" xfId="2074"/>
    <cellStyle name="40% - Accent6 2 4 4" xfId="2075"/>
    <cellStyle name="40% - Accent6 2 4 5" xfId="2076"/>
    <cellStyle name="40% - Accent6 2 4 6" xfId="2077"/>
    <cellStyle name="40% - Accent6 2 4 7" xfId="2078"/>
    <cellStyle name="40% - Accent6 2 4 8" xfId="2079"/>
    <cellStyle name="40% - Accent6 2 4 9" xfId="2080"/>
    <cellStyle name="40% - Accent6 2 5" xfId="2081"/>
    <cellStyle name="40% - Accent6 2 5 2" xfId="2082"/>
    <cellStyle name="40% - Accent6 2 5 3" xfId="2083"/>
    <cellStyle name="40% - Accent6 2 5 4" xfId="2084"/>
    <cellStyle name="40% - Accent6 2 5 5" xfId="2085"/>
    <cellStyle name="40% - Accent6 2 5 6" xfId="2086"/>
    <cellStyle name="40% - Accent6 2 5 7" xfId="2087"/>
    <cellStyle name="40% - Accent6 2 5 8" xfId="2088"/>
    <cellStyle name="40% - Accent6 2 5 9" xfId="2089"/>
    <cellStyle name="40% - Accent6 2 6" xfId="2090"/>
    <cellStyle name="40% - Accent6 2 6 2" xfId="2091"/>
    <cellStyle name="40% - Accent6 2 6 3" xfId="2092"/>
    <cellStyle name="40% - Accent6 2 6 4" xfId="2093"/>
    <cellStyle name="40% - Accent6 2 6 5" xfId="2094"/>
    <cellStyle name="40% - Accent6 2 7" xfId="2095"/>
    <cellStyle name="40% - Accent6 2 8" xfId="2096"/>
    <cellStyle name="40% - Accent6 2 9" xfId="2097"/>
    <cellStyle name="40% - Accent6 20" xfId="2098"/>
    <cellStyle name="40% - Accent6 21" xfId="2099"/>
    <cellStyle name="40% - Accent6 22" xfId="2100"/>
    <cellStyle name="40% - Accent6 23" xfId="2101"/>
    <cellStyle name="40% - Accent6 24" xfId="2102"/>
    <cellStyle name="40% - Accent6 25" xfId="2103"/>
    <cellStyle name="40% - Accent6 26" xfId="2104"/>
    <cellStyle name="40% - Accent6 3" xfId="49"/>
    <cellStyle name="40% - Accent6 3 10" xfId="2105"/>
    <cellStyle name="40% - Accent6 3 11" xfId="7737"/>
    <cellStyle name="40% - Accent6 3 2" xfId="2106"/>
    <cellStyle name="40% - Accent6 3 3" xfId="2107"/>
    <cellStyle name="40% - Accent6 3 4" xfId="2108"/>
    <cellStyle name="40% - Accent6 3 5" xfId="2109"/>
    <cellStyle name="40% - Accent6 3 6" xfId="2110"/>
    <cellStyle name="40% - Accent6 3 7" xfId="2111"/>
    <cellStyle name="40% - Accent6 3 8" xfId="2112"/>
    <cellStyle name="40% - Accent6 3 9" xfId="2113"/>
    <cellStyle name="40% - Accent6 4" xfId="2114"/>
    <cellStyle name="40% - Accent6 4 2" xfId="2115"/>
    <cellStyle name="40% - Accent6 4 3" xfId="2116"/>
    <cellStyle name="40% - Accent6 4 4" xfId="2117"/>
    <cellStyle name="40% - Accent6 4 5" xfId="2118"/>
    <cellStyle name="40% - Accent6 4 6" xfId="2119"/>
    <cellStyle name="40% - Accent6 5" xfId="2120"/>
    <cellStyle name="40% - Accent6 5 2" xfId="2121"/>
    <cellStyle name="40% - Accent6 5 3" xfId="2122"/>
    <cellStyle name="40% - Accent6 5 4" xfId="2123"/>
    <cellStyle name="40% - Accent6 5 5" xfId="2124"/>
    <cellStyle name="40% - Accent6 5 6" xfId="2125"/>
    <cellStyle name="40% - Accent6 6" xfId="2126"/>
    <cellStyle name="40% - Accent6 6 2" xfId="2127"/>
    <cellStyle name="40% - Accent6 6 3" xfId="2128"/>
    <cellStyle name="40% - Accent6 6 4" xfId="2129"/>
    <cellStyle name="40% - Accent6 6 5" xfId="2130"/>
    <cellStyle name="40% - Accent6 6 6" xfId="2131"/>
    <cellStyle name="40% - Accent6 7" xfId="2132"/>
    <cellStyle name="40% - Accent6 7 2" xfId="2133"/>
    <cellStyle name="40% - Accent6 7 3" xfId="2134"/>
    <cellStyle name="40% - Accent6 7 4" xfId="2135"/>
    <cellStyle name="40% - Accent6 7 5" xfId="2136"/>
    <cellStyle name="40% - Accent6 7 6" xfId="2137"/>
    <cellStyle name="40% - Accent6 8" xfId="2138"/>
    <cellStyle name="40% - Accent6 8 2" xfId="2139"/>
    <cellStyle name="40% - Accent6 8 3" xfId="2140"/>
    <cellStyle name="40% - Accent6 8 4" xfId="2141"/>
    <cellStyle name="40% - Accent6 8 5" xfId="2142"/>
    <cellStyle name="40% - Accent6 8 6" xfId="2143"/>
    <cellStyle name="40% - Accent6 9" xfId="2144"/>
    <cellStyle name="40% - Accent6 9 2" xfId="2145"/>
    <cellStyle name="40% - Accent6 9 3" xfId="2146"/>
    <cellStyle name="40% - Accent6 9 4" xfId="2147"/>
    <cellStyle name="40% - Accent6 9 5" xfId="2148"/>
    <cellStyle name="40% - Akzent1" xfId="50"/>
    <cellStyle name="40% - Akzent2" xfId="51"/>
    <cellStyle name="40% - Akzent3" xfId="52"/>
    <cellStyle name="40% - Akzent4" xfId="53"/>
    <cellStyle name="40% - Akzent5" xfId="54"/>
    <cellStyle name="40% - Akzent6" xfId="55"/>
    <cellStyle name="5x indented GHG Textfiels" xfId="56"/>
    <cellStyle name="5x indented GHG Textfiels 2" xfId="2149"/>
    <cellStyle name="60 % - Akzent1 2" xfId="57"/>
    <cellStyle name="60 % - Akzent2 2" xfId="58"/>
    <cellStyle name="60 % - Akzent3 2" xfId="59"/>
    <cellStyle name="60 % - Akzent4 2" xfId="60"/>
    <cellStyle name="60 % - Akzent5 2" xfId="61"/>
    <cellStyle name="60 % - Akzent6 2" xfId="62"/>
    <cellStyle name="60 % - Accent1" xfId="63"/>
    <cellStyle name="60 % - Accent2" xfId="64"/>
    <cellStyle name="60 % - Accent3" xfId="65"/>
    <cellStyle name="60 % - Accent4" xfId="66"/>
    <cellStyle name="60 % - Accent5" xfId="67"/>
    <cellStyle name="60 % - Accent6" xfId="68"/>
    <cellStyle name="60% - Accent1" xfId="665" builtinId="32" customBuiltin="1"/>
    <cellStyle name="60% - Accent1 10" xfId="2150"/>
    <cellStyle name="60% - Accent1 11" xfId="2151"/>
    <cellStyle name="60% - Accent1 12" xfId="2152"/>
    <cellStyle name="60% - Accent1 13" xfId="2153"/>
    <cellStyle name="60% - Accent1 14" xfId="2154"/>
    <cellStyle name="60% - Accent1 15" xfId="2155"/>
    <cellStyle name="60% - Accent1 16" xfId="2156"/>
    <cellStyle name="60% - Accent1 17" xfId="2157"/>
    <cellStyle name="60% - Accent1 18" xfId="2158"/>
    <cellStyle name="60% - Accent1 19" xfId="2159"/>
    <cellStyle name="60% - Accent1 2" xfId="69"/>
    <cellStyle name="60% - Accent1 2 10" xfId="2160"/>
    <cellStyle name="60% - Accent1 2 11" xfId="2161"/>
    <cellStyle name="60% - Accent1 2 12" xfId="2162"/>
    <cellStyle name="60% - Accent1 2 13" xfId="2163"/>
    <cellStyle name="60% - Accent1 2 14" xfId="2164"/>
    <cellStyle name="60% - Accent1 2 15" xfId="2165"/>
    <cellStyle name="60% - Accent1 2 16" xfId="2166"/>
    <cellStyle name="60% - Accent1 2 17" xfId="7738"/>
    <cellStyle name="60% - Accent1 2 2" xfId="2167"/>
    <cellStyle name="60% - Accent1 2 2 2" xfId="2168"/>
    <cellStyle name="60% - Accent1 2 2 3" xfId="2169"/>
    <cellStyle name="60% - Accent1 2 2 4" xfId="2170"/>
    <cellStyle name="60% - Accent1 2 2 5" xfId="2171"/>
    <cellStyle name="60% - Accent1 2 3" xfId="2172"/>
    <cellStyle name="60% - Accent1 2 4" xfId="2173"/>
    <cellStyle name="60% - Accent1 2 5" xfId="2174"/>
    <cellStyle name="60% - Accent1 2 6" xfId="2175"/>
    <cellStyle name="60% - Accent1 2 7" xfId="2176"/>
    <cellStyle name="60% - Accent1 2 8" xfId="2177"/>
    <cellStyle name="60% - Accent1 2 9" xfId="2178"/>
    <cellStyle name="60% - Accent1 20" xfId="2179"/>
    <cellStyle name="60% - Accent1 21" xfId="2180"/>
    <cellStyle name="60% - Accent1 22" xfId="2181"/>
    <cellStyle name="60% - Accent1 3" xfId="70"/>
    <cellStyle name="60% - Accent1 3 2" xfId="2182"/>
    <cellStyle name="60% - Accent1 3 3" xfId="2183"/>
    <cellStyle name="60% - Accent1 3 4" xfId="2184"/>
    <cellStyle name="60% - Accent1 3 5" xfId="2185"/>
    <cellStyle name="60% - Accent1 3 6" xfId="2186"/>
    <cellStyle name="60% - Accent1 3 7" xfId="7739"/>
    <cellStyle name="60% - Accent1 4" xfId="2187"/>
    <cellStyle name="60% - Accent1 4 2" xfId="2188"/>
    <cellStyle name="60% - Accent1 5" xfId="2189"/>
    <cellStyle name="60% - Accent1 5 2" xfId="2190"/>
    <cellStyle name="60% - Accent1 6" xfId="2191"/>
    <cellStyle name="60% - Accent1 6 2" xfId="2192"/>
    <cellStyle name="60% - Accent1 7" xfId="2193"/>
    <cellStyle name="60% - Accent1 7 2" xfId="2194"/>
    <cellStyle name="60% - Accent1 8" xfId="2195"/>
    <cellStyle name="60% - Accent1 8 2" xfId="2196"/>
    <cellStyle name="60% - Accent1 9" xfId="2197"/>
    <cellStyle name="60% - Accent2" xfId="669" builtinId="36" customBuiltin="1"/>
    <cellStyle name="60% - Accent2 10" xfId="2198"/>
    <cellStyle name="60% - Accent2 11" xfId="2199"/>
    <cellStyle name="60% - Accent2 12" xfId="2200"/>
    <cellStyle name="60% - Accent2 13" xfId="2201"/>
    <cellStyle name="60% - Accent2 2" xfId="71"/>
    <cellStyle name="60% - Accent2 2 10" xfId="2202"/>
    <cellStyle name="60% - Accent2 2 11" xfId="2203"/>
    <cellStyle name="60% - Accent2 2 12" xfId="2204"/>
    <cellStyle name="60% - Accent2 2 13" xfId="2205"/>
    <cellStyle name="60% - Accent2 2 14" xfId="2206"/>
    <cellStyle name="60% - Accent2 2 15" xfId="2207"/>
    <cellStyle name="60% - Accent2 2 16" xfId="2208"/>
    <cellStyle name="60% - Accent2 2 17" xfId="7740"/>
    <cellStyle name="60% - Accent2 2 2" xfId="2209"/>
    <cellStyle name="60% - Accent2 2 2 2" xfId="2210"/>
    <cellStyle name="60% - Accent2 2 2 3" xfId="2211"/>
    <cellStyle name="60% - Accent2 2 2 4" xfId="2212"/>
    <cellStyle name="60% - Accent2 2 2 5" xfId="2213"/>
    <cellStyle name="60% - Accent2 2 3" xfId="2214"/>
    <cellStyle name="60% - Accent2 2 4" xfId="2215"/>
    <cellStyle name="60% - Accent2 2 5" xfId="2216"/>
    <cellStyle name="60% - Accent2 2 6" xfId="2217"/>
    <cellStyle name="60% - Accent2 2 7" xfId="2218"/>
    <cellStyle name="60% - Accent2 2 8" xfId="2219"/>
    <cellStyle name="60% - Accent2 2 9" xfId="2220"/>
    <cellStyle name="60% - Accent2 3" xfId="2221"/>
    <cellStyle name="60% - Accent2 3 2" xfId="2222"/>
    <cellStyle name="60% - Accent2 3 3" xfId="2223"/>
    <cellStyle name="60% - Accent2 3 4" xfId="2224"/>
    <cellStyle name="60% - Accent2 3 5" xfId="2225"/>
    <cellStyle name="60% - Accent2 3 6" xfId="2226"/>
    <cellStyle name="60% - Accent2 4" xfId="2227"/>
    <cellStyle name="60% - Accent2 4 2" xfId="2228"/>
    <cellStyle name="60% - Accent2 5" xfId="2229"/>
    <cellStyle name="60% - Accent2 5 2" xfId="2230"/>
    <cellStyle name="60% - Accent2 6" xfId="2231"/>
    <cellStyle name="60% - Accent2 6 2" xfId="2232"/>
    <cellStyle name="60% - Accent2 7" xfId="2233"/>
    <cellStyle name="60% - Accent2 7 2" xfId="2234"/>
    <cellStyle name="60% - Accent2 8" xfId="2235"/>
    <cellStyle name="60% - Accent2 8 2" xfId="2236"/>
    <cellStyle name="60% - Accent2 9" xfId="2237"/>
    <cellStyle name="60% - Accent3" xfId="673" builtinId="40" customBuiltin="1"/>
    <cellStyle name="60% - Accent3 10" xfId="2238"/>
    <cellStyle name="60% - Accent3 11" xfId="2239"/>
    <cellStyle name="60% - Accent3 12" xfId="2240"/>
    <cellStyle name="60% - Accent3 13" xfId="2241"/>
    <cellStyle name="60% - Accent3 14" xfId="2242"/>
    <cellStyle name="60% - Accent3 15" xfId="2243"/>
    <cellStyle name="60% - Accent3 16" xfId="2244"/>
    <cellStyle name="60% - Accent3 17" xfId="2245"/>
    <cellStyle name="60% - Accent3 18" xfId="2246"/>
    <cellStyle name="60% - Accent3 19" xfId="2247"/>
    <cellStyle name="60% - Accent3 2" xfId="72"/>
    <cellStyle name="60% - Accent3 2 10" xfId="2248"/>
    <cellStyle name="60% - Accent3 2 11" xfId="2249"/>
    <cellStyle name="60% - Accent3 2 12" xfId="2250"/>
    <cellStyle name="60% - Accent3 2 13" xfId="2251"/>
    <cellStyle name="60% - Accent3 2 14" xfId="2252"/>
    <cellStyle name="60% - Accent3 2 15" xfId="2253"/>
    <cellStyle name="60% - Accent3 2 16" xfId="2254"/>
    <cellStyle name="60% - Accent3 2 17" xfId="7741"/>
    <cellStyle name="60% - Accent3 2 2" xfId="2255"/>
    <cellStyle name="60% - Accent3 2 2 2" xfId="2256"/>
    <cellStyle name="60% - Accent3 2 2 3" xfId="2257"/>
    <cellStyle name="60% - Accent3 2 2 4" xfId="2258"/>
    <cellStyle name="60% - Accent3 2 2 5" xfId="2259"/>
    <cellStyle name="60% - Accent3 2 3" xfId="2260"/>
    <cellStyle name="60% - Accent3 2 4" xfId="2261"/>
    <cellStyle name="60% - Accent3 2 5" xfId="2262"/>
    <cellStyle name="60% - Accent3 2 6" xfId="2263"/>
    <cellStyle name="60% - Accent3 2 7" xfId="2264"/>
    <cellStyle name="60% - Accent3 2 8" xfId="2265"/>
    <cellStyle name="60% - Accent3 2 9" xfId="2266"/>
    <cellStyle name="60% - Accent3 20" xfId="2267"/>
    <cellStyle name="60% - Accent3 21" xfId="2268"/>
    <cellStyle name="60% - Accent3 22" xfId="2269"/>
    <cellStyle name="60% - Accent3 3" xfId="73"/>
    <cellStyle name="60% - Accent3 3 2" xfId="2270"/>
    <cellStyle name="60% - Accent3 3 3" xfId="2271"/>
    <cellStyle name="60% - Accent3 3 4" xfId="2272"/>
    <cellStyle name="60% - Accent3 3 5" xfId="2273"/>
    <cellStyle name="60% - Accent3 3 6" xfId="2274"/>
    <cellStyle name="60% - Accent3 3 7" xfId="7742"/>
    <cellStyle name="60% - Accent3 4" xfId="2275"/>
    <cellStyle name="60% - Accent3 4 2" xfId="2276"/>
    <cellStyle name="60% - Accent3 5" xfId="2277"/>
    <cellStyle name="60% - Accent3 5 2" xfId="2278"/>
    <cellStyle name="60% - Accent3 6" xfId="2279"/>
    <cellStyle name="60% - Accent3 6 2" xfId="2280"/>
    <cellStyle name="60% - Accent3 7" xfId="2281"/>
    <cellStyle name="60% - Accent3 7 2" xfId="2282"/>
    <cellStyle name="60% - Accent3 8" xfId="2283"/>
    <cellStyle name="60% - Accent3 8 2" xfId="2284"/>
    <cellStyle name="60% - Accent3 9" xfId="2285"/>
    <cellStyle name="60% - Accent4" xfId="677" builtinId="44" customBuiltin="1"/>
    <cellStyle name="60% - Accent4 10" xfId="2286"/>
    <cellStyle name="60% - Accent4 11" xfId="2287"/>
    <cellStyle name="60% - Accent4 12" xfId="2288"/>
    <cellStyle name="60% - Accent4 13" xfId="2289"/>
    <cellStyle name="60% - Accent4 14" xfId="2290"/>
    <cellStyle name="60% - Accent4 15" xfId="2291"/>
    <cellStyle name="60% - Accent4 16" xfId="2292"/>
    <cellStyle name="60% - Accent4 17" xfId="2293"/>
    <cellStyle name="60% - Accent4 18" xfId="2294"/>
    <cellStyle name="60% - Accent4 19" xfId="2295"/>
    <cellStyle name="60% - Accent4 2" xfId="74"/>
    <cellStyle name="60% - Accent4 2 10" xfId="2296"/>
    <cellStyle name="60% - Accent4 2 11" xfId="2297"/>
    <cellStyle name="60% - Accent4 2 12" xfId="2298"/>
    <cellStyle name="60% - Accent4 2 13" xfId="2299"/>
    <cellStyle name="60% - Accent4 2 14" xfId="2300"/>
    <cellStyle name="60% - Accent4 2 15" xfId="2301"/>
    <cellStyle name="60% - Accent4 2 16" xfId="2302"/>
    <cellStyle name="60% - Accent4 2 17" xfId="7743"/>
    <cellStyle name="60% - Accent4 2 2" xfId="2303"/>
    <cellStyle name="60% - Accent4 2 2 2" xfId="2304"/>
    <cellStyle name="60% - Accent4 2 2 3" xfId="2305"/>
    <cellStyle name="60% - Accent4 2 2 4" xfId="2306"/>
    <cellStyle name="60% - Accent4 2 2 5" xfId="2307"/>
    <cellStyle name="60% - Accent4 2 3" xfId="2308"/>
    <cellStyle name="60% - Accent4 2 4" xfId="2309"/>
    <cellStyle name="60% - Accent4 2 5" xfId="2310"/>
    <cellStyle name="60% - Accent4 2 6" xfId="2311"/>
    <cellStyle name="60% - Accent4 2 7" xfId="2312"/>
    <cellStyle name="60% - Accent4 2 8" xfId="2313"/>
    <cellStyle name="60% - Accent4 2 9" xfId="2314"/>
    <cellStyle name="60% - Accent4 20" xfId="2315"/>
    <cellStyle name="60% - Accent4 21" xfId="2316"/>
    <cellStyle name="60% - Accent4 22" xfId="2317"/>
    <cellStyle name="60% - Accent4 3" xfId="75"/>
    <cellStyle name="60% - Accent4 3 2" xfId="2318"/>
    <cellStyle name="60% - Accent4 3 3" xfId="2319"/>
    <cellStyle name="60% - Accent4 3 4" xfId="2320"/>
    <cellStyle name="60% - Accent4 3 5" xfId="2321"/>
    <cellStyle name="60% - Accent4 3 6" xfId="2322"/>
    <cellStyle name="60% - Accent4 3 7" xfId="7744"/>
    <cellStyle name="60% - Accent4 4" xfId="2323"/>
    <cellStyle name="60% - Accent4 4 2" xfId="2324"/>
    <cellStyle name="60% - Accent4 5" xfId="2325"/>
    <cellStyle name="60% - Accent4 5 2" xfId="2326"/>
    <cellStyle name="60% - Accent4 6" xfId="2327"/>
    <cellStyle name="60% - Accent4 6 2" xfId="2328"/>
    <cellStyle name="60% - Accent4 7" xfId="2329"/>
    <cellStyle name="60% - Accent4 7 2" xfId="2330"/>
    <cellStyle name="60% - Accent4 8" xfId="2331"/>
    <cellStyle name="60% - Accent4 8 2" xfId="2332"/>
    <cellStyle name="60% - Accent4 9" xfId="2333"/>
    <cellStyle name="60% - Accent5" xfId="681" builtinId="48" customBuiltin="1"/>
    <cellStyle name="60% - Accent5 10" xfId="2334"/>
    <cellStyle name="60% - Accent5 11" xfId="2335"/>
    <cellStyle name="60% - Accent5 12" xfId="2336"/>
    <cellStyle name="60% - Accent5 13" xfId="2337"/>
    <cellStyle name="60% - Accent5 2" xfId="76"/>
    <cellStyle name="60% - Accent5 2 10" xfId="2338"/>
    <cellStyle name="60% - Accent5 2 11" xfId="2339"/>
    <cellStyle name="60% - Accent5 2 12" xfId="2340"/>
    <cellStyle name="60% - Accent5 2 13" xfId="2341"/>
    <cellStyle name="60% - Accent5 2 14" xfId="2342"/>
    <cellStyle name="60% - Accent5 2 15" xfId="2343"/>
    <cellStyle name="60% - Accent5 2 16" xfId="2344"/>
    <cellStyle name="60% - Accent5 2 17" xfId="7745"/>
    <cellStyle name="60% - Accent5 2 2" xfId="2345"/>
    <cellStyle name="60% - Accent5 2 2 2" xfId="2346"/>
    <cellStyle name="60% - Accent5 2 2 3" xfId="2347"/>
    <cellStyle name="60% - Accent5 2 2 4" xfId="2348"/>
    <cellStyle name="60% - Accent5 2 2 5" xfId="2349"/>
    <cellStyle name="60% - Accent5 2 3" xfId="2350"/>
    <cellStyle name="60% - Accent5 2 4" xfId="2351"/>
    <cellStyle name="60% - Accent5 2 5" xfId="2352"/>
    <cellStyle name="60% - Accent5 2 6" xfId="2353"/>
    <cellStyle name="60% - Accent5 2 7" xfId="2354"/>
    <cellStyle name="60% - Accent5 2 8" xfId="2355"/>
    <cellStyle name="60% - Accent5 2 9" xfId="2356"/>
    <cellStyle name="60% - Accent5 3" xfId="2357"/>
    <cellStyle name="60% - Accent5 3 2" xfId="2358"/>
    <cellStyle name="60% - Accent5 3 3" xfId="2359"/>
    <cellStyle name="60% - Accent5 3 4" xfId="2360"/>
    <cellStyle name="60% - Accent5 3 5" xfId="2361"/>
    <cellStyle name="60% - Accent5 3 6" xfId="2362"/>
    <cellStyle name="60% - Accent5 4" xfId="2363"/>
    <cellStyle name="60% - Accent5 4 2" xfId="2364"/>
    <cellStyle name="60% - Accent5 5" xfId="2365"/>
    <cellStyle name="60% - Accent5 5 2" xfId="2366"/>
    <cellStyle name="60% - Accent5 6" xfId="2367"/>
    <cellStyle name="60% - Accent5 6 2" xfId="2368"/>
    <cellStyle name="60% - Accent5 7" xfId="2369"/>
    <cellStyle name="60% - Accent5 7 2" xfId="2370"/>
    <cellStyle name="60% - Accent5 8" xfId="2371"/>
    <cellStyle name="60% - Accent5 8 2" xfId="2372"/>
    <cellStyle name="60% - Accent5 9" xfId="2373"/>
    <cellStyle name="60% - Accent6" xfId="685" builtinId="52" customBuiltin="1"/>
    <cellStyle name="60% - Accent6 10" xfId="2374"/>
    <cellStyle name="60% - Accent6 11" xfId="2375"/>
    <cellStyle name="60% - Accent6 12" xfId="2376"/>
    <cellStyle name="60% - Accent6 13" xfId="2377"/>
    <cellStyle name="60% - Accent6 14" xfId="2378"/>
    <cellStyle name="60% - Accent6 15" xfId="2379"/>
    <cellStyle name="60% - Accent6 16" xfId="2380"/>
    <cellStyle name="60% - Accent6 17" xfId="2381"/>
    <cellStyle name="60% - Accent6 18" xfId="2382"/>
    <cellStyle name="60% - Accent6 19" xfId="2383"/>
    <cellStyle name="60% - Accent6 2" xfId="77"/>
    <cellStyle name="60% - Accent6 2 10" xfId="2384"/>
    <cellStyle name="60% - Accent6 2 11" xfId="2385"/>
    <cellStyle name="60% - Accent6 2 12" xfId="2386"/>
    <cellStyle name="60% - Accent6 2 13" xfId="2387"/>
    <cellStyle name="60% - Accent6 2 14" xfId="2388"/>
    <cellStyle name="60% - Accent6 2 15" xfId="2389"/>
    <cellStyle name="60% - Accent6 2 16" xfId="2390"/>
    <cellStyle name="60% - Accent6 2 17" xfId="7746"/>
    <cellStyle name="60% - Accent6 2 2" xfId="2391"/>
    <cellStyle name="60% - Accent6 2 2 2" xfId="2392"/>
    <cellStyle name="60% - Accent6 2 2 3" xfId="2393"/>
    <cellStyle name="60% - Accent6 2 2 4" xfId="2394"/>
    <cellStyle name="60% - Accent6 2 2 5" xfId="2395"/>
    <cellStyle name="60% - Accent6 2 3" xfId="2396"/>
    <cellStyle name="60% - Accent6 2 4" xfId="2397"/>
    <cellStyle name="60% - Accent6 2 5" xfId="2398"/>
    <cellStyle name="60% - Accent6 2 6" xfId="2399"/>
    <cellStyle name="60% - Accent6 2 7" xfId="2400"/>
    <cellStyle name="60% - Accent6 2 8" xfId="2401"/>
    <cellStyle name="60% - Accent6 2 9" xfId="2402"/>
    <cellStyle name="60% - Accent6 20" xfId="2403"/>
    <cellStyle name="60% - Accent6 21" xfId="2404"/>
    <cellStyle name="60% - Accent6 22" xfId="2405"/>
    <cellStyle name="60% - Accent6 3" xfId="78"/>
    <cellStyle name="60% - Accent6 3 2" xfId="2406"/>
    <cellStyle name="60% - Accent6 3 3" xfId="2407"/>
    <cellStyle name="60% - Accent6 3 4" xfId="2408"/>
    <cellStyle name="60% - Accent6 3 5" xfId="2409"/>
    <cellStyle name="60% - Accent6 3 6" xfId="2410"/>
    <cellStyle name="60% - Accent6 3 7" xfId="7747"/>
    <cellStyle name="60% - Accent6 4" xfId="2411"/>
    <cellStyle name="60% - Accent6 4 2" xfId="2412"/>
    <cellStyle name="60% - Accent6 5" xfId="2413"/>
    <cellStyle name="60% - Accent6 5 2" xfId="2414"/>
    <cellStyle name="60% - Accent6 6" xfId="2415"/>
    <cellStyle name="60% - Accent6 6 2" xfId="2416"/>
    <cellStyle name="60% - Accent6 7" xfId="2417"/>
    <cellStyle name="60% - Accent6 7 2" xfId="2418"/>
    <cellStyle name="60% - Accent6 8" xfId="2419"/>
    <cellStyle name="60% - Accent6 8 2" xfId="2420"/>
    <cellStyle name="60% - Accent6 9" xfId="2421"/>
    <cellStyle name="60% - Akzent1" xfId="79"/>
    <cellStyle name="60% - Akzent2" xfId="80"/>
    <cellStyle name="60% - Akzent3" xfId="81"/>
    <cellStyle name="60% - Akzent4" xfId="82"/>
    <cellStyle name="60% - Akzent5" xfId="83"/>
    <cellStyle name="60% - Akzent6" xfId="84"/>
    <cellStyle name="A4 Auto Format" xfId="85"/>
    <cellStyle name="A4 Auto Format 2" xfId="86"/>
    <cellStyle name="A4 No Format" xfId="87"/>
    <cellStyle name="A4 No Format 2" xfId="88"/>
    <cellStyle name="A4 Normal" xfId="89"/>
    <cellStyle name="A4 Normal 2" xfId="90"/>
    <cellStyle name="Accent1" xfId="662" builtinId="29" customBuiltin="1"/>
    <cellStyle name="Accent1 10" xfId="2422"/>
    <cellStyle name="Accent1 11" xfId="2423"/>
    <cellStyle name="Accent1 12" xfId="2424"/>
    <cellStyle name="Accent1 13" xfId="2425"/>
    <cellStyle name="Accent1 14" xfId="2426"/>
    <cellStyle name="Accent1 15" xfId="2427"/>
    <cellStyle name="Accent1 16" xfId="2428"/>
    <cellStyle name="Accent1 17" xfId="2429"/>
    <cellStyle name="Accent1 18" xfId="2430"/>
    <cellStyle name="Accent1 19" xfId="2431"/>
    <cellStyle name="Accent1 2" xfId="91"/>
    <cellStyle name="Accent1 2 10" xfId="2432"/>
    <cellStyle name="Accent1 2 11" xfId="2433"/>
    <cellStyle name="Accent1 2 12" xfId="2434"/>
    <cellStyle name="Accent1 2 13" xfId="2435"/>
    <cellStyle name="Accent1 2 14" xfId="2436"/>
    <cellStyle name="Accent1 2 15" xfId="2437"/>
    <cellStyle name="Accent1 2 16" xfId="2438"/>
    <cellStyle name="Accent1 2 17" xfId="7748"/>
    <cellStyle name="Accent1 2 2" xfId="2439"/>
    <cellStyle name="Accent1 2 2 2" xfId="2440"/>
    <cellStyle name="Accent1 2 2 3" xfId="2441"/>
    <cellStyle name="Accent1 2 2 4" xfId="2442"/>
    <cellStyle name="Accent1 2 2 5" xfId="2443"/>
    <cellStyle name="Accent1 2 3" xfId="2444"/>
    <cellStyle name="Accent1 2 4" xfId="2445"/>
    <cellStyle name="Accent1 2 5" xfId="2446"/>
    <cellStyle name="Accent1 2 6" xfId="2447"/>
    <cellStyle name="Accent1 2 7" xfId="2448"/>
    <cellStyle name="Accent1 2 8" xfId="2449"/>
    <cellStyle name="Accent1 2 9" xfId="2450"/>
    <cellStyle name="Accent1 20" xfId="2451"/>
    <cellStyle name="Accent1 21" xfId="2452"/>
    <cellStyle name="Accent1 22" xfId="2453"/>
    <cellStyle name="Accent1 3" xfId="92"/>
    <cellStyle name="Accent1 3 2" xfId="2454"/>
    <cellStyle name="Accent1 3 3" xfId="2455"/>
    <cellStyle name="Accent1 3 4" xfId="2456"/>
    <cellStyle name="Accent1 3 5" xfId="2457"/>
    <cellStyle name="Accent1 3 6" xfId="2458"/>
    <cellStyle name="Accent1 3 7" xfId="7749"/>
    <cellStyle name="Accent1 4" xfId="2459"/>
    <cellStyle name="Accent1 4 2" xfId="2460"/>
    <cellStyle name="Accent1 5" xfId="2461"/>
    <cellStyle name="Accent1 5 2" xfId="2462"/>
    <cellStyle name="Accent1 6" xfId="2463"/>
    <cellStyle name="Accent1 6 2" xfId="2464"/>
    <cellStyle name="Accent1 7" xfId="2465"/>
    <cellStyle name="Accent1 7 2" xfId="2466"/>
    <cellStyle name="Accent1 8" xfId="2467"/>
    <cellStyle name="Accent1 8 2" xfId="2468"/>
    <cellStyle name="Accent1 9" xfId="2469"/>
    <cellStyle name="Accent2" xfId="666" builtinId="33" customBuiltin="1"/>
    <cellStyle name="Accent2 10" xfId="2470"/>
    <cellStyle name="Accent2 11" xfId="2471"/>
    <cellStyle name="Accent2 12" xfId="2472"/>
    <cellStyle name="Accent2 13" xfId="2473"/>
    <cellStyle name="Accent2 2" xfId="93"/>
    <cellStyle name="Accent2 2 10" xfId="2474"/>
    <cellStyle name="Accent2 2 11" xfId="2475"/>
    <cellStyle name="Accent2 2 12" xfId="2476"/>
    <cellStyle name="Accent2 2 13" xfId="2477"/>
    <cellStyle name="Accent2 2 14" xfId="2478"/>
    <cellStyle name="Accent2 2 15" xfId="2479"/>
    <cellStyle name="Accent2 2 16" xfId="2480"/>
    <cellStyle name="Accent2 2 17" xfId="7750"/>
    <cellStyle name="Accent2 2 2" xfId="2481"/>
    <cellStyle name="Accent2 2 2 2" xfId="2482"/>
    <cellStyle name="Accent2 2 2 3" xfId="2483"/>
    <cellStyle name="Accent2 2 2 4" xfId="2484"/>
    <cellStyle name="Accent2 2 2 5" xfId="2485"/>
    <cellStyle name="Accent2 2 3" xfId="2486"/>
    <cellStyle name="Accent2 2 4" xfId="2487"/>
    <cellStyle name="Accent2 2 5" xfId="2488"/>
    <cellStyle name="Accent2 2 6" xfId="2489"/>
    <cellStyle name="Accent2 2 7" xfId="2490"/>
    <cellStyle name="Accent2 2 8" xfId="2491"/>
    <cellStyle name="Accent2 2 9" xfId="2492"/>
    <cellStyle name="Accent2 3" xfId="94"/>
    <cellStyle name="Accent2 3 2" xfId="2493"/>
    <cellStyle name="Accent2 3 3" xfId="2494"/>
    <cellStyle name="Accent2 3 4" xfId="2495"/>
    <cellStyle name="Accent2 3 5" xfId="2496"/>
    <cellStyle name="Accent2 3 6" xfId="2497"/>
    <cellStyle name="Accent2 3 7" xfId="7751"/>
    <cellStyle name="Accent2 4" xfId="2498"/>
    <cellStyle name="Accent2 4 2" xfId="2499"/>
    <cellStyle name="Accent2 5" xfId="2500"/>
    <cellStyle name="Accent2 5 2" xfId="2501"/>
    <cellStyle name="Accent2 6" xfId="2502"/>
    <cellStyle name="Accent2 6 2" xfId="2503"/>
    <cellStyle name="Accent2 7" xfId="2504"/>
    <cellStyle name="Accent2 7 2" xfId="2505"/>
    <cellStyle name="Accent2 8" xfId="2506"/>
    <cellStyle name="Accent2 8 2" xfId="2507"/>
    <cellStyle name="Accent2 9" xfId="2508"/>
    <cellStyle name="Accent3" xfId="670" builtinId="37" customBuiltin="1"/>
    <cellStyle name="Accent3 10" xfId="2509"/>
    <cellStyle name="Accent3 11" xfId="2510"/>
    <cellStyle name="Accent3 12" xfId="2511"/>
    <cellStyle name="Accent3 13" xfId="2512"/>
    <cellStyle name="Accent3 2" xfId="95"/>
    <cellStyle name="Accent3 2 10" xfId="2513"/>
    <cellStyle name="Accent3 2 11" xfId="2514"/>
    <cellStyle name="Accent3 2 12" xfId="2515"/>
    <cellStyle name="Accent3 2 13" xfId="2516"/>
    <cellStyle name="Accent3 2 14" xfId="2517"/>
    <cellStyle name="Accent3 2 15" xfId="2518"/>
    <cellStyle name="Accent3 2 16" xfId="2519"/>
    <cellStyle name="Accent3 2 17" xfId="7752"/>
    <cellStyle name="Accent3 2 2" xfId="2520"/>
    <cellStyle name="Accent3 2 2 2" xfId="2521"/>
    <cellStyle name="Accent3 2 2 3" xfId="2522"/>
    <cellStyle name="Accent3 2 2 4" xfId="2523"/>
    <cellStyle name="Accent3 2 2 5" xfId="2524"/>
    <cellStyle name="Accent3 2 3" xfId="2525"/>
    <cellStyle name="Accent3 2 4" xfId="2526"/>
    <cellStyle name="Accent3 2 5" xfId="2527"/>
    <cellStyle name="Accent3 2 6" xfId="2528"/>
    <cellStyle name="Accent3 2 7" xfId="2529"/>
    <cellStyle name="Accent3 2 8" xfId="2530"/>
    <cellStyle name="Accent3 2 9" xfId="2531"/>
    <cellStyle name="Accent3 3" xfId="96"/>
    <cellStyle name="Accent3 3 2" xfId="2532"/>
    <cellStyle name="Accent3 3 3" xfId="2533"/>
    <cellStyle name="Accent3 3 4" xfId="2534"/>
    <cellStyle name="Accent3 3 5" xfId="2535"/>
    <cellStyle name="Accent3 3 6" xfId="2536"/>
    <cellStyle name="Accent3 3 7" xfId="7753"/>
    <cellStyle name="Accent3 4" xfId="2537"/>
    <cellStyle name="Accent3 4 2" xfId="2538"/>
    <cellStyle name="Accent3 5" xfId="2539"/>
    <cellStyle name="Accent3 5 2" xfId="2540"/>
    <cellStyle name="Accent3 6" xfId="2541"/>
    <cellStyle name="Accent3 6 2" xfId="2542"/>
    <cellStyle name="Accent3 7" xfId="2543"/>
    <cellStyle name="Accent3 7 2" xfId="2544"/>
    <cellStyle name="Accent3 8" xfId="2545"/>
    <cellStyle name="Accent3 8 2" xfId="2546"/>
    <cellStyle name="Accent3 9" xfId="2547"/>
    <cellStyle name="Accent4" xfId="674" builtinId="41" customBuiltin="1"/>
    <cellStyle name="Accent4 10" xfId="2548"/>
    <cellStyle name="Accent4 11" xfId="2549"/>
    <cellStyle name="Accent4 12" xfId="2550"/>
    <cellStyle name="Accent4 13" xfId="2551"/>
    <cellStyle name="Accent4 14" xfId="2552"/>
    <cellStyle name="Accent4 15" xfId="2553"/>
    <cellStyle name="Accent4 16" xfId="2554"/>
    <cellStyle name="Accent4 17" xfId="2555"/>
    <cellStyle name="Accent4 18" xfId="2556"/>
    <cellStyle name="Accent4 19" xfId="2557"/>
    <cellStyle name="Accent4 2" xfId="97"/>
    <cellStyle name="Accent4 2 10" xfId="2558"/>
    <cellStyle name="Accent4 2 11" xfId="2559"/>
    <cellStyle name="Accent4 2 12" xfId="2560"/>
    <cellStyle name="Accent4 2 13" xfId="2561"/>
    <cellStyle name="Accent4 2 14" xfId="2562"/>
    <cellStyle name="Accent4 2 15" xfId="2563"/>
    <cellStyle name="Accent4 2 16" xfId="2564"/>
    <cellStyle name="Accent4 2 17" xfId="7754"/>
    <cellStyle name="Accent4 2 2" xfId="2565"/>
    <cellStyle name="Accent4 2 2 2" xfId="2566"/>
    <cellStyle name="Accent4 2 2 3" xfId="2567"/>
    <cellStyle name="Accent4 2 2 4" xfId="2568"/>
    <cellStyle name="Accent4 2 2 5" xfId="2569"/>
    <cellStyle name="Accent4 2 3" xfId="2570"/>
    <cellStyle name="Accent4 2 4" xfId="2571"/>
    <cellStyle name="Accent4 2 5" xfId="2572"/>
    <cellStyle name="Accent4 2 6" xfId="2573"/>
    <cellStyle name="Accent4 2 7" xfId="2574"/>
    <cellStyle name="Accent4 2 8" xfId="2575"/>
    <cellStyle name="Accent4 2 9" xfId="2576"/>
    <cellStyle name="Accent4 20" xfId="2577"/>
    <cellStyle name="Accent4 21" xfId="2578"/>
    <cellStyle name="Accent4 22" xfId="2579"/>
    <cellStyle name="Accent4 3" xfId="98"/>
    <cellStyle name="Accent4 3 2" xfId="2580"/>
    <cellStyle name="Accent4 3 3" xfId="2581"/>
    <cellStyle name="Accent4 3 4" xfId="2582"/>
    <cellStyle name="Accent4 3 5" xfId="2583"/>
    <cellStyle name="Accent4 3 6" xfId="2584"/>
    <cellStyle name="Accent4 3 7" xfId="7755"/>
    <cellStyle name="Accent4 4" xfId="2585"/>
    <cellStyle name="Accent4 4 2" xfId="2586"/>
    <cellStyle name="Accent4 5" xfId="2587"/>
    <cellStyle name="Accent4 5 2" xfId="2588"/>
    <cellStyle name="Accent4 6" xfId="2589"/>
    <cellStyle name="Accent4 6 2" xfId="2590"/>
    <cellStyle name="Accent4 7" xfId="2591"/>
    <cellStyle name="Accent4 7 2" xfId="2592"/>
    <cellStyle name="Accent4 8" xfId="2593"/>
    <cellStyle name="Accent4 8 2" xfId="2594"/>
    <cellStyle name="Accent4 9" xfId="2595"/>
    <cellStyle name="Accent5" xfId="678" builtinId="45" customBuiltin="1"/>
    <cellStyle name="Accent5 10" xfId="2596"/>
    <cellStyle name="Accent5 11" xfId="2597"/>
    <cellStyle name="Accent5 12" xfId="2598"/>
    <cellStyle name="Accent5 13" xfId="2599"/>
    <cellStyle name="Accent5 2" xfId="99"/>
    <cellStyle name="Accent5 2 10" xfId="2600"/>
    <cellStyle name="Accent5 2 11" xfId="2601"/>
    <cellStyle name="Accent5 2 12" xfId="2602"/>
    <cellStyle name="Accent5 2 13" xfId="2603"/>
    <cellStyle name="Accent5 2 14" xfId="2604"/>
    <cellStyle name="Accent5 2 15" xfId="2605"/>
    <cellStyle name="Accent5 2 16" xfId="2606"/>
    <cellStyle name="Accent5 2 2" xfId="2607"/>
    <cellStyle name="Accent5 2 2 2" xfId="2608"/>
    <cellStyle name="Accent5 2 2 3" xfId="2609"/>
    <cellStyle name="Accent5 2 2 4" xfId="2610"/>
    <cellStyle name="Accent5 2 2 5" xfId="2611"/>
    <cellStyle name="Accent5 2 3" xfId="2612"/>
    <cellStyle name="Accent5 2 4" xfId="2613"/>
    <cellStyle name="Accent5 2 5" xfId="2614"/>
    <cellStyle name="Accent5 2 6" xfId="2615"/>
    <cellStyle name="Accent5 2 7" xfId="2616"/>
    <cellStyle name="Accent5 2 8" xfId="2617"/>
    <cellStyle name="Accent5 2 9" xfId="2618"/>
    <cellStyle name="Accent5 3" xfId="100"/>
    <cellStyle name="Accent5 3 10" xfId="2619"/>
    <cellStyle name="Accent5 3 11" xfId="7756"/>
    <cellStyle name="Accent5 3 2" xfId="2620"/>
    <cellStyle name="Accent5 3 2 2" xfId="2621"/>
    <cellStyle name="Accent5 3 2 3" xfId="2622"/>
    <cellStyle name="Accent5 3 2 4" xfId="2623"/>
    <cellStyle name="Accent5 3 2 5" xfId="2624"/>
    <cellStyle name="Accent5 3 3" xfId="2625"/>
    <cellStyle name="Accent5 3 4" xfId="2626"/>
    <cellStyle name="Accent5 3 5" xfId="2627"/>
    <cellStyle name="Accent5 3 6" xfId="2628"/>
    <cellStyle name="Accent5 3 7" xfId="2629"/>
    <cellStyle name="Accent5 3 8" xfId="2630"/>
    <cellStyle name="Accent5 3 9" xfId="2631"/>
    <cellStyle name="Accent5 4" xfId="2632"/>
    <cellStyle name="Accent5 4 2" xfId="2633"/>
    <cellStyle name="Accent5 4 3" xfId="2634"/>
    <cellStyle name="Accent5 4 4" xfId="2635"/>
    <cellStyle name="Accent5 4 5" xfId="2636"/>
    <cellStyle name="Accent5 4 6" xfId="2637"/>
    <cellStyle name="Accent5 4 7" xfId="2638"/>
    <cellStyle name="Accent5 5" xfId="2639"/>
    <cellStyle name="Accent5 5 2" xfId="2640"/>
    <cellStyle name="Accent5 6" xfId="2641"/>
    <cellStyle name="Accent5 6 2" xfId="2642"/>
    <cellStyle name="Accent5 7" xfId="2643"/>
    <cellStyle name="Accent5 7 2" xfId="2644"/>
    <cellStyle name="Accent5 8" xfId="2645"/>
    <cellStyle name="Accent5 8 2" xfId="2646"/>
    <cellStyle name="Accent5 9" xfId="2647"/>
    <cellStyle name="Accent6" xfId="682" builtinId="49" customBuiltin="1"/>
    <cellStyle name="Accent6 10" xfId="2648"/>
    <cellStyle name="Accent6 11" xfId="2649"/>
    <cellStyle name="Accent6 12" xfId="2650"/>
    <cellStyle name="Accent6 13" xfId="2651"/>
    <cellStyle name="Accent6 14" xfId="2652"/>
    <cellStyle name="Accent6 15" xfId="2653"/>
    <cellStyle name="Accent6 16" xfId="2654"/>
    <cellStyle name="Accent6 17" xfId="2655"/>
    <cellStyle name="Accent6 18" xfId="2656"/>
    <cellStyle name="Accent6 19" xfId="2657"/>
    <cellStyle name="Accent6 2" xfId="101"/>
    <cellStyle name="Accent6 2 10" xfId="2658"/>
    <cellStyle name="Accent6 2 11" xfId="2659"/>
    <cellStyle name="Accent6 2 12" xfId="2660"/>
    <cellStyle name="Accent6 2 13" xfId="2661"/>
    <cellStyle name="Accent6 2 14" xfId="2662"/>
    <cellStyle name="Accent6 2 15" xfId="2663"/>
    <cellStyle name="Accent6 2 16" xfId="2664"/>
    <cellStyle name="Accent6 2 17" xfId="7757"/>
    <cellStyle name="Accent6 2 2" xfId="2665"/>
    <cellStyle name="Accent6 2 2 2" xfId="2666"/>
    <cellStyle name="Accent6 2 2 3" xfId="2667"/>
    <cellStyle name="Accent6 2 2 4" xfId="2668"/>
    <cellStyle name="Accent6 2 2 5" xfId="2669"/>
    <cellStyle name="Accent6 2 3" xfId="2670"/>
    <cellStyle name="Accent6 2 4" xfId="2671"/>
    <cellStyle name="Accent6 2 5" xfId="2672"/>
    <cellStyle name="Accent6 2 6" xfId="2673"/>
    <cellStyle name="Accent6 2 7" xfId="2674"/>
    <cellStyle name="Accent6 2 8" xfId="2675"/>
    <cellStyle name="Accent6 2 9" xfId="2676"/>
    <cellStyle name="Accent6 20" xfId="2677"/>
    <cellStyle name="Accent6 21" xfId="2678"/>
    <cellStyle name="Accent6 22" xfId="2679"/>
    <cellStyle name="Accent6 23" xfId="2680"/>
    <cellStyle name="Accent6 3" xfId="102"/>
    <cellStyle name="Accent6 3 2" xfId="2681"/>
    <cellStyle name="Accent6 3 3" xfId="2682"/>
    <cellStyle name="Accent6 3 4" xfId="2683"/>
    <cellStyle name="Accent6 3 5" xfId="2684"/>
    <cellStyle name="Accent6 3 6" xfId="2685"/>
    <cellStyle name="Accent6 3 7" xfId="7758"/>
    <cellStyle name="Accent6 4" xfId="2686"/>
    <cellStyle name="Accent6 4 2" xfId="2687"/>
    <cellStyle name="Accent6 5" xfId="2688"/>
    <cellStyle name="Accent6 5 2" xfId="2689"/>
    <cellStyle name="Accent6 6" xfId="2690"/>
    <cellStyle name="Accent6 6 2" xfId="2691"/>
    <cellStyle name="Accent6 7" xfId="2692"/>
    <cellStyle name="Accent6 7 2" xfId="2693"/>
    <cellStyle name="Accent6 8" xfId="2694"/>
    <cellStyle name="Accent6 8 2" xfId="2695"/>
    <cellStyle name="Accent6 9" xfId="2696"/>
    <cellStyle name="Agara" xfId="2697"/>
    <cellStyle name="Akzent1" xfId="2698"/>
    <cellStyle name="Akzent1 2" xfId="103"/>
    <cellStyle name="Akzent2" xfId="2699"/>
    <cellStyle name="Akzent2 2" xfId="104"/>
    <cellStyle name="Akzent3" xfId="2700"/>
    <cellStyle name="Akzent3 2" xfId="105"/>
    <cellStyle name="Akzent4" xfId="2701"/>
    <cellStyle name="Akzent4 2" xfId="106"/>
    <cellStyle name="Akzent5" xfId="2702"/>
    <cellStyle name="Akzent5 2" xfId="107"/>
    <cellStyle name="Akzent6" xfId="2703"/>
    <cellStyle name="Akzent6 2" xfId="108"/>
    <cellStyle name="ArialBold8" xfId="2704"/>
    <cellStyle name="ArialNormal8" xfId="2705"/>
    <cellStyle name="Ausgabe" xfId="109"/>
    <cellStyle name="Ausgabe 2" xfId="110"/>
    <cellStyle name="Avertissement" xfId="111"/>
    <cellStyle name="Bad" xfId="654" builtinId="27" customBuiltin="1"/>
    <cellStyle name="Bad 10" xfId="2706"/>
    <cellStyle name="Bad 11" xfId="2707"/>
    <cellStyle name="Bad 12" xfId="2708"/>
    <cellStyle name="Bad 13" xfId="2709"/>
    <cellStyle name="Bad 2" xfId="112"/>
    <cellStyle name="Bad 2 10" xfId="2710"/>
    <cellStyle name="Bad 2 11" xfId="2711"/>
    <cellStyle name="Bad 2 12" xfId="2712"/>
    <cellStyle name="Bad 2 13" xfId="2713"/>
    <cellStyle name="Bad 2 14" xfId="2714"/>
    <cellStyle name="Bad 2 15" xfId="2715"/>
    <cellStyle name="Bad 2 16" xfId="2716"/>
    <cellStyle name="Bad 2 17" xfId="7759"/>
    <cellStyle name="Bad 2 2" xfId="2717"/>
    <cellStyle name="Bad 2 2 2" xfId="2718"/>
    <cellStyle name="Bad 2 2 3" xfId="2719"/>
    <cellStyle name="Bad 2 2 4" xfId="2720"/>
    <cellStyle name="Bad 2 2 5" xfId="2721"/>
    <cellStyle name="Bad 2 3" xfId="2722"/>
    <cellStyle name="Bad 2 4" xfId="2723"/>
    <cellStyle name="Bad 2 5" xfId="2724"/>
    <cellStyle name="Bad 2 6" xfId="2725"/>
    <cellStyle name="Bad 2 7" xfId="2726"/>
    <cellStyle name="Bad 2 8" xfId="2727"/>
    <cellStyle name="Bad 2 9" xfId="2728"/>
    <cellStyle name="Bad 3" xfId="113"/>
    <cellStyle name="Bad 3 2" xfId="2729"/>
    <cellStyle name="Bad 3 3" xfId="2730"/>
    <cellStyle name="Bad 3 4" xfId="2731"/>
    <cellStyle name="Bad 3 5" xfId="2732"/>
    <cellStyle name="Bad 3 6" xfId="2733"/>
    <cellStyle name="Bad 3 7" xfId="7760"/>
    <cellStyle name="Bad 4" xfId="2734"/>
    <cellStyle name="Bad 4 2" xfId="2735"/>
    <cellStyle name="Bad 5" xfId="2736"/>
    <cellStyle name="Bad 5 2" xfId="2737"/>
    <cellStyle name="Bad 6" xfId="2738"/>
    <cellStyle name="Bad 6 2" xfId="2739"/>
    <cellStyle name="Bad 7" xfId="2740"/>
    <cellStyle name="Bad 7 2" xfId="2741"/>
    <cellStyle name="Bad 8" xfId="2742"/>
    <cellStyle name="Bad 8 2" xfId="2743"/>
    <cellStyle name="Bad 9" xfId="2744"/>
    <cellStyle name="Berechnung" xfId="114"/>
    <cellStyle name="Berechnung 2" xfId="115"/>
    <cellStyle name="Calcul" xfId="116"/>
    <cellStyle name="Calculation" xfId="657" builtinId="22" customBuiltin="1"/>
    <cellStyle name="Calculation 10" xfId="2745"/>
    <cellStyle name="Calculation 11" xfId="2746"/>
    <cellStyle name="Calculation 12" xfId="2747"/>
    <cellStyle name="Calculation 13" xfId="2748"/>
    <cellStyle name="Calculation 14" xfId="2749"/>
    <cellStyle name="Calculation 15" xfId="2750"/>
    <cellStyle name="Calculation 16" xfId="2751"/>
    <cellStyle name="Calculation 17" xfId="2752"/>
    <cellStyle name="Calculation 18" xfId="2753"/>
    <cellStyle name="Calculation 19" xfId="2754"/>
    <cellStyle name="Calculation 2" xfId="117"/>
    <cellStyle name="Calculation 2 10" xfId="2755"/>
    <cellStyle name="Calculation 2 11" xfId="2756"/>
    <cellStyle name="Calculation 2 12" xfId="2757"/>
    <cellStyle name="Calculation 2 13" xfId="2758"/>
    <cellStyle name="Calculation 2 14" xfId="2759"/>
    <cellStyle name="Calculation 2 15" xfId="2760"/>
    <cellStyle name="Calculation 2 16" xfId="2761"/>
    <cellStyle name="Calculation 2 17" xfId="2762"/>
    <cellStyle name="Calculation 2 18" xfId="2763"/>
    <cellStyle name="Calculation 2 19" xfId="7761"/>
    <cellStyle name="Calculation 2 2" xfId="2764"/>
    <cellStyle name="Calculation 2 2 2" xfId="2765"/>
    <cellStyle name="Calculation 2 2 3" xfId="2766"/>
    <cellStyle name="Calculation 2 2 4" xfId="2767"/>
    <cellStyle name="Calculation 2 2 5" xfId="2768"/>
    <cellStyle name="Calculation 2 3" xfId="2769"/>
    <cellStyle name="Calculation 2 4" xfId="2770"/>
    <cellStyle name="Calculation 2 5" xfId="2771"/>
    <cellStyle name="Calculation 2 6" xfId="2772"/>
    <cellStyle name="Calculation 2 7" xfId="2773"/>
    <cellStyle name="Calculation 2 8" xfId="2774"/>
    <cellStyle name="Calculation 2 9" xfId="2775"/>
    <cellStyle name="Calculation 20" xfId="2776"/>
    <cellStyle name="Calculation 21" xfId="2777"/>
    <cellStyle name="Calculation 22" xfId="2778"/>
    <cellStyle name="Calculation 23" xfId="2779"/>
    <cellStyle name="Calculation 24" xfId="2780"/>
    <cellStyle name="Calculation 3" xfId="118"/>
    <cellStyle name="Calculation 3 2" xfId="2781"/>
    <cellStyle name="Calculation 3 3" xfId="2782"/>
    <cellStyle name="Calculation 3 4" xfId="2783"/>
    <cellStyle name="Calculation 3 5" xfId="2784"/>
    <cellStyle name="Calculation 3 6" xfId="2785"/>
    <cellStyle name="Calculation 3 7" xfId="2786"/>
    <cellStyle name="Calculation 3 8" xfId="2787"/>
    <cellStyle name="Calculation 3 9" xfId="7661"/>
    <cellStyle name="Calculation 4" xfId="2788"/>
    <cellStyle name="Calculation 4 2" xfId="2789"/>
    <cellStyle name="Calculation 4 3" xfId="2790"/>
    <cellStyle name="Calculation 4 4" xfId="2791"/>
    <cellStyle name="Calculation 5" xfId="2792"/>
    <cellStyle name="Calculation 5 2" xfId="2793"/>
    <cellStyle name="Calculation 5 3" xfId="2794"/>
    <cellStyle name="Calculation 5 4" xfId="2795"/>
    <cellStyle name="Calculation 6" xfId="2796"/>
    <cellStyle name="Calculation 6 2" xfId="2797"/>
    <cellStyle name="Calculation 6 3" xfId="2798"/>
    <cellStyle name="Calculation 7" xfId="2799"/>
    <cellStyle name="Calculation 7 2" xfId="2800"/>
    <cellStyle name="Calculation 8" xfId="2801"/>
    <cellStyle name="Calculation 8 2" xfId="2802"/>
    <cellStyle name="Calculation 9" xfId="2803"/>
    <cellStyle name="cComma0" xfId="2804"/>
    <cellStyle name="cComma1" xfId="2805"/>
    <cellStyle name="cComma2" xfId="2806"/>
    <cellStyle name="cDateDM" xfId="2807"/>
    <cellStyle name="cDateDMY" xfId="2808"/>
    <cellStyle name="cDateMY" xfId="2809"/>
    <cellStyle name="cDateT24" xfId="2810"/>
    <cellStyle name="Cellule liée" xfId="119"/>
    <cellStyle name="Check Cell" xfId="659" builtinId="23" customBuiltin="1"/>
    <cellStyle name="Check Cell 10" xfId="2811"/>
    <cellStyle name="Check Cell 11" xfId="2812"/>
    <cellStyle name="Check Cell 12" xfId="2813"/>
    <cellStyle name="Check Cell 13" xfId="2814"/>
    <cellStyle name="Check Cell 2" xfId="120"/>
    <cellStyle name="Check Cell 2 10" xfId="2815"/>
    <cellStyle name="Check Cell 2 11" xfId="2816"/>
    <cellStyle name="Check Cell 2 12" xfId="2817"/>
    <cellStyle name="Check Cell 2 13" xfId="2818"/>
    <cellStyle name="Check Cell 2 14" xfId="2819"/>
    <cellStyle name="Check Cell 2 15" xfId="2820"/>
    <cellStyle name="Check Cell 2 16" xfId="2821"/>
    <cellStyle name="Check Cell 2 2" xfId="2822"/>
    <cellStyle name="Check Cell 2 2 2" xfId="2823"/>
    <cellStyle name="Check Cell 2 2 3" xfId="2824"/>
    <cellStyle name="Check Cell 2 2 4" xfId="2825"/>
    <cellStyle name="Check Cell 2 2 5" xfId="2826"/>
    <cellStyle name="Check Cell 2 3" xfId="2827"/>
    <cellStyle name="Check Cell 2 4" xfId="2828"/>
    <cellStyle name="Check Cell 2 5" xfId="2829"/>
    <cellStyle name="Check Cell 2 6" xfId="2830"/>
    <cellStyle name="Check Cell 2 7" xfId="2831"/>
    <cellStyle name="Check Cell 2 8" xfId="2832"/>
    <cellStyle name="Check Cell 2 9" xfId="2833"/>
    <cellStyle name="Check Cell 3" xfId="121"/>
    <cellStyle name="Check Cell 3 10" xfId="2834"/>
    <cellStyle name="Check Cell 3 11" xfId="7762"/>
    <cellStyle name="Check Cell 3 2" xfId="2835"/>
    <cellStyle name="Check Cell 3 2 2" xfId="2836"/>
    <cellStyle name="Check Cell 3 2 3" xfId="2837"/>
    <cellStyle name="Check Cell 3 2 4" xfId="2838"/>
    <cellStyle name="Check Cell 3 2 5" xfId="2839"/>
    <cellStyle name="Check Cell 3 3" xfId="2840"/>
    <cellStyle name="Check Cell 3 4" xfId="2841"/>
    <cellStyle name="Check Cell 3 5" xfId="2842"/>
    <cellStyle name="Check Cell 3 6" xfId="2843"/>
    <cellStyle name="Check Cell 3 7" xfId="2844"/>
    <cellStyle name="Check Cell 3 8" xfId="2845"/>
    <cellStyle name="Check Cell 3 9" xfId="2846"/>
    <cellStyle name="Check Cell 4" xfId="2847"/>
    <cellStyle name="Check Cell 4 2" xfId="2848"/>
    <cellStyle name="Check Cell 4 3" xfId="2849"/>
    <cellStyle name="Check Cell 4 4" xfId="2850"/>
    <cellStyle name="Check Cell 4 5" xfId="2851"/>
    <cellStyle name="Check Cell 4 6" xfId="2852"/>
    <cellStyle name="Check Cell 4 7" xfId="2853"/>
    <cellStyle name="Check Cell 5" xfId="2854"/>
    <cellStyle name="Check Cell 5 2" xfId="2855"/>
    <cellStyle name="Check Cell 6" xfId="2856"/>
    <cellStyle name="Check Cell 6 2" xfId="2857"/>
    <cellStyle name="Check Cell 7" xfId="2858"/>
    <cellStyle name="Check Cell 7 2" xfId="2859"/>
    <cellStyle name="Check Cell 8" xfId="2860"/>
    <cellStyle name="Check Cell 8 2" xfId="2861"/>
    <cellStyle name="Check Cell 9" xfId="2862"/>
    <cellStyle name="Comma 10" xfId="2863"/>
    <cellStyle name="Comma 10 2" xfId="7662"/>
    <cellStyle name="Comma 10 3" xfId="7922"/>
    <cellStyle name="Comma 11" xfId="2864"/>
    <cellStyle name="Comma 11 2" xfId="7663"/>
    <cellStyle name="Comma 11 3" xfId="7923"/>
    <cellStyle name="Comma 12" xfId="2865"/>
    <cellStyle name="Comma 12 2" xfId="2866"/>
    <cellStyle name="Comma 12 3" xfId="7924"/>
    <cellStyle name="Comma 13" xfId="2867"/>
    <cellStyle name="Comma 13 2" xfId="7664"/>
    <cellStyle name="Comma 13 3" xfId="7925"/>
    <cellStyle name="Comma 14" xfId="2868"/>
    <cellStyle name="Comma 14 2" xfId="7665"/>
    <cellStyle name="Comma 14 2 2" xfId="7926"/>
    <cellStyle name="Comma 14 3" xfId="7827"/>
    <cellStyle name="Comma 14 4" xfId="7858"/>
    <cellStyle name="Comma 14 5" xfId="7890"/>
    <cellStyle name="Comma 14 6" xfId="7796"/>
    <cellStyle name="Comma 15" xfId="2869"/>
    <cellStyle name="Comma 15 2" xfId="7828"/>
    <cellStyle name="Comma 15 3" xfId="7859"/>
    <cellStyle name="Comma 15 4" xfId="7891"/>
    <cellStyle name="Comma 15 5" xfId="7797"/>
    <cellStyle name="Comma 16" xfId="2870"/>
    <cellStyle name="Comma 16 2" xfId="7829"/>
    <cellStyle name="Comma 16 3" xfId="7860"/>
    <cellStyle name="Comma 16 4" xfId="7892"/>
    <cellStyle name="Comma 16 5" xfId="7798"/>
    <cellStyle name="Comma 17" xfId="2871"/>
    <cellStyle name="Comma 17 2" xfId="7830"/>
    <cellStyle name="Comma 17 3" xfId="7861"/>
    <cellStyle name="Comma 17 4" xfId="7893"/>
    <cellStyle name="Comma 17 5" xfId="7799"/>
    <cellStyle name="Comma 2" xfId="123"/>
    <cellStyle name="Comma 2 10" xfId="2872"/>
    <cellStyle name="Comma 2 11" xfId="2873"/>
    <cellStyle name="Comma 2 12" xfId="2874"/>
    <cellStyle name="Comma 2 13" xfId="2875"/>
    <cellStyle name="Comma 2 14" xfId="2876"/>
    <cellStyle name="Comma 2 15" xfId="2877"/>
    <cellStyle name="Comma 2 16" xfId="2878"/>
    <cellStyle name="Comma 2 17" xfId="2879"/>
    <cellStyle name="Comma 2 18" xfId="2880"/>
    <cellStyle name="Comma 2 19" xfId="2881"/>
    <cellStyle name="Comma 2 2" xfId="2882"/>
    <cellStyle name="Comma 2 2 10" xfId="7894"/>
    <cellStyle name="Comma 2 2 11" xfId="7800"/>
    <cellStyle name="Comma 2 2 2" xfId="2883"/>
    <cellStyle name="Comma 2 2 2 2" xfId="7667"/>
    <cellStyle name="Comma 2 2 2 3" xfId="7832"/>
    <cellStyle name="Comma 2 2 2 4" xfId="7863"/>
    <cellStyle name="Comma 2 2 2 5" xfId="7895"/>
    <cellStyle name="Comma 2 2 2 6" xfId="7801"/>
    <cellStyle name="Comma 2 2 3" xfId="2884"/>
    <cellStyle name="Comma 2 2 4" xfId="2885"/>
    <cellStyle name="Comma 2 2 5" xfId="2886"/>
    <cellStyle name="Comma 2 2 6" xfId="2887"/>
    <cellStyle name="Comma 2 2 7" xfId="7666"/>
    <cellStyle name="Comma 2 2 8" xfId="7831"/>
    <cellStyle name="Comma 2 2 9" xfId="7862"/>
    <cellStyle name="Comma 2 2_HistoricResComp" xfId="2888"/>
    <cellStyle name="Comma 2 20" xfId="2889"/>
    <cellStyle name="Comma 2 21" xfId="2890"/>
    <cellStyle name="Comma 2 21 2" xfId="7833"/>
    <cellStyle name="Comma 2 21 3" xfId="7864"/>
    <cellStyle name="Comma 2 21 4" xfId="7896"/>
    <cellStyle name="Comma 2 21 5" xfId="7802"/>
    <cellStyle name="Comma 2 22" xfId="2891"/>
    <cellStyle name="Comma 2 22 2" xfId="7834"/>
    <cellStyle name="Comma 2 22 3" xfId="7865"/>
    <cellStyle name="Comma 2 22 4" xfId="7897"/>
    <cellStyle name="Comma 2 22 5" xfId="7803"/>
    <cellStyle name="Comma 2 23" xfId="7712"/>
    <cellStyle name="Comma 2 23 2" xfId="7854"/>
    <cellStyle name="Comma 2 23 3" xfId="7885"/>
    <cellStyle name="Comma 2 23 4" xfId="7917"/>
    <cellStyle name="Comma 2 23 5" xfId="7823"/>
    <cellStyle name="Comma 2 3" xfId="2892"/>
    <cellStyle name="Comma 2 3 10" xfId="7898"/>
    <cellStyle name="Comma 2 3 11" xfId="7804"/>
    <cellStyle name="Comma 2 3 12" xfId="7927"/>
    <cellStyle name="Comma 2 3 2" xfId="2893"/>
    <cellStyle name="Comma 2 3 2 2" xfId="7928"/>
    <cellStyle name="Comma 2 3 3" xfId="2894"/>
    <cellStyle name="Comma 2 3 4" xfId="2895"/>
    <cellStyle name="Comma 2 3 5" xfId="2896"/>
    <cellStyle name="Comma 2 3 6" xfId="2897"/>
    <cellStyle name="Comma 2 3 7" xfId="7668"/>
    <cellStyle name="Comma 2 3 8" xfId="7835"/>
    <cellStyle name="Comma 2 3 9" xfId="7866"/>
    <cellStyle name="Comma 2 4" xfId="2898"/>
    <cellStyle name="Comma 2 4 2" xfId="7669"/>
    <cellStyle name="Comma 2 4 3" xfId="7836"/>
    <cellStyle name="Comma 2 4 4" xfId="7867"/>
    <cellStyle name="Comma 2 4 5" xfId="7899"/>
    <cellStyle name="Comma 2 4 6" xfId="7805"/>
    <cellStyle name="Comma 2 5" xfId="2899"/>
    <cellStyle name="Comma 2 5 2" xfId="7837"/>
    <cellStyle name="Comma 2 5 3" xfId="7868"/>
    <cellStyle name="Comma 2 5 4" xfId="7900"/>
    <cellStyle name="Comma 2 5 5" xfId="7806"/>
    <cellStyle name="Comma 2 6" xfId="2900"/>
    <cellStyle name="Comma 2 6 2" xfId="7838"/>
    <cellStyle name="Comma 2 6 3" xfId="7869"/>
    <cellStyle name="Comma 2 6 4" xfId="7901"/>
    <cellStyle name="Comma 2 6 5" xfId="7807"/>
    <cellStyle name="Comma 2 7" xfId="2901"/>
    <cellStyle name="Comma 2 8" xfId="2902"/>
    <cellStyle name="Comma 2 9" xfId="2903"/>
    <cellStyle name="Comma 2_HistoricResComp" xfId="2904"/>
    <cellStyle name="Comma 3" xfId="124"/>
    <cellStyle name="Comma 3 10" xfId="2905"/>
    <cellStyle name="Comma 3 10 2" xfId="7670"/>
    <cellStyle name="Comma 3 10 3" xfId="7930"/>
    <cellStyle name="Comma 3 11" xfId="2906"/>
    <cellStyle name="Comma 3 12" xfId="2907"/>
    <cellStyle name="Comma 3 13" xfId="2908"/>
    <cellStyle name="Comma 3 14" xfId="2909"/>
    <cellStyle name="Comma 3 15" xfId="2910"/>
    <cellStyle name="Comma 3 16" xfId="2911"/>
    <cellStyle name="Comma 3 17" xfId="2912"/>
    <cellStyle name="Comma 3 18" xfId="2913"/>
    <cellStyle name="Comma 3 19" xfId="2914"/>
    <cellStyle name="Comma 3 19 2" xfId="7839"/>
    <cellStyle name="Comma 3 19 3" xfId="7870"/>
    <cellStyle name="Comma 3 19 4" xfId="7902"/>
    <cellStyle name="Comma 3 19 5" xfId="7808"/>
    <cellStyle name="Comma 3 2" xfId="125"/>
    <cellStyle name="Comma 3 2 2" xfId="2915"/>
    <cellStyle name="Comma 3 2 2 2" xfId="2916"/>
    <cellStyle name="Comma 3 2 2 2 2" xfId="7933"/>
    <cellStyle name="Comma 3 2 2 3" xfId="2917"/>
    <cellStyle name="Comma 3 2 2 3 2" xfId="7934"/>
    <cellStyle name="Comma 3 2 2 4" xfId="7932"/>
    <cellStyle name="Comma 3 2 3" xfId="2918"/>
    <cellStyle name="Comma 3 2 3 2" xfId="2919"/>
    <cellStyle name="Comma 3 2 3 2 2" xfId="2920"/>
    <cellStyle name="Comma 3 2 3 2 2 2" xfId="7937"/>
    <cellStyle name="Comma 3 2 3 2 3" xfId="7936"/>
    <cellStyle name="Comma 3 2 3 3" xfId="2921"/>
    <cellStyle name="Comma 3 2 3 3 2" xfId="2922"/>
    <cellStyle name="Comma 3 2 3 3 2 2" xfId="7939"/>
    <cellStyle name="Comma 3 2 3 3 3" xfId="2923"/>
    <cellStyle name="Comma 3 2 3 3 3 2" xfId="7940"/>
    <cellStyle name="Comma 3 2 3 3 4" xfId="7938"/>
    <cellStyle name="Comma 3 2 3 4" xfId="2924"/>
    <cellStyle name="Comma 3 2 3 4 2" xfId="2925"/>
    <cellStyle name="Comma 3 2 3 4 2 2" xfId="7942"/>
    <cellStyle name="Comma 3 2 3 4 3" xfId="7941"/>
    <cellStyle name="Comma 3 2 3 5" xfId="2926"/>
    <cellStyle name="Comma 3 2 3 5 2" xfId="7943"/>
    <cellStyle name="Comma 3 2 3 6" xfId="7935"/>
    <cellStyle name="Comma 3 2 4" xfId="2927"/>
    <cellStyle name="Comma 3 2 4 2" xfId="7671"/>
    <cellStyle name="Comma 3 2 4 3" xfId="7944"/>
    <cellStyle name="Comma 3 2 5" xfId="2928"/>
    <cellStyle name="Comma 3 2 5 2" xfId="7672"/>
    <cellStyle name="Comma 3 2 5 3" xfId="7945"/>
    <cellStyle name="Comma 3 2 6" xfId="7717"/>
    <cellStyle name="Comma 3 2 6 2" xfId="7856"/>
    <cellStyle name="Comma 3 2 6 3" xfId="7887"/>
    <cellStyle name="Comma 3 2 6 4" xfId="7919"/>
    <cellStyle name="Comma 3 2 6 5" xfId="7825"/>
    <cellStyle name="Comma 3 2 7" xfId="7931"/>
    <cellStyle name="Comma 3 2_HistoricResComp" xfId="2929"/>
    <cellStyle name="Comma 3 20" xfId="7929"/>
    <cellStyle name="Comma 3 3" xfId="126"/>
    <cellStyle name="Comma 3 3 2" xfId="2930"/>
    <cellStyle name="Comma 3 3 2 2" xfId="2931"/>
    <cellStyle name="Comma 3 3 2 2 2" xfId="7948"/>
    <cellStyle name="Comma 3 3 2 3" xfId="2932"/>
    <cellStyle name="Comma 3 3 2 3 2" xfId="7949"/>
    <cellStyle name="Comma 3 3 2 4" xfId="7947"/>
    <cellStyle name="Comma 3 3 3" xfId="2933"/>
    <cellStyle name="Comma 3 3 3 2" xfId="2934"/>
    <cellStyle name="Comma 3 3 3 2 2" xfId="2935"/>
    <cellStyle name="Comma 3 3 3 2 2 2" xfId="7952"/>
    <cellStyle name="Comma 3 3 3 2 3" xfId="7951"/>
    <cellStyle name="Comma 3 3 3 3" xfId="2936"/>
    <cellStyle name="Comma 3 3 3 3 2" xfId="2937"/>
    <cellStyle name="Comma 3 3 3 3 2 2" xfId="7954"/>
    <cellStyle name="Comma 3 3 3 3 3" xfId="2938"/>
    <cellStyle name="Comma 3 3 3 3 3 2" xfId="7955"/>
    <cellStyle name="Comma 3 3 3 3 4" xfId="7953"/>
    <cellStyle name="Comma 3 3 3 4" xfId="2939"/>
    <cellStyle name="Comma 3 3 3 4 2" xfId="2940"/>
    <cellStyle name="Comma 3 3 3 4 2 2" xfId="7957"/>
    <cellStyle name="Comma 3 3 3 4 3" xfId="7956"/>
    <cellStyle name="Comma 3 3 3 5" xfId="2941"/>
    <cellStyle name="Comma 3 3 3 5 2" xfId="7958"/>
    <cellStyle name="Comma 3 3 3 6" xfId="7950"/>
    <cellStyle name="Comma 3 3 4" xfId="2942"/>
    <cellStyle name="Comma 3 3 4 2" xfId="7959"/>
    <cellStyle name="Comma 3 3 5" xfId="7718"/>
    <cellStyle name="Comma 3 3 5 2" xfId="7857"/>
    <cellStyle name="Comma 3 3 5 3" xfId="7888"/>
    <cellStyle name="Comma 3 3 5 4" xfId="7920"/>
    <cellStyle name="Comma 3 3 5 5" xfId="7826"/>
    <cellStyle name="Comma 3 3 6" xfId="7946"/>
    <cellStyle name="Comma 3 4" xfId="2943"/>
    <cellStyle name="Comma 3 4 10" xfId="7960"/>
    <cellStyle name="Comma 3 4 2" xfId="2944"/>
    <cellStyle name="Comma 3 4 2 2" xfId="2945"/>
    <cellStyle name="Comma 3 4 2 2 2" xfId="2946"/>
    <cellStyle name="Comma 3 4 2 2 2 2" xfId="7963"/>
    <cellStyle name="Comma 3 4 2 2 3" xfId="7962"/>
    <cellStyle name="Comma 3 4 2 3" xfId="2947"/>
    <cellStyle name="Comma 3 4 2 3 2" xfId="2948"/>
    <cellStyle name="Comma 3 4 2 3 2 2" xfId="7965"/>
    <cellStyle name="Comma 3 4 2 3 3" xfId="2949"/>
    <cellStyle name="Comma 3 4 2 3 3 2" xfId="7966"/>
    <cellStyle name="Comma 3 4 2 3 4" xfId="7964"/>
    <cellStyle name="Comma 3 4 2 4" xfId="2950"/>
    <cellStyle name="Comma 3 4 2 4 2" xfId="7967"/>
    <cellStyle name="Comma 3 4 2 5" xfId="2951"/>
    <cellStyle name="Comma 3 4 2 5 2" xfId="7968"/>
    <cellStyle name="Comma 3 4 2 6" xfId="7961"/>
    <cellStyle name="Comma 3 4 3" xfId="2952"/>
    <cellStyle name="Comma 3 4 3 2" xfId="2953"/>
    <cellStyle name="Comma 3 4 3 2 2" xfId="7970"/>
    <cellStyle name="Comma 3 4 3 3" xfId="7969"/>
    <cellStyle name="Comma 3 4 4" xfId="2954"/>
    <cellStyle name="Comma 3 4 4 2" xfId="7971"/>
    <cellStyle name="Comma 3 4 5" xfId="2955"/>
    <cellStyle name="Comma 3 4 5 2" xfId="7972"/>
    <cellStyle name="Comma 3 4 6" xfId="7840"/>
    <cellStyle name="Comma 3 4 7" xfId="7871"/>
    <cellStyle name="Comma 3 4 8" xfId="7903"/>
    <cellStyle name="Comma 3 4 9" xfId="7809"/>
    <cellStyle name="Comma 3 5" xfId="2956"/>
    <cellStyle name="Comma 3 5 10" xfId="7973"/>
    <cellStyle name="Comma 3 5 2" xfId="2957"/>
    <cellStyle name="Comma 3 5 2 2" xfId="2958"/>
    <cellStyle name="Comma 3 5 2 2 2" xfId="7975"/>
    <cellStyle name="Comma 3 5 2 3" xfId="7974"/>
    <cellStyle name="Comma 3 5 3" xfId="2959"/>
    <cellStyle name="Comma 3 5 3 2" xfId="2960"/>
    <cellStyle name="Comma 3 5 3 2 2" xfId="7977"/>
    <cellStyle name="Comma 3 5 3 3" xfId="2961"/>
    <cellStyle name="Comma 3 5 3 3 2" xfId="7978"/>
    <cellStyle name="Comma 3 5 3 4" xfId="7976"/>
    <cellStyle name="Comma 3 5 4" xfId="2962"/>
    <cellStyle name="Comma 3 5 4 2" xfId="2963"/>
    <cellStyle name="Comma 3 5 4 2 2" xfId="7980"/>
    <cellStyle name="Comma 3 5 4 3" xfId="7979"/>
    <cellStyle name="Comma 3 5 5" xfId="2964"/>
    <cellStyle name="Comma 3 5 5 2" xfId="7981"/>
    <cellStyle name="Comma 3 5 6" xfId="7841"/>
    <cellStyle name="Comma 3 5 7" xfId="7872"/>
    <cellStyle name="Comma 3 5 8" xfId="7904"/>
    <cellStyle name="Comma 3 5 9" xfId="7810"/>
    <cellStyle name="Comma 3 6" xfId="2965"/>
    <cellStyle name="Comma 3 6 2" xfId="2966"/>
    <cellStyle name="Comma 3 6 2 2" xfId="7983"/>
    <cellStyle name="Comma 3 6 3" xfId="2967"/>
    <cellStyle name="Comma 3 6 3 2" xfId="7984"/>
    <cellStyle name="Comma 3 6 4" xfId="7982"/>
    <cellStyle name="Comma 3 7" xfId="2968"/>
    <cellStyle name="Comma 3 7 2" xfId="7673"/>
    <cellStyle name="Comma 3 7 3" xfId="7985"/>
    <cellStyle name="Comma 3 8" xfId="2969"/>
    <cellStyle name="Comma 3 8 2" xfId="7674"/>
    <cellStyle name="Comma 3 8 3" xfId="7986"/>
    <cellStyle name="Comma 3 9" xfId="2970"/>
    <cellStyle name="Comma 3 9 2" xfId="7675"/>
    <cellStyle name="Comma 3 9 3" xfId="7987"/>
    <cellStyle name="Comma 3_HistoricResComp" xfId="2971"/>
    <cellStyle name="Comma 4" xfId="127"/>
    <cellStyle name="Comma 4 10" xfId="2972"/>
    <cellStyle name="Comma 4 11" xfId="2973"/>
    <cellStyle name="Comma 4 12" xfId="2974"/>
    <cellStyle name="Comma 4 13" xfId="2975"/>
    <cellStyle name="Comma 4 14" xfId="2976"/>
    <cellStyle name="Comma 4 15" xfId="2977"/>
    <cellStyle name="Comma 4 16" xfId="2978"/>
    <cellStyle name="Comma 4 17" xfId="2979"/>
    <cellStyle name="Comma 4 18" xfId="2980"/>
    <cellStyle name="Comma 4 19" xfId="2981"/>
    <cellStyle name="Comma 4 2" xfId="128"/>
    <cellStyle name="Comma 4 2 2" xfId="2982"/>
    <cellStyle name="Comma 4 2 2 2" xfId="2983"/>
    <cellStyle name="Comma 4 2 2 2 2" xfId="7991"/>
    <cellStyle name="Comma 4 2 2 3" xfId="7678"/>
    <cellStyle name="Comma 4 2 2 4" xfId="7990"/>
    <cellStyle name="Comma 4 2 3" xfId="2984"/>
    <cellStyle name="Comma 4 2 3 2" xfId="2985"/>
    <cellStyle name="Comma 4 2 3 2 2" xfId="7993"/>
    <cellStyle name="Comma 4 2 3 3" xfId="7679"/>
    <cellStyle name="Comma 4 2 3 4" xfId="7992"/>
    <cellStyle name="Comma 4 2 4" xfId="2986"/>
    <cellStyle name="Comma 4 2 4 2" xfId="7994"/>
    <cellStyle name="Comma 4 2 5" xfId="2987"/>
    <cellStyle name="Comma 4 2 6" xfId="7677"/>
    <cellStyle name="Comma 4 2 7" xfId="7989"/>
    <cellStyle name="Comma 4 2_HistoricResComp" xfId="2988"/>
    <cellStyle name="Comma 4 20" xfId="7676"/>
    <cellStyle name="Comma 4 21" xfId="7715"/>
    <cellStyle name="Comma 4 21 2" xfId="7855"/>
    <cellStyle name="Comma 4 21 3" xfId="7886"/>
    <cellStyle name="Comma 4 21 4" xfId="7918"/>
    <cellStyle name="Comma 4 21 5" xfId="7824"/>
    <cellStyle name="Comma 4 22" xfId="7988"/>
    <cellStyle name="Comma 4 3" xfId="129"/>
    <cellStyle name="Comma 4 3 2" xfId="2989"/>
    <cellStyle name="Comma 4 3 2 2" xfId="7996"/>
    <cellStyle name="Comma 4 3 3" xfId="2990"/>
    <cellStyle name="Comma 4 3 3 2" xfId="7997"/>
    <cellStyle name="Comma 4 3 4" xfId="2991"/>
    <cellStyle name="Comma 4 3 4 2" xfId="7998"/>
    <cellStyle name="Comma 4 3 5" xfId="7763"/>
    <cellStyle name="Comma 4 3 6" xfId="7995"/>
    <cellStyle name="Comma 4 4" xfId="2992"/>
    <cellStyle name="Comma 4 4 2" xfId="2993"/>
    <cellStyle name="Comma 4 4 2 2" xfId="2994"/>
    <cellStyle name="Comma 4 4 2 2 2" xfId="8001"/>
    <cellStyle name="Comma 4 4 2 3" xfId="8000"/>
    <cellStyle name="Comma 4 4 3" xfId="2995"/>
    <cellStyle name="Comma 4 4 3 2" xfId="2996"/>
    <cellStyle name="Comma 4 4 3 2 2" xfId="8003"/>
    <cellStyle name="Comma 4 4 3 3" xfId="2997"/>
    <cellStyle name="Comma 4 4 3 3 2" xfId="8004"/>
    <cellStyle name="Comma 4 4 3 4" xfId="8002"/>
    <cellStyle name="Comma 4 4 4" xfId="2998"/>
    <cellStyle name="Comma 4 4 4 2" xfId="2999"/>
    <cellStyle name="Comma 4 4 4 2 2" xfId="8006"/>
    <cellStyle name="Comma 4 4 4 3" xfId="8005"/>
    <cellStyle name="Comma 4 4 5" xfId="3000"/>
    <cellStyle name="Comma 4 4 5 2" xfId="8007"/>
    <cellStyle name="Comma 4 4 6" xfId="7999"/>
    <cellStyle name="Comma 4 5" xfId="3001"/>
    <cellStyle name="Comma 4 5 2" xfId="7680"/>
    <cellStyle name="Comma 4 5 3" xfId="8008"/>
    <cellStyle name="Comma 4 6" xfId="3002"/>
    <cellStyle name="Comma 4 6 2" xfId="8009"/>
    <cellStyle name="Comma 4 7" xfId="3003"/>
    <cellStyle name="Comma 4 8" xfId="3004"/>
    <cellStyle name="Comma 4 9" xfId="3005"/>
    <cellStyle name="Comma 4_HistoricResComp" xfId="3006"/>
    <cellStyle name="Comma 5" xfId="130"/>
    <cellStyle name="Comma 5 10" xfId="3007"/>
    <cellStyle name="Comma 5 11" xfId="3008"/>
    <cellStyle name="Comma 5 12" xfId="3009"/>
    <cellStyle name="Comma 5 13" xfId="3010"/>
    <cellStyle name="Comma 5 14" xfId="3011"/>
    <cellStyle name="Comma 5 15" xfId="3012"/>
    <cellStyle name="Comma 5 16" xfId="3013"/>
    <cellStyle name="Comma 5 17" xfId="3014"/>
    <cellStyle name="Comma 5 18" xfId="3015"/>
    <cellStyle name="Comma 5 19" xfId="7681"/>
    <cellStyle name="Comma 5 2" xfId="3016"/>
    <cellStyle name="Comma 5 2 2" xfId="3017"/>
    <cellStyle name="Comma 5 2 2 2" xfId="3018"/>
    <cellStyle name="Comma 5 2 2 2 2" xfId="3019"/>
    <cellStyle name="Comma 5 2 2 2 2 2" xfId="7843"/>
    <cellStyle name="Comma 5 2 2 2 2 3" xfId="7874"/>
    <cellStyle name="Comma 5 2 2 2 2 4" xfId="7906"/>
    <cellStyle name="Comma 5 2 2 2 2 5" xfId="7812"/>
    <cellStyle name="Comma 5 2 2 2 3" xfId="7842"/>
    <cellStyle name="Comma 5 2 2 2 4" xfId="7873"/>
    <cellStyle name="Comma 5 2 2 2 5" xfId="7905"/>
    <cellStyle name="Comma 5 2 2 2 6" xfId="7811"/>
    <cellStyle name="Comma 5 2 2 3" xfId="3020"/>
    <cellStyle name="Comma 5 2 2 3 2" xfId="7844"/>
    <cellStyle name="Comma 5 2 2 3 3" xfId="7875"/>
    <cellStyle name="Comma 5 2 2 3 4" xfId="7907"/>
    <cellStyle name="Comma 5 2 2 3 5" xfId="7813"/>
    <cellStyle name="Comma 5 2 3" xfId="3021"/>
    <cellStyle name="Comma 5 2 3 2" xfId="3022"/>
    <cellStyle name="Comma 5 2 3 2 2" xfId="7845"/>
    <cellStyle name="Comma 5 2 3 2 3" xfId="7876"/>
    <cellStyle name="Comma 5 2 3 2 4" xfId="7908"/>
    <cellStyle name="Comma 5 2 3 2 5" xfId="7814"/>
    <cellStyle name="Comma 5 2 4" xfId="3023"/>
    <cellStyle name="Comma 5 2 4 2" xfId="3024"/>
    <cellStyle name="Comma 5 2 4 2 2" xfId="7846"/>
    <cellStyle name="Comma 5 2 4 2 3" xfId="7877"/>
    <cellStyle name="Comma 5 2 4 2 4" xfId="7909"/>
    <cellStyle name="Comma 5 2 4 2 5" xfId="7815"/>
    <cellStyle name="Comma 5 2 4 3" xfId="7682"/>
    <cellStyle name="Comma 5 2 5" xfId="3025"/>
    <cellStyle name="Comma 5 2 5 2" xfId="7683"/>
    <cellStyle name="Comma 5 2 5 2 2" xfId="7851"/>
    <cellStyle name="Comma 5 2 5 2 3" xfId="7882"/>
    <cellStyle name="Comma 5 2 5 2 4" xfId="7914"/>
    <cellStyle name="Comma 5 2 5 2 5" xfId="7820"/>
    <cellStyle name="Comma 5 2_HistoricResComp" xfId="3026"/>
    <cellStyle name="Comma 5 20" xfId="8010"/>
    <cellStyle name="Comma 5 21" xfId="8057"/>
    <cellStyle name="Comma 5 22" xfId="8058"/>
    <cellStyle name="Comma 5 3" xfId="3027"/>
    <cellStyle name="Comma 5 3 2" xfId="3028"/>
    <cellStyle name="Comma 5 3 2 2" xfId="3029"/>
    <cellStyle name="Comma 5 3 2 2 2" xfId="8013"/>
    <cellStyle name="Comma 5 3 2 3" xfId="8012"/>
    <cellStyle name="Comma 5 3 3" xfId="3030"/>
    <cellStyle name="Comma 5 3 3 2" xfId="3031"/>
    <cellStyle name="Comma 5 3 3 2 2" xfId="8015"/>
    <cellStyle name="Comma 5 3 3 3" xfId="3032"/>
    <cellStyle name="Comma 5 3 3 3 2" xfId="8016"/>
    <cellStyle name="Comma 5 3 3 4" xfId="8014"/>
    <cellStyle name="Comma 5 3 4" xfId="3033"/>
    <cellStyle name="Comma 5 3 4 2" xfId="3034"/>
    <cellStyle name="Comma 5 3 4 2 2" xfId="8018"/>
    <cellStyle name="Comma 5 3 4 3" xfId="8017"/>
    <cellStyle name="Comma 5 3 5" xfId="3035"/>
    <cellStyle name="Comma 5 3 5 2" xfId="8019"/>
    <cellStyle name="Comma 5 3 6" xfId="8011"/>
    <cellStyle name="Comma 5 4" xfId="3036"/>
    <cellStyle name="Comma 5 4 2" xfId="3037"/>
    <cellStyle name="Comma 5 4 2 2" xfId="8021"/>
    <cellStyle name="Comma 5 4 3" xfId="7684"/>
    <cellStyle name="Comma 5 4 4" xfId="8020"/>
    <cellStyle name="Comma 5 5" xfId="3038"/>
    <cellStyle name="Comma 5 5 2" xfId="3039"/>
    <cellStyle name="Comma 5 5 2 2" xfId="8022"/>
    <cellStyle name="Comma 5 5 3" xfId="3040"/>
    <cellStyle name="Comma 5 5 3 2" xfId="7847"/>
    <cellStyle name="Comma 5 5 3 3" xfId="7878"/>
    <cellStyle name="Comma 5 5 3 4" xfId="7910"/>
    <cellStyle name="Comma 5 5 3 5" xfId="7816"/>
    <cellStyle name="Comma 5 5 4" xfId="3041"/>
    <cellStyle name="Comma 5 5 4 2" xfId="7848"/>
    <cellStyle name="Comma 5 5 4 3" xfId="7879"/>
    <cellStyle name="Comma 5 5 4 4" xfId="7911"/>
    <cellStyle name="Comma 5 5 4 5" xfId="7817"/>
    <cellStyle name="Comma 5 5 5" xfId="3042"/>
    <cellStyle name="Comma 5 5 5 2" xfId="7849"/>
    <cellStyle name="Comma 5 5 5 3" xfId="7880"/>
    <cellStyle name="Comma 5 5 5 4" xfId="7912"/>
    <cellStyle name="Comma 5 5 5 5" xfId="7818"/>
    <cellStyle name="Comma 5 6" xfId="3043"/>
    <cellStyle name="Comma 5 6 2" xfId="3044"/>
    <cellStyle name="Comma 5 6 2 2" xfId="8023"/>
    <cellStyle name="Comma 5 6 3" xfId="3045"/>
    <cellStyle name="Comma 5 6 3 2" xfId="8024"/>
    <cellStyle name="Comma 5 6 4" xfId="7685"/>
    <cellStyle name="Comma 5 6 4 2" xfId="7852"/>
    <cellStyle name="Comma 5 6 4 3" xfId="7883"/>
    <cellStyle name="Comma 5 6 4 4" xfId="7915"/>
    <cellStyle name="Comma 5 6 4 5" xfId="7821"/>
    <cellStyle name="Comma 5 7" xfId="3046"/>
    <cellStyle name="Comma 5 7 2" xfId="7686"/>
    <cellStyle name="Comma 5 7 2 2" xfId="7853"/>
    <cellStyle name="Comma 5 7 2 3" xfId="7884"/>
    <cellStyle name="Comma 5 7 2 4" xfId="7916"/>
    <cellStyle name="Comma 5 7 2 5" xfId="7822"/>
    <cellStyle name="Comma 5 8" xfId="3047"/>
    <cellStyle name="Comma 5 8 2" xfId="8025"/>
    <cellStyle name="Comma 5 9" xfId="3048"/>
    <cellStyle name="Comma 5_HistoricResComp" xfId="3049"/>
    <cellStyle name="Comma 6" xfId="122"/>
    <cellStyle name="Comma 6 10" xfId="3050"/>
    <cellStyle name="Comma 6 11" xfId="3051"/>
    <cellStyle name="Comma 6 12" xfId="3052"/>
    <cellStyle name="Comma 6 13" xfId="3053"/>
    <cellStyle name="Comma 6 14" xfId="3054"/>
    <cellStyle name="Comma 6 15" xfId="3055"/>
    <cellStyle name="Comma 6 16" xfId="3056"/>
    <cellStyle name="Comma 6 17" xfId="3057"/>
    <cellStyle name="Comma 6 18" xfId="7687"/>
    <cellStyle name="Comma 6 19" xfId="8026"/>
    <cellStyle name="Comma 6 2" xfId="3058"/>
    <cellStyle name="Comma 6 2 2" xfId="3059"/>
    <cellStyle name="Comma 6 2 2 2" xfId="7689"/>
    <cellStyle name="Comma 6 2 2 3" xfId="8028"/>
    <cellStyle name="Comma 6 2 3" xfId="3060"/>
    <cellStyle name="Comma 6 2 4" xfId="3061"/>
    <cellStyle name="Comma 6 2 5" xfId="3062"/>
    <cellStyle name="Comma 6 2 6" xfId="7688"/>
    <cellStyle name="Comma 6 2 7" xfId="8027"/>
    <cellStyle name="Comma 6 3" xfId="3063"/>
    <cellStyle name="Comma 6 3 2" xfId="3064"/>
    <cellStyle name="Comma 6 3 2 2" xfId="3065"/>
    <cellStyle name="Comma 6 3 2 2 2" xfId="8031"/>
    <cellStyle name="Comma 6 3 2 3" xfId="8030"/>
    <cellStyle name="Comma 6 3 3" xfId="3066"/>
    <cellStyle name="Comma 6 3 3 2" xfId="8032"/>
    <cellStyle name="Comma 6 3 4" xfId="8029"/>
    <cellStyle name="Comma 6 4" xfId="3067"/>
    <cellStyle name="Comma 6 4 2" xfId="7690"/>
    <cellStyle name="Comma 6 4 3" xfId="8033"/>
    <cellStyle name="Comma 6 5" xfId="3068"/>
    <cellStyle name="Comma 6 5 2" xfId="7691"/>
    <cellStyle name="Comma 6 5 3" xfId="8034"/>
    <cellStyle name="Comma 6 6" xfId="3069"/>
    <cellStyle name="Comma 6 7" xfId="3070"/>
    <cellStyle name="Comma 6 8" xfId="3071"/>
    <cellStyle name="Comma 6 9" xfId="3072"/>
    <cellStyle name="Comma 6_HistoricResComp" xfId="3073"/>
    <cellStyle name="Comma 7" xfId="3074"/>
    <cellStyle name="Comma 7 10" xfId="3075"/>
    <cellStyle name="Comma 7 11" xfId="3076"/>
    <cellStyle name="Comma 7 12" xfId="3077"/>
    <cellStyle name="Comma 7 13" xfId="3078"/>
    <cellStyle name="Comma 7 14" xfId="3079"/>
    <cellStyle name="Comma 7 15" xfId="3080"/>
    <cellStyle name="Comma 7 16" xfId="3081"/>
    <cellStyle name="Comma 7 17" xfId="3082"/>
    <cellStyle name="Comma 7 18" xfId="8035"/>
    <cellStyle name="Comma 7 2" xfId="3083"/>
    <cellStyle name="Comma 7 2 2" xfId="3084"/>
    <cellStyle name="Comma 7 2 2 2" xfId="8037"/>
    <cellStyle name="Comma 7 2 3" xfId="3085"/>
    <cellStyle name="Comma 7 2 4" xfId="3086"/>
    <cellStyle name="Comma 7 2 5" xfId="3087"/>
    <cellStyle name="Comma 7 2 6" xfId="7692"/>
    <cellStyle name="Comma 7 2 7" xfId="8036"/>
    <cellStyle name="Comma 7 3" xfId="3088"/>
    <cellStyle name="Comma 7 3 2" xfId="3089"/>
    <cellStyle name="Comma 7 3 2 2" xfId="8039"/>
    <cellStyle name="Comma 7 3 3" xfId="3090"/>
    <cellStyle name="Comma 7 3 3 2" xfId="8040"/>
    <cellStyle name="Comma 7 3 4" xfId="8038"/>
    <cellStyle name="Comma 7 4" xfId="3091"/>
    <cellStyle name="Comma 7 4 2" xfId="3092"/>
    <cellStyle name="Comma 7 4 2 2" xfId="8042"/>
    <cellStyle name="Comma 7 4 3" xfId="7693"/>
    <cellStyle name="Comma 7 4 4" xfId="8041"/>
    <cellStyle name="Comma 7 5" xfId="3093"/>
    <cellStyle name="Comma 7 5 2" xfId="8043"/>
    <cellStyle name="Comma 7 6" xfId="3094"/>
    <cellStyle name="Comma 7 7" xfId="3095"/>
    <cellStyle name="Comma 7 8" xfId="3096"/>
    <cellStyle name="Comma 7 9" xfId="3097"/>
    <cellStyle name="Comma 7_HistoricResComp" xfId="3098"/>
    <cellStyle name="Comma 8" xfId="3099"/>
    <cellStyle name="Comma 8 10" xfId="3100"/>
    <cellStyle name="Comma 8 11" xfId="3101"/>
    <cellStyle name="Comma 8 12" xfId="3102"/>
    <cellStyle name="Comma 8 13" xfId="3103"/>
    <cellStyle name="Comma 8 14" xfId="3104"/>
    <cellStyle name="Comma 8 15" xfId="3105"/>
    <cellStyle name="Comma 8 16" xfId="3106"/>
    <cellStyle name="Comma 8 17" xfId="3107"/>
    <cellStyle name="Comma 8 18" xfId="8044"/>
    <cellStyle name="Comma 8 2" xfId="3108"/>
    <cellStyle name="Comma 8 2 2" xfId="3109"/>
    <cellStyle name="Comma 8 2 2 2" xfId="8046"/>
    <cellStyle name="Comma 8 2 3" xfId="3110"/>
    <cellStyle name="Comma 8 2 3 2" xfId="8047"/>
    <cellStyle name="Comma 8 2 4" xfId="8045"/>
    <cellStyle name="Comma 8 3" xfId="3111"/>
    <cellStyle name="Comma 8 3 2" xfId="7694"/>
    <cellStyle name="Comma 8 3 3" xfId="8048"/>
    <cellStyle name="Comma 8 4" xfId="3112"/>
    <cellStyle name="Comma 8 4 2" xfId="7695"/>
    <cellStyle name="Comma 8 4 3" xfId="8049"/>
    <cellStyle name="Comma 8 5" xfId="3113"/>
    <cellStyle name="Comma 8 5 2" xfId="7696"/>
    <cellStyle name="Comma 8 5 3" xfId="8050"/>
    <cellStyle name="Comma 8 6" xfId="3114"/>
    <cellStyle name="Comma 8 6 2" xfId="8051"/>
    <cellStyle name="Comma 8 7" xfId="3115"/>
    <cellStyle name="Comma 8 8" xfId="3116"/>
    <cellStyle name="Comma 8 9" xfId="3117"/>
    <cellStyle name="Comma 8_HistoricResComp" xfId="3118"/>
    <cellStyle name="Comma 9" xfId="3119"/>
    <cellStyle name="Comma 9 2" xfId="3120"/>
    <cellStyle name="Comma 9 2 2" xfId="8053"/>
    <cellStyle name="Comma 9 3" xfId="8052"/>
    <cellStyle name="Comma0" xfId="3121"/>
    <cellStyle name="Comma0 2" xfId="3122"/>
    <cellStyle name="Commentaire" xfId="131"/>
    <cellStyle name="cPercent0" xfId="3123"/>
    <cellStyle name="cPercent1" xfId="3124"/>
    <cellStyle name="cPercent2" xfId="3125"/>
    <cellStyle name="cTextB" xfId="3126"/>
    <cellStyle name="cTextBCen" xfId="3127"/>
    <cellStyle name="cTextBCenSm" xfId="3128"/>
    <cellStyle name="cTextBCenSm 2" xfId="3129"/>
    <cellStyle name="cTextBCenSm 3" xfId="3130"/>
    <cellStyle name="cTextBCenSm_Sheet2" xfId="3131"/>
    <cellStyle name="cTextCen" xfId="3132"/>
    <cellStyle name="cTextGenWrap" xfId="3133"/>
    <cellStyle name="cTextI" xfId="3134"/>
    <cellStyle name="cTextSm" xfId="3135"/>
    <cellStyle name="cTextSm 2" xfId="3136"/>
    <cellStyle name="cTextSm 3" xfId="3137"/>
    <cellStyle name="cTextSm_Sheet2" xfId="3138"/>
    <cellStyle name="cTextU" xfId="3139"/>
    <cellStyle name="Currency 10" xfId="3140"/>
    <cellStyle name="Currency 11" xfId="3141"/>
    <cellStyle name="Currency 12" xfId="3142"/>
    <cellStyle name="Currency 13" xfId="3143"/>
    <cellStyle name="Currency 14" xfId="3144"/>
    <cellStyle name="Currency 2" xfId="3145"/>
    <cellStyle name="Currency 2 2" xfId="3146"/>
    <cellStyle name="Currency 2 3" xfId="3147"/>
    <cellStyle name="Currency 2 4" xfId="3148"/>
    <cellStyle name="Currency 2 5" xfId="3149"/>
    <cellStyle name="Currency 2 6" xfId="3150"/>
    <cellStyle name="Currency 2 7" xfId="3151"/>
    <cellStyle name="Currency 2 8" xfId="3152"/>
    <cellStyle name="Currency 3" xfId="3153"/>
    <cellStyle name="Currency 3 2" xfId="3154"/>
    <cellStyle name="Currency 3 3" xfId="3155"/>
    <cellStyle name="Currency 3_monthly report" xfId="3156"/>
    <cellStyle name="Currency 4" xfId="3157"/>
    <cellStyle name="Currency 5" xfId="3158"/>
    <cellStyle name="Currency 6" xfId="3159"/>
    <cellStyle name="Currency 7" xfId="3160"/>
    <cellStyle name="Currency 8" xfId="3161"/>
    <cellStyle name="Currency 9" xfId="3162"/>
    <cellStyle name="CustomizationCells" xfId="132"/>
    <cellStyle name="Eingabe" xfId="133"/>
    <cellStyle name="Eingabe 2" xfId="134"/>
    <cellStyle name="Entrée" xfId="135"/>
    <cellStyle name="Ergebnis" xfId="136"/>
    <cellStyle name="Ergebnis 2" xfId="137"/>
    <cellStyle name="Erklärender Text" xfId="138"/>
    <cellStyle name="Erklärender Text 2" xfId="139"/>
    <cellStyle name="Euro" xfId="140"/>
    <cellStyle name="Euro 10" xfId="3163"/>
    <cellStyle name="Euro 2" xfId="141"/>
    <cellStyle name="Euro 2 2" xfId="3164"/>
    <cellStyle name="Euro 2 2 2" xfId="3165"/>
    <cellStyle name="Euro 2 2 3" xfId="3166"/>
    <cellStyle name="Euro 2 3" xfId="3167"/>
    <cellStyle name="Euro 2 3 2" xfId="3168"/>
    <cellStyle name="Euro 2 3 2 2" xfId="3169"/>
    <cellStyle name="Euro 2 3 3" xfId="3170"/>
    <cellStyle name="Euro 2 3 3 2" xfId="3171"/>
    <cellStyle name="Euro 2 3 3 3" xfId="3172"/>
    <cellStyle name="Euro 2 3 4" xfId="3173"/>
    <cellStyle name="Euro 2 3 4 2" xfId="3174"/>
    <cellStyle name="Euro 2 3 5" xfId="3175"/>
    <cellStyle name="Euro 2 4" xfId="3176"/>
    <cellStyle name="Euro 2 5" xfId="3177"/>
    <cellStyle name="Euro 3" xfId="142"/>
    <cellStyle name="Euro 3 2" xfId="3178"/>
    <cellStyle name="Euro 3 2 2" xfId="3179"/>
    <cellStyle name="Euro 3 2 3" xfId="3180"/>
    <cellStyle name="Euro 3 3" xfId="3181"/>
    <cellStyle name="Euro 3 3 2" xfId="3182"/>
    <cellStyle name="Euro 3 3 2 2" xfId="3183"/>
    <cellStyle name="Euro 3 3 3" xfId="3184"/>
    <cellStyle name="Euro 3 3 3 2" xfId="3185"/>
    <cellStyle name="Euro 3 3 3 3" xfId="3186"/>
    <cellStyle name="Euro 3 3 4" xfId="3187"/>
    <cellStyle name="Euro 3 3 4 2" xfId="3188"/>
    <cellStyle name="Euro 3 3 5" xfId="3189"/>
    <cellStyle name="Euro 3 4" xfId="3190"/>
    <cellStyle name="Euro 4" xfId="143"/>
    <cellStyle name="Euro 4 2" xfId="3191"/>
    <cellStyle name="Euro 4 2 2" xfId="3192"/>
    <cellStyle name="Euro 4 2 2 2" xfId="3193"/>
    <cellStyle name="Euro 4 2 3" xfId="3194"/>
    <cellStyle name="Euro 4 2 3 2" xfId="3195"/>
    <cellStyle name="Euro 4 2 3 3" xfId="3196"/>
    <cellStyle name="Euro 4 2 4" xfId="3197"/>
    <cellStyle name="Euro 4 2 5" xfId="3198"/>
    <cellStyle name="Euro 4 3" xfId="3199"/>
    <cellStyle name="Euro 4 3 2" xfId="3200"/>
    <cellStyle name="Euro 4 4" xfId="3201"/>
    <cellStyle name="Euro 4 5" xfId="3202"/>
    <cellStyle name="Euro 5" xfId="3203"/>
    <cellStyle name="Euro 5 2" xfId="3204"/>
    <cellStyle name="Euro 5 2 2" xfId="3205"/>
    <cellStyle name="Euro 5 3" xfId="3206"/>
    <cellStyle name="Euro 5 3 2" xfId="3207"/>
    <cellStyle name="Euro 5 3 3" xfId="3208"/>
    <cellStyle name="Euro 5 4" xfId="3209"/>
    <cellStyle name="Euro 5 4 2" xfId="3210"/>
    <cellStyle name="Euro 5 5" xfId="3211"/>
    <cellStyle name="Euro 6" xfId="3212"/>
    <cellStyle name="Euro 6 2" xfId="3213"/>
    <cellStyle name="Euro 6 3" xfId="3214"/>
    <cellStyle name="Euro 7" xfId="3215"/>
    <cellStyle name="Euro 8" xfId="3216"/>
    <cellStyle name="Euro 9" xfId="3217"/>
    <cellStyle name="Excel Built-in Hyperlink" xfId="144"/>
    <cellStyle name="Explanatory Text" xfId="3" builtinId="53" customBuiltin="1"/>
    <cellStyle name="Explanatory Text 10" xfId="3218"/>
    <cellStyle name="Explanatory Text 11" xfId="3219"/>
    <cellStyle name="Explanatory Text 12" xfId="3220"/>
    <cellStyle name="Explanatory Text 13" xfId="3221"/>
    <cellStyle name="Explanatory Text 2" xfId="145"/>
    <cellStyle name="Explanatory Text 2 10" xfId="3222"/>
    <cellStyle name="Explanatory Text 2 11" xfId="3223"/>
    <cellStyle name="Explanatory Text 2 12" xfId="3224"/>
    <cellStyle name="Explanatory Text 2 13" xfId="3225"/>
    <cellStyle name="Explanatory Text 2 14" xfId="3226"/>
    <cellStyle name="Explanatory Text 2 15" xfId="3227"/>
    <cellStyle name="Explanatory Text 2 16" xfId="3228"/>
    <cellStyle name="Explanatory Text 2 2" xfId="3229"/>
    <cellStyle name="Explanatory Text 2 2 2" xfId="3230"/>
    <cellStyle name="Explanatory Text 2 2 3" xfId="3231"/>
    <cellStyle name="Explanatory Text 2 2 4" xfId="3232"/>
    <cellStyle name="Explanatory Text 2 2 5" xfId="3233"/>
    <cellStyle name="Explanatory Text 2 3" xfId="3234"/>
    <cellStyle name="Explanatory Text 2 4" xfId="3235"/>
    <cellStyle name="Explanatory Text 2 5" xfId="3236"/>
    <cellStyle name="Explanatory Text 2 6" xfId="3237"/>
    <cellStyle name="Explanatory Text 2 7" xfId="3238"/>
    <cellStyle name="Explanatory Text 2 8" xfId="3239"/>
    <cellStyle name="Explanatory Text 2 9" xfId="3240"/>
    <cellStyle name="Explanatory Text 3" xfId="3241"/>
    <cellStyle name="Explanatory Text 3 10" xfId="3242"/>
    <cellStyle name="Explanatory Text 3 2" xfId="3243"/>
    <cellStyle name="Explanatory Text 3 2 2" xfId="3244"/>
    <cellStyle name="Explanatory Text 3 2 3" xfId="3245"/>
    <cellStyle name="Explanatory Text 3 2 4" xfId="3246"/>
    <cellStyle name="Explanatory Text 3 2 5" xfId="3247"/>
    <cellStyle name="Explanatory Text 3 3" xfId="3248"/>
    <cellStyle name="Explanatory Text 3 4" xfId="3249"/>
    <cellStyle name="Explanatory Text 3 5" xfId="3250"/>
    <cellStyle name="Explanatory Text 3 6" xfId="3251"/>
    <cellStyle name="Explanatory Text 3 7" xfId="3252"/>
    <cellStyle name="Explanatory Text 3 8" xfId="3253"/>
    <cellStyle name="Explanatory Text 3 9" xfId="3254"/>
    <cellStyle name="Explanatory Text 4" xfId="3255"/>
    <cellStyle name="Explanatory Text 4 2" xfId="3256"/>
    <cellStyle name="Explanatory Text 4 3" xfId="3257"/>
    <cellStyle name="Explanatory Text 4 4" xfId="3258"/>
    <cellStyle name="Explanatory Text 4 5" xfId="3259"/>
    <cellStyle name="Explanatory Text 4 6" xfId="3260"/>
    <cellStyle name="Explanatory Text 4 7" xfId="3261"/>
    <cellStyle name="Explanatory Text 5" xfId="3262"/>
    <cellStyle name="Explanatory Text 5 2" xfId="3263"/>
    <cellStyle name="Explanatory Text 6" xfId="3264"/>
    <cellStyle name="Explanatory Text 7" xfId="3265"/>
    <cellStyle name="Explanatory Text 8" xfId="3266"/>
    <cellStyle name="Explanatory Text 9" xfId="3267"/>
    <cellStyle name="Float" xfId="146"/>
    <cellStyle name="Float 10" xfId="3268"/>
    <cellStyle name="Float 11" xfId="3269"/>
    <cellStyle name="Float 12" xfId="3270"/>
    <cellStyle name="Float 2" xfId="147"/>
    <cellStyle name="Float 2 2" xfId="3271"/>
    <cellStyle name="Float 3" xfId="3272"/>
    <cellStyle name="Float 3 2" xfId="3273"/>
    <cellStyle name="Float 3 2 2" xfId="3274"/>
    <cellStyle name="Float 3 2 3" xfId="3275"/>
    <cellStyle name="Float 3 3" xfId="3276"/>
    <cellStyle name="Float 3 3 2" xfId="3277"/>
    <cellStyle name="Float 3 3 2 2" xfId="3278"/>
    <cellStyle name="Float 3 3 3" xfId="3279"/>
    <cellStyle name="Float 3 3 3 2" xfId="3280"/>
    <cellStyle name="Float 3 3 3 3" xfId="3281"/>
    <cellStyle name="Float 3 3 4" xfId="3282"/>
    <cellStyle name="Float 3 3 4 2" xfId="3283"/>
    <cellStyle name="Float 3 3 5" xfId="3284"/>
    <cellStyle name="Float 3 4" xfId="3285"/>
    <cellStyle name="Float 3 5" xfId="3286"/>
    <cellStyle name="Float 4" xfId="3287"/>
    <cellStyle name="Float 4 2" xfId="3288"/>
    <cellStyle name="Float 4 2 2" xfId="3289"/>
    <cellStyle name="Float 4 2 2 2" xfId="3290"/>
    <cellStyle name="Float 4 2 3" xfId="3291"/>
    <cellStyle name="Float 4 2 3 2" xfId="3292"/>
    <cellStyle name="Float 4 2 3 3" xfId="3293"/>
    <cellStyle name="Float 4 2 4" xfId="3294"/>
    <cellStyle name="Float 4 2 4 2" xfId="3295"/>
    <cellStyle name="Float 4 2 5" xfId="3296"/>
    <cellStyle name="Float 4 3" xfId="3297"/>
    <cellStyle name="Float 4 3 2" xfId="3298"/>
    <cellStyle name="Float 4 4" xfId="3299"/>
    <cellStyle name="Float 4 5" xfId="3300"/>
    <cellStyle name="Float 5" xfId="3301"/>
    <cellStyle name="Float 5 2" xfId="3302"/>
    <cellStyle name="Float 5 2 2" xfId="3303"/>
    <cellStyle name="Float 5 2 2 2" xfId="3304"/>
    <cellStyle name="Float 5 2 3" xfId="3305"/>
    <cellStyle name="Float 5 2 3 2" xfId="3306"/>
    <cellStyle name="Float 5 2 3 3" xfId="3307"/>
    <cellStyle name="Float 5 2 4" xfId="3308"/>
    <cellStyle name="Float 5 2 5" xfId="3309"/>
    <cellStyle name="Float 5 3" xfId="3310"/>
    <cellStyle name="Float 5 3 2" xfId="3311"/>
    <cellStyle name="Float 5 4" xfId="3312"/>
    <cellStyle name="Float 5 5" xfId="3313"/>
    <cellStyle name="Float 6" xfId="3314"/>
    <cellStyle name="Float 6 2" xfId="3315"/>
    <cellStyle name="Float 6 2 2" xfId="3316"/>
    <cellStyle name="Float 6 3" xfId="3317"/>
    <cellStyle name="Float 6 3 2" xfId="3318"/>
    <cellStyle name="Float 6 3 3" xfId="3319"/>
    <cellStyle name="Float 6 4" xfId="3320"/>
    <cellStyle name="Float 6 4 2" xfId="3321"/>
    <cellStyle name="Float 6 5" xfId="3322"/>
    <cellStyle name="Float 7" xfId="3323"/>
    <cellStyle name="Float 7 2" xfId="3324"/>
    <cellStyle name="Float 7 3" xfId="3325"/>
    <cellStyle name="Float 8" xfId="3326"/>
    <cellStyle name="Float 9" xfId="3327"/>
    <cellStyle name="Float_ADDON" xfId="148"/>
    <cellStyle name="Gilsans" xfId="3328"/>
    <cellStyle name="Gilsansl" xfId="3329"/>
    <cellStyle name="Good" xfId="653" builtinId="26" customBuiltin="1"/>
    <cellStyle name="Good 10" xfId="3330"/>
    <cellStyle name="Good 11" xfId="3331"/>
    <cellStyle name="Good 12" xfId="3332"/>
    <cellStyle name="Good 13" xfId="3333"/>
    <cellStyle name="Good 2" xfId="149"/>
    <cellStyle name="Good 2 10" xfId="3334"/>
    <cellStyle name="Good 2 11" xfId="3335"/>
    <cellStyle name="Good 2 12" xfId="3336"/>
    <cellStyle name="Good 2 13" xfId="3337"/>
    <cellStyle name="Good 2 14" xfId="3338"/>
    <cellStyle name="Good 2 15" xfId="3339"/>
    <cellStyle name="Good 2 16" xfId="3340"/>
    <cellStyle name="Good 2 17" xfId="7764"/>
    <cellStyle name="Good 2 2" xfId="3341"/>
    <cellStyle name="Good 2 2 2" xfId="3342"/>
    <cellStyle name="Good 2 2 3" xfId="3343"/>
    <cellStyle name="Good 2 2 4" xfId="3344"/>
    <cellStyle name="Good 2 2 5" xfId="3345"/>
    <cellStyle name="Good 2 3" xfId="3346"/>
    <cellStyle name="Good 2 4" xfId="3347"/>
    <cellStyle name="Good 2 5" xfId="3348"/>
    <cellStyle name="Good 2 6" xfId="3349"/>
    <cellStyle name="Good 2 7" xfId="3350"/>
    <cellStyle name="Good 2 8" xfId="3351"/>
    <cellStyle name="Good 2 9" xfId="3352"/>
    <cellStyle name="Good 3" xfId="150"/>
    <cellStyle name="Good 3 2" xfId="3353"/>
    <cellStyle name="Good 3 3" xfId="3354"/>
    <cellStyle name="Good 3 4" xfId="3355"/>
    <cellStyle name="Good 3 5" xfId="3356"/>
    <cellStyle name="Good 3 6" xfId="3357"/>
    <cellStyle name="Good 3 7" xfId="7765"/>
    <cellStyle name="Good 4" xfId="3358"/>
    <cellStyle name="Good 4 2" xfId="3359"/>
    <cellStyle name="Good 5" xfId="3360"/>
    <cellStyle name="Good 5 2" xfId="3361"/>
    <cellStyle name="Good 6" xfId="3362"/>
    <cellStyle name="Good 6 2" xfId="3363"/>
    <cellStyle name="Good 7" xfId="3364"/>
    <cellStyle name="Good 7 2" xfId="3365"/>
    <cellStyle name="Good 8" xfId="3366"/>
    <cellStyle name="Good 8 2" xfId="3367"/>
    <cellStyle name="Good 9" xfId="3368"/>
    <cellStyle name="Gut" xfId="3369"/>
    <cellStyle name="Gut 2" xfId="151"/>
    <cellStyle name="Heading" xfId="152"/>
    <cellStyle name="Heading 1" xfId="649" builtinId="16" customBuiltin="1"/>
    <cellStyle name="Heading 1 10" xfId="3370"/>
    <cellStyle name="Heading 1 11" xfId="3371"/>
    <cellStyle name="Heading 1 12" xfId="3372"/>
    <cellStyle name="Heading 1 13" xfId="3373"/>
    <cellStyle name="Heading 1 14" xfId="3374"/>
    <cellStyle name="Heading 1 15" xfId="3375"/>
    <cellStyle name="Heading 1 16" xfId="3376"/>
    <cellStyle name="Heading 1 17" xfId="3377"/>
    <cellStyle name="Heading 1 18" xfId="3378"/>
    <cellStyle name="Heading 1 19" xfId="3379"/>
    <cellStyle name="Heading 1 2" xfId="153"/>
    <cellStyle name="Heading 1 2 10" xfId="3380"/>
    <cellStyle name="Heading 1 2 11" xfId="3381"/>
    <cellStyle name="Heading 1 2 12" xfId="3382"/>
    <cellStyle name="Heading 1 2 13" xfId="3383"/>
    <cellStyle name="Heading 1 2 14" xfId="3384"/>
    <cellStyle name="Heading 1 2 15" xfId="3385"/>
    <cellStyle name="Heading 1 2 16" xfId="3386"/>
    <cellStyle name="Heading 1 2 17" xfId="7766"/>
    <cellStyle name="Heading 1 2 2" xfId="3387"/>
    <cellStyle name="Heading 1 2 2 2" xfId="3388"/>
    <cellStyle name="Heading 1 2 2 3" xfId="3389"/>
    <cellStyle name="Heading 1 2 2 4" xfId="3390"/>
    <cellStyle name="Heading 1 2 2 5" xfId="3391"/>
    <cellStyle name="Heading 1 2 3" xfId="3392"/>
    <cellStyle name="Heading 1 2 4" xfId="3393"/>
    <cellStyle name="Heading 1 2 5" xfId="3394"/>
    <cellStyle name="Heading 1 2 6" xfId="3395"/>
    <cellStyle name="Heading 1 2 7" xfId="3396"/>
    <cellStyle name="Heading 1 2 8" xfId="3397"/>
    <cellStyle name="Heading 1 2 9" xfId="3398"/>
    <cellStyle name="Heading 1 20" xfId="3399"/>
    <cellStyle name="Heading 1 21" xfId="3400"/>
    <cellStyle name="Heading 1 22" xfId="3401"/>
    <cellStyle name="Heading 1 3" xfId="154"/>
    <cellStyle name="Heading 1 3 2" xfId="3402"/>
    <cellStyle name="Heading 1 3 3" xfId="3403"/>
    <cellStyle name="Heading 1 3 4" xfId="3404"/>
    <cellStyle name="Heading 1 3 5" xfId="3405"/>
    <cellStyle name="Heading 1 3 6" xfId="3406"/>
    <cellStyle name="Heading 1 3 7" xfId="7767"/>
    <cellStyle name="Heading 1 4" xfId="3407"/>
    <cellStyle name="Heading 1 4 2" xfId="3408"/>
    <cellStyle name="Heading 1 5" xfId="3409"/>
    <cellStyle name="Heading 1 5 2" xfId="3410"/>
    <cellStyle name="Heading 1 6" xfId="3411"/>
    <cellStyle name="Heading 1 7" xfId="3412"/>
    <cellStyle name="Heading 1 8" xfId="3413"/>
    <cellStyle name="Heading 1 9" xfId="3414"/>
    <cellStyle name="Heading 2" xfId="650" builtinId="17" customBuiltin="1"/>
    <cellStyle name="Heading 2 10" xfId="3415"/>
    <cellStyle name="Heading 2 11" xfId="3416"/>
    <cellStyle name="Heading 2 12" xfId="3417"/>
    <cellStyle name="Heading 2 13" xfId="3418"/>
    <cellStyle name="Heading 2 14" xfId="3419"/>
    <cellStyle name="Heading 2 15" xfId="3420"/>
    <cellStyle name="Heading 2 16" xfId="3421"/>
    <cellStyle name="Heading 2 17" xfId="3422"/>
    <cellStyle name="Heading 2 18" xfId="3423"/>
    <cellStyle name="Heading 2 19" xfId="3424"/>
    <cellStyle name="Heading 2 2" xfId="155"/>
    <cellStyle name="Heading 2 2 10" xfId="3425"/>
    <cellStyle name="Heading 2 2 11" xfId="3426"/>
    <cellStyle name="Heading 2 2 12" xfId="3427"/>
    <cellStyle name="Heading 2 2 13" xfId="3428"/>
    <cellStyle name="Heading 2 2 14" xfId="3429"/>
    <cellStyle name="Heading 2 2 15" xfId="3430"/>
    <cellStyle name="Heading 2 2 16" xfId="3431"/>
    <cellStyle name="Heading 2 2 17" xfId="7768"/>
    <cellStyle name="Heading 2 2 2" xfId="3432"/>
    <cellStyle name="Heading 2 2 2 2" xfId="3433"/>
    <cellStyle name="Heading 2 2 2 3" xfId="3434"/>
    <cellStyle name="Heading 2 2 2 4" xfId="3435"/>
    <cellStyle name="Heading 2 2 2 5" xfId="3436"/>
    <cellStyle name="Heading 2 2 3" xfId="3437"/>
    <cellStyle name="Heading 2 2 4" xfId="3438"/>
    <cellStyle name="Heading 2 2 5" xfId="3439"/>
    <cellStyle name="Heading 2 2 6" xfId="3440"/>
    <cellStyle name="Heading 2 2 7" xfId="3441"/>
    <cellStyle name="Heading 2 2 8" xfId="3442"/>
    <cellStyle name="Heading 2 2 9" xfId="3443"/>
    <cellStyle name="Heading 2 20" xfId="3444"/>
    <cellStyle name="Heading 2 21" xfId="3445"/>
    <cellStyle name="Heading 2 22" xfId="3446"/>
    <cellStyle name="Heading 2 3" xfId="156"/>
    <cellStyle name="Heading 2 3 2" xfId="3447"/>
    <cellStyle name="Heading 2 3 3" xfId="3448"/>
    <cellStyle name="Heading 2 3 4" xfId="3449"/>
    <cellStyle name="Heading 2 3 5" xfId="3450"/>
    <cellStyle name="Heading 2 3 6" xfId="3451"/>
    <cellStyle name="Heading 2 3 7" xfId="7769"/>
    <cellStyle name="Heading 2 4" xfId="3452"/>
    <cellStyle name="Heading 2 4 2" xfId="3453"/>
    <cellStyle name="Heading 2 5" xfId="3454"/>
    <cellStyle name="Heading 2 5 2" xfId="3455"/>
    <cellStyle name="Heading 2 6" xfId="3456"/>
    <cellStyle name="Heading 2 6 2" xfId="3457"/>
    <cellStyle name="Heading 2 7" xfId="3458"/>
    <cellStyle name="Heading 2 7 2" xfId="3459"/>
    <cellStyle name="Heading 2 8" xfId="3460"/>
    <cellStyle name="Heading 2 8 2" xfId="3461"/>
    <cellStyle name="Heading 2 9" xfId="3462"/>
    <cellStyle name="Heading 3" xfId="651" builtinId="18" customBuiltin="1"/>
    <cellStyle name="Heading 3 10" xfId="3463"/>
    <cellStyle name="Heading 3 11" xfId="3464"/>
    <cellStyle name="Heading 3 12" xfId="3465"/>
    <cellStyle name="Heading 3 13" xfId="3466"/>
    <cellStyle name="Heading 3 14" xfId="3467"/>
    <cellStyle name="Heading 3 15" xfId="3468"/>
    <cellStyle name="Heading 3 16" xfId="3469"/>
    <cellStyle name="Heading 3 17" xfId="3470"/>
    <cellStyle name="Heading 3 18" xfId="3471"/>
    <cellStyle name="Heading 3 19" xfId="3472"/>
    <cellStyle name="Heading 3 2" xfId="157"/>
    <cellStyle name="Heading 3 2 10" xfId="3473"/>
    <cellStyle name="Heading 3 2 11" xfId="3474"/>
    <cellStyle name="Heading 3 2 12" xfId="3475"/>
    <cellStyle name="Heading 3 2 13" xfId="3476"/>
    <cellStyle name="Heading 3 2 14" xfId="3477"/>
    <cellStyle name="Heading 3 2 15" xfId="3478"/>
    <cellStyle name="Heading 3 2 16" xfId="3479"/>
    <cellStyle name="Heading 3 2 17" xfId="7770"/>
    <cellStyle name="Heading 3 2 2" xfId="3480"/>
    <cellStyle name="Heading 3 2 2 2" xfId="3481"/>
    <cellStyle name="Heading 3 2 2 3" xfId="3482"/>
    <cellStyle name="Heading 3 2 2 4" xfId="3483"/>
    <cellStyle name="Heading 3 2 2 5" xfId="3484"/>
    <cellStyle name="Heading 3 2 3" xfId="3485"/>
    <cellStyle name="Heading 3 2 4" xfId="3486"/>
    <cellStyle name="Heading 3 2 5" xfId="3487"/>
    <cellStyle name="Heading 3 2 6" xfId="3488"/>
    <cellStyle name="Heading 3 2 7" xfId="3489"/>
    <cellStyle name="Heading 3 2 8" xfId="3490"/>
    <cellStyle name="Heading 3 2 9" xfId="3491"/>
    <cellStyle name="Heading 3 20" xfId="3492"/>
    <cellStyle name="Heading 3 21" xfId="3493"/>
    <cellStyle name="Heading 3 22" xfId="3494"/>
    <cellStyle name="Heading 3 3" xfId="158"/>
    <cellStyle name="Heading 3 3 2" xfId="3495"/>
    <cellStyle name="Heading 3 3 3" xfId="3496"/>
    <cellStyle name="Heading 3 3 4" xfId="3497"/>
    <cellStyle name="Heading 3 3 5" xfId="3498"/>
    <cellStyle name="Heading 3 3 6" xfId="3499"/>
    <cellStyle name="Heading 3 3 7" xfId="7771"/>
    <cellStyle name="Heading 3 4" xfId="3500"/>
    <cellStyle name="Heading 3 4 2" xfId="3501"/>
    <cellStyle name="Heading 3 5" xfId="3502"/>
    <cellStyle name="Heading 3 5 2" xfId="3503"/>
    <cellStyle name="Heading 3 6" xfId="3504"/>
    <cellStyle name="Heading 3 6 2" xfId="3505"/>
    <cellStyle name="Heading 3 7" xfId="3506"/>
    <cellStyle name="Heading 3 7 2" xfId="3507"/>
    <cellStyle name="Heading 3 8" xfId="3508"/>
    <cellStyle name="Heading 3 8 2" xfId="3509"/>
    <cellStyle name="Heading 3 9" xfId="3510"/>
    <cellStyle name="Heading 4" xfId="652" builtinId="19" customBuiltin="1"/>
    <cellStyle name="Heading 4 10" xfId="3511"/>
    <cellStyle name="Heading 4 11" xfId="3512"/>
    <cellStyle name="Heading 4 12" xfId="3513"/>
    <cellStyle name="Heading 4 13" xfId="3514"/>
    <cellStyle name="Heading 4 14" xfId="3515"/>
    <cellStyle name="Heading 4 15" xfId="3516"/>
    <cellStyle name="Heading 4 16" xfId="3517"/>
    <cellStyle name="Heading 4 17" xfId="3518"/>
    <cellStyle name="Heading 4 18" xfId="3519"/>
    <cellStyle name="Heading 4 19" xfId="3520"/>
    <cellStyle name="Heading 4 2" xfId="159"/>
    <cellStyle name="Heading 4 2 10" xfId="3521"/>
    <cellStyle name="Heading 4 2 11" xfId="3522"/>
    <cellStyle name="Heading 4 2 12" xfId="3523"/>
    <cellStyle name="Heading 4 2 13" xfId="3524"/>
    <cellStyle name="Heading 4 2 14" xfId="3525"/>
    <cellStyle name="Heading 4 2 15" xfId="3526"/>
    <cellStyle name="Heading 4 2 16" xfId="3527"/>
    <cellStyle name="Heading 4 2 17" xfId="7772"/>
    <cellStyle name="Heading 4 2 2" xfId="3528"/>
    <cellStyle name="Heading 4 2 2 2" xfId="3529"/>
    <cellStyle name="Heading 4 2 2 3" xfId="3530"/>
    <cellStyle name="Heading 4 2 2 4" xfId="3531"/>
    <cellStyle name="Heading 4 2 2 5" xfId="3532"/>
    <cellStyle name="Heading 4 2 3" xfId="3533"/>
    <cellStyle name="Heading 4 2 4" xfId="3534"/>
    <cellStyle name="Heading 4 2 5" xfId="3535"/>
    <cellStyle name="Heading 4 2 6" xfId="3536"/>
    <cellStyle name="Heading 4 2 7" xfId="3537"/>
    <cellStyle name="Heading 4 2 8" xfId="3538"/>
    <cellStyle name="Heading 4 2 9" xfId="3539"/>
    <cellStyle name="Heading 4 20" xfId="3540"/>
    <cellStyle name="Heading 4 21" xfId="3541"/>
    <cellStyle name="Heading 4 22" xfId="3542"/>
    <cellStyle name="Heading 4 3" xfId="160"/>
    <cellStyle name="Heading 4 3 2" xfId="3543"/>
    <cellStyle name="Heading 4 3 3" xfId="3544"/>
    <cellStyle name="Heading 4 3 4" xfId="3545"/>
    <cellStyle name="Heading 4 3 5" xfId="3546"/>
    <cellStyle name="Heading 4 3 6" xfId="3547"/>
    <cellStyle name="Heading 4 3 7" xfId="7773"/>
    <cellStyle name="Heading 4 4" xfId="3548"/>
    <cellStyle name="Heading 4 4 2" xfId="3549"/>
    <cellStyle name="Heading 4 5" xfId="3550"/>
    <cellStyle name="Heading 4 5 2" xfId="3551"/>
    <cellStyle name="Heading 4 6" xfId="3552"/>
    <cellStyle name="Heading 4 7" xfId="3553"/>
    <cellStyle name="Heading 4 8" xfId="3554"/>
    <cellStyle name="Heading 4 9" xfId="3555"/>
    <cellStyle name="Heading1" xfId="161"/>
    <cellStyle name="Hyperlink 2" xfId="162"/>
    <cellStyle name="Hyperlink 2 2" xfId="163"/>
    <cellStyle name="Hyperlink 2 3" xfId="164"/>
    <cellStyle name="Hyperlink 2 3 2" xfId="7774"/>
    <cellStyle name="Hyperlink 3" xfId="3556"/>
    <cellStyle name="iComma0" xfId="3557"/>
    <cellStyle name="iComma1" xfId="3558"/>
    <cellStyle name="iComma2" xfId="3559"/>
    <cellStyle name="iCurrency0" xfId="3560"/>
    <cellStyle name="iCurrency2" xfId="3561"/>
    <cellStyle name="iDateDM" xfId="3562"/>
    <cellStyle name="iDateDMY" xfId="3563"/>
    <cellStyle name="iDateMY" xfId="3564"/>
    <cellStyle name="iDateT24" xfId="3565"/>
    <cellStyle name="Input" xfId="655" builtinId="20" customBuiltin="1"/>
    <cellStyle name="Input 10" xfId="3566"/>
    <cellStyle name="Input 11" xfId="3567"/>
    <cellStyle name="Input 12" xfId="3568"/>
    <cellStyle name="Input 13" xfId="3569"/>
    <cellStyle name="Input 14" xfId="3570"/>
    <cellStyle name="Input 15" xfId="3571"/>
    <cellStyle name="Input 16" xfId="3572"/>
    <cellStyle name="Input 17" xfId="3573"/>
    <cellStyle name="Input 18" xfId="3574"/>
    <cellStyle name="Input 19" xfId="3575"/>
    <cellStyle name="Input 2" xfId="165"/>
    <cellStyle name="Input 2 10" xfId="3576"/>
    <cellStyle name="Input 2 11" xfId="3577"/>
    <cellStyle name="Input 2 12" xfId="3578"/>
    <cellStyle name="Input 2 13" xfId="3579"/>
    <cellStyle name="Input 2 14" xfId="3580"/>
    <cellStyle name="Input 2 15" xfId="3581"/>
    <cellStyle name="Input 2 16" xfId="3582"/>
    <cellStyle name="Input 2 17" xfId="3583"/>
    <cellStyle name="Input 2 18" xfId="3584"/>
    <cellStyle name="Input 2 19" xfId="7775"/>
    <cellStyle name="Input 2 2" xfId="3585"/>
    <cellStyle name="Input 2 2 2" xfId="3586"/>
    <cellStyle name="Input 2 2 3" xfId="3587"/>
    <cellStyle name="Input 2 2 4" xfId="3588"/>
    <cellStyle name="Input 2 2 5" xfId="3589"/>
    <cellStyle name="Input 2 3" xfId="3590"/>
    <cellStyle name="Input 2 4" xfId="3591"/>
    <cellStyle name="Input 2 5" xfId="3592"/>
    <cellStyle name="Input 2 6" xfId="3593"/>
    <cellStyle name="Input 2 7" xfId="3594"/>
    <cellStyle name="Input 2 8" xfId="3595"/>
    <cellStyle name="Input 2 9" xfId="3596"/>
    <cellStyle name="Input 20" xfId="3597"/>
    <cellStyle name="Input 21" xfId="3598"/>
    <cellStyle name="Input 22" xfId="3599"/>
    <cellStyle name="Input 23" xfId="3600"/>
    <cellStyle name="Input 24" xfId="3601"/>
    <cellStyle name="Input 25" xfId="3602"/>
    <cellStyle name="Input 3" xfId="166"/>
    <cellStyle name="Input 3 2" xfId="3603"/>
    <cellStyle name="Input 3 2 2" xfId="3604"/>
    <cellStyle name="Input 3 2 3" xfId="7698"/>
    <cellStyle name="Input 3 3" xfId="3605"/>
    <cellStyle name="Input 3 4" xfId="3606"/>
    <cellStyle name="Input 3 4 2" xfId="7699"/>
    <cellStyle name="Input 3 5" xfId="3607"/>
    <cellStyle name="Input 3 6" xfId="3608"/>
    <cellStyle name="Input 3 7" xfId="3609"/>
    <cellStyle name="Input 3 8" xfId="3610"/>
    <cellStyle name="Input 3 9" xfId="7697"/>
    <cellStyle name="Input 4" xfId="3611"/>
    <cellStyle name="Input 4 2" xfId="3612"/>
    <cellStyle name="Input 4 3" xfId="3613"/>
    <cellStyle name="Input 4 4" xfId="3614"/>
    <cellStyle name="Input 5" xfId="3615"/>
    <cellStyle name="Input 5 2" xfId="3616"/>
    <cellStyle name="Input 5 3" xfId="3617"/>
    <cellStyle name="Input 5 4" xfId="3618"/>
    <cellStyle name="Input 6" xfId="3619"/>
    <cellStyle name="Input 6 2" xfId="3620"/>
    <cellStyle name="Input 6 3" xfId="3621"/>
    <cellStyle name="Input 7" xfId="3622"/>
    <cellStyle name="Input 7 2" xfId="3623"/>
    <cellStyle name="Input 8" xfId="3624"/>
    <cellStyle name="Input 8 2" xfId="3625"/>
    <cellStyle name="Input 9" xfId="3626"/>
    <cellStyle name="Insatisfaisant" xfId="167"/>
    <cellStyle name="iPercent0" xfId="3627"/>
    <cellStyle name="iPercent1" xfId="3628"/>
    <cellStyle name="iTextB" xfId="3629"/>
    <cellStyle name="iTextCen" xfId="3630"/>
    <cellStyle name="iTextGen" xfId="3631"/>
    <cellStyle name="iTextGenProt" xfId="3632"/>
    <cellStyle name="iTextGenWrap" xfId="3633"/>
    <cellStyle name="iTextI" xfId="3634"/>
    <cellStyle name="iTextSm" xfId="3635"/>
    <cellStyle name="iTextSm 2" xfId="3636"/>
    <cellStyle name="iTextSm 3" xfId="3637"/>
    <cellStyle name="iTextSm_Sheet2" xfId="3638"/>
    <cellStyle name="iTextU" xfId="3639"/>
    <cellStyle name="Komma 5" xfId="168"/>
    <cellStyle name="Komma 5 2" xfId="3640"/>
    <cellStyle name="Komma 5 2 2" xfId="8055"/>
    <cellStyle name="Komma 5 3" xfId="8054"/>
    <cellStyle name="Lien hypertexte 2" xfId="169"/>
    <cellStyle name="Linked Cell" xfId="658" builtinId="24" customBuiltin="1"/>
    <cellStyle name="Linked Cell 10" xfId="3641"/>
    <cellStyle name="Linked Cell 11" xfId="3642"/>
    <cellStyle name="Linked Cell 12" xfId="3643"/>
    <cellStyle name="Linked Cell 13" xfId="3644"/>
    <cellStyle name="Linked Cell 2" xfId="170"/>
    <cellStyle name="Linked Cell 2 10" xfId="3645"/>
    <cellStyle name="Linked Cell 2 11" xfId="3646"/>
    <cellStyle name="Linked Cell 2 12" xfId="3647"/>
    <cellStyle name="Linked Cell 2 13" xfId="3648"/>
    <cellStyle name="Linked Cell 2 14" xfId="3649"/>
    <cellStyle name="Linked Cell 2 15" xfId="3650"/>
    <cellStyle name="Linked Cell 2 16" xfId="3651"/>
    <cellStyle name="Linked Cell 2 17" xfId="7776"/>
    <cellStyle name="Linked Cell 2 2" xfId="3652"/>
    <cellStyle name="Linked Cell 2 2 2" xfId="3653"/>
    <cellStyle name="Linked Cell 2 2 3" xfId="3654"/>
    <cellStyle name="Linked Cell 2 2 4" xfId="3655"/>
    <cellStyle name="Linked Cell 2 2 5" xfId="3656"/>
    <cellStyle name="Linked Cell 2 3" xfId="3657"/>
    <cellStyle name="Linked Cell 2 4" xfId="3658"/>
    <cellStyle name="Linked Cell 2 5" xfId="3659"/>
    <cellStyle name="Linked Cell 2 6" xfId="3660"/>
    <cellStyle name="Linked Cell 2 7" xfId="3661"/>
    <cellStyle name="Linked Cell 2 8" xfId="3662"/>
    <cellStyle name="Linked Cell 2 9" xfId="3663"/>
    <cellStyle name="Linked Cell 3" xfId="171"/>
    <cellStyle name="Linked Cell 3 2" xfId="3664"/>
    <cellStyle name="Linked Cell 3 3" xfId="3665"/>
    <cellStyle name="Linked Cell 3 4" xfId="3666"/>
    <cellStyle name="Linked Cell 3 5" xfId="3667"/>
    <cellStyle name="Linked Cell 3 6" xfId="3668"/>
    <cellStyle name="Linked Cell 3 7" xfId="7777"/>
    <cellStyle name="Linked Cell 4" xfId="3669"/>
    <cellStyle name="Linked Cell 4 2" xfId="3670"/>
    <cellStyle name="Linked Cell 5" xfId="3671"/>
    <cellStyle name="Linked Cell 5 2" xfId="3672"/>
    <cellStyle name="Linked Cell 6" xfId="3673"/>
    <cellStyle name="Linked Cell 7" xfId="3674"/>
    <cellStyle name="Linked Cell 8" xfId="3675"/>
    <cellStyle name="Linked Cell 9" xfId="3676"/>
    <cellStyle name="Migliaia_tab emissioni" xfId="3677"/>
    <cellStyle name="Neutral" xfId="1" builtinId="28" customBuiltin="1"/>
    <cellStyle name="Neutral 10" xfId="3678"/>
    <cellStyle name="Neutral 11" xfId="3679"/>
    <cellStyle name="Neutral 12" xfId="3680"/>
    <cellStyle name="Neutral 13" xfId="3681"/>
    <cellStyle name="Neutral 2" xfId="172"/>
    <cellStyle name="Neutral 2 10" xfId="3682"/>
    <cellStyle name="Neutral 2 11" xfId="3683"/>
    <cellStyle name="Neutral 2 12" xfId="3684"/>
    <cellStyle name="Neutral 2 13" xfId="3685"/>
    <cellStyle name="Neutral 2 14" xfId="3686"/>
    <cellStyle name="Neutral 2 15" xfId="3687"/>
    <cellStyle name="Neutral 2 16" xfId="3688"/>
    <cellStyle name="Neutral 2 17" xfId="7778"/>
    <cellStyle name="Neutral 2 2" xfId="3689"/>
    <cellStyle name="Neutral 2 2 2" xfId="3690"/>
    <cellStyle name="Neutral 2 2 3" xfId="3691"/>
    <cellStyle name="Neutral 2 2 4" xfId="3692"/>
    <cellStyle name="Neutral 2 2 5" xfId="3693"/>
    <cellStyle name="Neutral 2 3" xfId="3694"/>
    <cellStyle name="Neutral 2 4" xfId="3695"/>
    <cellStyle name="Neutral 2 5" xfId="3696"/>
    <cellStyle name="Neutral 2 6" xfId="3697"/>
    <cellStyle name="Neutral 2 7" xfId="3698"/>
    <cellStyle name="Neutral 2 8" xfId="3699"/>
    <cellStyle name="Neutral 2 9" xfId="3700"/>
    <cellStyle name="Neutral 3" xfId="173"/>
    <cellStyle name="Neutral 3 2" xfId="3701"/>
    <cellStyle name="Neutral 3 3" xfId="3702"/>
    <cellStyle name="Neutral 3 4" xfId="3703"/>
    <cellStyle name="Neutral 3 5" xfId="3704"/>
    <cellStyle name="Neutral 3 6" xfId="3705"/>
    <cellStyle name="Neutral 3 7" xfId="7700"/>
    <cellStyle name="Neutral 3 8" xfId="7779"/>
    <cellStyle name="Neutral 4" xfId="3706"/>
    <cellStyle name="Neutral 4 2" xfId="3707"/>
    <cellStyle name="Neutral 5" xfId="3708"/>
    <cellStyle name="Neutral 5 2" xfId="3709"/>
    <cellStyle name="Neutral 6" xfId="3710"/>
    <cellStyle name="Neutral 6 2" xfId="3711"/>
    <cellStyle name="Neutral 7" xfId="3712"/>
    <cellStyle name="Neutral 7 2" xfId="3713"/>
    <cellStyle name="Neutral 8" xfId="3714"/>
    <cellStyle name="Neutral 8 2" xfId="3715"/>
    <cellStyle name="Neutral 9" xfId="3716"/>
    <cellStyle name="Neutre" xfId="174"/>
    <cellStyle name="Nick's Standard" xfId="3717"/>
    <cellStyle name="Normal" xfId="0" builtinId="0"/>
    <cellStyle name="Normal 10" xfId="175"/>
    <cellStyle name="Normal 10 2" xfId="3718"/>
    <cellStyle name="Normal 10 2 2" xfId="7701"/>
    <cellStyle name="Normal 11" xfId="176"/>
    <cellStyle name="Normal 11 2" xfId="177"/>
    <cellStyle name="Normal 11 2 2" xfId="3719"/>
    <cellStyle name="Normal 11 2 2 2" xfId="3720"/>
    <cellStyle name="Normal 11 2 3" xfId="3721"/>
    <cellStyle name="Normal 11 2 3 2" xfId="3722"/>
    <cellStyle name="Normal 11 2 4" xfId="3723"/>
    <cellStyle name="Normal 11 2 5" xfId="7780"/>
    <cellStyle name="Normal 11 3" xfId="178"/>
    <cellStyle name="Normal 11 3 2" xfId="3724"/>
    <cellStyle name="Normal 11 3 2 2" xfId="3725"/>
    <cellStyle name="Normal 11 3 3" xfId="3726"/>
    <cellStyle name="Normal 11 3 4" xfId="3727"/>
    <cellStyle name="Normal 11 4" xfId="3728"/>
    <cellStyle name="Normal 11 4 2" xfId="3729"/>
    <cellStyle name="Normal 11 4 3" xfId="3730"/>
    <cellStyle name="Normal 11 5" xfId="3731"/>
    <cellStyle name="Normal 11 5 2" xfId="3732"/>
    <cellStyle name="Normal 11 6" xfId="3733"/>
    <cellStyle name="Normal 11 7" xfId="7716"/>
    <cellStyle name="Normal 12" xfId="3734"/>
    <cellStyle name="Normal 12 2" xfId="3735"/>
    <cellStyle name="Normal 13" xfId="3736"/>
    <cellStyle name="Normal 13 2" xfId="7702"/>
    <cellStyle name="Normal 14" xfId="3737"/>
    <cellStyle name="Normal 14 2" xfId="7703"/>
    <cellStyle name="Normal 15" xfId="3738"/>
    <cellStyle name="Normal 15 2" xfId="7660"/>
    <cellStyle name="Normal 16" xfId="3739"/>
    <cellStyle name="Normal 17" xfId="3740"/>
    <cellStyle name="Normal 18" xfId="3741"/>
    <cellStyle name="Normal 19" xfId="3742"/>
    <cellStyle name="Normal 2" xfId="179"/>
    <cellStyle name="Normal 2 10" xfId="3743"/>
    <cellStyle name="Normal 2 11" xfId="3744"/>
    <cellStyle name="Normal 2 12" xfId="3745"/>
    <cellStyle name="Normal 2 13" xfId="3746"/>
    <cellStyle name="Normal 2 14" xfId="3747"/>
    <cellStyle name="Normal 2 15" xfId="3748"/>
    <cellStyle name="Normal 2 16" xfId="3749"/>
    <cellStyle name="Normal 2 2" xfId="180"/>
    <cellStyle name="Normal 2 2 10" xfId="3750"/>
    <cellStyle name="Normal 2 2 11" xfId="7719"/>
    <cellStyle name="Normal 2 2 2" xfId="3751"/>
    <cellStyle name="Normal 2 2 2 2" xfId="7704"/>
    <cellStyle name="Normal 2 2 3" xfId="3752"/>
    <cellStyle name="Normal 2 2 4" xfId="3753"/>
    <cellStyle name="Normal 2 2 5" xfId="3754"/>
    <cellStyle name="Normal 2 2 6" xfId="3755"/>
    <cellStyle name="Normal 2 2 7" xfId="3756"/>
    <cellStyle name="Normal 2 2 8" xfId="3757"/>
    <cellStyle name="Normal 2 2 9" xfId="3758"/>
    <cellStyle name="Normal 2 2_EDB010" xfId="3759"/>
    <cellStyle name="Normal 2 3" xfId="3760"/>
    <cellStyle name="Normal 2 3 10" xfId="7705"/>
    <cellStyle name="Normal 2 3 2" xfId="3761"/>
    <cellStyle name="Normal 2 3 3" xfId="3762"/>
    <cellStyle name="Normal 2 3 4" xfId="3763"/>
    <cellStyle name="Normal 2 3 5" xfId="3764"/>
    <cellStyle name="Normal 2 3 6" xfId="3765"/>
    <cellStyle name="Normal 2 3 7" xfId="3766"/>
    <cellStyle name="Normal 2 3 8" xfId="3767"/>
    <cellStyle name="Normal 2 3 9" xfId="3768"/>
    <cellStyle name="Normal 2 4" xfId="3769"/>
    <cellStyle name="Normal 2 4 2" xfId="3770"/>
    <cellStyle name="Normal 2 4 3" xfId="3771"/>
    <cellStyle name="Normal 2 4 4" xfId="3772"/>
    <cellStyle name="Normal 2 4 5" xfId="3773"/>
    <cellStyle name="Normal 2 4 6" xfId="3774"/>
    <cellStyle name="Normal 2 4 7" xfId="3775"/>
    <cellStyle name="Normal 2 4 8" xfId="3776"/>
    <cellStyle name="Normal 2 4 9" xfId="3777"/>
    <cellStyle name="Normal 2 5" xfId="3778"/>
    <cellStyle name="Normal 2 5 2" xfId="3779"/>
    <cellStyle name="Normal 2 5 3" xfId="3780"/>
    <cellStyle name="Normal 2 5 4" xfId="3781"/>
    <cellStyle name="Normal 2 5 5" xfId="3782"/>
    <cellStyle name="Normal 2 6" xfId="3783"/>
    <cellStyle name="Normal 2 6 2" xfId="3784"/>
    <cellStyle name="Normal 2 6 3" xfId="3785"/>
    <cellStyle name="Normal 2 6 4" xfId="3786"/>
    <cellStyle name="Normal 2 6 5" xfId="3787"/>
    <cellStyle name="Normal 2 7" xfId="3788"/>
    <cellStyle name="Normal 2 8" xfId="3789"/>
    <cellStyle name="Normal 2 9" xfId="3790"/>
    <cellStyle name="Normal 2_Menu" xfId="3791"/>
    <cellStyle name="Normal 20" xfId="3792"/>
    <cellStyle name="Normal 21" xfId="3793"/>
    <cellStyle name="Normal 22" xfId="3794"/>
    <cellStyle name="Normal 23" xfId="3795"/>
    <cellStyle name="Normal 24" xfId="3796"/>
    <cellStyle name="Normal 25" xfId="7789"/>
    <cellStyle name="Normal 26" xfId="7889"/>
    <cellStyle name="Normal 27" xfId="7921"/>
    <cellStyle name="Normal 28" xfId="8056"/>
    <cellStyle name="Normal 29" xfId="8059"/>
    <cellStyle name="Normal 3" xfId="181"/>
    <cellStyle name="Normal 3 2" xfId="182"/>
    <cellStyle name="Normal 3 2 2" xfId="3797"/>
    <cellStyle name="Normal 3 2 3" xfId="3798"/>
    <cellStyle name="Normal 3 3" xfId="183"/>
    <cellStyle name="Normal 3 3 2" xfId="3799"/>
    <cellStyle name="Normal 3 4" xfId="184"/>
    <cellStyle name="Normal 3 4 2" xfId="3800"/>
    <cellStyle name="Normal 3 5" xfId="686"/>
    <cellStyle name="Normal 3 5 2" xfId="7706"/>
    <cellStyle name="Normal 3 6" xfId="3801"/>
    <cellStyle name="Normal 3 7" xfId="3802"/>
    <cellStyle name="Normal 3_Car cost for GMM" xfId="185"/>
    <cellStyle name="Normal 4" xfId="186"/>
    <cellStyle name="Normal 4 2" xfId="187"/>
    <cellStyle name="Normal 4 2 2" xfId="3803"/>
    <cellStyle name="Normal 4 2 2 2" xfId="7707"/>
    <cellStyle name="Normal 4 2 3" xfId="3804"/>
    <cellStyle name="Normal 4 3" xfId="188"/>
    <cellStyle name="Normal 4 3 2" xfId="3805"/>
    <cellStyle name="Normal 4 3 3" xfId="7781"/>
    <cellStyle name="Normal 4 4" xfId="189"/>
    <cellStyle name="Normal 4 4 2" xfId="3806"/>
    <cellStyle name="Normal 4 4 3" xfId="7782"/>
    <cellStyle name="Normal 4 5" xfId="3807"/>
    <cellStyle name="Normal 4 6" xfId="3808"/>
    <cellStyle name="Normal 4_AFs" xfId="190"/>
    <cellStyle name="Normal 5" xfId="191"/>
    <cellStyle name="Normal 5 10" xfId="3809"/>
    <cellStyle name="Normal 5 2" xfId="192"/>
    <cellStyle name="Normal 5 2 2" xfId="3810"/>
    <cellStyle name="Normal 5 2 2 2" xfId="7708"/>
    <cellStyle name="Normal 5 2 3" xfId="3811"/>
    <cellStyle name="Normal 5 2 4" xfId="3812"/>
    <cellStyle name="Normal 5 2 5" xfId="3813"/>
    <cellStyle name="Normal 5 3" xfId="3814"/>
    <cellStyle name="Normal 5 4" xfId="3815"/>
    <cellStyle name="Normal 5 5" xfId="3816"/>
    <cellStyle name="Normal 5 6" xfId="3817"/>
    <cellStyle name="Normal 5 7" xfId="3818"/>
    <cellStyle name="Normal 5 8" xfId="3819"/>
    <cellStyle name="Normal 5 9" xfId="3820"/>
    <cellStyle name="Normal 5_ELC" xfId="193"/>
    <cellStyle name="Normal 6" xfId="194"/>
    <cellStyle name="Normal 6 2" xfId="3821"/>
    <cellStyle name="Normal 6 2 2" xfId="3822"/>
    <cellStyle name="Normal 6 3" xfId="3823"/>
    <cellStyle name="Normal 6 3 2" xfId="3824"/>
    <cellStyle name="Normal 6 4" xfId="3825"/>
    <cellStyle name="Normal 6 5" xfId="3826"/>
    <cellStyle name="Normal 6 6" xfId="3827"/>
    <cellStyle name="Normal 6 7" xfId="3828"/>
    <cellStyle name="Normal 6 8" xfId="3829"/>
    <cellStyle name="Normal 7" xfId="195"/>
    <cellStyle name="Normal 7 2" xfId="3830"/>
    <cellStyle name="Normal 7 2 2" xfId="3831"/>
    <cellStyle name="Normal 7 3" xfId="3832"/>
    <cellStyle name="Normal 7 3 2" xfId="3833"/>
    <cellStyle name="Normal 7 4" xfId="3834"/>
    <cellStyle name="Normal 7 5" xfId="3835"/>
    <cellStyle name="Normal 7 6" xfId="3836"/>
    <cellStyle name="Normal 7 7" xfId="3837"/>
    <cellStyle name="Normal 8" xfId="196"/>
    <cellStyle name="Normal 8 2" xfId="3838"/>
    <cellStyle name="Normal 8 2 2" xfId="3839"/>
    <cellStyle name="Normal 8 3" xfId="3840"/>
    <cellStyle name="Normal 8 3 2" xfId="3841"/>
    <cellStyle name="Normal 8 4" xfId="7713"/>
    <cellStyle name="Normal 9" xfId="197"/>
    <cellStyle name="Normal 9 2" xfId="198"/>
    <cellStyle name="Normal 9 2 2" xfId="3842"/>
    <cellStyle name="Normal 9 2 2 2" xfId="3843"/>
    <cellStyle name="Normal 9 2 2 2 2" xfId="3844"/>
    <cellStyle name="Normal 9 2 2 3" xfId="3845"/>
    <cellStyle name="Normal 9 2 3" xfId="3846"/>
    <cellStyle name="Normal 9 2 3 2" xfId="3847"/>
    <cellStyle name="Normal 9 2 4" xfId="3848"/>
    <cellStyle name="Normal 9 2 4 2" xfId="3849"/>
    <cellStyle name="Normal 9 2 5" xfId="3850"/>
    <cellStyle name="Normal 9 3" xfId="199"/>
    <cellStyle name="Normal 9 3 2" xfId="3851"/>
    <cellStyle name="Normal 9 4" xfId="3852"/>
    <cellStyle name="Normal 9 4 2" xfId="3853"/>
    <cellStyle name="Normal 9 4 2 2" xfId="3854"/>
    <cellStyle name="Normal 9 4 3" xfId="3855"/>
    <cellStyle name="Normal 9 4 3 2" xfId="3856"/>
    <cellStyle name="Normal 9 4 4" xfId="3857"/>
    <cellStyle name="Normal 9 5" xfId="3858"/>
    <cellStyle name="Normal 9 5 2" xfId="3859"/>
    <cellStyle name="Normal 9 5 3" xfId="3860"/>
    <cellStyle name="Normal 9 6" xfId="3861"/>
    <cellStyle name="Normal 9 7" xfId="3862"/>
    <cellStyle name="Normal 9 8" xfId="7714"/>
    <cellStyle name="Normal GHG Textfiels Bold" xfId="200"/>
    <cellStyle name="Normal GHG-Shade 2" xfId="201"/>
    <cellStyle name="Normal GHG-Shade 2 2" xfId="3863"/>
    <cellStyle name="Normal_INS 3" xfId="7711"/>
    <cellStyle name="Normale_B2020" xfId="202"/>
    <cellStyle name="Note" xfId="660" builtinId="10" customBuiltin="1"/>
    <cellStyle name="Note 10" xfId="3864"/>
    <cellStyle name="Note 10 2" xfId="3865"/>
    <cellStyle name="Note 10 3" xfId="3866"/>
    <cellStyle name="Note 10 4" xfId="3867"/>
    <cellStyle name="Note 10 5" xfId="3868"/>
    <cellStyle name="Note 10 6" xfId="3869"/>
    <cellStyle name="Note 10 7" xfId="3870"/>
    <cellStyle name="Note 10 8" xfId="3871"/>
    <cellStyle name="Note 10 9" xfId="3872"/>
    <cellStyle name="Note 11" xfId="3873"/>
    <cellStyle name="Note 11 2" xfId="3874"/>
    <cellStyle name="Note 11 3" xfId="3875"/>
    <cellStyle name="Note 11 4" xfId="3876"/>
    <cellStyle name="Note 11 5" xfId="3877"/>
    <cellStyle name="Note 12" xfId="3878"/>
    <cellStyle name="Note 12 2" xfId="3879"/>
    <cellStyle name="Note 12 3" xfId="3880"/>
    <cellStyle name="Note 12 4" xfId="3881"/>
    <cellStyle name="Note 12 5" xfId="3882"/>
    <cellStyle name="Note 13" xfId="3883"/>
    <cellStyle name="Note 14" xfId="3884"/>
    <cellStyle name="Note 15" xfId="3885"/>
    <cellStyle name="Note 16" xfId="3886"/>
    <cellStyle name="Note 17" xfId="3887"/>
    <cellStyle name="Note 18" xfId="3888"/>
    <cellStyle name="Note 19" xfId="3889"/>
    <cellStyle name="Note 2" xfId="203"/>
    <cellStyle name="Note 2 10" xfId="3890"/>
    <cellStyle name="Note 2 10 2" xfId="3891"/>
    <cellStyle name="Note 2 10 3" xfId="3892"/>
    <cellStyle name="Note 2 10 4" xfId="3893"/>
    <cellStyle name="Note 2 10 5" xfId="3894"/>
    <cellStyle name="Note 2 11" xfId="3895"/>
    <cellStyle name="Note 2 11 2" xfId="3896"/>
    <cellStyle name="Note 2 11 3" xfId="3897"/>
    <cellStyle name="Note 2 11 4" xfId="3898"/>
    <cellStyle name="Note 2 11 5" xfId="3899"/>
    <cellStyle name="Note 2 12" xfId="3900"/>
    <cellStyle name="Note 2 13" xfId="3901"/>
    <cellStyle name="Note 2 14" xfId="3902"/>
    <cellStyle name="Note 2 15" xfId="3903"/>
    <cellStyle name="Note 2 16" xfId="3904"/>
    <cellStyle name="Note 2 17" xfId="3905"/>
    <cellStyle name="Note 2 18" xfId="3906"/>
    <cellStyle name="Note 2 19" xfId="3907"/>
    <cellStyle name="Note 2 2" xfId="3908"/>
    <cellStyle name="Note 2 2 2" xfId="3909"/>
    <cellStyle name="Note 2 2 3" xfId="3910"/>
    <cellStyle name="Note 2 2 4" xfId="3911"/>
    <cellStyle name="Note 2 2 5" xfId="3912"/>
    <cellStyle name="Note 2 2 6" xfId="3913"/>
    <cellStyle name="Note 2 2 7" xfId="3914"/>
    <cellStyle name="Note 2 2 8" xfId="3915"/>
    <cellStyle name="Note 2 2 9" xfId="3916"/>
    <cellStyle name="Note 2 20" xfId="3917"/>
    <cellStyle name="Note 2 21" xfId="3918"/>
    <cellStyle name="Note 2 22" xfId="3919"/>
    <cellStyle name="Note 2 23" xfId="3920"/>
    <cellStyle name="Note 2 24" xfId="3921"/>
    <cellStyle name="Note 2 25" xfId="3922"/>
    <cellStyle name="Note 2 26" xfId="3923"/>
    <cellStyle name="Note 2 27" xfId="7783"/>
    <cellStyle name="Note 2 3" xfId="3924"/>
    <cellStyle name="Note 2 3 2" xfId="3925"/>
    <cellStyle name="Note 2 3 3" xfId="3926"/>
    <cellStyle name="Note 2 3 4" xfId="3927"/>
    <cellStyle name="Note 2 3 5" xfId="3928"/>
    <cellStyle name="Note 2 3 6" xfId="3929"/>
    <cellStyle name="Note 2 3 7" xfId="3930"/>
    <cellStyle name="Note 2 3 8" xfId="3931"/>
    <cellStyle name="Note 2 3 9" xfId="3932"/>
    <cellStyle name="Note 2 4" xfId="3933"/>
    <cellStyle name="Note 2 4 2" xfId="3934"/>
    <cellStyle name="Note 2 4 3" xfId="3935"/>
    <cellStyle name="Note 2 4 4" xfId="3936"/>
    <cellStyle name="Note 2 4 5" xfId="3937"/>
    <cellStyle name="Note 2 4 6" xfId="3938"/>
    <cellStyle name="Note 2 4 7" xfId="3939"/>
    <cellStyle name="Note 2 4 8" xfId="3940"/>
    <cellStyle name="Note 2 4 9" xfId="3941"/>
    <cellStyle name="Note 2 5" xfId="3942"/>
    <cellStyle name="Note 2 5 2" xfId="3943"/>
    <cellStyle name="Note 2 5 3" xfId="3944"/>
    <cellStyle name="Note 2 5 4" xfId="3945"/>
    <cellStyle name="Note 2 5 5" xfId="3946"/>
    <cellStyle name="Note 2 5 6" xfId="3947"/>
    <cellStyle name="Note 2 5 7" xfId="3948"/>
    <cellStyle name="Note 2 5 8" xfId="3949"/>
    <cellStyle name="Note 2 5 9" xfId="3950"/>
    <cellStyle name="Note 2 6" xfId="3951"/>
    <cellStyle name="Note 2 6 2" xfId="3952"/>
    <cellStyle name="Note 2 6 3" xfId="3953"/>
    <cellStyle name="Note 2 6 4" xfId="3954"/>
    <cellStyle name="Note 2 6 5" xfId="3955"/>
    <cellStyle name="Note 2 7" xfId="3956"/>
    <cellStyle name="Note 2 7 2" xfId="3957"/>
    <cellStyle name="Note 2 7 3" xfId="3958"/>
    <cellStyle name="Note 2 7 4" xfId="3959"/>
    <cellStyle name="Note 2 7 5" xfId="3960"/>
    <cellStyle name="Note 2 8" xfId="3961"/>
    <cellStyle name="Note 2 8 2" xfId="3962"/>
    <cellStyle name="Note 2 8 3" xfId="3963"/>
    <cellStyle name="Note 2 8 4" xfId="3964"/>
    <cellStyle name="Note 2 8 5" xfId="3965"/>
    <cellStyle name="Note 2 9" xfId="3966"/>
    <cellStyle name="Note 2 9 2" xfId="3967"/>
    <cellStyle name="Note 2 9 3" xfId="3968"/>
    <cellStyle name="Note 2 9 4" xfId="3969"/>
    <cellStyle name="Note 2 9 5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204"/>
    <cellStyle name="Note 3 10" xfId="3981"/>
    <cellStyle name="Note 3 11" xfId="3982"/>
    <cellStyle name="Note 3 12" xfId="3983"/>
    <cellStyle name="Note 3 13" xfId="3984"/>
    <cellStyle name="Note 3 14" xfId="3985"/>
    <cellStyle name="Note 3 15" xfId="3986"/>
    <cellStyle name="Note 3 16" xfId="3987"/>
    <cellStyle name="Note 3 17" xfId="3988"/>
    <cellStyle name="Note 3 18" xfId="3989"/>
    <cellStyle name="Note 3 19" xfId="3990"/>
    <cellStyle name="Note 3 2" xfId="3991"/>
    <cellStyle name="Note 3 20" xfId="3992"/>
    <cellStyle name="Note 3 21" xfId="7790"/>
    <cellStyle name="Note 3 3" xfId="3993"/>
    <cellStyle name="Note 3 4" xfId="3994"/>
    <cellStyle name="Note 3 5" xfId="3995"/>
    <cellStyle name="Note 3 6" xfId="3996"/>
    <cellStyle name="Note 3 7" xfId="3997"/>
    <cellStyle name="Note 3 8" xfId="3998"/>
    <cellStyle name="Note 3 9" xfId="3999"/>
    <cellStyle name="Note 30" xfId="4000"/>
    <cellStyle name="Note 31" xfId="4001"/>
    <cellStyle name="Note 32" xfId="4002"/>
    <cellStyle name="Note 33" xfId="4003"/>
    <cellStyle name="Note 34" xfId="4004"/>
    <cellStyle name="Note 35" xfId="4005"/>
    <cellStyle name="Note 36" xfId="4006"/>
    <cellStyle name="Note 37" xfId="4007"/>
    <cellStyle name="Note 38" xfId="4008"/>
    <cellStyle name="Note 4" xfId="4009"/>
    <cellStyle name="Note 4 10" xfId="4010"/>
    <cellStyle name="Note 4 11" xfId="4011"/>
    <cellStyle name="Note 4 12" xfId="4012"/>
    <cellStyle name="Note 4 13" xfId="4013"/>
    <cellStyle name="Note 4 14" xfId="4014"/>
    <cellStyle name="Note 4 15" xfId="4015"/>
    <cellStyle name="Note 4 16" xfId="4016"/>
    <cellStyle name="Note 4 17" xfId="4017"/>
    <cellStyle name="Note 4 18" xfId="4018"/>
    <cellStyle name="Note 4 19" xfId="4019"/>
    <cellStyle name="Note 4 2" xfId="4020"/>
    <cellStyle name="Note 4 20" xfId="4021"/>
    <cellStyle name="Note 4 3" xfId="4022"/>
    <cellStyle name="Note 4 4" xfId="4023"/>
    <cellStyle name="Note 4 5" xfId="4024"/>
    <cellStyle name="Note 4 6" xfId="4025"/>
    <cellStyle name="Note 4 7" xfId="4026"/>
    <cellStyle name="Note 4 8" xfId="4027"/>
    <cellStyle name="Note 4 9" xfId="4028"/>
    <cellStyle name="Note 5" xfId="4029"/>
    <cellStyle name="Note 5 10" xfId="4030"/>
    <cellStyle name="Note 5 11" xfId="4031"/>
    <cellStyle name="Note 5 12" xfId="4032"/>
    <cellStyle name="Note 5 13" xfId="4033"/>
    <cellStyle name="Note 5 14" xfId="4034"/>
    <cellStyle name="Note 5 15" xfId="4035"/>
    <cellStyle name="Note 5 16" xfId="4036"/>
    <cellStyle name="Note 5 17" xfId="4037"/>
    <cellStyle name="Note 5 18" xfId="4038"/>
    <cellStyle name="Note 5 19" xfId="4039"/>
    <cellStyle name="Note 5 2" xfId="4040"/>
    <cellStyle name="Note 5 20" xfId="4041"/>
    <cellStyle name="Note 5 3" xfId="4042"/>
    <cellStyle name="Note 5 4" xfId="4043"/>
    <cellStyle name="Note 5 5" xfId="4044"/>
    <cellStyle name="Note 5 6" xfId="4045"/>
    <cellStyle name="Note 5 7" xfId="4046"/>
    <cellStyle name="Note 5 8" xfId="4047"/>
    <cellStyle name="Note 5 9" xfId="4048"/>
    <cellStyle name="Note 6" xfId="4049"/>
    <cellStyle name="Note 6 10" xfId="4050"/>
    <cellStyle name="Note 6 11" xfId="4051"/>
    <cellStyle name="Note 6 12" xfId="4052"/>
    <cellStyle name="Note 6 13" xfId="4053"/>
    <cellStyle name="Note 6 14" xfId="4054"/>
    <cellStyle name="Note 6 15" xfId="4055"/>
    <cellStyle name="Note 6 16" xfId="4056"/>
    <cellStyle name="Note 6 17" xfId="4057"/>
    <cellStyle name="Note 6 18" xfId="4058"/>
    <cellStyle name="Note 6 19" xfId="4059"/>
    <cellStyle name="Note 6 2" xfId="4060"/>
    <cellStyle name="Note 6 3" xfId="4061"/>
    <cellStyle name="Note 6 4" xfId="4062"/>
    <cellStyle name="Note 6 5" xfId="4063"/>
    <cellStyle name="Note 6 6" xfId="4064"/>
    <cellStyle name="Note 6 7" xfId="4065"/>
    <cellStyle name="Note 6 8" xfId="4066"/>
    <cellStyle name="Note 6 9" xfId="4067"/>
    <cellStyle name="Note 7" xfId="4068"/>
    <cellStyle name="Note 7 10" xfId="4069"/>
    <cellStyle name="Note 7 11" xfId="4070"/>
    <cellStyle name="Note 7 12" xfId="4071"/>
    <cellStyle name="Note 7 13" xfId="4072"/>
    <cellStyle name="Note 7 14" xfId="4073"/>
    <cellStyle name="Note 7 15" xfId="4074"/>
    <cellStyle name="Note 7 16" xfId="4075"/>
    <cellStyle name="Note 7 17" xfId="4076"/>
    <cellStyle name="Note 7 18" xfId="4077"/>
    <cellStyle name="Note 7 2" xfId="4078"/>
    <cellStyle name="Note 7 3" xfId="4079"/>
    <cellStyle name="Note 7 4" xfId="4080"/>
    <cellStyle name="Note 7 5" xfId="4081"/>
    <cellStyle name="Note 7 6" xfId="4082"/>
    <cellStyle name="Note 7 7" xfId="4083"/>
    <cellStyle name="Note 7 8" xfId="4084"/>
    <cellStyle name="Note 7 9" xfId="4085"/>
    <cellStyle name="Note 8" xfId="4086"/>
    <cellStyle name="Note 8 10" xfId="4087"/>
    <cellStyle name="Note 8 11" xfId="4088"/>
    <cellStyle name="Note 8 12" xfId="4089"/>
    <cellStyle name="Note 8 13" xfId="4090"/>
    <cellStyle name="Note 8 14" xfId="4091"/>
    <cellStyle name="Note 8 15" xfId="4092"/>
    <cellStyle name="Note 8 16" xfId="4093"/>
    <cellStyle name="Note 8 17" xfId="4094"/>
    <cellStyle name="Note 8 18" xfId="4095"/>
    <cellStyle name="Note 8 2" xfId="4096"/>
    <cellStyle name="Note 8 3" xfId="4097"/>
    <cellStyle name="Note 8 4" xfId="4098"/>
    <cellStyle name="Note 8 5" xfId="4099"/>
    <cellStyle name="Note 8 6" xfId="4100"/>
    <cellStyle name="Note 8 7" xfId="4101"/>
    <cellStyle name="Note 8 8" xfId="4102"/>
    <cellStyle name="Note 8 9" xfId="4103"/>
    <cellStyle name="Note 9" xfId="4104"/>
    <cellStyle name="Note 9 10" xfId="4105"/>
    <cellStyle name="Note 9 11" xfId="4106"/>
    <cellStyle name="Note 9 12" xfId="4107"/>
    <cellStyle name="Note 9 13" xfId="4108"/>
    <cellStyle name="Note 9 2" xfId="4109"/>
    <cellStyle name="Note 9 3" xfId="4110"/>
    <cellStyle name="Note 9 4" xfId="4111"/>
    <cellStyle name="Note 9 5" xfId="4112"/>
    <cellStyle name="Note 9 6" xfId="4113"/>
    <cellStyle name="Note 9 7" xfId="4114"/>
    <cellStyle name="Note 9 8" xfId="4115"/>
    <cellStyle name="Note 9 9" xfId="4116"/>
    <cellStyle name="Notiz" xfId="4117"/>
    <cellStyle name="Notiz 10" xfId="4118"/>
    <cellStyle name="Notiz 11" xfId="4119"/>
    <cellStyle name="Notiz 12" xfId="4120"/>
    <cellStyle name="Notiz 2" xfId="205"/>
    <cellStyle name="Notiz 2 2" xfId="4121"/>
    <cellStyle name="Notiz 3" xfId="206"/>
    <cellStyle name="Notiz 3 2" xfId="4122"/>
    <cellStyle name="Notiz 3 2 2" xfId="4123"/>
    <cellStyle name="Notiz 3 2 3" xfId="4124"/>
    <cellStyle name="Notiz 3 3" xfId="4125"/>
    <cellStyle name="Notiz 3 3 2" xfId="4126"/>
    <cellStyle name="Notiz 3 3 2 2" xfId="4127"/>
    <cellStyle name="Notiz 3 3 3" xfId="4128"/>
    <cellStyle name="Notiz 3 3 3 2" xfId="4129"/>
    <cellStyle name="Notiz 3 3 3 3" xfId="4130"/>
    <cellStyle name="Notiz 3 3 4" xfId="4131"/>
    <cellStyle name="Notiz 3 3 4 2" xfId="4132"/>
    <cellStyle name="Notiz 3 3 5" xfId="4133"/>
    <cellStyle name="Notiz 3 4" xfId="4134"/>
    <cellStyle name="Notiz 3 5" xfId="4135"/>
    <cellStyle name="Notiz 4" xfId="4136"/>
    <cellStyle name="Notiz 4 2" xfId="4137"/>
    <cellStyle name="Notiz 4 2 2" xfId="4138"/>
    <cellStyle name="Notiz 4 2 2 2" xfId="4139"/>
    <cellStyle name="Notiz 4 2 3" xfId="4140"/>
    <cellStyle name="Notiz 4 2 3 2" xfId="4141"/>
    <cellStyle name="Notiz 4 2 3 3" xfId="4142"/>
    <cellStyle name="Notiz 4 2 4" xfId="4143"/>
    <cellStyle name="Notiz 4 2 4 2" xfId="4144"/>
    <cellStyle name="Notiz 4 2 5" xfId="4145"/>
    <cellStyle name="Notiz 4 3" xfId="4146"/>
    <cellStyle name="Notiz 4 3 2" xfId="4147"/>
    <cellStyle name="Notiz 4 4" xfId="4148"/>
    <cellStyle name="Notiz 4 5" xfId="4149"/>
    <cellStyle name="Notiz 5" xfId="4150"/>
    <cellStyle name="Notiz 5 2" xfId="4151"/>
    <cellStyle name="Notiz 5 2 2" xfId="4152"/>
    <cellStyle name="Notiz 5 2 2 2" xfId="4153"/>
    <cellStyle name="Notiz 5 2 3" xfId="4154"/>
    <cellStyle name="Notiz 5 2 3 2" xfId="4155"/>
    <cellStyle name="Notiz 5 2 3 3" xfId="4156"/>
    <cellStyle name="Notiz 5 2 4" xfId="4157"/>
    <cellStyle name="Notiz 5 2 5" xfId="4158"/>
    <cellStyle name="Notiz 5 3" xfId="4159"/>
    <cellStyle name="Notiz 5 3 2" xfId="4160"/>
    <cellStyle name="Notiz 5 4" xfId="4161"/>
    <cellStyle name="Notiz 5 5" xfId="4162"/>
    <cellStyle name="Notiz 6" xfId="4163"/>
    <cellStyle name="Notiz 6 2" xfId="4164"/>
    <cellStyle name="Notiz 6 2 2" xfId="4165"/>
    <cellStyle name="Notiz 6 3" xfId="4166"/>
    <cellStyle name="Notiz 6 3 2" xfId="4167"/>
    <cellStyle name="Notiz 6 3 3" xfId="4168"/>
    <cellStyle name="Notiz 6 4" xfId="4169"/>
    <cellStyle name="Notiz 6 4 2" xfId="4170"/>
    <cellStyle name="Notiz 6 5" xfId="4171"/>
    <cellStyle name="Notiz 7" xfId="4172"/>
    <cellStyle name="Notiz 7 2" xfId="4173"/>
    <cellStyle name="Notiz 7 3" xfId="4174"/>
    <cellStyle name="Notiz 8" xfId="4175"/>
    <cellStyle name="Notiz 9" xfId="4176"/>
    <cellStyle name="Notiz_ADDON" xfId="4177"/>
    <cellStyle name="nplosion_borders" xfId="4178"/>
    <cellStyle name="Output" xfId="656" builtinId="21" customBuiltin="1"/>
    <cellStyle name="Output 10" xfId="4179"/>
    <cellStyle name="Output 11" xfId="4180"/>
    <cellStyle name="Output 12" xfId="4181"/>
    <cellStyle name="Output 13" xfId="4182"/>
    <cellStyle name="Output 14" xfId="4183"/>
    <cellStyle name="Output 15" xfId="4184"/>
    <cellStyle name="Output 16" xfId="4185"/>
    <cellStyle name="Output 17" xfId="4186"/>
    <cellStyle name="Output 18" xfId="4187"/>
    <cellStyle name="Output 19" xfId="4188"/>
    <cellStyle name="Output 2" xfId="207"/>
    <cellStyle name="Output 2 10" xfId="4189"/>
    <cellStyle name="Output 2 11" xfId="4190"/>
    <cellStyle name="Output 2 12" xfId="4191"/>
    <cellStyle name="Output 2 13" xfId="4192"/>
    <cellStyle name="Output 2 14" xfId="4193"/>
    <cellStyle name="Output 2 15" xfId="4194"/>
    <cellStyle name="Output 2 16" xfId="4195"/>
    <cellStyle name="Output 2 17" xfId="4196"/>
    <cellStyle name="Output 2 18" xfId="4197"/>
    <cellStyle name="Output 2 19" xfId="7784"/>
    <cellStyle name="Output 2 2" xfId="4198"/>
    <cellStyle name="Output 2 2 2" xfId="4199"/>
    <cellStyle name="Output 2 2 3" xfId="4200"/>
    <cellStyle name="Output 2 2 4" xfId="4201"/>
    <cellStyle name="Output 2 2 5" xfId="4202"/>
    <cellStyle name="Output 2 3" xfId="4203"/>
    <cellStyle name="Output 2 4" xfId="4204"/>
    <cellStyle name="Output 2 5" xfId="4205"/>
    <cellStyle name="Output 2 6" xfId="4206"/>
    <cellStyle name="Output 2 7" xfId="4207"/>
    <cellStyle name="Output 2 8" xfId="4208"/>
    <cellStyle name="Output 2 9" xfId="4209"/>
    <cellStyle name="Output 20" xfId="4210"/>
    <cellStyle name="Output 21" xfId="4211"/>
    <cellStyle name="Output 22" xfId="4212"/>
    <cellStyle name="Output 23" xfId="4213"/>
    <cellStyle name="Output 24" xfId="4214"/>
    <cellStyle name="Output 3" xfId="208"/>
    <cellStyle name="Output 3 2" xfId="4215"/>
    <cellStyle name="Output 3 3" xfId="4216"/>
    <cellStyle name="Output 3 4" xfId="4217"/>
    <cellStyle name="Output 3 5" xfId="4218"/>
    <cellStyle name="Output 3 6" xfId="4219"/>
    <cellStyle name="Output 3 7" xfId="4220"/>
    <cellStyle name="Output 3 8" xfId="4221"/>
    <cellStyle name="Output 4" xfId="4222"/>
    <cellStyle name="Output 4 2" xfId="4223"/>
    <cellStyle name="Output 4 3" xfId="4224"/>
    <cellStyle name="Output 4 4" xfId="4225"/>
    <cellStyle name="Output 5" xfId="4226"/>
    <cellStyle name="Output 5 2" xfId="4227"/>
    <cellStyle name="Output 5 3" xfId="4228"/>
    <cellStyle name="Output 5 4" xfId="4229"/>
    <cellStyle name="Output 6" xfId="4230"/>
    <cellStyle name="Output 6 2" xfId="4231"/>
    <cellStyle name="Output 6 3" xfId="4232"/>
    <cellStyle name="Output 7" xfId="4233"/>
    <cellStyle name="Output 7 2" xfId="4234"/>
    <cellStyle name="Output 8" xfId="4235"/>
    <cellStyle name="Output 8 2" xfId="4236"/>
    <cellStyle name="Output 9" xfId="4237"/>
    <cellStyle name="Percent" xfId="7788" builtinId="5"/>
    <cellStyle name="Percent 10" xfId="4238"/>
    <cellStyle name="Percent 10 2" xfId="7709"/>
    <cellStyle name="Percent 11" xfId="4239"/>
    <cellStyle name="Percent 11 2" xfId="7710"/>
    <cellStyle name="Percent 12" xfId="4240"/>
    <cellStyle name="Percent 13" xfId="4241"/>
    <cellStyle name="Percent 14" xfId="4242"/>
    <cellStyle name="Percent 14 2" xfId="7791"/>
    <cellStyle name="Percent 2" xfId="210"/>
    <cellStyle name="Percent 2 2" xfId="4243"/>
    <cellStyle name="Percent 2 2 2" xfId="4244"/>
    <cellStyle name="Percent 2 3" xfId="4245"/>
    <cellStyle name="Percent 2 3 2" xfId="4246"/>
    <cellStyle name="Percent 2 4" xfId="4247"/>
    <cellStyle name="Percent 2 5" xfId="4248"/>
    <cellStyle name="Percent 2 6" xfId="4249"/>
    <cellStyle name="Percent 2 7" xfId="4250"/>
    <cellStyle name="Percent 2 8" xfId="4251"/>
    <cellStyle name="Percent 3" xfId="211"/>
    <cellStyle name="Percent 3 10" xfId="4252"/>
    <cellStyle name="Percent 3 2" xfId="212"/>
    <cellStyle name="Percent 3 2 2" xfId="4253"/>
    <cellStyle name="Percent 3 2 2 2" xfId="4254"/>
    <cellStyle name="Percent 3 2 2 3" xfId="4255"/>
    <cellStyle name="Percent 3 2 3" xfId="4256"/>
    <cellStyle name="Percent 3 2 3 2" xfId="4257"/>
    <cellStyle name="Percent 3 2 3 2 2" xfId="4258"/>
    <cellStyle name="Percent 3 2 3 3" xfId="4259"/>
    <cellStyle name="Percent 3 2 3 3 2" xfId="4260"/>
    <cellStyle name="Percent 3 2 3 3 3" xfId="4261"/>
    <cellStyle name="Percent 3 2 3 4" xfId="4262"/>
    <cellStyle name="Percent 3 2 3 4 2" xfId="4263"/>
    <cellStyle name="Percent 3 2 3 5" xfId="4264"/>
    <cellStyle name="Percent 3 2 4" xfId="4265"/>
    <cellStyle name="Percent 3 2 5" xfId="4266"/>
    <cellStyle name="Percent 3 3" xfId="213"/>
    <cellStyle name="Percent 3 3 2" xfId="4267"/>
    <cellStyle name="Percent 3 3 2 2" xfId="4268"/>
    <cellStyle name="Percent 3 3 2 3" xfId="4269"/>
    <cellStyle name="Percent 3 3 3" xfId="4270"/>
    <cellStyle name="Percent 3 3 3 2" xfId="4271"/>
    <cellStyle name="Percent 3 3 3 2 2" xfId="4272"/>
    <cellStyle name="Percent 3 3 3 3" xfId="4273"/>
    <cellStyle name="Percent 3 3 3 3 2" xfId="4274"/>
    <cellStyle name="Percent 3 3 3 3 3" xfId="4275"/>
    <cellStyle name="Percent 3 3 3 4" xfId="4276"/>
    <cellStyle name="Percent 3 3 3 4 2" xfId="4277"/>
    <cellStyle name="Percent 3 3 3 5" xfId="4278"/>
    <cellStyle name="Percent 3 3 4" xfId="4279"/>
    <cellStyle name="Percent 3 4" xfId="4280"/>
    <cellStyle name="Percent 3 4 2" xfId="4281"/>
    <cellStyle name="Percent 3 4 2 2" xfId="4282"/>
    <cellStyle name="Percent 3 4 2 2 2" xfId="4283"/>
    <cellStyle name="Percent 3 4 2 3" xfId="4284"/>
    <cellStyle name="Percent 3 4 2 3 2" xfId="4285"/>
    <cellStyle name="Percent 3 4 2 3 3" xfId="4286"/>
    <cellStyle name="Percent 3 4 2 4" xfId="4287"/>
    <cellStyle name="Percent 3 4 2 5" xfId="4288"/>
    <cellStyle name="Percent 3 4 3" xfId="4289"/>
    <cellStyle name="Percent 3 4 3 2" xfId="4290"/>
    <cellStyle name="Percent 3 4 4" xfId="4291"/>
    <cellStyle name="Percent 3 4 5" xfId="4292"/>
    <cellStyle name="Percent 3 5" xfId="4293"/>
    <cellStyle name="Percent 3 5 2" xfId="4294"/>
    <cellStyle name="Percent 3 5 2 2" xfId="4295"/>
    <cellStyle name="Percent 3 5 3" xfId="4296"/>
    <cellStyle name="Percent 3 5 3 2" xfId="4297"/>
    <cellStyle name="Percent 3 5 3 3" xfId="4298"/>
    <cellStyle name="Percent 3 5 4" xfId="4299"/>
    <cellStyle name="Percent 3 5 4 2" xfId="4300"/>
    <cellStyle name="Percent 3 5 5" xfId="4301"/>
    <cellStyle name="Percent 3 6" xfId="4302"/>
    <cellStyle name="Percent 3 6 2" xfId="4303"/>
    <cellStyle name="Percent 3 6 3" xfId="4304"/>
    <cellStyle name="Percent 3 7" xfId="4305"/>
    <cellStyle name="Percent 3 8" xfId="4306"/>
    <cellStyle name="Percent 3 9" xfId="4307"/>
    <cellStyle name="Percent 4" xfId="214"/>
    <cellStyle name="Percent 4 2" xfId="215"/>
    <cellStyle name="Percent 4 2 2" xfId="4308"/>
    <cellStyle name="Percent 4 2 2 2" xfId="4309"/>
    <cellStyle name="Percent 4 2 3" xfId="4310"/>
    <cellStyle name="Percent 4 2 4" xfId="4311"/>
    <cellStyle name="Percent 4 3" xfId="216"/>
    <cellStyle name="Percent 4 3 2" xfId="4312"/>
    <cellStyle name="Percent 4 3 3" xfId="4313"/>
    <cellStyle name="Percent 4 4" xfId="4314"/>
    <cellStyle name="Percent 4 4 2" xfId="4315"/>
    <cellStyle name="Percent 4 4 2 2" xfId="4316"/>
    <cellStyle name="Percent 4 4 3" xfId="4317"/>
    <cellStyle name="Percent 4 4 3 2" xfId="4318"/>
    <cellStyle name="Percent 4 4 3 3" xfId="4319"/>
    <cellStyle name="Percent 4 4 4" xfId="4320"/>
    <cellStyle name="Percent 4 4 4 2" xfId="4321"/>
    <cellStyle name="Percent 4 4 5" xfId="4322"/>
    <cellStyle name="Percent 4 5" xfId="4323"/>
    <cellStyle name="Percent 4 6" xfId="4324"/>
    <cellStyle name="Percent 5" xfId="217"/>
    <cellStyle name="Percent 5 2" xfId="4325"/>
    <cellStyle name="Percent 5 2 2" xfId="4326"/>
    <cellStyle name="Percent 5 2 2 2" xfId="4327"/>
    <cellStyle name="Percent 5 2 3" xfId="4328"/>
    <cellStyle name="Percent 5 2 4" xfId="4329"/>
    <cellStyle name="Percent 5 3" xfId="4330"/>
    <cellStyle name="Percent 5 4" xfId="4331"/>
    <cellStyle name="Percent 5 4 2" xfId="4332"/>
    <cellStyle name="Percent 5 4 3" xfId="4333"/>
    <cellStyle name="Percent 5 5" xfId="4334"/>
    <cellStyle name="Percent 5 5 2" xfId="7792"/>
    <cellStyle name="Percent 5 6" xfId="4335"/>
    <cellStyle name="Percent 6" xfId="209"/>
    <cellStyle name="Percent 6 2" xfId="4336"/>
    <cellStyle name="Percent 6 2 2" xfId="4337"/>
    <cellStyle name="Percent 6 2 3" xfId="4338"/>
    <cellStyle name="Percent 6 3" xfId="4339"/>
    <cellStyle name="Percent 6 3 2" xfId="4340"/>
    <cellStyle name="Percent 6 3 2 2" xfId="4341"/>
    <cellStyle name="Percent 6 3 3" xfId="4342"/>
    <cellStyle name="Percent 6 3 3 2" xfId="4343"/>
    <cellStyle name="Percent 6 3 3 3" xfId="4344"/>
    <cellStyle name="Percent 6 3 4" xfId="4345"/>
    <cellStyle name="Percent 6 3 4 2" xfId="4346"/>
    <cellStyle name="Percent 6 3 5" xfId="4347"/>
    <cellStyle name="Percent 6 4" xfId="4348"/>
    <cellStyle name="Percent 6 4 2" xfId="4349"/>
    <cellStyle name="Percent 6 5" xfId="4350"/>
    <cellStyle name="Percent 7" xfId="4351"/>
    <cellStyle name="Percent 7 2" xfId="4352"/>
    <cellStyle name="Percent 7 2 2" xfId="4353"/>
    <cellStyle name="Percent 7 2 2 2" xfId="4354"/>
    <cellStyle name="Percent 7 2 3" xfId="4355"/>
    <cellStyle name="Percent 7 2 3 2" xfId="4356"/>
    <cellStyle name="Percent 7 2 3 3" xfId="4357"/>
    <cellStyle name="Percent 7 2 4" xfId="4358"/>
    <cellStyle name="Percent 7 2 5" xfId="4359"/>
    <cellStyle name="Percent 7 3" xfId="4360"/>
    <cellStyle name="Percent 7 3 2" xfId="4361"/>
    <cellStyle name="Percent 7 3 2 2" xfId="7793"/>
    <cellStyle name="Percent 7 4" xfId="4362"/>
    <cellStyle name="Percent 7 4 2" xfId="4363"/>
    <cellStyle name="Percent 7 5" xfId="4364"/>
    <cellStyle name="Percent 7 6" xfId="4365"/>
    <cellStyle name="Percent 7 6 2" xfId="7794"/>
    <cellStyle name="Percent 8" xfId="4366"/>
    <cellStyle name="Percent 8 2" xfId="4367"/>
    <cellStyle name="Percent 8 3" xfId="4368"/>
    <cellStyle name="Percent 9" xfId="4369"/>
    <cellStyle name="Percent 9 2" xfId="4370"/>
    <cellStyle name="Percent 9 2 2" xfId="4371"/>
    <cellStyle name="Percent 9 3" xfId="4372"/>
    <cellStyle name="Percent 9 3 2" xfId="4373"/>
    <cellStyle name="Percent 9 3 3" xfId="4374"/>
    <cellStyle name="Percent 9 4" xfId="4375"/>
    <cellStyle name="Percent 9 5" xfId="4376"/>
    <cellStyle name="Prozent 2" xfId="218"/>
    <cellStyle name="PSChar" xfId="4377"/>
    <cellStyle name="PSChar 10" xfId="4378"/>
    <cellStyle name="PSChar 11" xfId="4379"/>
    <cellStyle name="PSChar 2" xfId="4380"/>
    <cellStyle name="PSChar 2 2" xfId="4381"/>
    <cellStyle name="PSChar 2 3" xfId="4382"/>
    <cellStyle name="PSChar 2 4" xfId="4383"/>
    <cellStyle name="PSChar 2 5" xfId="4384"/>
    <cellStyle name="PSChar 2 6" xfId="4385"/>
    <cellStyle name="PSChar 3" xfId="4386"/>
    <cellStyle name="PSChar 3 2" xfId="4387"/>
    <cellStyle name="PSChar 3 3" xfId="4388"/>
    <cellStyle name="PSChar 3 4" xfId="4389"/>
    <cellStyle name="PSChar 3 5" xfId="4390"/>
    <cellStyle name="PSChar 4" xfId="4391"/>
    <cellStyle name="PSChar 5" xfId="4392"/>
    <cellStyle name="PSChar 6" xfId="4393"/>
    <cellStyle name="PSChar 7" xfId="4394"/>
    <cellStyle name="PSChar 8" xfId="4395"/>
    <cellStyle name="PSChar 9" xfId="4396"/>
    <cellStyle name="PSChar_Attrition Rate Scorecard - October 2008" xfId="4397"/>
    <cellStyle name="PSDate" xfId="4398"/>
    <cellStyle name="PSDate 10" xfId="4399"/>
    <cellStyle name="PSDate 2" xfId="4400"/>
    <cellStyle name="PSDate 2 2" xfId="4401"/>
    <cellStyle name="PSDate 2 3" xfId="4402"/>
    <cellStyle name="PSDate 2 4" xfId="4403"/>
    <cellStyle name="PSDate 2 5" xfId="4404"/>
    <cellStyle name="PSDate 2 6" xfId="4405"/>
    <cellStyle name="PSDate 3" xfId="4406"/>
    <cellStyle name="PSDate 3 2" xfId="4407"/>
    <cellStyle name="PSDate 3 3" xfId="4408"/>
    <cellStyle name="PSDate 3 4" xfId="4409"/>
    <cellStyle name="PSDate 3 5" xfId="4410"/>
    <cellStyle name="PSDate 4" xfId="4411"/>
    <cellStyle name="PSDate 5" xfId="4412"/>
    <cellStyle name="PSDate 6" xfId="4413"/>
    <cellStyle name="PSDate 7" xfId="4414"/>
    <cellStyle name="PSDate 8" xfId="4415"/>
    <cellStyle name="PSDate 9" xfId="4416"/>
    <cellStyle name="PSDate_Attrition Rate Scorecard - October 2008" xfId="4417"/>
    <cellStyle name="PSDec" xfId="4418"/>
    <cellStyle name="PSDec 10" xfId="4419"/>
    <cellStyle name="PSDec 2" xfId="4420"/>
    <cellStyle name="PSDec 2 2" xfId="4421"/>
    <cellStyle name="PSDec 2 3" xfId="4422"/>
    <cellStyle name="PSDec 2 4" xfId="4423"/>
    <cellStyle name="PSDec 2 5" xfId="4424"/>
    <cellStyle name="PSDec 2 6" xfId="4425"/>
    <cellStyle name="PSDec 3" xfId="4426"/>
    <cellStyle name="PSDec 3 2" xfId="4427"/>
    <cellStyle name="PSDec 3 3" xfId="4428"/>
    <cellStyle name="PSDec 3 4" xfId="4429"/>
    <cellStyle name="PSDec 3 5" xfId="4430"/>
    <cellStyle name="PSDec 4" xfId="4431"/>
    <cellStyle name="PSDec 5" xfId="4432"/>
    <cellStyle name="PSDec 6" xfId="4433"/>
    <cellStyle name="PSDec 7" xfId="4434"/>
    <cellStyle name="PSDec 8" xfId="4435"/>
    <cellStyle name="PSDec 9" xfId="4436"/>
    <cellStyle name="PSDec_Attrition Rate Scorecard - October 2008" xfId="4437"/>
    <cellStyle name="PSHeading" xfId="4438"/>
    <cellStyle name="PSHeading 10" xfId="4439"/>
    <cellStyle name="PSHeading 11" xfId="4440"/>
    <cellStyle name="PSHeading 2" xfId="4441"/>
    <cellStyle name="PSHeading 2 2" xfId="4442"/>
    <cellStyle name="PSHeading 2 2 2" xfId="4443"/>
    <cellStyle name="PSHeading 2 3" xfId="4444"/>
    <cellStyle name="PSHeading 2 3 2" xfId="4445"/>
    <cellStyle name="PSHeading 2 4" xfId="4446"/>
    <cellStyle name="PSHeading 2 5" xfId="4447"/>
    <cellStyle name="PSHeading 2 6" xfId="4448"/>
    <cellStyle name="PSHeading 2_Sheet2" xfId="4449"/>
    <cellStyle name="PSHeading 3" xfId="4450"/>
    <cellStyle name="PSHeading 3 2" xfId="4451"/>
    <cellStyle name="PSHeading 3 3" xfId="4452"/>
    <cellStyle name="PSHeading 3 4" xfId="4453"/>
    <cellStyle name="PSHeading 3 5" xfId="4454"/>
    <cellStyle name="PSHeading 4" xfId="4455"/>
    <cellStyle name="PSHeading 5" xfId="4456"/>
    <cellStyle name="PSHeading 6" xfId="4457"/>
    <cellStyle name="PSHeading 7" xfId="4458"/>
    <cellStyle name="PSHeading 8" xfId="4459"/>
    <cellStyle name="PSHeading 9" xfId="4460"/>
    <cellStyle name="PSHeading_Attrition Rate Scorecard - October 2008" xfId="4461"/>
    <cellStyle name="PSInt" xfId="4462"/>
    <cellStyle name="PSInt 10" xfId="4463"/>
    <cellStyle name="PSInt 2" xfId="4464"/>
    <cellStyle name="PSInt 2 2" xfId="4465"/>
    <cellStyle name="PSInt 2 3" xfId="4466"/>
    <cellStyle name="PSInt 2 4" xfId="4467"/>
    <cellStyle name="PSInt 2 5" xfId="4468"/>
    <cellStyle name="PSInt 2 6" xfId="4469"/>
    <cellStyle name="PSInt 3" xfId="4470"/>
    <cellStyle name="PSInt 3 2" xfId="4471"/>
    <cellStyle name="PSInt 3 3" xfId="4472"/>
    <cellStyle name="PSInt 3 4" xfId="4473"/>
    <cellStyle name="PSInt 3 5" xfId="4474"/>
    <cellStyle name="PSInt 4" xfId="4475"/>
    <cellStyle name="PSInt 5" xfId="4476"/>
    <cellStyle name="PSInt 6" xfId="4477"/>
    <cellStyle name="PSInt 7" xfId="4478"/>
    <cellStyle name="PSInt 8" xfId="4479"/>
    <cellStyle name="PSInt 9" xfId="4480"/>
    <cellStyle name="PSInt_Attrition Rate Scorecard - October 2008" xfId="4481"/>
    <cellStyle name="PSSpacer" xfId="4482"/>
    <cellStyle name="PSSpacer 10" xfId="4483"/>
    <cellStyle name="PSSpacer 11" xfId="4484"/>
    <cellStyle name="PSSpacer 2" xfId="4485"/>
    <cellStyle name="PSSpacer 2 2" xfId="4486"/>
    <cellStyle name="PSSpacer 2 3" xfId="4487"/>
    <cellStyle name="PSSpacer 2 4" xfId="4488"/>
    <cellStyle name="PSSpacer 2 5" xfId="4489"/>
    <cellStyle name="PSSpacer 2 6" xfId="4490"/>
    <cellStyle name="PSSpacer 3" xfId="4491"/>
    <cellStyle name="PSSpacer 3 2" xfId="4492"/>
    <cellStyle name="PSSpacer 3 3" xfId="4493"/>
    <cellStyle name="PSSpacer 3 4" xfId="4494"/>
    <cellStyle name="PSSpacer 3 5" xfId="4495"/>
    <cellStyle name="PSSpacer 4" xfId="4496"/>
    <cellStyle name="PSSpacer 5" xfId="4497"/>
    <cellStyle name="PSSpacer 6" xfId="4498"/>
    <cellStyle name="PSSpacer 7" xfId="4499"/>
    <cellStyle name="PSSpacer 8" xfId="4500"/>
    <cellStyle name="PSSpacer 9" xfId="4501"/>
    <cellStyle name="PSSpacer_Attrition Rate Scorecard - October 2008" xfId="4502"/>
    <cellStyle name="PwC Normal" xfId="4503"/>
    <cellStyle name="Result" xfId="219"/>
    <cellStyle name="Result2" xfId="220"/>
    <cellStyle name="s_HeaderLine" xfId="4504"/>
    <cellStyle name="s_HeaderLine_2010 MEL Parent Tax Bal Sheet" xfId="4505"/>
    <cellStyle name="s_HeaderLine_Attrition Rate Scorecard - October 2008" xfId="4506"/>
    <cellStyle name="s_HeaderLine_Attrition Rate Scorecard - October 2008 2" xfId="4507"/>
    <cellStyle name="s_HeaderLine_Attrition Rate Scorecard - October 2008 3" xfId="4508"/>
    <cellStyle name="s_HeaderLine_Attrition Rate Scorecard - October 2008_Sheet2" xfId="4509"/>
    <cellStyle name="s_HeaderLine_Attrition Rate Scorecard - September 2008" xfId="4510"/>
    <cellStyle name="s_HeaderLine_Attrition Rate Scorecard - September 2008 2" xfId="4511"/>
    <cellStyle name="s_HeaderLine_Attrition Rate Scorecard - September 2008 3" xfId="4512"/>
    <cellStyle name="s_HeaderLine_Attrition Rate Scorecard - September 2008_Sheet2" xfId="4513"/>
    <cellStyle name="s_HeaderLine_B3-December 08 Board View (Half Yr Adj)" xfId="4514"/>
    <cellStyle name="s_HeaderLine_CONGL029" xfId="4515"/>
    <cellStyle name="s_HeaderLine_CONGL029 2" xfId="4516"/>
    <cellStyle name="s_HeaderLine_CONGL029 3" xfId="4517"/>
    <cellStyle name="s_HeaderLine_CONGL029_Sheet2" xfId="4518"/>
    <cellStyle name="s_HeaderLine_Consolidation Schedule December 2008" xfId="4519"/>
    <cellStyle name="s_HeaderLine_Consolidation Schedule December 2008 no ARC Impairment-FINAL" xfId="4520"/>
    <cellStyle name="s_HeaderLine_Consolidation Schedule December 2008 no ARC Impairment-FINAL 2" xfId="4521"/>
    <cellStyle name="s_HeaderLine_Consolidation Schedule December 2008 no ARC Impairment-FINAL 3" xfId="4522"/>
    <cellStyle name="s_HeaderLine_Consolidation Schedule December 2008 no ARC Impairment-FINAL_Sheet2" xfId="4523"/>
    <cellStyle name="s_HeaderLine_Copy of Attrition Rate FTE's Aug 2008" xfId="4524"/>
    <cellStyle name="s_HeaderLine_Copy of Attrition Rate FTE's Aug 2008 2" xfId="4525"/>
    <cellStyle name="s_HeaderLine_Copy of Attrition Rate FTE's Aug 2008 3" xfId="4526"/>
    <cellStyle name="s_HeaderLine_Copy of Attrition Rate FTE's Aug 2008_Book2" xfId="4527"/>
    <cellStyle name="s_HeaderLine_Copy of Attrition Rate FTE's Aug 2008_Book2 2" xfId="4528"/>
    <cellStyle name="s_HeaderLine_Copy of Attrition Rate FTE's Aug 2008_Book2 3" xfId="4529"/>
    <cellStyle name="s_HeaderLine_Copy of Attrition Rate FTE's Aug 2008_Book2_Sheet2" xfId="4530"/>
    <cellStyle name="s_HeaderLine_Copy of Attrition Rate FTE's Aug 2008_Retail Scorecard September 2008a" xfId="4531"/>
    <cellStyle name="s_HeaderLine_Copy of Attrition Rate FTE's Aug 2008_Retail Scorecard September 2008b" xfId="4532"/>
    <cellStyle name="s_HeaderLine_Copy of Attrition Rate FTE's Aug 2008_Sheet2" xfId="4533"/>
    <cellStyle name="s_HeaderLine_Generation and NER Stats" xfId="4534"/>
    <cellStyle name="s_HeaderLine_Group Consolidated Scorecard Dec08 - KM" xfId="4535"/>
    <cellStyle name="s_HeaderLine_Group TB CONGL029" xfId="4536"/>
    <cellStyle name="s_HeaderLine_HS&amp;W 2008-23-09" xfId="4537"/>
    <cellStyle name="s_HeaderLine_HS&amp;W 2008-23-09 2" xfId="4538"/>
    <cellStyle name="s_HeaderLine_HS&amp;W 2008-23-09 3" xfId="4539"/>
    <cellStyle name="s_HeaderLine_HS&amp;W 2008-23-09_Book2" xfId="4540"/>
    <cellStyle name="s_HeaderLine_HS&amp;W 2008-23-09_Book2 2" xfId="4541"/>
    <cellStyle name="s_HeaderLine_HS&amp;W 2008-23-09_Book2 3" xfId="4542"/>
    <cellStyle name="s_HeaderLine_HS&amp;W 2008-23-09_Book2_Sheet2" xfId="4543"/>
    <cellStyle name="s_HeaderLine_HS&amp;W 2008-23-09_Retail Scorecard September 2008a" xfId="4544"/>
    <cellStyle name="s_HeaderLine_HS&amp;W 2008-23-09_Retail Scorecard September 2008b" xfId="4545"/>
    <cellStyle name="s_HeaderLine_HS&amp;W 2008-23-09_Sheet2" xfId="4546"/>
    <cellStyle name="s_HeaderLine_June 10 Board View V1 19-07-10" xfId="4547"/>
    <cellStyle name="s_HeaderLine_June 10 congl029" xfId="4548"/>
    <cellStyle name="s_HeaderLine_MaPQuarterlyStats as at 31 December" xfId="4549"/>
    <cellStyle name="s_HeaderLine_March 09 Board View" xfId="4550"/>
    <cellStyle name="s_HeaderLine_Net Debt to Equity Ratio 31 12 08" xfId="4551"/>
    <cellStyle name="s_HeaderLine_September 08 Board View" xfId="4552"/>
    <cellStyle name="s_HeaderLine_September 08 Mgmt View" xfId="4553"/>
    <cellStyle name="s_HeaderLine_TB Dec 2009 PowerTax mapping" xfId="4554"/>
    <cellStyle name="s_HeaderLine_Template Scorecard 2008" xfId="4555"/>
    <cellStyle name="s_HeaderLine_Template Scorecard 2008 2" xfId="4556"/>
    <cellStyle name="s_HeaderLine_Template Scorecard 2008 3" xfId="4557"/>
    <cellStyle name="s_HeaderLine_Template Scorecard 2008_Book2" xfId="4558"/>
    <cellStyle name="s_HeaderLine_Template Scorecard 2008_Book2 2" xfId="4559"/>
    <cellStyle name="s_HeaderLine_Template Scorecard 2008_Book2 3" xfId="4560"/>
    <cellStyle name="s_HeaderLine_Template Scorecard 2008_Book2_Sheet2" xfId="4561"/>
    <cellStyle name="s_HeaderLine_Template Scorecard 2008_Retail Scorecard September 2008a" xfId="4562"/>
    <cellStyle name="s_HeaderLine_Template Scorecard 2008_Retail Scorecard September 2008b" xfId="4563"/>
    <cellStyle name="s_HeaderLine_Template Scorecard 2008_Sheet2" xfId="4564"/>
    <cellStyle name="s_HeaderLine_Template Scorecard 20081" xfId="4565"/>
    <cellStyle name="s_HeaderLine_Template Scorecard 20081 2" xfId="4566"/>
    <cellStyle name="s_HeaderLine_Template Scorecard 20081 3" xfId="4567"/>
    <cellStyle name="s_HeaderLine_Template Scorecard 20081_Book2" xfId="4568"/>
    <cellStyle name="s_HeaderLine_Template Scorecard 20081_Book2 2" xfId="4569"/>
    <cellStyle name="s_HeaderLine_Template Scorecard 20081_Book2 3" xfId="4570"/>
    <cellStyle name="s_HeaderLine_Template Scorecard 20081_Book2_Sheet2" xfId="4571"/>
    <cellStyle name="s_HeaderLine_Template Scorecard 20081_Retail Scorecard September 2008a" xfId="4572"/>
    <cellStyle name="s_HeaderLine_Template Scorecard 20081_Retail Scorecard September 2008b" xfId="4573"/>
    <cellStyle name="s_HeaderLine_Template Scorecard 20081_Sheet2" xfId="4574"/>
    <cellStyle name="s_PurpleHeader" xfId="4575"/>
    <cellStyle name="s_PurpleHeader_2010 MEL Parent Tax Bal Sheet" xfId="4576"/>
    <cellStyle name="s_PurpleHeader_Attrition Rate Scorecard - October 2008" xfId="4577"/>
    <cellStyle name="s_PurpleHeader_Attrition Rate Scorecard - September 2008" xfId="4578"/>
    <cellStyle name="s_PurpleHeader_B3-December 08 Board View (Half Yr Adj)" xfId="4579"/>
    <cellStyle name="s_PurpleHeader_CFIS DataLoad Actual June 07 IFRS" xfId="4580"/>
    <cellStyle name="s_PurpleHeader_CFIS DataLoad Actual June 07 IFRS_Attrition Rate Scorecard - October 2008" xfId="4581"/>
    <cellStyle name="s_PurpleHeader_CFIS DataLoad Actual June 07 IFRS_Attrition Rate Scorecard - September 2008" xfId="4582"/>
    <cellStyle name="s_PurpleHeader_CFIS DataLoad Actual June 07 IFRS_CCMAU December 08-Half Yr Adj" xfId="4583"/>
    <cellStyle name="s_PurpleHeader_CFIS DataLoad Actual June 07 IFRS_CCMAU Financials March 09" xfId="4584"/>
    <cellStyle name="s_PurpleHeader_CFIS DataLoad Actual June 07 IFRS_Copy of Attrition Rate FTE's Aug 2008" xfId="4585"/>
    <cellStyle name="s_PurpleHeader_CFIS DataLoad Actual June 07 IFRS_Copy of Attrition Rate FTE's Aug 2008_Book2" xfId="4586"/>
    <cellStyle name="s_PurpleHeader_CFIS DataLoad Actual June 07 IFRS_Copy of Attrition Rate FTE's Aug 2008_Retail Scorecard September 2008a" xfId="4587"/>
    <cellStyle name="s_PurpleHeader_CFIS DataLoad Actual June 07 IFRS_Copy of Attrition Rate FTE's Aug 2008_Retail Scorecard September 2008a 2" xfId="4588"/>
    <cellStyle name="s_PurpleHeader_CFIS DataLoad Actual June 07 IFRS_Copy of Attrition Rate FTE's Aug 2008_Retail Scorecard September 2008a 3" xfId="4589"/>
    <cellStyle name="s_PurpleHeader_CFIS DataLoad Actual June 07 IFRS_Copy of Attrition Rate FTE's Aug 2008_Retail Scorecard September 2008a_Sheet2" xfId="4590"/>
    <cellStyle name="s_PurpleHeader_CFIS DataLoad Actual June 07 IFRS_Copy of Attrition Rate FTE's Aug 2008_Retail Scorecard September 2008b" xfId="4591"/>
    <cellStyle name="s_PurpleHeader_CFIS DataLoad Actual June 07 IFRS_Copy of Attrition Rate FTE's Aug 2008_Retail Scorecard September 2008b 2" xfId="4592"/>
    <cellStyle name="s_PurpleHeader_CFIS DataLoad Actual June 07 IFRS_Copy of Attrition Rate FTE's Aug 2008_Retail Scorecard September 2008b 3" xfId="4593"/>
    <cellStyle name="s_PurpleHeader_CFIS DataLoad Actual June 07 IFRS_Copy of Attrition Rate FTE's Aug 2008_Retail Scorecard September 2008b_Sheet2" xfId="4594"/>
    <cellStyle name="s_PurpleHeader_CFIS DataLoad Actual June 07 IFRS_HS&amp;W 2008-23-09" xfId="4595"/>
    <cellStyle name="s_PurpleHeader_CFIS DataLoad Actual June 07 IFRS_HS&amp;W 2008-23-09_Book2" xfId="4596"/>
    <cellStyle name="s_PurpleHeader_CFIS DataLoad Actual June 07 IFRS_HS&amp;W 2008-23-09_Retail Scorecard September 2008a" xfId="4597"/>
    <cellStyle name="s_PurpleHeader_CFIS DataLoad Actual June 07 IFRS_HS&amp;W 2008-23-09_Retail Scorecard September 2008a 2" xfId="4598"/>
    <cellStyle name="s_PurpleHeader_CFIS DataLoad Actual June 07 IFRS_HS&amp;W 2008-23-09_Retail Scorecard September 2008a 3" xfId="4599"/>
    <cellStyle name="s_PurpleHeader_CFIS DataLoad Actual June 07 IFRS_HS&amp;W 2008-23-09_Retail Scorecard September 2008a_Sheet2" xfId="4600"/>
    <cellStyle name="s_PurpleHeader_CFIS DataLoad Actual June 07 IFRS_HS&amp;W 2008-23-09_Retail Scorecard September 2008b" xfId="4601"/>
    <cellStyle name="s_PurpleHeader_CFIS DataLoad Actual June 07 IFRS_HS&amp;W 2008-23-09_Retail Scorecard September 2008b 2" xfId="4602"/>
    <cellStyle name="s_PurpleHeader_CFIS DataLoad Actual June 07 IFRS_HS&amp;W 2008-23-09_Retail Scorecard September 2008b 3" xfId="4603"/>
    <cellStyle name="s_PurpleHeader_CFIS DataLoad Actual June 07 IFRS_HS&amp;W 2008-23-09_Retail Scorecard September 2008b_Sheet2" xfId="4604"/>
    <cellStyle name="s_PurpleHeader_CFIS DataLoad Actual June 07 IFRS_MaPQuarterlyStats as at 31 December" xfId="4605"/>
    <cellStyle name="s_PurpleHeader_CFIS DataLoad Actual June 07 IFRS_September 08 Board View" xfId="4606"/>
    <cellStyle name="s_PurpleHeader_CFIS DataLoad Actual June 07 IFRS_September 08 Mgmt View" xfId="4607"/>
    <cellStyle name="s_PurpleHeader_CFIS DataLoad Actual June 07 IFRS_Template Scorecard 2008" xfId="4608"/>
    <cellStyle name="s_PurpleHeader_CFIS DataLoad Actual June 07 IFRS_Template Scorecard 2008_Book2" xfId="4609"/>
    <cellStyle name="s_PurpleHeader_CFIS DataLoad Actual June 07 IFRS_Template Scorecard 2008_Retail Scorecard September 2008a" xfId="4610"/>
    <cellStyle name="s_PurpleHeader_CFIS DataLoad Actual June 07 IFRS_Template Scorecard 2008_Retail Scorecard September 2008a 2" xfId="4611"/>
    <cellStyle name="s_PurpleHeader_CFIS DataLoad Actual June 07 IFRS_Template Scorecard 2008_Retail Scorecard September 2008a 3" xfId="4612"/>
    <cellStyle name="s_PurpleHeader_CFIS DataLoad Actual June 07 IFRS_Template Scorecard 2008_Retail Scorecard September 2008a_Sheet2" xfId="4613"/>
    <cellStyle name="s_PurpleHeader_CFIS DataLoad Actual June 07 IFRS_Template Scorecard 2008_Retail Scorecard September 2008b" xfId="4614"/>
    <cellStyle name="s_PurpleHeader_CFIS DataLoad Actual June 07 IFRS_Template Scorecard 2008_Retail Scorecard September 2008b 2" xfId="4615"/>
    <cellStyle name="s_PurpleHeader_CFIS DataLoad Actual June 07 IFRS_Template Scorecard 2008_Retail Scorecard September 2008b 3" xfId="4616"/>
    <cellStyle name="s_PurpleHeader_CFIS DataLoad Actual June 07 IFRS_Template Scorecard 2008_Retail Scorecard September 2008b_Sheet2" xfId="4617"/>
    <cellStyle name="s_PurpleHeader_CFIS DataLoad Actual June 07 IFRS_Template Scorecard 20081" xfId="4618"/>
    <cellStyle name="s_PurpleHeader_CFIS DataLoad Actual June 07 IFRS_Template Scorecard 20081_Book2" xfId="4619"/>
    <cellStyle name="s_PurpleHeader_CFIS DataLoad Actual June 07 IFRS_Template Scorecard 20081_Retail Scorecard September 2008a" xfId="4620"/>
    <cellStyle name="s_PurpleHeader_CFIS DataLoad Actual June 07 IFRS_Template Scorecard 20081_Retail Scorecard September 2008a 2" xfId="4621"/>
    <cellStyle name="s_PurpleHeader_CFIS DataLoad Actual June 07 IFRS_Template Scorecard 20081_Retail Scorecard September 2008a 3" xfId="4622"/>
    <cellStyle name="s_PurpleHeader_CFIS DataLoad Actual June 07 IFRS_Template Scorecard 20081_Retail Scorecard September 2008a_Sheet2" xfId="4623"/>
    <cellStyle name="s_PurpleHeader_CFIS DataLoad Actual June 07 IFRS_Template Scorecard 20081_Retail Scorecard September 2008b" xfId="4624"/>
    <cellStyle name="s_PurpleHeader_CFIS DataLoad Actual June 07 IFRS_Template Scorecard 20081_Retail Scorecard September 2008b 2" xfId="4625"/>
    <cellStyle name="s_PurpleHeader_CFIS DataLoad Actual June 07 IFRS_Template Scorecard 20081_Retail Scorecard September 2008b 3" xfId="4626"/>
    <cellStyle name="s_PurpleHeader_CFIS DataLoad Actual June 07 IFRS_Template Scorecard 20081_Retail Scorecard September 2008b_Sheet2" xfId="4627"/>
    <cellStyle name="s_PurpleHeader_CFIS Net NZIFRS Dataload Sep 06" xfId="4628"/>
    <cellStyle name="s_PurpleHeader_CFIS Net NZIFRS Dataload Sep 06_2010 MEL Parent Tax Bal Sheet" xfId="4629"/>
    <cellStyle name="s_PurpleHeader_CFIS Net NZIFRS Dataload Sep 06_Attrition Rate Scorecard - October 2008" xfId="4630"/>
    <cellStyle name="s_PurpleHeader_CFIS Net NZIFRS Dataload Sep 06_Attrition Rate Scorecard - September 2008" xfId="4631"/>
    <cellStyle name="s_PurpleHeader_CFIS Net NZIFRS Dataload Sep 06_B3-December 08 Board View (Half Yr Adj)" xfId="4632"/>
    <cellStyle name="s_PurpleHeader_CFIS Net NZIFRS Dataload Sep 06_CONGL029" xfId="4633"/>
    <cellStyle name="s_PurpleHeader_CFIS Net NZIFRS Dataload Sep 06_Consolidation Schedule December 2008" xfId="4634"/>
    <cellStyle name="s_PurpleHeader_CFIS Net NZIFRS Dataload Sep 06_Consolidation Schedule December 2008 no ARC Impairment-FINAL" xfId="4635"/>
    <cellStyle name="s_PurpleHeader_CFIS Net NZIFRS Dataload Sep 06_Copy of Attrition Rate FTE's Aug 2008" xfId="4636"/>
    <cellStyle name="s_PurpleHeader_CFIS Net NZIFRS Dataload Sep 06_Copy of Attrition Rate FTE's Aug 2008_Book2" xfId="4637"/>
    <cellStyle name="s_PurpleHeader_CFIS Net NZIFRS Dataload Sep 06_Copy of Attrition Rate FTE's Aug 2008_Retail Scorecard September 2008a" xfId="4638"/>
    <cellStyle name="s_PurpleHeader_CFIS Net NZIFRS Dataload Sep 06_Copy of Attrition Rate FTE's Aug 2008_Retail Scorecard September 2008a 2" xfId="4639"/>
    <cellStyle name="s_PurpleHeader_CFIS Net NZIFRS Dataload Sep 06_Copy of Attrition Rate FTE's Aug 2008_Retail Scorecard September 2008a 3" xfId="4640"/>
    <cellStyle name="s_PurpleHeader_CFIS Net NZIFRS Dataload Sep 06_Copy of Attrition Rate FTE's Aug 2008_Retail Scorecard September 2008a_Sheet2" xfId="4641"/>
    <cellStyle name="s_PurpleHeader_CFIS Net NZIFRS Dataload Sep 06_Copy of Attrition Rate FTE's Aug 2008_Retail Scorecard September 2008b" xfId="4642"/>
    <cellStyle name="s_PurpleHeader_CFIS Net NZIFRS Dataload Sep 06_Copy of Attrition Rate FTE's Aug 2008_Retail Scorecard September 2008b 2" xfId="4643"/>
    <cellStyle name="s_PurpleHeader_CFIS Net NZIFRS Dataload Sep 06_Copy of Attrition Rate FTE's Aug 2008_Retail Scorecard September 2008b 3" xfId="4644"/>
    <cellStyle name="s_PurpleHeader_CFIS Net NZIFRS Dataload Sep 06_Copy of Attrition Rate FTE's Aug 2008_Retail Scorecard September 2008b_Sheet2" xfId="4645"/>
    <cellStyle name="s_PurpleHeader_CFIS Net NZIFRS Dataload Sep 06_Generation and NER Stats" xfId="4646"/>
    <cellStyle name="s_PurpleHeader_CFIS Net NZIFRS Dataload Sep 06_Group Consolidated Scorecard Dec08 - KM" xfId="4647"/>
    <cellStyle name="s_PurpleHeader_CFIS Net NZIFRS Dataload Sep 06_Group TB CONGL029" xfId="4648"/>
    <cellStyle name="s_PurpleHeader_CFIS Net NZIFRS Dataload Sep 06_HS&amp;W 2008-23-09" xfId="4649"/>
    <cellStyle name="s_PurpleHeader_CFIS Net NZIFRS Dataload Sep 06_HS&amp;W 2008-23-09_Book2" xfId="4650"/>
    <cellStyle name="s_PurpleHeader_CFIS Net NZIFRS Dataload Sep 06_HS&amp;W 2008-23-09_Retail Scorecard September 2008a" xfId="4651"/>
    <cellStyle name="s_PurpleHeader_CFIS Net NZIFRS Dataload Sep 06_HS&amp;W 2008-23-09_Retail Scorecard September 2008a 2" xfId="4652"/>
    <cellStyle name="s_PurpleHeader_CFIS Net NZIFRS Dataload Sep 06_HS&amp;W 2008-23-09_Retail Scorecard September 2008a 3" xfId="4653"/>
    <cellStyle name="s_PurpleHeader_CFIS Net NZIFRS Dataload Sep 06_HS&amp;W 2008-23-09_Retail Scorecard September 2008a_Sheet2" xfId="4654"/>
    <cellStyle name="s_PurpleHeader_CFIS Net NZIFRS Dataload Sep 06_HS&amp;W 2008-23-09_Retail Scorecard September 2008b" xfId="4655"/>
    <cellStyle name="s_PurpleHeader_CFIS Net NZIFRS Dataload Sep 06_HS&amp;W 2008-23-09_Retail Scorecard September 2008b 2" xfId="4656"/>
    <cellStyle name="s_PurpleHeader_CFIS Net NZIFRS Dataload Sep 06_HS&amp;W 2008-23-09_Retail Scorecard September 2008b 3" xfId="4657"/>
    <cellStyle name="s_PurpleHeader_CFIS Net NZIFRS Dataload Sep 06_HS&amp;W 2008-23-09_Retail Scorecard September 2008b_Sheet2" xfId="4658"/>
    <cellStyle name="s_PurpleHeader_CFIS Net NZIFRS Dataload Sep 06_June 10 Board View V1 19-07-10" xfId="4659"/>
    <cellStyle name="s_PurpleHeader_CFIS Net NZIFRS Dataload Sep 06_June 10 congl029" xfId="4660"/>
    <cellStyle name="s_PurpleHeader_CFIS Net NZIFRS Dataload Sep 06_MaPQuarterlyStats as at 31 December" xfId="4661"/>
    <cellStyle name="s_PurpleHeader_CFIS Net NZIFRS Dataload Sep 06_March 09 Board View" xfId="4662"/>
    <cellStyle name="s_PurpleHeader_CFIS Net NZIFRS Dataload Sep 06_Net Debt to Equity Ratio 31 12 08" xfId="4663"/>
    <cellStyle name="s_PurpleHeader_CFIS Net NZIFRS Dataload Sep 06_September 08 Board View" xfId="4664"/>
    <cellStyle name="s_PurpleHeader_CFIS Net NZIFRS Dataload Sep 06_September 08 Mgmt View" xfId="4665"/>
    <cellStyle name="s_PurpleHeader_CFIS Net NZIFRS Dataload Sep 06_TB Dec 2009 PowerTax mapping" xfId="4666"/>
    <cellStyle name="s_PurpleHeader_CFIS Net NZIFRS Dataload Sep 06_Template Scorecard 2008" xfId="4667"/>
    <cellStyle name="s_PurpleHeader_CFIS Net NZIFRS Dataload Sep 06_Template Scorecard 2008_Book2" xfId="4668"/>
    <cellStyle name="s_PurpleHeader_CFIS Net NZIFRS Dataload Sep 06_Template Scorecard 2008_Retail Scorecard September 2008a" xfId="4669"/>
    <cellStyle name="s_PurpleHeader_CFIS Net NZIFRS Dataload Sep 06_Template Scorecard 2008_Retail Scorecard September 2008a 2" xfId="4670"/>
    <cellStyle name="s_PurpleHeader_CFIS Net NZIFRS Dataload Sep 06_Template Scorecard 2008_Retail Scorecard September 2008a 3" xfId="4671"/>
    <cellStyle name="s_PurpleHeader_CFIS Net NZIFRS Dataload Sep 06_Template Scorecard 2008_Retail Scorecard September 2008a_Sheet2" xfId="4672"/>
    <cellStyle name="s_PurpleHeader_CFIS Net NZIFRS Dataload Sep 06_Template Scorecard 2008_Retail Scorecard September 2008b" xfId="4673"/>
    <cellStyle name="s_PurpleHeader_CFIS Net NZIFRS Dataload Sep 06_Template Scorecard 2008_Retail Scorecard September 2008b 2" xfId="4674"/>
    <cellStyle name="s_PurpleHeader_CFIS Net NZIFRS Dataload Sep 06_Template Scorecard 2008_Retail Scorecard September 2008b 3" xfId="4675"/>
    <cellStyle name="s_PurpleHeader_CFIS Net NZIFRS Dataload Sep 06_Template Scorecard 2008_Retail Scorecard September 2008b_Sheet2" xfId="4676"/>
    <cellStyle name="s_PurpleHeader_CFIS Net NZIFRS Dataload Sep 06_Template Scorecard 20081" xfId="4677"/>
    <cellStyle name="s_PurpleHeader_CFIS Net NZIFRS Dataload Sep 06_Template Scorecard 20081_Book2" xfId="4678"/>
    <cellStyle name="s_PurpleHeader_CFIS Net NZIFRS Dataload Sep 06_Template Scorecard 20081_Retail Scorecard September 2008a" xfId="4679"/>
    <cellStyle name="s_PurpleHeader_CFIS Net NZIFRS Dataload Sep 06_Template Scorecard 20081_Retail Scorecard September 2008a 2" xfId="4680"/>
    <cellStyle name="s_PurpleHeader_CFIS Net NZIFRS Dataload Sep 06_Template Scorecard 20081_Retail Scorecard September 2008a 3" xfId="4681"/>
    <cellStyle name="s_PurpleHeader_CFIS Net NZIFRS Dataload Sep 06_Template Scorecard 20081_Retail Scorecard September 2008a_Sheet2" xfId="4682"/>
    <cellStyle name="s_PurpleHeader_CFIS Net NZIFRS Dataload Sep 06_Template Scorecard 20081_Retail Scorecard September 2008b" xfId="4683"/>
    <cellStyle name="s_PurpleHeader_CFIS Net NZIFRS Dataload Sep 06_Template Scorecard 20081_Retail Scorecard September 2008b 2" xfId="4684"/>
    <cellStyle name="s_PurpleHeader_CFIS Net NZIFRS Dataload Sep 06_Template Scorecard 20081_Retail Scorecard September 2008b 3" xfId="4685"/>
    <cellStyle name="s_PurpleHeader_CFIS Net NZIFRS Dataload Sep 06_Template Scorecard 20081_Retail Scorecard September 2008b_Sheet2" xfId="4686"/>
    <cellStyle name="s_PurpleHeader_CONGL029" xfId="4687"/>
    <cellStyle name="s_PurpleHeader_Consolidation Schedule December 2008" xfId="4688"/>
    <cellStyle name="s_PurpleHeader_Consolidation Schedule December 2008 no ARC Impairment-FINAL" xfId="4689"/>
    <cellStyle name="s_PurpleHeader_Copy of Attrition Rate FTE's Aug 2008" xfId="4690"/>
    <cellStyle name="s_PurpleHeader_Copy of Attrition Rate FTE's Aug 2008_Book2" xfId="4691"/>
    <cellStyle name="s_PurpleHeader_Copy of Attrition Rate FTE's Aug 2008_Retail Scorecard September 2008a" xfId="4692"/>
    <cellStyle name="s_PurpleHeader_Copy of Attrition Rate FTE's Aug 2008_Retail Scorecard September 2008a 2" xfId="4693"/>
    <cellStyle name="s_PurpleHeader_Copy of Attrition Rate FTE's Aug 2008_Retail Scorecard September 2008a 3" xfId="4694"/>
    <cellStyle name="s_PurpleHeader_Copy of Attrition Rate FTE's Aug 2008_Retail Scorecard September 2008a_Sheet2" xfId="4695"/>
    <cellStyle name="s_PurpleHeader_Copy of Attrition Rate FTE's Aug 2008_Retail Scorecard September 2008b" xfId="4696"/>
    <cellStyle name="s_PurpleHeader_Copy of Attrition Rate FTE's Aug 2008_Retail Scorecard September 2008b 2" xfId="4697"/>
    <cellStyle name="s_PurpleHeader_Copy of Attrition Rate FTE's Aug 2008_Retail Scorecard September 2008b 3" xfId="4698"/>
    <cellStyle name="s_PurpleHeader_Copy of Attrition Rate FTE's Aug 2008_Retail Scorecard September 2008b_Sheet2" xfId="4699"/>
    <cellStyle name="s_PurpleHeader_DataLoad_206" xfId="4700"/>
    <cellStyle name="s_PurpleHeader_Generation and NER Stats" xfId="4701"/>
    <cellStyle name="s_PurpleHeader_Group Consolidated Scorecard Dec08 - KM" xfId="4702"/>
    <cellStyle name="s_PurpleHeader_Group TB CONGL029" xfId="4703"/>
    <cellStyle name="s_PurpleHeader_HS&amp;W 2008-23-09" xfId="4704"/>
    <cellStyle name="s_PurpleHeader_HS&amp;W 2008-23-09_Book2" xfId="4705"/>
    <cellStyle name="s_PurpleHeader_HS&amp;W 2008-23-09_Retail Scorecard September 2008a" xfId="4706"/>
    <cellStyle name="s_PurpleHeader_HS&amp;W 2008-23-09_Retail Scorecard September 2008a 2" xfId="4707"/>
    <cellStyle name="s_PurpleHeader_HS&amp;W 2008-23-09_Retail Scorecard September 2008a 3" xfId="4708"/>
    <cellStyle name="s_PurpleHeader_HS&amp;W 2008-23-09_Retail Scorecard September 2008a_Sheet2" xfId="4709"/>
    <cellStyle name="s_PurpleHeader_HS&amp;W 2008-23-09_Retail Scorecard September 2008b" xfId="4710"/>
    <cellStyle name="s_PurpleHeader_HS&amp;W 2008-23-09_Retail Scorecard September 2008b 2" xfId="4711"/>
    <cellStyle name="s_PurpleHeader_HS&amp;W 2008-23-09_Retail Scorecard September 2008b 3" xfId="4712"/>
    <cellStyle name="s_PurpleHeader_HS&amp;W 2008-23-09_Retail Scorecard September 2008b_Sheet2" xfId="4713"/>
    <cellStyle name="s_PurpleHeader_June 10 Board View V1 19-07-10" xfId="4714"/>
    <cellStyle name="s_PurpleHeader_June 10 congl029" xfId="4715"/>
    <cellStyle name="s_PurpleHeader_MaPQuarterlyStats as at 31 December" xfId="4716"/>
    <cellStyle name="s_PurpleHeader_March 09 Board View" xfId="4717"/>
    <cellStyle name="s_PurpleHeader_Net Debt to Equity Ratio 31 12 08" xfId="4718"/>
    <cellStyle name="s_PurpleHeader_September 08 Board View" xfId="4719"/>
    <cellStyle name="s_PurpleHeader_September 08 Mgmt View" xfId="4720"/>
    <cellStyle name="s_PurpleHeader_TB Dec 2009 PowerTax mapping" xfId="4721"/>
    <cellStyle name="s_PurpleHeader_Template Scorecard 2008" xfId="4722"/>
    <cellStyle name="s_PurpleHeader_Template Scorecard 2008_Book2" xfId="4723"/>
    <cellStyle name="s_PurpleHeader_Template Scorecard 2008_Retail Scorecard September 2008a" xfId="4724"/>
    <cellStyle name="s_PurpleHeader_Template Scorecard 2008_Retail Scorecard September 2008a 2" xfId="4725"/>
    <cellStyle name="s_PurpleHeader_Template Scorecard 2008_Retail Scorecard September 2008a 3" xfId="4726"/>
    <cellStyle name="s_PurpleHeader_Template Scorecard 2008_Retail Scorecard September 2008a_Sheet2" xfId="4727"/>
    <cellStyle name="s_PurpleHeader_Template Scorecard 2008_Retail Scorecard September 2008b" xfId="4728"/>
    <cellStyle name="s_PurpleHeader_Template Scorecard 2008_Retail Scorecard September 2008b 2" xfId="4729"/>
    <cellStyle name="s_PurpleHeader_Template Scorecard 2008_Retail Scorecard September 2008b 3" xfId="4730"/>
    <cellStyle name="s_PurpleHeader_Template Scorecard 2008_Retail Scorecard September 2008b_Sheet2" xfId="4731"/>
    <cellStyle name="s_PurpleHeader_Template Scorecard 20081" xfId="4732"/>
    <cellStyle name="s_PurpleHeader_Template Scorecard 20081_Book2" xfId="4733"/>
    <cellStyle name="s_PurpleHeader_Template Scorecard 20081_Retail Scorecard September 2008a" xfId="4734"/>
    <cellStyle name="s_PurpleHeader_Template Scorecard 20081_Retail Scorecard September 2008a 2" xfId="4735"/>
    <cellStyle name="s_PurpleHeader_Template Scorecard 20081_Retail Scorecard September 2008a 3" xfId="4736"/>
    <cellStyle name="s_PurpleHeader_Template Scorecard 20081_Retail Scorecard September 2008a_Sheet2" xfId="4737"/>
    <cellStyle name="s_PurpleHeader_Template Scorecard 20081_Retail Scorecard September 2008b" xfId="4738"/>
    <cellStyle name="s_PurpleHeader_Template Scorecard 20081_Retail Scorecard September 2008b 2" xfId="4739"/>
    <cellStyle name="s_PurpleHeader_Template Scorecard 20081_Retail Scorecard September 2008b 3" xfId="4740"/>
    <cellStyle name="s_PurpleHeader_Template Scorecard 20081_Retail Scorecard September 2008b_Sheet2" xfId="4741"/>
    <cellStyle name="s_TotalBackground" xfId="4742"/>
    <cellStyle name="s_TotalBackground_2010 MEL Parent Tax Bal Sheet" xfId="4743"/>
    <cellStyle name="s_TotalBackground_Attrition Rate Scorecard - October 2008" xfId="4744"/>
    <cellStyle name="s_TotalBackground_Attrition Rate Scorecard - October 2008 2" xfId="4745"/>
    <cellStyle name="s_TotalBackground_Attrition Rate Scorecard - October 2008 3" xfId="4746"/>
    <cellStyle name="s_TotalBackground_Attrition Rate Scorecard - September 2008" xfId="4747"/>
    <cellStyle name="s_TotalBackground_Attrition Rate Scorecard - September 2008 2" xfId="4748"/>
    <cellStyle name="s_TotalBackground_Attrition Rate Scorecard - September 2008 3" xfId="4749"/>
    <cellStyle name="s_TotalBackground_B3-December 08 Board View (Half Yr Adj)" xfId="4750"/>
    <cellStyle name="s_TotalBackground_CONGL029" xfId="4751"/>
    <cellStyle name="s_TotalBackground_CONGL029 2" xfId="4752"/>
    <cellStyle name="s_TotalBackground_CONGL029 3" xfId="4753"/>
    <cellStyle name="s_TotalBackground_Consolidation Schedule December 2008" xfId="4754"/>
    <cellStyle name="s_TotalBackground_Consolidation Schedule December 2008 no ARC Impairment-FINAL" xfId="4755"/>
    <cellStyle name="s_TotalBackground_Consolidation Schedule December 2008 no ARC Impairment-FINAL 2" xfId="4756"/>
    <cellStyle name="s_TotalBackground_Consolidation Schedule December 2008 no ARC Impairment-FINAL 3" xfId="4757"/>
    <cellStyle name="s_TotalBackground_Copy of Attrition Rate FTE's Aug 2008" xfId="4758"/>
    <cellStyle name="s_TotalBackground_Copy of Attrition Rate FTE's Aug 2008 2" xfId="4759"/>
    <cellStyle name="s_TotalBackground_Copy of Attrition Rate FTE's Aug 2008 3" xfId="4760"/>
    <cellStyle name="s_TotalBackground_Generation and NER Stats" xfId="4761"/>
    <cellStyle name="s_TotalBackground_Group Consolidated Scorecard Dec08 - KM" xfId="4762"/>
    <cellStyle name="s_TotalBackground_Group TB CONGL029" xfId="4763"/>
    <cellStyle name="s_TotalBackground_HS&amp;W 2008-23-09" xfId="4764"/>
    <cellStyle name="s_TotalBackground_HS&amp;W 2008-23-09 2" xfId="4765"/>
    <cellStyle name="s_TotalBackground_HS&amp;W 2008-23-09 3" xfId="4766"/>
    <cellStyle name="s_TotalBackground_June 10 Board View V1 19-07-10" xfId="4767"/>
    <cellStyle name="s_TotalBackground_June 10 congl029" xfId="4768"/>
    <cellStyle name="s_TotalBackground_MaPQuarterlyStats as at 31 December" xfId="4769"/>
    <cellStyle name="s_TotalBackground_March 09 Board View" xfId="4770"/>
    <cellStyle name="s_TotalBackground_Net Debt to Equity Ratio 31 12 08" xfId="4771"/>
    <cellStyle name="s_TotalBackground_September 08 Board View" xfId="4772"/>
    <cellStyle name="s_TotalBackground_September 08 Mgmt View" xfId="4773"/>
    <cellStyle name="s_TotalBackground_TB Dec 2009 PowerTax mapping" xfId="4774"/>
    <cellStyle name="s_TotalBackground_Template Scorecard 2008" xfId="4775"/>
    <cellStyle name="s_TotalBackground_Template Scorecard 2008 2" xfId="4776"/>
    <cellStyle name="s_TotalBackground_Template Scorecard 2008 3" xfId="4777"/>
    <cellStyle name="s_TotalBackground_Template Scorecard 20081" xfId="4778"/>
    <cellStyle name="s_TotalBackground_Template Scorecard 20081 2" xfId="4779"/>
    <cellStyle name="s_TotalBackground_Template Scorecard 20081 3" xfId="4780"/>
    <cellStyle name="Satisfaisant" xfId="221"/>
    <cellStyle name="Schlecht" xfId="4781"/>
    <cellStyle name="Schlecht 2" xfId="222"/>
    <cellStyle name="Sortie" xfId="223"/>
    <cellStyle name="Standaard2" xfId="224"/>
    <cellStyle name="Standaard2 2" xfId="225"/>
    <cellStyle name="Standard 2" xfId="226"/>
    <cellStyle name="Standard 2 2" xfId="4782"/>
    <cellStyle name="Standard_Sce_D_Extraction" xfId="4783"/>
    <cellStyle name="Style 1" xfId="4784"/>
    <cellStyle name="Style 1 2" xfId="4785"/>
    <cellStyle name="Style 1 3" xfId="4786"/>
    <cellStyle name="Style 1 3 2" xfId="7850"/>
    <cellStyle name="Style 1 3 3" xfId="7881"/>
    <cellStyle name="Style 1 3 4" xfId="7913"/>
    <cellStyle name="Style 1 3 5" xfId="7819"/>
    <cellStyle name="Style 103" xfId="227"/>
    <cellStyle name="Style 103 10" xfId="4787"/>
    <cellStyle name="Style 103 11" xfId="4788"/>
    <cellStyle name="Style 103 12" xfId="4789"/>
    <cellStyle name="Style 103 2" xfId="228"/>
    <cellStyle name="Style 103 2 2" xfId="4790"/>
    <cellStyle name="Style 103 3" xfId="4791"/>
    <cellStyle name="Style 103 3 2" xfId="4792"/>
    <cellStyle name="Style 103 3 2 2" xfId="4793"/>
    <cellStyle name="Style 103 3 2 3" xfId="4794"/>
    <cellStyle name="Style 103 3 3" xfId="4795"/>
    <cellStyle name="Style 103 3 3 2" xfId="4796"/>
    <cellStyle name="Style 103 3 3 2 2" xfId="4797"/>
    <cellStyle name="Style 103 3 3 3" xfId="4798"/>
    <cellStyle name="Style 103 3 3 3 2" xfId="4799"/>
    <cellStyle name="Style 103 3 3 3 3" xfId="4800"/>
    <cellStyle name="Style 103 3 3 4" xfId="4801"/>
    <cellStyle name="Style 103 3 3 4 2" xfId="4802"/>
    <cellStyle name="Style 103 3 3 5" xfId="4803"/>
    <cellStyle name="Style 103 3 4" xfId="4804"/>
    <cellStyle name="Style 103 3 5" xfId="4805"/>
    <cellStyle name="Style 103 4" xfId="4806"/>
    <cellStyle name="Style 103 4 2" xfId="4807"/>
    <cellStyle name="Style 103 4 2 2" xfId="4808"/>
    <cellStyle name="Style 103 4 2 2 2" xfId="4809"/>
    <cellStyle name="Style 103 4 2 3" xfId="4810"/>
    <cellStyle name="Style 103 4 2 3 2" xfId="4811"/>
    <cellStyle name="Style 103 4 2 3 3" xfId="4812"/>
    <cellStyle name="Style 103 4 2 4" xfId="4813"/>
    <cellStyle name="Style 103 4 2 4 2" xfId="4814"/>
    <cellStyle name="Style 103 4 2 5" xfId="4815"/>
    <cellStyle name="Style 103 4 3" xfId="4816"/>
    <cellStyle name="Style 103 4 3 2" xfId="4817"/>
    <cellStyle name="Style 103 4 4" xfId="4818"/>
    <cellStyle name="Style 103 4 5" xfId="4819"/>
    <cellStyle name="Style 103 5" xfId="4820"/>
    <cellStyle name="Style 103 5 2" xfId="4821"/>
    <cellStyle name="Style 103 5 2 2" xfId="4822"/>
    <cellStyle name="Style 103 5 2 2 2" xfId="4823"/>
    <cellStyle name="Style 103 5 2 3" xfId="4824"/>
    <cellStyle name="Style 103 5 2 3 2" xfId="4825"/>
    <cellStyle name="Style 103 5 2 3 3" xfId="4826"/>
    <cellStyle name="Style 103 5 2 4" xfId="4827"/>
    <cellStyle name="Style 103 5 2 5" xfId="4828"/>
    <cellStyle name="Style 103 5 3" xfId="4829"/>
    <cellStyle name="Style 103 5 3 2" xfId="4830"/>
    <cellStyle name="Style 103 5 4" xfId="4831"/>
    <cellStyle name="Style 103 5 5" xfId="4832"/>
    <cellStyle name="Style 103 6" xfId="4833"/>
    <cellStyle name="Style 103 6 2" xfId="4834"/>
    <cellStyle name="Style 103 6 2 2" xfId="4835"/>
    <cellStyle name="Style 103 6 3" xfId="4836"/>
    <cellStyle name="Style 103 6 3 2" xfId="4837"/>
    <cellStyle name="Style 103 6 3 3" xfId="4838"/>
    <cellStyle name="Style 103 6 4" xfId="4839"/>
    <cellStyle name="Style 103 6 4 2" xfId="4840"/>
    <cellStyle name="Style 103 6 5" xfId="4841"/>
    <cellStyle name="Style 103 7" xfId="4842"/>
    <cellStyle name="Style 103 7 2" xfId="4843"/>
    <cellStyle name="Style 103 7 3" xfId="4844"/>
    <cellStyle name="Style 103 8" xfId="4845"/>
    <cellStyle name="Style 103 9" xfId="4846"/>
    <cellStyle name="Style 103_ADDON" xfId="229"/>
    <cellStyle name="Style 104" xfId="230"/>
    <cellStyle name="Style 104 10" xfId="4847"/>
    <cellStyle name="Style 104 11" xfId="4848"/>
    <cellStyle name="Style 104 12" xfId="4849"/>
    <cellStyle name="Style 104 2" xfId="231"/>
    <cellStyle name="Style 104 2 2" xfId="4850"/>
    <cellStyle name="Style 104 3" xfId="4851"/>
    <cellStyle name="Style 104 3 2" xfId="4852"/>
    <cellStyle name="Style 104 3 2 2" xfId="4853"/>
    <cellStyle name="Style 104 3 2 3" xfId="4854"/>
    <cellStyle name="Style 104 3 3" xfId="4855"/>
    <cellStyle name="Style 104 3 3 2" xfId="4856"/>
    <cellStyle name="Style 104 3 3 2 2" xfId="4857"/>
    <cellStyle name="Style 104 3 3 3" xfId="4858"/>
    <cellStyle name="Style 104 3 3 3 2" xfId="4859"/>
    <cellStyle name="Style 104 3 3 3 3" xfId="4860"/>
    <cellStyle name="Style 104 3 3 4" xfId="4861"/>
    <cellStyle name="Style 104 3 3 4 2" xfId="4862"/>
    <cellStyle name="Style 104 3 3 5" xfId="4863"/>
    <cellStyle name="Style 104 3 4" xfId="4864"/>
    <cellStyle name="Style 104 3 5" xfId="4865"/>
    <cellStyle name="Style 104 4" xfId="4866"/>
    <cellStyle name="Style 104 4 2" xfId="4867"/>
    <cellStyle name="Style 104 4 2 2" xfId="4868"/>
    <cellStyle name="Style 104 4 2 2 2" xfId="4869"/>
    <cellStyle name="Style 104 4 2 3" xfId="4870"/>
    <cellStyle name="Style 104 4 2 3 2" xfId="4871"/>
    <cellStyle name="Style 104 4 2 3 3" xfId="4872"/>
    <cellStyle name="Style 104 4 2 4" xfId="4873"/>
    <cellStyle name="Style 104 4 2 4 2" xfId="4874"/>
    <cellStyle name="Style 104 4 2 5" xfId="4875"/>
    <cellStyle name="Style 104 4 3" xfId="4876"/>
    <cellStyle name="Style 104 4 3 2" xfId="4877"/>
    <cellStyle name="Style 104 4 4" xfId="4878"/>
    <cellStyle name="Style 104 4 5" xfId="4879"/>
    <cellStyle name="Style 104 5" xfId="4880"/>
    <cellStyle name="Style 104 5 2" xfId="4881"/>
    <cellStyle name="Style 104 5 2 2" xfId="4882"/>
    <cellStyle name="Style 104 5 2 2 2" xfId="4883"/>
    <cellStyle name="Style 104 5 2 3" xfId="4884"/>
    <cellStyle name="Style 104 5 2 3 2" xfId="4885"/>
    <cellStyle name="Style 104 5 2 3 3" xfId="4886"/>
    <cellStyle name="Style 104 5 2 4" xfId="4887"/>
    <cellStyle name="Style 104 5 2 5" xfId="4888"/>
    <cellStyle name="Style 104 5 3" xfId="4889"/>
    <cellStyle name="Style 104 5 3 2" xfId="4890"/>
    <cellStyle name="Style 104 5 4" xfId="4891"/>
    <cellStyle name="Style 104 5 5" xfId="4892"/>
    <cellStyle name="Style 104 6" xfId="4893"/>
    <cellStyle name="Style 104 6 2" xfId="4894"/>
    <cellStyle name="Style 104 6 2 2" xfId="4895"/>
    <cellStyle name="Style 104 6 3" xfId="4896"/>
    <cellStyle name="Style 104 6 3 2" xfId="4897"/>
    <cellStyle name="Style 104 6 3 3" xfId="4898"/>
    <cellStyle name="Style 104 6 4" xfId="4899"/>
    <cellStyle name="Style 104 6 4 2" xfId="4900"/>
    <cellStyle name="Style 104 6 5" xfId="4901"/>
    <cellStyle name="Style 104 7" xfId="4902"/>
    <cellStyle name="Style 104 7 2" xfId="4903"/>
    <cellStyle name="Style 104 7 3" xfId="4904"/>
    <cellStyle name="Style 104 8" xfId="4905"/>
    <cellStyle name="Style 104 9" xfId="4906"/>
    <cellStyle name="Style 104_ADDON" xfId="232"/>
    <cellStyle name="Style 105" xfId="233"/>
    <cellStyle name="Style 105 2" xfId="234"/>
    <cellStyle name="Style 105 3" xfId="4907"/>
    <cellStyle name="Style 105 3 2" xfId="4908"/>
    <cellStyle name="Style 105 3 3" xfId="4909"/>
    <cellStyle name="Style 105 3 3 2" xfId="4910"/>
    <cellStyle name="Style 105 3 4" xfId="4911"/>
    <cellStyle name="Style 105 4" xfId="4912"/>
    <cellStyle name="Style 105 4 2" xfId="4913"/>
    <cellStyle name="Style 105 5" xfId="4914"/>
    <cellStyle name="Style 105 6" xfId="4915"/>
    <cellStyle name="Style 105 7" xfId="4916"/>
    <cellStyle name="Style 105_ADDON" xfId="235"/>
    <cellStyle name="Style 106" xfId="236"/>
    <cellStyle name="Style 106 2" xfId="237"/>
    <cellStyle name="Style 106 2 2" xfId="238"/>
    <cellStyle name="Style 106 2 2 2" xfId="239"/>
    <cellStyle name="Style 106 2 2 3" xfId="4917"/>
    <cellStyle name="Style 106 2 3" xfId="240"/>
    <cellStyle name="Style 106 2 4" xfId="4918"/>
    <cellStyle name="Style 106 2 5" xfId="4919"/>
    <cellStyle name="Style 106 3" xfId="4920"/>
    <cellStyle name="Style 106 3 2" xfId="4921"/>
    <cellStyle name="Style 106 3 2 2" xfId="4922"/>
    <cellStyle name="Style 106 3 2 3" xfId="4923"/>
    <cellStyle name="Style 106 3 3" xfId="4924"/>
    <cellStyle name="Style 106 3 3 2" xfId="4925"/>
    <cellStyle name="Style 106 3 3 3" xfId="4926"/>
    <cellStyle name="Style 106 3 4" xfId="4927"/>
    <cellStyle name="Style 106 3 4 2" xfId="4928"/>
    <cellStyle name="Style 106 3 5" xfId="4929"/>
    <cellStyle name="Style 106 4" xfId="4930"/>
    <cellStyle name="Style 106 4 2" xfId="4931"/>
    <cellStyle name="Style 106 4 3" xfId="4932"/>
    <cellStyle name="Style 106 5" xfId="4933"/>
    <cellStyle name="Style 106 6" xfId="4934"/>
    <cellStyle name="Style 106_ADDON" xfId="241"/>
    <cellStyle name="Style 107" xfId="242"/>
    <cellStyle name="Style 107 2" xfId="243"/>
    <cellStyle name="Style 107 3" xfId="4935"/>
    <cellStyle name="Style 107 3 2" xfId="4936"/>
    <cellStyle name="Style 107 3 3" xfId="4937"/>
    <cellStyle name="Style 107 3 3 2" xfId="4938"/>
    <cellStyle name="Style 107 3 4" xfId="4939"/>
    <cellStyle name="Style 107 4" xfId="4940"/>
    <cellStyle name="Style 107 4 2" xfId="4941"/>
    <cellStyle name="Style 107 5" xfId="4942"/>
    <cellStyle name="Style 107 6" xfId="4943"/>
    <cellStyle name="Style 107 7" xfId="4944"/>
    <cellStyle name="Style 107_ADDON" xfId="244"/>
    <cellStyle name="Style 108" xfId="245"/>
    <cellStyle name="Style 108 10" xfId="4945"/>
    <cellStyle name="Style 108 11" xfId="4946"/>
    <cellStyle name="Style 108 12" xfId="4947"/>
    <cellStyle name="Style 108 2" xfId="246"/>
    <cellStyle name="Style 108 2 2" xfId="4948"/>
    <cellStyle name="Style 108 3" xfId="4949"/>
    <cellStyle name="Style 108 3 2" xfId="4950"/>
    <cellStyle name="Style 108 3 2 2" xfId="4951"/>
    <cellStyle name="Style 108 3 2 3" xfId="4952"/>
    <cellStyle name="Style 108 3 3" xfId="4953"/>
    <cellStyle name="Style 108 3 3 2" xfId="4954"/>
    <cellStyle name="Style 108 3 3 2 2" xfId="4955"/>
    <cellStyle name="Style 108 3 3 3" xfId="4956"/>
    <cellStyle name="Style 108 3 3 3 2" xfId="4957"/>
    <cellStyle name="Style 108 3 3 3 3" xfId="4958"/>
    <cellStyle name="Style 108 3 3 4" xfId="4959"/>
    <cellStyle name="Style 108 3 3 4 2" xfId="4960"/>
    <cellStyle name="Style 108 3 3 5" xfId="4961"/>
    <cellStyle name="Style 108 3 4" xfId="4962"/>
    <cellStyle name="Style 108 3 5" xfId="4963"/>
    <cellStyle name="Style 108 4" xfId="4964"/>
    <cellStyle name="Style 108 4 2" xfId="4965"/>
    <cellStyle name="Style 108 4 2 2" xfId="4966"/>
    <cellStyle name="Style 108 4 2 2 2" xfId="4967"/>
    <cellStyle name="Style 108 4 2 3" xfId="4968"/>
    <cellStyle name="Style 108 4 2 3 2" xfId="4969"/>
    <cellStyle name="Style 108 4 2 3 3" xfId="4970"/>
    <cellStyle name="Style 108 4 2 4" xfId="4971"/>
    <cellStyle name="Style 108 4 2 4 2" xfId="4972"/>
    <cellStyle name="Style 108 4 2 5" xfId="4973"/>
    <cellStyle name="Style 108 4 3" xfId="4974"/>
    <cellStyle name="Style 108 4 3 2" xfId="4975"/>
    <cellStyle name="Style 108 4 4" xfId="4976"/>
    <cellStyle name="Style 108 4 5" xfId="4977"/>
    <cellStyle name="Style 108 5" xfId="4978"/>
    <cellStyle name="Style 108 5 2" xfId="4979"/>
    <cellStyle name="Style 108 5 2 2" xfId="4980"/>
    <cellStyle name="Style 108 5 2 2 2" xfId="4981"/>
    <cellStyle name="Style 108 5 2 3" xfId="4982"/>
    <cellStyle name="Style 108 5 2 3 2" xfId="4983"/>
    <cellStyle name="Style 108 5 2 3 3" xfId="4984"/>
    <cellStyle name="Style 108 5 2 4" xfId="4985"/>
    <cellStyle name="Style 108 5 2 5" xfId="4986"/>
    <cellStyle name="Style 108 5 3" xfId="4987"/>
    <cellStyle name="Style 108 5 3 2" xfId="4988"/>
    <cellStyle name="Style 108 5 4" xfId="4989"/>
    <cellStyle name="Style 108 5 5" xfId="4990"/>
    <cellStyle name="Style 108 6" xfId="4991"/>
    <cellStyle name="Style 108 6 2" xfId="4992"/>
    <cellStyle name="Style 108 6 2 2" xfId="4993"/>
    <cellStyle name="Style 108 6 3" xfId="4994"/>
    <cellStyle name="Style 108 6 3 2" xfId="4995"/>
    <cellStyle name="Style 108 6 3 3" xfId="4996"/>
    <cellStyle name="Style 108 6 4" xfId="4997"/>
    <cellStyle name="Style 108 6 4 2" xfId="4998"/>
    <cellStyle name="Style 108 6 5" xfId="4999"/>
    <cellStyle name="Style 108 7" xfId="5000"/>
    <cellStyle name="Style 108 7 2" xfId="5001"/>
    <cellStyle name="Style 108 7 3" xfId="5002"/>
    <cellStyle name="Style 108 8" xfId="5003"/>
    <cellStyle name="Style 108 9" xfId="5004"/>
    <cellStyle name="Style 108_ADDON" xfId="247"/>
    <cellStyle name="Style 109" xfId="248"/>
    <cellStyle name="Style 109 2" xfId="249"/>
    <cellStyle name="Style 109 2 2" xfId="250"/>
    <cellStyle name="Style 109 2 2 2" xfId="251"/>
    <cellStyle name="Style 109 2 2 3" xfId="5005"/>
    <cellStyle name="Style 109 2 3" xfId="252"/>
    <cellStyle name="Style 109 2 4" xfId="5006"/>
    <cellStyle name="Style 109 2 5" xfId="5007"/>
    <cellStyle name="Style 109 3" xfId="5008"/>
    <cellStyle name="Style 109 3 2" xfId="5009"/>
    <cellStyle name="Style 109 3 2 2" xfId="5010"/>
    <cellStyle name="Style 109 3 2 3" xfId="5011"/>
    <cellStyle name="Style 109 3 3" xfId="5012"/>
    <cellStyle name="Style 109 3 3 2" xfId="5013"/>
    <cellStyle name="Style 109 3 3 3" xfId="5014"/>
    <cellStyle name="Style 109 3 4" xfId="5015"/>
    <cellStyle name="Style 109 3 4 2" xfId="5016"/>
    <cellStyle name="Style 109 3 5" xfId="5017"/>
    <cellStyle name="Style 109 4" xfId="5018"/>
    <cellStyle name="Style 109 4 2" xfId="5019"/>
    <cellStyle name="Style 109 4 3" xfId="5020"/>
    <cellStyle name="Style 109 5" xfId="5021"/>
    <cellStyle name="Style 109 6" xfId="5022"/>
    <cellStyle name="Style 109_ADDON" xfId="253"/>
    <cellStyle name="Style 110" xfId="254"/>
    <cellStyle name="Style 110 2" xfId="255"/>
    <cellStyle name="Style 110 2 2" xfId="256"/>
    <cellStyle name="Style 110 2 2 2" xfId="257"/>
    <cellStyle name="Style 110 2 2 3" xfId="5023"/>
    <cellStyle name="Style 110 2 3" xfId="258"/>
    <cellStyle name="Style 110 2 4" xfId="5024"/>
    <cellStyle name="Style 110 2 5" xfId="5025"/>
    <cellStyle name="Style 110 3" xfId="5026"/>
    <cellStyle name="Style 110 3 2" xfId="5027"/>
    <cellStyle name="Style 110 3 2 2" xfId="5028"/>
    <cellStyle name="Style 110 3 2 3" xfId="5029"/>
    <cellStyle name="Style 110 3 3" xfId="5030"/>
    <cellStyle name="Style 110 3 3 2" xfId="5031"/>
    <cellStyle name="Style 110 3 3 3" xfId="5032"/>
    <cellStyle name="Style 110 3 4" xfId="5033"/>
    <cellStyle name="Style 110 3 4 2" xfId="5034"/>
    <cellStyle name="Style 110 3 5" xfId="5035"/>
    <cellStyle name="Style 110 4" xfId="5036"/>
    <cellStyle name="Style 110 4 2" xfId="5037"/>
    <cellStyle name="Style 110 4 3" xfId="5038"/>
    <cellStyle name="Style 110 5" xfId="5039"/>
    <cellStyle name="Style 110 6" xfId="5040"/>
    <cellStyle name="Style 110_ADDON" xfId="259"/>
    <cellStyle name="Style 114" xfId="260"/>
    <cellStyle name="Style 114 10" xfId="5041"/>
    <cellStyle name="Style 114 11" xfId="5042"/>
    <cellStyle name="Style 114 12" xfId="5043"/>
    <cellStyle name="Style 114 2" xfId="261"/>
    <cellStyle name="Style 114 2 2" xfId="5044"/>
    <cellStyle name="Style 114 3" xfId="5045"/>
    <cellStyle name="Style 114 3 2" xfId="5046"/>
    <cellStyle name="Style 114 3 2 2" xfId="5047"/>
    <cellStyle name="Style 114 3 2 3" xfId="5048"/>
    <cellStyle name="Style 114 3 3" xfId="5049"/>
    <cellStyle name="Style 114 3 3 2" xfId="5050"/>
    <cellStyle name="Style 114 3 3 2 2" xfId="5051"/>
    <cellStyle name="Style 114 3 3 3" xfId="5052"/>
    <cellStyle name="Style 114 3 3 3 2" xfId="5053"/>
    <cellStyle name="Style 114 3 3 3 3" xfId="5054"/>
    <cellStyle name="Style 114 3 3 4" xfId="5055"/>
    <cellStyle name="Style 114 3 3 4 2" xfId="5056"/>
    <cellStyle name="Style 114 3 3 5" xfId="5057"/>
    <cellStyle name="Style 114 3 4" xfId="5058"/>
    <cellStyle name="Style 114 3 5" xfId="5059"/>
    <cellStyle name="Style 114 4" xfId="5060"/>
    <cellStyle name="Style 114 4 2" xfId="5061"/>
    <cellStyle name="Style 114 4 2 2" xfId="5062"/>
    <cellStyle name="Style 114 4 2 2 2" xfId="5063"/>
    <cellStyle name="Style 114 4 2 3" xfId="5064"/>
    <cellStyle name="Style 114 4 2 3 2" xfId="5065"/>
    <cellStyle name="Style 114 4 2 3 3" xfId="5066"/>
    <cellStyle name="Style 114 4 2 4" xfId="5067"/>
    <cellStyle name="Style 114 4 2 4 2" xfId="5068"/>
    <cellStyle name="Style 114 4 2 5" xfId="5069"/>
    <cellStyle name="Style 114 4 3" xfId="5070"/>
    <cellStyle name="Style 114 4 3 2" xfId="5071"/>
    <cellStyle name="Style 114 4 4" xfId="5072"/>
    <cellStyle name="Style 114 4 5" xfId="5073"/>
    <cellStyle name="Style 114 5" xfId="5074"/>
    <cellStyle name="Style 114 5 2" xfId="5075"/>
    <cellStyle name="Style 114 5 2 2" xfId="5076"/>
    <cellStyle name="Style 114 5 2 2 2" xfId="5077"/>
    <cellStyle name="Style 114 5 2 3" xfId="5078"/>
    <cellStyle name="Style 114 5 2 3 2" xfId="5079"/>
    <cellStyle name="Style 114 5 2 3 3" xfId="5080"/>
    <cellStyle name="Style 114 5 2 4" xfId="5081"/>
    <cellStyle name="Style 114 5 2 5" xfId="5082"/>
    <cellStyle name="Style 114 5 3" xfId="5083"/>
    <cellStyle name="Style 114 5 3 2" xfId="5084"/>
    <cellStyle name="Style 114 5 4" xfId="5085"/>
    <cellStyle name="Style 114 5 5" xfId="5086"/>
    <cellStyle name="Style 114 6" xfId="5087"/>
    <cellStyle name="Style 114 6 2" xfId="5088"/>
    <cellStyle name="Style 114 6 2 2" xfId="5089"/>
    <cellStyle name="Style 114 6 3" xfId="5090"/>
    <cellStyle name="Style 114 6 3 2" xfId="5091"/>
    <cellStyle name="Style 114 6 3 3" xfId="5092"/>
    <cellStyle name="Style 114 6 4" xfId="5093"/>
    <cellStyle name="Style 114 6 4 2" xfId="5094"/>
    <cellStyle name="Style 114 6 5" xfId="5095"/>
    <cellStyle name="Style 114 7" xfId="5096"/>
    <cellStyle name="Style 114 7 2" xfId="5097"/>
    <cellStyle name="Style 114 7 3" xfId="5098"/>
    <cellStyle name="Style 114 8" xfId="5099"/>
    <cellStyle name="Style 114 9" xfId="5100"/>
    <cellStyle name="Style 114_ADDON" xfId="262"/>
    <cellStyle name="Style 115" xfId="263"/>
    <cellStyle name="Style 115 10" xfId="5101"/>
    <cellStyle name="Style 115 11" xfId="5102"/>
    <cellStyle name="Style 115 12" xfId="5103"/>
    <cellStyle name="Style 115 2" xfId="264"/>
    <cellStyle name="Style 115 2 2" xfId="5104"/>
    <cellStyle name="Style 115 3" xfId="5105"/>
    <cellStyle name="Style 115 3 2" xfId="5106"/>
    <cellStyle name="Style 115 3 2 2" xfId="5107"/>
    <cellStyle name="Style 115 3 2 3" xfId="5108"/>
    <cellStyle name="Style 115 3 3" xfId="5109"/>
    <cellStyle name="Style 115 3 3 2" xfId="5110"/>
    <cellStyle name="Style 115 3 3 2 2" xfId="5111"/>
    <cellStyle name="Style 115 3 3 3" xfId="5112"/>
    <cellStyle name="Style 115 3 3 3 2" xfId="5113"/>
    <cellStyle name="Style 115 3 3 3 3" xfId="5114"/>
    <cellStyle name="Style 115 3 3 4" xfId="5115"/>
    <cellStyle name="Style 115 3 3 4 2" xfId="5116"/>
    <cellStyle name="Style 115 3 3 5" xfId="5117"/>
    <cellStyle name="Style 115 3 4" xfId="5118"/>
    <cellStyle name="Style 115 3 5" xfId="5119"/>
    <cellStyle name="Style 115 4" xfId="5120"/>
    <cellStyle name="Style 115 4 2" xfId="5121"/>
    <cellStyle name="Style 115 4 2 2" xfId="5122"/>
    <cellStyle name="Style 115 4 2 2 2" xfId="5123"/>
    <cellStyle name="Style 115 4 2 3" xfId="5124"/>
    <cellStyle name="Style 115 4 2 3 2" xfId="5125"/>
    <cellStyle name="Style 115 4 2 3 3" xfId="5126"/>
    <cellStyle name="Style 115 4 2 4" xfId="5127"/>
    <cellStyle name="Style 115 4 2 4 2" xfId="5128"/>
    <cellStyle name="Style 115 4 2 5" xfId="5129"/>
    <cellStyle name="Style 115 4 3" xfId="5130"/>
    <cellStyle name="Style 115 4 3 2" xfId="5131"/>
    <cellStyle name="Style 115 4 4" xfId="5132"/>
    <cellStyle name="Style 115 4 5" xfId="5133"/>
    <cellStyle name="Style 115 5" xfId="5134"/>
    <cellStyle name="Style 115 5 2" xfId="5135"/>
    <cellStyle name="Style 115 5 2 2" xfId="5136"/>
    <cellStyle name="Style 115 5 2 2 2" xfId="5137"/>
    <cellStyle name="Style 115 5 2 3" xfId="5138"/>
    <cellStyle name="Style 115 5 2 3 2" xfId="5139"/>
    <cellStyle name="Style 115 5 2 3 3" xfId="5140"/>
    <cellStyle name="Style 115 5 2 4" xfId="5141"/>
    <cellStyle name="Style 115 5 2 5" xfId="5142"/>
    <cellStyle name="Style 115 5 3" xfId="5143"/>
    <cellStyle name="Style 115 5 3 2" xfId="5144"/>
    <cellStyle name="Style 115 5 4" xfId="5145"/>
    <cellStyle name="Style 115 5 5" xfId="5146"/>
    <cellStyle name="Style 115 6" xfId="5147"/>
    <cellStyle name="Style 115 6 2" xfId="5148"/>
    <cellStyle name="Style 115 6 2 2" xfId="5149"/>
    <cellStyle name="Style 115 6 3" xfId="5150"/>
    <cellStyle name="Style 115 6 3 2" xfId="5151"/>
    <cellStyle name="Style 115 6 3 3" xfId="5152"/>
    <cellStyle name="Style 115 6 4" xfId="5153"/>
    <cellStyle name="Style 115 6 4 2" xfId="5154"/>
    <cellStyle name="Style 115 6 5" xfId="5155"/>
    <cellStyle name="Style 115 7" xfId="5156"/>
    <cellStyle name="Style 115 7 2" xfId="5157"/>
    <cellStyle name="Style 115 7 3" xfId="5158"/>
    <cellStyle name="Style 115 8" xfId="5159"/>
    <cellStyle name="Style 115 9" xfId="5160"/>
    <cellStyle name="Style 115_ADDON" xfId="265"/>
    <cellStyle name="Style 116" xfId="266"/>
    <cellStyle name="Style 116 2" xfId="267"/>
    <cellStyle name="Style 116 3" xfId="5161"/>
    <cellStyle name="Style 116 3 2" xfId="5162"/>
    <cellStyle name="Style 116 3 3" xfId="5163"/>
    <cellStyle name="Style 116 3 3 2" xfId="5164"/>
    <cellStyle name="Style 116 3 4" xfId="5165"/>
    <cellStyle name="Style 116 4" xfId="5166"/>
    <cellStyle name="Style 116 4 2" xfId="5167"/>
    <cellStyle name="Style 116 5" xfId="5168"/>
    <cellStyle name="Style 116 6" xfId="5169"/>
    <cellStyle name="Style 116 7" xfId="5170"/>
    <cellStyle name="Style 116_ADDON" xfId="268"/>
    <cellStyle name="Style 117" xfId="269"/>
    <cellStyle name="Style 117 2" xfId="270"/>
    <cellStyle name="Style 117 2 2" xfId="271"/>
    <cellStyle name="Style 117 2 2 2" xfId="272"/>
    <cellStyle name="Style 117 2 2 3" xfId="5171"/>
    <cellStyle name="Style 117 2 3" xfId="273"/>
    <cellStyle name="Style 117 2 4" xfId="5172"/>
    <cellStyle name="Style 117 2 5" xfId="5173"/>
    <cellStyle name="Style 117 3" xfId="5174"/>
    <cellStyle name="Style 117 3 2" xfId="5175"/>
    <cellStyle name="Style 117 3 2 2" xfId="5176"/>
    <cellStyle name="Style 117 3 2 3" xfId="5177"/>
    <cellStyle name="Style 117 3 3" xfId="5178"/>
    <cellStyle name="Style 117 3 3 2" xfId="5179"/>
    <cellStyle name="Style 117 3 3 3" xfId="5180"/>
    <cellStyle name="Style 117 3 4" xfId="5181"/>
    <cellStyle name="Style 117 3 4 2" xfId="5182"/>
    <cellStyle name="Style 117 3 5" xfId="5183"/>
    <cellStyle name="Style 117 4" xfId="5184"/>
    <cellStyle name="Style 117 4 2" xfId="5185"/>
    <cellStyle name="Style 117 4 3" xfId="5186"/>
    <cellStyle name="Style 117 5" xfId="5187"/>
    <cellStyle name="Style 117 6" xfId="5188"/>
    <cellStyle name="Style 117_ADDON" xfId="274"/>
    <cellStyle name="Style 118" xfId="275"/>
    <cellStyle name="Style 118 2" xfId="276"/>
    <cellStyle name="Style 118 3" xfId="5189"/>
    <cellStyle name="Style 118 3 2" xfId="5190"/>
    <cellStyle name="Style 118 3 3" xfId="5191"/>
    <cellStyle name="Style 118 3 3 2" xfId="5192"/>
    <cellStyle name="Style 118 3 4" xfId="5193"/>
    <cellStyle name="Style 118 4" xfId="5194"/>
    <cellStyle name="Style 118 4 2" xfId="5195"/>
    <cellStyle name="Style 118 5" xfId="5196"/>
    <cellStyle name="Style 118 6" xfId="5197"/>
    <cellStyle name="Style 118 7" xfId="5198"/>
    <cellStyle name="Style 118_ADDON" xfId="277"/>
    <cellStyle name="Style 119" xfId="278"/>
    <cellStyle name="Style 119 10" xfId="5199"/>
    <cellStyle name="Style 119 11" xfId="5200"/>
    <cellStyle name="Style 119 12" xfId="5201"/>
    <cellStyle name="Style 119 2" xfId="279"/>
    <cellStyle name="Style 119 2 2" xfId="5202"/>
    <cellStyle name="Style 119 3" xfId="5203"/>
    <cellStyle name="Style 119 3 2" xfId="5204"/>
    <cellStyle name="Style 119 3 2 2" xfId="5205"/>
    <cellStyle name="Style 119 3 2 3" xfId="5206"/>
    <cellStyle name="Style 119 3 3" xfId="5207"/>
    <cellStyle name="Style 119 3 3 2" xfId="5208"/>
    <cellStyle name="Style 119 3 3 2 2" xfId="5209"/>
    <cellStyle name="Style 119 3 3 3" xfId="5210"/>
    <cellStyle name="Style 119 3 3 3 2" xfId="5211"/>
    <cellStyle name="Style 119 3 3 3 3" xfId="5212"/>
    <cellStyle name="Style 119 3 3 4" xfId="5213"/>
    <cellStyle name="Style 119 3 3 4 2" xfId="5214"/>
    <cellStyle name="Style 119 3 3 5" xfId="5215"/>
    <cellStyle name="Style 119 3 4" xfId="5216"/>
    <cellStyle name="Style 119 3 5" xfId="5217"/>
    <cellStyle name="Style 119 4" xfId="5218"/>
    <cellStyle name="Style 119 4 2" xfId="5219"/>
    <cellStyle name="Style 119 4 2 2" xfId="5220"/>
    <cellStyle name="Style 119 4 2 2 2" xfId="5221"/>
    <cellStyle name="Style 119 4 2 3" xfId="5222"/>
    <cellStyle name="Style 119 4 2 3 2" xfId="5223"/>
    <cellStyle name="Style 119 4 2 3 3" xfId="5224"/>
    <cellStyle name="Style 119 4 2 4" xfId="5225"/>
    <cellStyle name="Style 119 4 2 4 2" xfId="5226"/>
    <cellStyle name="Style 119 4 2 5" xfId="5227"/>
    <cellStyle name="Style 119 4 3" xfId="5228"/>
    <cellStyle name="Style 119 4 3 2" xfId="5229"/>
    <cellStyle name="Style 119 4 4" xfId="5230"/>
    <cellStyle name="Style 119 4 5" xfId="5231"/>
    <cellStyle name="Style 119 5" xfId="5232"/>
    <cellStyle name="Style 119 5 2" xfId="5233"/>
    <cellStyle name="Style 119 5 2 2" xfId="5234"/>
    <cellStyle name="Style 119 5 2 2 2" xfId="5235"/>
    <cellStyle name="Style 119 5 2 3" xfId="5236"/>
    <cellStyle name="Style 119 5 2 3 2" xfId="5237"/>
    <cellStyle name="Style 119 5 2 3 3" xfId="5238"/>
    <cellStyle name="Style 119 5 2 4" xfId="5239"/>
    <cellStyle name="Style 119 5 2 5" xfId="5240"/>
    <cellStyle name="Style 119 5 3" xfId="5241"/>
    <cellStyle name="Style 119 5 3 2" xfId="5242"/>
    <cellStyle name="Style 119 5 4" xfId="5243"/>
    <cellStyle name="Style 119 5 5" xfId="5244"/>
    <cellStyle name="Style 119 6" xfId="5245"/>
    <cellStyle name="Style 119 6 2" xfId="5246"/>
    <cellStyle name="Style 119 6 2 2" xfId="5247"/>
    <cellStyle name="Style 119 6 3" xfId="5248"/>
    <cellStyle name="Style 119 6 3 2" xfId="5249"/>
    <cellStyle name="Style 119 6 3 3" xfId="5250"/>
    <cellStyle name="Style 119 6 4" xfId="5251"/>
    <cellStyle name="Style 119 6 4 2" xfId="5252"/>
    <cellStyle name="Style 119 6 5" xfId="5253"/>
    <cellStyle name="Style 119 7" xfId="5254"/>
    <cellStyle name="Style 119 7 2" xfId="5255"/>
    <cellStyle name="Style 119 7 3" xfId="5256"/>
    <cellStyle name="Style 119 8" xfId="5257"/>
    <cellStyle name="Style 119 9" xfId="5258"/>
    <cellStyle name="Style 119_ADDON" xfId="280"/>
    <cellStyle name="Style 120" xfId="281"/>
    <cellStyle name="Style 120 2" xfId="282"/>
    <cellStyle name="Style 120 2 2" xfId="283"/>
    <cellStyle name="Style 120 2 2 2" xfId="284"/>
    <cellStyle name="Style 120 2 2 3" xfId="5259"/>
    <cellStyle name="Style 120 2 3" xfId="285"/>
    <cellStyle name="Style 120 2 4" xfId="5260"/>
    <cellStyle name="Style 120 2 5" xfId="5261"/>
    <cellStyle name="Style 120 3" xfId="5262"/>
    <cellStyle name="Style 120 3 2" xfId="5263"/>
    <cellStyle name="Style 120 3 2 2" xfId="5264"/>
    <cellStyle name="Style 120 3 2 3" xfId="5265"/>
    <cellStyle name="Style 120 3 3" xfId="5266"/>
    <cellStyle name="Style 120 3 3 2" xfId="5267"/>
    <cellStyle name="Style 120 3 3 3" xfId="5268"/>
    <cellStyle name="Style 120 3 4" xfId="5269"/>
    <cellStyle name="Style 120 3 4 2" xfId="5270"/>
    <cellStyle name="Style 120 3 5" xfId="5271"/>
    <cellStyle name="Style 120 4" xfId="5272"/>
    <cellStyle name="Style 120 4 2" xfId="5273"/>
    <cellStyle name="Style 120 4 3" xfId="5274"/>
    <cellStyle name="Style 120 5" xfId="5275"/>
    <cellStyle name="Style 120 6" xfId="5276"/>
    <cellStyle name="Style 120_ADDON" xfId="286"/>
    <cellStyle name="Style 121" xfId="287"/>
    <cellStyle name="Style 121 2" xfId="288"/>
    <cellStyle name="Style 121 2 2" xfId="289"/>
    <cellStyle name="Style 121 2 2 2" xfId="290"/>
    <cellStyle name="Style 121 2 2 3" xfId="5277"/>
    <cellStyle name="Style 121 2 3" xfId="291"/>
    <cellStyle name="Style 121 2 4" xfId="5278"/>
    <cellStyle name="Style 121 2 5" xfId="5279"/>
    <cellStyle name="Style 121 3" xfId="5280"/>
    <cellStyle name="Style 121 3 2" xfId="5281"/>
    <cellStyle name="Style 121 3 2 2" xfId="5282"/>
    <cellStyle name="Style 121 3 2 3" xfId="5283"/>
    <cellStyle name="Style 121 3 3" xfId="5284"/>
    <cellStyle name="Style 121 3 3 2" xfId="5285"/>
    <cellStyle name="Style 121 3 3 3" xfId="5286"/>
    <cellStyle name="Style 121 3 4" xfId="5287"/>
    <cellStyle name="Style 121 3 4 2" xfId="5288"/>
    <cellStyle name="Style 121 3 5" xfId="5289"/>
    <cellStyle name="Style 121 4" xfId="5290"/>
    <cellStyle name="Style 121 4 2" xfId="5291"/>
    <cellStyle name="Style 121 4 3" xfId="5292"/>
    <cellStyle name="Style 121 5" xfId="5293"/>
    <cellStyle name="Style 121 6" xfId="5294"/>
    <cellStyle name="Style 121_ADDON" xfId="292"/>
    <cellStyle name="Style 126" xfId="293"/>
    <cellStyle name="Style 126 10" xfId="5295"/>
    <cellStyle name="Style 126 11" xfId="5296"/>
    <cellStyle name="Style 126 12" xfId="5297"/>
    <cellStyle name="Style 126 2" xfId="294"/>
    <cellStyle name="Style 126 2 2" xfId="5298"/>
    <cellStyle name="Style 126 3" xfId="5299"/>
    <cellStyle name="Style 126 3 2" xfId="5300"/>
    <cellStyle name="Style 126 3 2 2" xfId="5301"/>
    <cellStyle name="Style 126 3 2 3" xfId="5302"/>
    <cellStyle name="Style 126 3 3" xfId="5303"/>
    <cellStyle name="Style 126 3 3 2" xfId="5304"/>
    <cellStyle name="Style 126 3 3 2 2" xfId="5305"/>
    <cellStyle name="Style 126 3 3 3" xfId="5306"/>
    <cellStyle name="Style 126 3 3 3 2" xfId="5307"/>
    <cellStyle name="Style 126 3 3 3 3" xfId="5308"/>
    <cellStyle name="Style 126 3 3 4" xfId="5309"/>
    <cellStyle name="Style 126 3 3 4 2" xfId="5310"/>
    <cellStyle name="Style 126 3 3 5" xfId="5311"/>
    <cellStyle name="Style 126 3 4" xfId="5312"/>
    <cellStyle name="Style 126 3 5" xfId="5313"/>
    <cellStyle name="Style 126 4" xfId="5314"/>
    <cellStyle name="Style 126 4 2" xfId="5315"/>
    <cellStyle name="Style 126 4 2 2" xfId="5316"/>
    <cellStyle name="Style 126 4 2 2 2" xfId="5317"/>
    <cellStyle name="Style 126 4 2 3" xfId="5318"/>
    <cellStyle name="Style 126 4 2 3 2" xfId="5319"/>
    <cellStyle name="Style 126 4 2 3 3" xfId="5320"/>
    <cellStyle name="Style 126 4 2 4" xfId="5321"/>
    <cellStyle name="Style 126 4 2 4 2" xfId="5322"/>
    <cellStyle name="Style 126 4 2 5" xfId="5323"/>
    <cellStyle name="Style 126 4 3" xfId="5324"/>
    <cellStyle name="Style 126 4 3 2" xfId="5325"/>
    <cellStyle name="Style 126 4 4" xfId="5326"/>
    <cellStyle name="Style 126 4 5" xfId="5327"/>
    <cellStyle name="Style 126 5" xfId="5328"/>
    <cellStyle name="Style 126 5 2" xfId="5329"/>
    <cellStyle name="Style 126 5 2 2" xfId="5330"/>
    <cellStyle name="Style 126 5 2 2 2" xfId="5331"/>
    <cellStyle name="Style 126 5 2 3" xfId="5332"/>
    <cellStyle name="Style 126 5 2 3 2" xfId="5333"/>
    <cellStyle name="Style 126 5 2 3 3" xfId="5334"/>
    <cellStyle name="Style 126 5 2 4" xfId="5335"/>
    <cellStyle name="Style 126 5 2 5" xfId="5336"/>
    <cellStyle name="Style 126 5 3" xfId="5337"/>
    <cellStyle name="Style 126 5 3 2" xfId="5338"/>
    <cellStyle name="Style 126 5 4" xfId="5339"/>
    <cellStyle name="Style 126 5 5" xfId="5340"/>
    <cellStyle name="Style 126 6" xfId="5341"/>
    <cellStyle name="Style 126 6 2" xfId="5342"/>
    <cellStyle name="Style 126 6 2 2" xfId="5343"/>
    <cellStyle name="Style 126 6 3" xfId="5344"/>
    <cellStyle name="Style 126 6 3 2" xfId="5345"/>
    <cellStyle name="Style 126 6 3 3" xfId="5346"/>
    <cellStyle name="Style 126 6 4" xfId="5347"/>
    <cellStyle name="Style 126 6 4 2" xfId="5348"/>
    <cellStyle name="Style 126 6 5" xfId="5349"/>
    <cellStyle name="Style 126 7" xfId="5350"/>
    <cellStyle name="Style 126 7 2" xfId="5351"/>
    <cellStyle name="Style 126 7 3" xfId="5352"/>
    <cellStyle name="Style 126 8" xfId="5353"/>
    <cellStyle name="Style 126 9" xfId="5354"/>
    <cellStyle name="Style 126_ADDON" xfId="295"/>
    <cellStyle name="Style 127" xfId="296"/>
    <cellStyle name="Style 127 2" xfId="297"/>
    <cellStyle name="Style 127 3" xfId="5355"/>
    <cellStyle name="Style 127 3 2" xfId="5356"/>
    <cellStyle name="Style 127 3 3" xfId="5357"/>
    <cellStyle name="Style 127 3 3 2" xfId="5358"/>
    <cellStyle name="Style 127 3 4" xfId="5359"/>
    <cellStyle name="Style 127 4" xfId="5360"/>
    <cellStyle name="Style 127 4 2" xfId="5361"/>
    <cellStyle name="Style 127 5" xfId="5362"/>
    <cellStyle name="Style 127 6" xfId="5363"/>
    <cellStyle name="Style 127 7" xfId="5364"/>
    <cellStyle name="Style 127_ADDON" xfId="298"/>
    <cellStyle name="Style 128" xfId="299"/>
    <cellStyle name="Style 128 2" xfId="300"/>
    <cellStyle name="Style 128 2 2" xfId="301"/>
    <cellStyle name="Style 128 2 2 2" xfId="302"/>
    <cellStyle name="Style 128 2 2 3" xfId="5365"/>
    <cellStyle name="Style 128 2 3" xfId="303"/>
    <cellStyle name="Style 128 2 4" xfId="5366"/>
    <cellStyle name="Style 128 2 5" xfId="5367"/>
    <cellStyle name="Style 128 3" xfId="5368"/>
    <cellStyle name="Style 128 3 2" xfId="5369"/>
    <cellStyle name="Style 128 3 2 2" xfId="5370"/>
    <cellStyle name="Style 128 3 2 3" xfId="5371"/>
    <cellStyle name="Style 128 3 3" xfId="5372"/>
    <cellStyle name="Style 128 3 3 2" xfId="5373"/>
    <cellStyle name="Style 128 3 3 3" xfId="5374"/>
    <cellStyle name="Style 128 3 4" xfId="5375"/>
    <cellStyle name="Style 128 3 4 2" xfId="5376"/>
    <cellStyle name="Style 128 3 5" xfId="5377"/>
    <cellStyle name="Style 128 4" xfId="5378"/>
    <cellStyle name="Style 128 4 2" xfId="5379"/>
    <cellStyle name="Style 128 4 3" xfId="5380"/>
    <cellStyle name="Style 128 5" xfId="5381"/>
    <cellStyle name="Style 128 6" xfId="5382"/>
    <cellStyle name="Style 128_ADDON" xfId="304"/>
    <cellStyle name="Style 129" xfId="305"/>
    <cellStyle name="Style 129 2" xfId="306"/>
    <cellStyle name="Style 129 3" xfId="5383"/>
    <cellStyle name="Style 129 3 2" xfId="5384"/>
    <cellStyle name="Style 129 3 3" xfId="5385"/>
    <cellStyle name="Style 129 3 3 2" xfId="5386"/>
    <cellStyle name="Style 129 3 4" xfId="5387"/>
    <cellStyle name="Style 129 4" xfId="5388"/>
    <cellStyle name="Style 129 4 2" xfId="5389"/>
    <cellStyle name="Style 129 5" xfId="5390"/>
    <cellStyle name="Style 129 6" xfId="5391"/>
    <cellStyle name="Style 129 7" xfId="5392"/>
    <cellStyle name="Style 129_ADDON" xfId="307"/>
    <cellStyle name="Style 130" xfId="308"/>
    <cellStyle name="Style 130 10" xfId="5393"/>
    <cellStyle name="Style 130 11" xfId="5394"/>
    <cellStyle name="Style 130 12" xfId="5395"/>
    <cellStyle name="Style 130 2" xfId="309"/>
    <cellStyle name="Style 130 2 2" xfId="5396"/>
    <cellStyle name="Style 130 3" xfId="5397"/>
    <cellStyle name="Style 130 3 2" xfId="5398"/>
    <cellStyle name="Style 130 3 2 2" xfId="5399"/>
    <cellStyle name="Style 130 3 2 3" xfId="5400"/>
    <cellStyle name="Style 130 3 3" xfId="5401"/>
    <cellStyle name="Style 130 3 3 2" xfId="5402"/>
    <cellStyle name="Style 130 3 3 2 2" xfId="5403"/>
    <cellStyle name="Style 130 3 3 3" xfId="5404"/>
    <cellStyle name="Style 130 3 3 3 2" xfId="5405"/>
    <cellStyle name="Style 130 3 3 3 3" xfId="5406"/>
    <cellStyle name="Style 130 3 3 4" xfId="5407"/>
    <cellStyle name="Style 130 3 3 4 2" xfId="5408"/>
    <cellStyle name="Style 130 3 3 5" xfId="5409"/>
    <cellStyle name="Style 130 3 4" xfId="5410"/>
    <cellStyle name="Style 130 3 5" xfId="5411"/>
    <cellStyle name="Style 130 4" xfId="5412"/>
    <cellStyle name="Style 130 4 2" xfId="5413"/>
    <cellStyle name="Style 130 4 2 2" xfId="5414"/>
    <cellStyle name="Style 130 4 2 2 2" xfId="5415"/>
    <cellStyle name="Style 130 4 2 3" xfId="5416"/>
    <cellStyle name="Style 130 4 2 3 2" xfId="5417"/>
    <cellStyle name="Style 130 4 2 3 3" xfId="5418"/>
    <cellStyle name="Style 130 4 2 4" xfId="5419"/>
    <cellStyle name="Style 130 4 2 4 2" xfId="5420"/>
    <cellStyle name="Style 130 4 2 5" xfId="5421"/>
    <cellStyle name="Style 130 4 3" xfId="5422"/>
    <cellStyle name="Style 130 4 3 2" xfId="5423"/>
    <cellStyle name="Style 130 4 4" xfId="5424"/>
    <cellStyle name="Style 130 4 5" xfId="5425"/>
    <cellStyle name="Style 130 5" xfId="5426"/>
    <cellStyle name="Style 130 5 2" xfId="5427"/>
    <cellStyle name="Style 130 5 2 2" xfId="5428"/>
    <cellStyle name="Style 130 5 2 2 2" xfId="5429"/>
    <cellStyle name="Style 130 5 2 3" xfId="5430"/>
    <cellStyle name="Style 130 5 2 3 2" xfId="5431"/>
    <cellStyle name="Style 130 5 2 3 3" xfId="5432"/>
    <cellStyle name="Style 130 5 2 4" xfId="5433"/>
    <cellStyle name="Style 130 5 2 5" xfId="5434"/>
    <cellStyle name="Style 130 5 3" xfId="5435"/>
    <cellStyle name="Style 130 5 3 2" xfId="5436"/>
    <cellStyle name="Style 130 5 4" xfId="5437"/>
    <cellStyle name="Style 130 5 5" xfId="5438"/>
    <cellStyle name="Style 130 6" xfId="5439"/>
    <cellStyle name="Style 130 6 2" xfId="5440"/>
    <cellStyle name="Style 130 6 2 2" xfId="5441"/>
    <cellStyle name="Style 130 6 3" xfId="5442"/>
    <cellStyle name="Style 130 6 3 2" xfId="5443"/>
    <cellStyle name="Style 130 6 3 3" xfId="5444"/>
    <cellStyle name="Style 130 6 4" xfId="5445"/>
    <cellStyle name="Style 130 6 4 2" xfId="5446"/>
    <cellStyle name="Style 130 6 5" xfId="5447"/>
    <cellStyle name="Style 130 7" xfId="5448"/>
    <cellStyle name="Style 130 7 2" xfId="5449"/>
    <cellStyle name="Style 130 7 3" xfId="5450"/>
    <cellStyle name="Style 130 8" xfId="5451"/>
    <cellStyle name="Style 130 9" xfId="5452"/>
    <cellStyle name="Style 130_ADDON" xfId="310"/>
    <cellStyle name="Style 131" xfId="311"/>
    <cellStyle name="Style 131 2" xfId="312"/>
    <cellStyle name="Style 131 2 2" xfId="313"/>
    <cellStyle name="Style 131 2 2 2" xfId="314"/>
    <cellStyle name="Style 131 2 2 3" xfId="5453"/>
    <cellStyle name="Style 131 2 3" xfId="315"/>
    <cellStyle name="Style 131 2 4" xfId="5454"/>
    <cellStyle name="Style 131 2 5" xfId="5455"/>
    <cellStyle name="Style 131 3" xfId="5456"/>
    <cellStyle name="Style 131 3 2" xfId="5457"/>
    <cellStyle name="Style 131 3 2 2" xfId="5458"/>
    <cellStyle name="Style 131 3 2 3" xfId="5459"/>
    <cellStyle name="Style 131 3 3" xfId="5460"/>
    <cellStyle name="Style 131 3 3 2" xfId="5461"/>
    <cellStyle name="Style 131 3 3 3" xfId="5462"/>
    <cellStyle name="Style 131 3 4" xfId="5463"/>
    <cellStyle name="Style 131 3 4 2" xfId="5464"/>
    <cellStyle name="Style 131 3 5" xfId="5465"/>
    <cellStyle name="Style 131 4" xfId="5466"/>
    <cellStyle name="Style 131 4 2" xfId="5467"/>
    <cellStyle name="Style 131 4 3" xfId="5468"/>
    <cellStyle name="Style 131 5" xfId="5469"/>
    <cellStyle name="Style 131 6" xfId="5470"/>
    <cellStyle name="Style 131_ADDON" xfId="316"/>
    <cellStyle name="Style 132" xfId="317"/>
    <cellStyle name="Style 132 2" xfId="318"/>
    <cellStyle name="Style 132 2 2" xfId="319"/>
    <cellStyle name="Style 132 2 2 2" xfId="320"/>
    <cellStyle name="Style 132 2 2 3" xfId="5471"/>
    <cellStyle name="Style 132 2 3" xfId="321"/>
    <cellStyle name="Style 132 2 4" xfId="5472"/>
    <cellStyle name="Style 132 2 5" xfId="5473"/>
    <cellStyle name="Style 132 3" xfId="5474"/>
    <cellStyle name="Style 132 3 2" xfId="5475"/>
    <cellStyle name="Style 132 3 2 2" xfId="5476"/>
    <cellStyle name="Style 132 3 2 3" xfId="5477"/>
    <cellStyle name="Style 132 3 3" xfId="5478"/>
    <cellStyle name="Style 132 3 3 2" xfId="5479"/>
    <cellStyle name="Style 132 3 3 3" xfId="5480"/>
    <cellStyle name="Style 132 3 4" xfId="5481"/>
    <cellStyle name="Style 132 3 4 2" xfId="5482"/>
    <cellStyle name="Style 132 3 5" xfId="5483"/>
    <cellStyle name="Style 132 4" xfId="5484"/>
    <cellStyle name="Style 132 4 2" xfId="5485"/>
    <cellStyle name="Style 132 4 3" xfId="5486"/>
    <cellStyle name="Style 132 5" xfId="5487"/>
    <cellStyle name="Style 132 6" xfId="5488"/>
    <cellStyle name="Style 132_ADDON" xfId="322"/>
    <cellStyle name="Style 137" xfId="323"/>
    <cellStyle name="Style 137 10" xfId="5489"/>
    <cellStyle name="Style 137 11" xfId="5490"/>
    <cellStyle name="Style 137 12" xfId="5491"/>
    <cellStyle name="Style 137 2" xfId="324"/>
    <cellStyle name="Style 137 2 2" xfId="5492"/>
    <cellStyle name="Style 137 3" xfId="5493"/>
    <cellStyle name="Style 137 3 2" xfId="5494"/>
    <cellStyle name="Style 137 3 2 2" xfId="5495"/>
    <cellStyle name="Style 137 3 2 3" xfId="5496"/>
    <cellStyle name="Style 137 3 3" xfId="5497"/>
    <cellStyle name="Style 137 3 3 2" xfId="5498"/>
    <cellStyle name="Style 137 3 3 2 2" xfId="5499"/>
    <cellStyle name="Style 137 3 3 3" xfId="5500"/>
    <cellStyle name="Style 137 3 3 3 2" xfId="5501"/>
    <cellStyle name="Style 137 3 3 3 3" xfId="5502"/>
    <cellStyle name="Style 137 3 3 4" xfId="5503"/>
    <cellStyle name="Style 137 3 3 4 2" xfId="5504"/>
    <cellStyle name="Style 137 3 3 5" xfId="5505"/>
    <cellStyle name="Style 137 3 4" xfId="5506"/>
    <cellStyle name="Style 137 3 5" xfId="5507"/>
    <cellStyle name="Style 137 4" xfId="5508"/>
    <cellStyle name="Style 137 4 2" xfId="5509"/>
    <cellStyle name="Style 137 4 2 2" xfId="5510"/>
    <cellStyle name="Style 137 4 2 2 2" xfId="5511"/>
    <cellStyle name="Style 137 4 2 3" xfId="5512"/>
    <cellStyle name="Style 137 4 2 3 2" xfId="5513"/>
    <cellStyle name="Style 137 4 2 3 3" xfId="5514"/>
    <cellStyle name="Style 137 4 2 4" xfId="5515"/>
    <cellStyle name="Style 137 4 2 4 2" xfId="5516"/>
    <cellStyle name="Style 137 4 2 5" xfId="5517"/>
    <cellStyle name="Style 137 4 3" xfId="5518"/>
    <cellStyle name="Style 137 4 3 2" xfId="5519"/>
    <cellStyle name="Style 137 4 4" xfId="5520"/>
    <cellStyle name="Style 137 4 5" xfId="5521"/>
    <cellStyle name="Style 137 5" xfId="5522"/>
    <cellStyle name="Style 137 5 2" xfId="5523"/>
    <cellStyle name="Style 137 5 2 2" xfId="5524"/>
    <cellStyle name="Style 137 5 2 2 2" xfId="5525"/>
    <cellStyle name="Style 137 5 2 3" xfId="5526"/>
    <cellStyle name="Style 137 5 2 3 2" xfId="5527"/>
    <cellStyle name="Style 137 5 2 3 3" xfId="5528"/>
    <cellStyle name="Style 137 5 2 4" xfId="5529"/>
    <cellStyle name="Style 137 5 2 5" xfId="5530"/>
    <cellStyle name="Style 137 5 3" xfId="5531"/>
    <cellStyle name="Style 137 5 3 2" xfId="5532"/>
    <cellStyle name="Style 137 5 4" xfId="5533"/>
    <cellStyle name="Style 137 5 5" xfId="5534"/>
    <cellStyle name="Style 137 6" xfId="5535"/>
    <cellStyle name="Style 137 6 2" xfId="5536"/>
    <cellStyle name="Style 137 6 2 2" xfId="5537"/>
    <cellStyle name="Style 137 6 3" xfId="5538"/>
    <cellStyle name="Style 137 6 3 2" xfId="5539"/>
    <cellStyle name="Style 137 6 3 3" xfId="5540"/>
    <cellStyle name="Style 137 6 4" xfId="5541"/>
    <cellStyle name="Style 137 6 4 2" xfId="5542"/>
    <cellStyle name="Style 137 6 5" xfId="5543"/>
    <cellStyle name="Style 137 7" xfId="5544"/>
    <cellStyle name="Style 137 7 2" xfId="5545"/>
    <cellStyle name="Style 137 7 3" xfId="5546"/>
    <cellStyle name="Style 137 8" xfId="5547"/>
    <cellStyle name="Style 137 9" xfId="5548"/>
    <cellStyle name="Style 137_ADDON" xfId="325"/>
    <cellStyle name="Style 138" xfId="326"/>
    <cellStyle name="Style 138 2" xfId="327"/>
    <cellStyle name="Style 138 3" xfId="5549"/>
    <cellStyle name="Style 138 3 2" xfId="5550"/>
    <cellStyle name="Style 138 3 3" xfId="5551"/>
    <cellStyle name="Style 138 3 3 2" xfId="5552"/>
    <cellStyle name="Style 138 3 4" xfId="5553"/>
    <cellStyle name="Style 138 4" xfId="5554"/>
    <cellStyle name="Style 138 4 2" xfId="5555"/>
    <cellStyle name="Style 138 5" xfId="5556"/>
    <cellStyle name="Style 138 6" xfId="5557"/>
    <cellStyle name="Style 138 7" xfId="5558"/>
    <cellStyle name="Style 138_ADDON" xfId="328"/>
    <cellStyle name="Style 139" xfId="329"/>
    <cellStyle name="Style 139 2" xfId="330"/>
    <cellStyle name="Style 139 2 2" xfId="331"/>
    <cellStyle name="Style 139 2 2 2" xfId="332"/>
    <cellStyle name="Style 139 2 2 3" xfId="5559"/>
    <cellStyle name="Style 139 2 3" xfId="333"/>
    <cellStyle name="Style 139 2 4" xfId="5560"/>
    <cellStyle name="Style 139 2 5" xfId="5561"/>
    <cellStyle name="Style 139 3" xfId="5562"/>
    <cellStyle name="Style 139 3 2" xfId="5563"/>
    <cellStyle name="Style 139 3 2 2" xfId="5564"/>
    <cellStyle name="Style 139 3 2 3" xfId="5565"/>
    <cellStyle name="Style 139 3 3" xfId="5566"/>
    <cellStyle name="Style 139 3 3 2" xfId="5567"/>
    <cellStyle name="Style 139 3 3 3" xfId="5568"/>
    <cellStyle name="Style 139 3 4" xfId="5569"/>
    <cellStyle name="Style 139 3 4 2" xfId="5570"/>
    <cellStyle name="Style 139 3 5" xfId="5571"/>
    <cellStyle name="Style 139 4" xfId="5572"/>
    <cellStyle name="Style 139 4 2" xfId="5573"/>
    <cellStyle name="Style 139 4 3" xfId="5574"/>
    <cellStyle name="Style 139 5" xfId="5575"/>
    <cellStyle name="Style 139 6" xfId="5576"/>
    <cellStyle name="Style 139_ADDON" xfId="334"/>
    <cellStyle name="Style 140" xfId="335"/>
    <cellStyle name="Style 140 2" xfId="336"/>
    <cellStyle name="Style 140 3" xfId="5577"/>
    <cellStyle name="Style 140 3 2" xfId="5578"/>
    <cellStyle name="Style 140 3 3" xfId="5579"/>
    <cellStyle name="Style 140 3 3 2" xfId="5580"/>
    <cellStyle name="Style 140 3 4" xfId="5581"/>
    <cellStyle name="Style 140 4" xfId="5582"/>
    <cellStyle name="Style 140 4 2" xfId="5583"/>
    <cellStyle name="Style 140 5" xfId="5584"/>
    <cellStyle name="Style 140 6" xfId="5585"/>
    <cellStyle name="Style 140 7" xfId="5586"/>
    <cellStyle name="Style 140_ADDON" xfId="337"/>
    <cellStyle name="Style 141" xfId="338"/>
    <cellStyle name="Style 141 10" xfId="5587"/>
    <cellStyle name="Style 141 11" xfId="5588"/>
    <cellStyle name="Style 141 12" xfId="5589"/>
    <cellStyle name="Style 141 2" xfId="339"/>
    <cellStyle name="Style 141 2 2" xfId="5590"/>
    <cellStyle name="Style 141 3" xfId="5591"/>
    <cellStyle name="Style 141 3 2" xfId="5592"/>
    <cellStyle name="Style 141 3 2 2" xfId="5593"/>
    <cellStyle name="Style 141 3 2 3" xfId="5594"/>
    <cellStyle name="Style 141 3 3" xfId="5595"/>
    <cellStyle name="Style 141 3 3 2" xfId="5596"/>
    <cellStyle name="Style 141 3 3 2 2" xfId="5597"/>
    <cellStyle name="Style 141 3 3 3" xfId="5598"/>
    <cellStyle name="Style 141 3 3 3 2" xfId="5599"/>
    <cellStyle name="Style 141 3 3 3 3" xfId="5600"/>
    <cellStyle name="Style 141 3 3 4" xfId="5601"/>
    <cellStyle name="Style 141 3 3 4 2" xfId="5602"/>
    <cellStyle name="Style 141 3 3 5" xfId="5603"/>
    <cellStyle name="Style 141 3 4" xfId="5604"/>
    <cellStyle name="Style 141 3 5" xfId="5605"/>
    <cellStyle name="Style 141 4" xfId="5606"/>
    <cellStyle name="Style 141 4 2" xfId="5607"/>
    <cellStyle name="Style 141 4 2 2" xfId="5608"/>
    <cellStyle name="Style 141 4 2 2 2" xfId="5609"/>
    <cellStyle name="Style 141 4 2 3" xfId="5610"/>
    <cellStyle name="Style 141 4 2 3 2" xfId="5611"/>
    <cellStyle name="Style 141 4 2 3 3" xfId="5612"/>
    <cellStyle name="Style 141 4 2 4" xfId="5613"/>
    <cellStyle name="Style 141 4 2 4 2" xfId="5614"/>
    <cellStyle name="Style 141 4 2 5" xfId="5615"/>
    <cellStyle name="Style 141 4 3" xfId="5616"/>
    <cellStyle name="Style 141 4 3 2" xfId="5617"/>
    <cellStyle name="Style 141 4 4" xfId="5618"/>
    <cellStyle name="Style 141 4 5" xfId="5619"/>
    <cellStyle name="Style 141 5" xfId="5620"/>
    <cellStyle name="Style 141 5 2" xfId="5621"/>
    <cellStyle name="Style 141 5 2 2" xfId="5622"/>
    <cellStyle name="Style 141 5 2 2 2" xfId="5623"/>
    <cellStyle name="Style 141 5 2 3" xfId="5624"/>
    <cellStyle name="Style 141 5 2 3 2" xfId="5625"/>
    <cellStyle name="Style 141 5 2 3 3" xfId="5626"/>
    <cellStyle name="Style 141 5 2 4" xfId="5627"/>
    <cellStyle name="Style 141 5 2 5" xfId="5628"/>
    <cellStyle name="Style 141 5 3" xfId="5629"/>
    <cellStyle name="Style 141 5 3 2" xfId="5630"/>
    <cellStyle name="Style 141 5 4" xfId="5631"/>
    <cellStyle name="Style 141 5 5" xfId="5632"/>
    <cellStyle name="Style 141 6" xfId="5633"/>
    <cellStyle name="Style 141 6 2" xfId="5634"/>
    <cellStyle name="Style 141 6 2 2" xfId="5635"/>
    <cellStyle name="Style 141 6 3" xfId="5636"/>
    <cellStyle name="Style 141 6 3 2" xfId="5637"/>
    <cellStyle name="Style 141 6 3 3" xfId="5638"/>
    <cellStyle name="Style 141 6 4" xfId="5639"/>
    <cellStyle name="Style 141 6 4 2" xfId="5640"/>
    <cellStyle name="Style 141 6 5" xfId="5641"/>
    <cellStyle name="Style 141 7" xfId="5642"/>
    <cellStyle name="Style 141 7 2" xfId="5643"/>
    <cellStyle name="Style 141 7 3" xfId="5644"/>
    <cellStyle name="Style 141 8" xfId="5645"/>
    <cellStyle name="Style 141 9" xfId="5646"/>
    <cellStyle name="Style 141_ADDON" xfId="340"/>
    <cellStyle name="Style 142" xfId="341"/>
    <cellStyle name="Style 142 2" xfId="342"/>
    <cellStyle name="Style 142 2 2" xfId="343"/>
    <cellStyle name="Style 142 2 2 2" xfId="344"/>
    <cellStyle name="Style 142 2 2 3" xfId="5647"/>
    <cellStyle name="Style 142 2 3" xfId="345"/>
    <cellStyle name="Style 142 2 4" xfId="5648"/>
    <cellStyle name="Style 142 2 5" xfId="5649"/>
    <cellStyle name="Style 142 3" xfId="5650"/>
    <cellStyle name="Style 142 3 2" xfId="5651"/>
    <cellStyle name="Style 142 3 2 2" xfId="5652"/>
    <cellStyle name="Style 142 3 2 3" xfId="5653"/>
    <cellStyle name="Style 142 3 3" xfId="5654"/>
    <cellStyle name="Style 142 3 3 2" xfId="5655"/>
    <cellStyle name="Style 142 3 3 3" xfId="5656"/>
    <cellStyle name="Style 142 3 4" xfId="5657"/>
    <cellStyle name="Style 142 3 4 2" xfId="5658"/>
    <cellStyle name="Style 142 3 5" xfId="5659"/>
    <cellStyle name="Style 142 4" xfId="5660"/>
    <cellStyle name="Style 142 4 2" xfId="5661"/>
    <cellStyle name="Style 142 4 3" xfId="5662"/>
    <cellStyle name="Style 142 5" xfId="5663"/>
    <cellStyle name="Style 142 6" xfId="5664"/>
    <cellStyle name="Style 142_ADDON" xfId="346"/>
    <cellStyle name="Style 143" xfId="347"/>
    <cellStyle name="Style 143 2" xfId="348"/>
    <cellStyle name="Style 143 2 2" xfId="349"/>
    <cellStyle name="Style 143 2 2 2" xfId="350"/>
    <cellStyle name="Style 143 2 2 3" xfId="5665"/>
    <cellStyle name="Style 143 2 3" xfId="351"/>
    <cellStyle name="Style 143 2 4" xfId="5666"/>
    <cellStyle name="Style 143 2 5" xfId="5667"/>
    <cellStyle name="Style 143 3" xfId="5668"/>
    <cellStyle name="Style 143 3 2" xfId="5669"/>
    <cellStyle name="Style 143 3 2 2" xfId="5670"/>
    <cellStyle name="Style 143 3 2 3" xfId="5671"/>
    <cellStyle name="Style 143 3 3" xfId="5672"/>
    <cellStyle name="Style 143 3 3 2" xfId="5673"/>
    <cellStyle name="Style 143 3 3 3" xfId="5674"/>
    <cellStyle name="Style 143 3 4" xfId="5675"/>
    <cellStyle name="Style 143 3 4 2" xfId="5676"/>
    <cellStyle name="Style 143 3 5" xfId="5677"/>
    <cellStyle name="Style 143 4" xfId="5678"/>
    <cellStyle name="Style 143 4 2" xfId="5679"/>
    <cellStyle name="Style 143 4 3" xfId="5680"/>
    <cellStyle name="Style 143 5" xfId="5681"/>
    <cellStyle name="Style 143 6" xfId="5682"/>
    <cellStyle name="Style 143_ADDON" xfId="352"/>
    <cellStyle name="Style 148" xfId="353"/>
    <cellStyle name="Style 148 10" xfId="5683"/>
    <cellStyle name="Style 148 11" xfId="5684"/>
    <cellStyle name="Style 148 12" xfId="5685"/>
    <cellStyle name="Style 148 2" xfId="354"/>
    <cellStyle name="Style 148 2 2" xfId="5686"/>
    <cellStyle name="Style 148 3" xfId="5687"/>
    <cellStyle name="Style 148 3 2" xfId="5688"/>
    <cellStyle name="Style 148 3 2 2" xfId="5689"/>
    <cellStyle name="Style 148 3 2 3" xfId="5690"/>
    <cellStyle name="Style 148 3 3" xfId="5691"/>
    <cellStyle name="Style 148 3 3 2" xfId="5692"/>
    <cellStyle name="Style 148 3 3 2 2" xfId="5693"/>
    <cellStyle name="Style 148 3 3 3" xfId="5694"/>
    <cellStyle name="Style 148 3 3 3 2" xfId="5695"/>
    <cellStyle name="Style 148 3 3 3 3" xfId="5696"/>
    <cellStyle name="Style 148 3 3 4" xfId="5697"/>
    <cellStyle name="Style 148 3 3 4 2" xfId="5698"/>
    <cellStyle name="Style 148 3 3 5" xfId="5699"/>
    <cellStyle name="Style 148 3 4" xfId="5700"/>
    <cellStyle name="Style 148 3 5" xfId="5701"/>
    <cellStyle name="Style 148 4" xfId="5702"/>
    <cellStyle name="Style 148 4 2" xfId="5703"/>
    <cellStyle name="Style 148 4 2 2" xfId="5704"/>
    <cellStyle name="Style 148 4 2 2 2" xfId="5705"/>
    <cellStyle name="Style 148 4 2 3" xfId="5706"/>
    <cellStyle name="Style 148 4 2 3 2" xfId="5707"/>
    <cellStyle name="Style 148 4 2 3 3" xfId="5708"/>
    <cellStyle name="Style 148 4 2 4" xfId="5709"/>
    <cellStyle name="Style 148 4 2 4 2" xfId="5710"/>
    <cellStyle name="Style 148 4 2 5" xfId="5711"/>
    <cellStyle name="Style 148 4 3" xfId="5712"/>
    <cellStyle name="Style 148 4 3 2" xfId="5713"/>
    <cellStyle name="Style 148 4 4" xfId="5714"/>
    <cellStyle name="Style 148 4 5" xfId="5715"/>
    <cellStyle name="Style 148 5" xfId="5716"/>
    <cellStyle name="Style 148 5 2" xfId="5717"/>
    <cellStyle name="Style 148 5 2 2" xfId="5718"/>
    <cellStyle name="Style 148 5 2 2 2" xfId="5719"/>
    <cellStyle name="Style 148 5 2 3" xfId="5720"/>
    <cellStyle name="Style 148 5 2 3 2" xfId="5721"/>
    <cellStyle name="Style 148 5 2 3 3" xfId="5722"/>
    <cellStyle name="Style 148 5 2 4" xfId="5723"/>
    <cellStyle name="Style 148 5 2 5" xfId="5724"/>
    <cellStyle name="Style 148 5 3" xfId="5725"/>
    <cellStyle name="Style 148 5 3 2" xfId="5726"/>
    <cellStyle name="Style 148 5 4" xfId="5727"/>
    <cellStyle name="Style 148 5 5" xfId="5728"/>
    <cellStyle name="Style 148 6" xfId="5729"/>
    <cellStyle name="Style 148 6 2" xfId="5730"/>
    <cellStyle name="Style 148 6 2 2" xfId="5731"/>
    <cellStyle name="Style 148 6 3" xfId="5732"/>
    <cellStyle name="Style 148 6 3 2" xfId="5733"/>
    <cellStyle name="Style 148 6 3 3" xfId="5734"/>
    <cellStyle name="Style 148 6 4" xfId="5735"/>
    <cellStyle name="Style 148 6 4 2" xfId="5736"/>
    <cellStyle name="Style 148 6 5" xfId="5737"/>
    <cellStyle name="Style 148 7" xfId="5738"/>
    <cellStyle name="Style 148 7 2" xfId="5739"/>
    <cellStyle name="Style 148 7 3" xfId="5740"/>
    <cellStyle name="Style 148 8" xfId="5741"/>
    <cellStyle name="Style 148 9" xfId="5742"/>
    <cellStyle name="Style 148_ADDON" xfId="355"/>
    <cellStyle name="Style 149" xfId="356"/>
    <cellStyle name="Style 149 2" xfId="357"/>
    <cellStyle name="Style 149 3" xfId="5743"/>
    <cellStyle name="Style 149 3 2" xfId="5744"/>
    <cellStyle name="Style 149 3 3" xfId="5745"/>
    <cellStyle name="Style 149 3 3 2" xfId="5746"/>
    <cellStyle name="Style 149 3 4" xfId="5747"/>
    <cellStyle name="Style 149 4" xfId="5748"/>
    <cellStyle name="Style 149 4 2" xfId="5749"/>
    <cellStyle name="Style 149 5" xfId="5750"/>
    <cellStyle name="Style 149 6" xfId="5751"/>
    <cellStyle name="Style 149 7" xfId="5752"/>
    <cellStyle name="Style 149_ADDON" xfId="358"/>
    <cellStyle name="Style 150" xfId="359"/>
    <cellStyle name="Style 150 2" xfId="360"/>
    <cellStyle name="Style 150 2 2" xfId="361"/>
    <cellStyle name="Style 150 2 2 2" xfId="362"/>
    <cellStyle name="Style 150 2 2 3" xfId="5753"/>
    <cellStyle name="Style 150 2 3" xfId="363"/>
    <cellStyle name="Style 150 2 4" xfId="5754"/>
    <cellStyle name="Style 150 2 5" xfId="5755"/>
    <cellStyle name="Style 150 3" xfId="5756"/>
    <cellStyle name="Style 150 3 2" xfId="5757"/>
    <cellStyle name="Style 150 3 2 2" xfId="5758"/>
    <cellStyle name="Style 150 3 2 3" xfId="5759"/>
    <cellStyle name="Style 150 3 3" xfId="5760"/>
    <cellStyle name="Style 150 3 3 2" xfId="5761"/>
    <cellStyle name="Style 150 3 3 3" xfId="5762"/>
    <cellStyle name="Style 150 3 4" xfId="5763"/>
    <cellStyle name="Style 150 3 4 2" xfId="5764"/>
    <cellStyle name="Style 150 3 5" xfId="5765"/>
    <cellStyle name="Style 150 4" xfId="5766"/>
    <cellStyle name="Style 150 4 2" xfId="5767"/>
    <cellStyle name="Style 150 4 3" xfId="5768"/>
    <cellStyle name="Style 150 5" xfId="5769"/>
    <cellStyle name="Style 150 6" xfId="5770"/>
    <cellStyle name="Style 150_ADDON" xfId="364"/>
    <cellStyle name="Style 151" xfId="365"/>
    <cellStyle name="Style 151 2" xfId="366"/>
    <cellStyle name="Style 151 3" xfId="5771"/>
    <cellStyle name="Style 151 3 2" xfId="5772"/>
    <cellStyle name="Style 151 3 3" xfId="5773"/>
    <cellStyle name="Style 151 3 3 2" xfId="5774"/>
    <cellStyle name="Style 151 3 4" xfId="5775"/>
    <cellStyle name="Style 151 4" xfId="5776"/>
    <cellStyle name="Style 151 4 2" xfId="5777"/>
    <cellStyle name="Style 151 5" xfId="5778"/>
    <cellStyle name="Style 151 6" xfId="5779"/>
    <cellStyle name="Style 151 7" xfId="5780"/>
    <cellStyle name="Style 151_ADDON" xfId="367"/>
    <cellStyle name="Style 152" xfId="368"/>
    <cellStyle name="Style 152 10" xfId="5781"/>
    <cellStyle name="Style 152 11" xfId="5782"/>
    <cellStyle name="Style 152 12" xfId="5783"/>
    <cellStyle name="Style 152 2" xfId="369"/>
    <cellStyle name="Style 152 2 2" xfId="5784"/>
    <cellStyle name="Style 152 3" xfId="5785"/>
    <cellStyle name="Style 152 3 2" xfId="5786"/>
    <cellStyle name="Style 152 3 2 2" xfId="5787"/>
    <cellStyle name="Style 152 3 2 3" xfId="5788"/>
    <cellStyle name="Style 152 3 3" xfId="5789"/>
    <cellStyle name="Style 152 3 3 2" xfId="5790"/>
    <cellStyle name="Style 152 3 3 2 2" xfId="5791"/>
    <cellStyle name="Style 152 3 3 3" xfId="5792"/>
    <cellStyle name="Style 152 3 3 3 2" xfId="5793"/>
    <cellStyle name="Style 152 3 3 3 3" xfId="5794"/>
    <cellStyle name="Style 152 3 3 4" xfId="5795"/>
    <cellStyle name="Style 152 3 3 4 2" xfId="5796"/>
    <cellStyle name="Style 152 3 3 5" xfId="5797"/>
    <cellStyle name="Style 152 3 4" xfId="5798"/>
    <cellStyle name="Style 152 3 5" xfId="5799"/>
    <cellStyle name="Style 152 4" xfId="5800"/>
    <cellStyle name="Style 152 4 2" xfId="5801"/>
    <cellStyle name="Style 152 4 2 2" xfId="5802"/>
    <cellStyle name="Style 152 4 2 2 2" xfId="5803"/>
    <cellStyle name="Style 152 4 2 3" xfId="5804"/>
    <cellStyle name="Style 152 4 2 3 2" xfId="5805"/>
    <cellStyle name="Style 152 4 2 3 3" xfId="5806"/>
    <cellStyle name="Style 152 4 2 4" xfId="5807"/>
    <cellStyle name="Style 152 4 2 4 2" xfId="5808"/>
    <cellStyle name="Style 152 4 2 5" xfId="5809"/>
    <cellStyle name="Style 152 4 3" xfId="5810"/>
    <cellStyle name="Style 152 4 3 2" xfId="5811"/>
    <cellStyle name="Style 152 4 4" xfId="5812"/>
    <cellStyle name="Style 152 4 5" xfId="5813"/>
    <cellStyle name="Style 152 5" xfId="5814"/>
    <cellStyle name="Style 152 5 2" xfId="5815"/>
    <cellStyle name="Style 152 5 2 2" xfId="5816"/>
    <cellStyle name="Style 152 5 2 2 2" xfId="5817"/>
    <cellStyle name="Style 152 5 2 3" xfId="5818"/>
    <cellStyle name="Style 152 5 2 3 2" xfId="5819"/>
    <cellStyle name="Style 152 5 2 3 3" xfId="5820"/>
    <cellStyle name="Style 152 5 2 4" xfId="5821"/>
    <cellStyle name="Style 152 5 2 5" xfId="5822"/>
    <cellStyle name="Style 152 5 3" xfId="5823"/>
    <cellStyle name="Style 152 5 3 2" xfId="5824"/>
    <cellStyle name="Style 152 5 4" xfId="5825"/>
    <cellStyle name="Style 152 5 5" xfId="5826"/>
    <cellStyle name="Style 152 6" xfId="5827"/>
    <cellStyle name="Style 152 6 2" xfId="5828"/>
    <cellStyle name="Style 152 6 2 2" xfId="5829"/>
    <cellStyle name="Style 152 6 3" xfId="5830"/>
    <cellStyle name="Style 152 6 3 2" xfId="5831"/>
    <cellStyle name="Style 152 6 3 3" xfId="5832"/>
    <cellStyle name="Style 152 6 4" xfId="5833"/>
    <cellStyle name="Style 152 6 4 2" xfId="5834"/>
    <cellStyle name="Style 152 6 5" xfId="5835"/>
    <cellStyle name="Style 152 7" xfId="5836"/>
    <cellStyle name="Style 152 7 2" xfId="5837"/>
    <cellStyle name="Style 152 7 3" xfId="5838"/>
    <cellStyle name="Style 152 8" xfId="5839"/>
    <cellStyle name="Style 152 9" xfId="5840"/>
    <cellStyle name="Style 152_ADDON" xfId="370"/>
    <cellStyle name="Style 153" xfId="371"/>
    <cellStyle name="Style 153 2" xfId="372"/>
    <cellStyle name="Style 153 2 2" xfId="373"/>
    <cellStyle name="Style 153 2 2 2" xfId="374"/>
    <cellStyle name="Style 153 2 2 3" xfId="5841"/>
    <cellStyle name="Style 153 2 3" xfId="375"/>
    <cellStyle name="Style 153 2 4" xfId="5842"/>
    <cellStyle name="Style 153 2 5" xfId="5843"/>
    <cellStyle name="Style 153 3" xfId="5844"/>
    <cellStyle name="Style 153 3 2" xfId="5845"/>
    <cellStyle name="Style 153 3 2 2" xfId="5846"/>
    <cellStyle name="Style 153 3 2 3" xfId="5847"/>
    <cellStyle name="Style 153 3 3" xfId="5848"/>
    <cellStyle name="Style 153 3 3 2" xfId="5849"/>
    <cellStyle name="Style 153 3 3 3" xfId="5850"/>
    <cellStyle name="Style 153 3 4" xfId="5851"/>
    <cellStyle name="Style 153 3 4 2" xfId="5852"/>
    <cellStyle name="Style 153 3 5" xfId="5853"/>
    <cellStyle name="Style 153 4" xfId="5854"/>
    <cellStyle name="Style 153 4 2" xfId="5855"/>
    <cellStyle name="Style 153 4 3" xfId="5856"/>
    <cellStyle name="Style 153 5" xfId="5857"/>
    <cellStyle name="Style 153 6" xfId="5858"/>
    <cellStyle name="Style 153_ADDON" xfId="376"/>
    <cellStyle name="Style 154" xfId="377"/>
    <cellStyle name="Style 154 2" xfId="378"/>
    <cellStyle name="Style 154 2 2" xfId="379"/>
    <cellStyle name="Style 154 2 2 2" xfId="380"/>
    <cellStyle name="Style 154 2 2 3" xfId="5859"/>
    <cellStyle name="Style 154 2 3" xfId="381"/>
    <cellStyle name="Style 154 2 4" xfId="5860"/>
    <cellStyle name="Style 154 2 5" xfId="5861"/>
    <cellStyle name="Style 154 3" xfId="5862"/>
    <cellStyle name="Style 154 3 2" xfId="5863"/>
    <cellStyle name="Style 154 3 2 2" xfId="5864"/>
    <cellStyle name="Style 154 3 2 3" xfId="5865"/>
    <cellStyle name="Style 154 3 3" xfId="5866"/>
    <cellStyle name="Style 154 3 3 2" xfId="5867"/>
    <cellStyle name="Style 154 3 3 3" xfId="5868"/>
    <cellStyle name="Style 154 3 4" xfId="5869"/>
    <cellStyle name="Style 154 3 4 2" xfId="5870"/>
    <cellStyle name="Style 154 3 5" xfId="5871"/>
    <cellStyle name="Style 154 4" xfId="5872"/>
    <cellStyle name="Style 154 4 2" xfId="5873"/>
    <cellStyle name="Style 154 4 3" xfId="5874"/>
    <cellStyle name="Style 154 5" xfId="5875"/>
    <cellStyle name="Style 154 6" xfId="5876"/>
    <cellStyle name="Style 154_ADDON" xfId="382"/>
    <cellStyle name="Style 159" xfId="383"/>
    <cellStyle name="Style 159 10" xfId="5877"/>
    <cellStyle name="Style 159 11" xfId="5878"/>
    <cellStyle name="Style 159 12" xfId="5879"/>
    <cellStyle name="Style 159 2" xfId="384"/>
    <cellStyle name="Style 159 2 2" xfId="5880"/>
    <cellStyle name="Style 159 3" xfId="5881"/>
    <cellStyle name="Style 159 3 2" xfId="5882"/>
    <cellStyle name="Style 159 3 2 2" xfId="5883"/>
    <cellStyle name="Style 159 3 2 3" xfId="5884"/>
    <cellStyle name="Style 159 3 3" xfId="5885"/>
    <cellStyle name="Style 159 3 3 2" xfId="5886"/>
    <cellStyle name="Style 159 3 3 2 2" xfId="5887"/>
    <cellStyle name="Style 159 3 3 3" xfId="5888"/>
    <cellStyle name="Style 159 3 3 3 2" xfId="5889"/>
    <cellStyle name="Style 159 3 3 3 3" xfId="5890"/>
    <cellStyle name="Style 159 3 3 4" xfId="5891"/>
    <cellStyle name="Style 159 3 3 4 2" xfId="5892"/>
    <cellStyle name="Style 159 3 3 5" xfId="5893"/>
    <cellStyle name="Style 159 3 4" xfId="5894"/>
    <cellStyle name="Style 159 3 5" xfId="5895"/>
    <cellStyle name="Style 159 4" xfId="5896"/>
    <cellStyle name="Style 159 4 2" xfId="5897"/>
    <cellStyle name="Style 159 4 2 2" xfId="5898"/>
    <cellStyle name="Style 159 4 2 2 2" xfId="5899"/>
    <cellStyle name="Style 159 4 2 3" xfId="5900"/>
    <cellStyle name="Style 159 4 2 3 2" xfId="5901"/>
    <cellStyle name="Style 159 4 2 3 3" xfId="5902"/>
    <cellStyle name="Style 159 4 2 4" xfId="5903"/>
    <cellStyle name="Style 159 4 2 4 2" xfId="5904"/>
    <cellStyle name="Style 159 4 2 5" xfId="5905"/>
    <cellStyle name="Style 159 4 3" xfId="5906"/>
    <cellStyle name="Style 159 4 3 2" xfId="5907"/>
    <cellStyle name="Style 159 4 4" xfId="5908"/>
    <cellStyle name="Style 159 4 5" xfId="5909"/>
    <cellStyle name="Style 159 5" xfId="5910"/>
    <cellStyle name="Style 159 5 2" xfId="5911"/>
    <cellStyle name="Style 159 5 2 2" xfId="5912"/>
    <cellStyle name="Style 159 5 2 2 2" xfId="5913"/>
    <cellStyle name="Style 159 5 2 3" xfId="5914"/>
    <cellStyle name="Style 159 5 2 3 2" xfId="5915"/>
    <cellStyle name="Style 159 5 2 3 3" xfId="5916"/>
    <cellStyle name="Style 159 5 2 4" xfId="5917"/>
    <cellStyle name="Style 159 5 2 5" xfId="5918"/>
    <cellStyle name="Style 159 5 3" xfId="5919"/>
    <cellStyle name="Style 159 5 3 2" xfId="5920"/>
    <cellStyle name="Style 159 5 4" xfId="5921"/>
    <cellStyle name="Style 159 5 5" xfId="5922"/>
    <cellStyle name="Style 159 6" xfId="5923"/>
    <cellStyle name="Style 159 6 2" xfId="5924"/>
    <cellStyle name="Style 159 6 2 2" xfId="5925"/>
    <cellStyle name="Style 159 6 3" xfId="5926"/>
    <cellStyle name="Style 159 6 3 2" xfId="5927"/>
    <cellStyle name="Style 159 6 3 3" xfId="5928"/>
    <cellStyle name="Style 159 6 4" xfId="5929"/>
    <cellStyle name="Style 159 6 4 2" xfId="5930"/>
    <cellStyle name="Style 159 6 5" xfId="5931"/>
    <cellStyle name="Style 159 7" xfId="5932"/>
    <cellStyle name="Style 159 7 2" xfId="5933"/>
    <cellStyle name="Style 159 7 3" xfId="5934"/>
    <cellStyle name="Style 159 8" xfId="5935"/>
    <cellStyle name="Style 159 9" xfId="5936"/>
    <cellStyle name="Style 159_ADDON" xfId="385"/>
    <cellStyle name="Style 160" xfId="386"/>
    <cellStyle name="Style 160 2" xfId="387"/>
    <cellStyle name="Style 160 3" xfId="5937"/>
    <cellStyle name="Style 160 3 2" xfId="5938"/>
    <cellStyle name="Style 160 3 3" xfId="5939"/>
    <cellStyle name="Style 160 3 3 2" xfId="5940"/>
    <cellStyle name="Style 160 3 4" xfId="5941"/>
    <cellStyle name="Style 160 4" xfId="5942"/>
    <cellStyle name="Style 160 4 2" xfId="5943"/>
    <cellStyle name="Style 160 5" xfId="5944"/>
    <cellStyle name="Style 160 6" xfId="5945"/>
    <cellStyle name="Style 160 7" xfId="5946"/>
    <cellStyle name="Style 160_ADDON" xfId="388"/>
    <cellStyle name="Style 161" xfId="389"/>
    <cellStyle name="Style 161 2" xfId="390"/>
    <cellStyle name="Style 161 2 2" xfId="391"/>
    <cellStyle name="Style 161 2 2 2" xfId="392"/>
    <cellStyle name="Style 161 2 2 3" xfId="5947"/>
    <cellStyle name="Style 161 2 3" xfId="393"/>
    <cellStyle name="Style 161 2 4" xfId="5948"/>
    <cellStyle name="Style 161 2 5" xfId="5949"/>
    <cellStyle name="Style 161 3" xfId="5950"/>
    <cellStyle name="Style 161 3 2" xfId="5951"/>
    <cellStyle name="Style 161 3 2 2" xfId="5952"/>
    <cellStyle name="Style 161 3 2 3" xfId="5953"/>
    <cellStyle name="Style 161 3 3" xfId="5954"/>
    <cellStyle name="Style 161 3 3 2" xfId="5955"/>
    <cellStyle name="Style 161 3 3 3" xfId="5956"/>
    <cellStyle name="Style 161 3 4" xfId="5957"/>
    <cellStyle name="Style 161 3 4 2" xfId="5958"/>
    <cellStyle name="Style 161 3 5" xfId="5959"/>
    <cellStyle name="Style 161 4" xfId="5960"/>
    <cellStyle name="Style 161 4 2" xfId="5961"/>
    <cellStyle name="Style 161 4 3" xfId="5962"/>
    <cellStyle name="Style 161 5" xfId="5963"/>
    <cellStyle name="Style 161 6" xfId="5964"/>
    <cellStyle name="Style 161_ADDON" xfId="394"/>
    <cellStyle name="Style 162" xfId="395"/>
    <cellStyle name="Style 162 2" xfId="396"/>
    <cellStyle name="Style 162 3" xfId="5965"/>
    <cellStyle name="Style 162 3 2" xfId="5966"/>
    <cellStyle name="Style 162 3 3" xfId="5967"/>
    <cellStyle name="Style 162 3 3 2" xfId="5968"/>
    <cellStyle name="Style 162 3 4" xfId="5969"/>
    <cellStyle name="Style 162 4" xfId="5970"/>
    <cellStyle name="Style 162 4 2" xfId="5971"/>
    <cellStyle name="Style 162 5" xfId="5972"/>
    <cellStyle name="Style 162 6" xfId="5973"/>
    <cellStyle name="Style 162 7" xfId="5974"/>
    <cellStyle name="Style 162_ADDON" xfId="397"/>
    <cellStyle name="Style 163" xfId="398"/>
    <cellStyle name="Style 163 10" xfId="5975"/>
    <cellStyle name="Style 163 11" xfId="5976"/>
    <cellStyle name="Style 163 12" xfId="5977"/>
    <cellStyle name="Style 163 2" xfId="399"/>
    <cellStyle name="Style 163 2 2" xfId="5978"/>
    <cellStyle name="Style 163 3" xfId="5979"/>
    <cellStyle name="Style 163 3 2" xfId="5980"/>
    <cellStyle name="Style 163 3 2 2" xfId="5981"/>
    <cellStyle name="Style 163 3 2 3" xfId="5982"/>
    <cellStyle name="Style 163 3 3" xfId="5983"/>
    <cellStyle name="Style 163 3 3 2" xfId="5984"/>
    <cellStyle name="Style 163 3 3 2 2" xfId="5985"/>
    <cellStyle name="Style 163 3 3 3" xfId="5986"/>
    <cellStyle name="Style 163 3 3 3 2" xfId="5987"/>
    <cellStyle name="Style 163 3 3 3 3" xfId="5988"/>
    <cellStyle name="Style 163 3 3 4" xfId="5989"/>
    <cellStyle name="Style 163 3 3 4 2" xfId="5990"/>
    <cellStyle name="Style 163 3 3 5" xfId="5991"/>
    <cellStyle name="Style 163 3 4" xfId="5992"/>
    <cellStyle name="Style 163 3 5" xfId="5993"/>
    <cellStyle name="Style 163 4" xfId="5994"/>
    <cellStyle name="Style 163 4 2" xfId="5995"/>
    <cellStyle name="Style 163 4 2 2" xfId="5996"/>
    <cellStyle name="Style 163 4 2 2 2" xfId="5997"/>
    <cellStyle name="Style 163 4 2 3" xfId="5998"/>
    <cellStyle name="Style 163 4 2 3 2" xfId="5999"/>
    <cellStyle name="Style 163 4 2 3 3" xfId="6000"/>
    <cellStyle name="Style 163 4 2 4" xfId="6001"/>
    <cellStyle name="Style 163 4 2 4 2" xfId="6002"/>
    <cellStyle name="Style 163 4 2 5" xfId="6003"/>
    <cellStyle name="Style 163 4 3" xfId="6004"/>
    <cellStyle name="Style 163 4 3 2" xfId="6005"/>
    <cellStyle name="Style 163 4 4" xfId="6006"/>
    <cellStyle name="Style 163 4 5" xfId="6007"/>
    <cellStyle name="Style 163 5" xfId="6008"/>
    <cellStyle name="Style 163 5 2" xfId="6009"/>
    <cellStyle name="Style 163 5 2 2" xfId="6010"/>
    <cellStyle name="Style 163 5 2 2 2" xfId="6011"/>
    <cellStyle name="Style 163 5 2 3" xfId="6012"/>
    <cellStyle name="Style 163 5 2 3 2" xfId="6013"/>
    <cellStyle name="Style 163 5 2 3 3" xfId="6014"/>
    <cellStyle name="Style 163 5 2 4" xfId="6015"/>
    <cellStyle name="Style 163 5 2 5" xfId="6016"/>
    <cellStyle name="Style 163 5 3" xfId="6017"/>
    <cellStyle name="Style 163 5 3 2" xfId="6018"/>
    <cellStyle name="Style 163 5 4" xfId="6019"/>
    <cellStyle name="Style 163 5 5" xfId="6020"/>
    <cellStyle name="Style 163 6" xfId="6021"/>
    <cellStyle name="Style 163 6 2" xfId="6022"/>
    <cellStyle name="Style 163 6 2 2" xfId="6023"/>
    <cellStyle name="Style 163 6 3" xfId="6024"/>
    <cellStyle name="Style 163 6 3 2" xfId="6025"/>
    <cellStyle name="Style 163 6 3 3" xfId="6026"/>
    <cellStyle name="Style 163 6 4" xfId="6027"/>
    <cellStyle name="Style 163 6 4 2" xfId="6028"/>
    <cellStyle name="Style 163 6 5" xfId="6029"/>
    <cellStyle name="Style 163 7" xfId="6030"/>
    <cellStyle name="Style 163 7 2" xfId="6031"/>
    <cellStyle name="Style 163 7 3" xfId="6032"/>
    <cellStyle name="Style 163 8" xfId="6033"/>
    <cellStyle name="Style 163 9" xfId="6034"/>
    <cellStyle name="Style 163_ADDON" xfId="400"/>
    <cellStyle name="Style 164" xfId="401"/>
    <cellStyle name="Style 164 2" xfId="402"/>
    <cellStyle name="Style 164 2 2" xfId="403"/>
    <cellStyle name="Style 164 2 2 2" xfId="404"/>
    <cellStyle name="Style 164 2 2 3" xfId="6035"/>
    <cellStyle name="Style 164 2 3" xfId="405"/>
    <cellStyle name="Style 164 2 4" xfId="6036"/>
    <cellStyle name="Style 164 2 5" xfId="6037"/>
    <cellStyle name="Style 164 3" xfId="6038"/>
    <cellStyle name="Style 164 3 2" xfId="6039"/>
    <cellStyle name="Style 164 3 2 2" xfId="6040"/>
    <cellStyle name="Style 164 3 2 3" xfId="6041"/>
    <cellStyle name="Style 164 3 3" xfId="6042"/>
    <cellStyle name="Style 164 3 3 2" xfId="6043"/>
    <cellStyle name="Style 164 3 3 3" xfId="6044"/>
    <cellStyle name="Style 164 3 4" xfId="6045"/>
    <cellStyle name="Style 164 3 4 2" xfId="6046"/>
    <cellStyle name="Style 164 3 5" xfId="6047"/>
    <cellStyle name="Style 164 4" xfId="6048"/>
    <cellStyle name="Style 164 4 2" xfId="6049"/>
    <cellStyle name="Style 164 4 3" xfId="6050"/>
    <cellStyle name="Style 164 5" xfId="6051"/>
    <cellStyle name="Style 164 6" xfId="6052"/>
    <cellStyle name="Style 164_ADDON" xfId="406"/>
    <cellStyle name="Style 165" xfId="407"/>
    <cellStyle name="Style 165 2" xfId="408"/>
    <cellStyle name="Style 165 2 2" xfId="409"/>
    <cellStyle name="Style 165 2 2 2" xfId="410"/>
    <cellStyle name="Style 165 2 2 3" xfId="6053"/>
    <cellStyle name="Style 165 2 3" xfId="411"/>
    <cellStyle name="Style 165 2 4" xfId="6054"/>
    <cellStyle name="Style 165 2 5" xfId="6055"/>
    <cellStyle name="Style 165 3" xfId="6056"/>
    <cellStyle name="Style 165 3 2" xfId="6057"/>
    <cellStyle name="Style 165 3 2 2" xfId="6058"/>
    <cellStyle name="Style 165 3 2 3" xfId="6059"/>
    <cellStyle name="Style 165 3 3" xfId="6060"/>
    <cellStyle name="Style 165 3 3 2" xfId="6061"/>
    <cellStyle name="Style 165 3 3 3" xfId="6062"/>
    <cellStyle name="Style 165 3 4" xfId="6063"/>
    <cellStyle name="Style 165 3 4 2" xfId="6064"/>
    <cellStyle name="Style 165 3 5" xfId="6065"/>
    <cellStyle name="Style 165 4" xfId="6066"/>
    <cellStyle name="Style 165 4 2" xfId="6067"/>
    <cellStyle name="Style 165 4 3" xfId="6068"/>
    <cellStyle name="Style 165 5" xfId="6069"/>
    <cellStyle name="Style 165 6" xfId="6070"/>
    <cellStyle name="Style 165_ADDON" xfId="412"/>
    <cellStyle name="Style 21" xfId="413"/>
    <cellStyle name="Style 21 10" xfId="6071"/>
    <cellStyle name="Style 21 11" xfId="6072"/>
    <cellStyle name="Style 21 12" xfId="6073"/>
    <cellStyle name="Style 21 2" xfId="414"/>
    <cellStyle name="Style 21 2 2" xfId="6074"/>
    <cellStyle name="Style 21 3" xfId="6075"/>
    <cellStyle name="Style 21 3 2" xfId="6076"/>
    <cellStyle name="Style 21 3 2 2" xfId="6077"/>
    <cellStyle name="Style 21 3 2 3" xfId="6078"/>
    <cellStyle name="Style 21 3 3" xfId="6079"/>
    <cellStyle name="Style 21 3 3 2" xfId="6080"/>
    <cellStyle name="Style 21 3 3 2 2" xfId="6081"/>
    <cellStyle name="Style 21 3 3 3" xfId="6082"/>
    <cellStyle name="Style 21 3 3 3 2" xfId="6083"/>
    <cellStyle name="Style 21 3 3 3 3" xfId="6084"/>
    <cellStyle name="Style 21 3 3 4" xfId="6085"/>
    <cellStyle name="Style 21 3 3 4 2" xfId="6086"/>
    <cellStyle name="Style 21 3 3 5" xfId="6087"/>
    <cellStyle name="Style 21 3 4" xfId="6088"/>
    <cellStyle name="Style 21 3 5" xfId="6089"/>
    <cellStyle name="Style 21 4" xfId="6090"/>
    <cellStyle name="Style 21 4 2" xfId="6091"/>
    <cellStyle name="Style 21 4 2 2" xfId="6092"/>
    <cellStyle name="Style 21 4 2 2 2" xfId="6093"/>
    <cellStyle name="Style 21 4 2 3" xfId="6094"/>
    <cellStyle name="Style 21 4 2 3 2" xfId="6095"/>
    <cellStyle name="Style 21 4 2 3 3" xfId="6096"/>
    <cellStyle name="Style 21 4 2 4" xfId="6097"/>
    <cellStyle name="Style 21 4 2 4 2" xfId="6098"/>
    <cellStyle name="Style 21 4 2 5" xfId="6099"/>
    <cellStyle name="Style 21 4 3" xfId="6100"/>
    <cellStyle name="Style 21 4 3 2" xfId="6101"/>
    <cellStyle name="Style 21 4 4" xfId="6102"/>
    <cellStyle name="Style 21 4 5" xfId="6103"/>
    <cellStyle name="Style 21 5" xfId="6104"/>
    <cellStyle name="Style 21 5 2" xfId="6105"/>
    <cellStyle name="Style 21 5 2 2" xfId="6106"/>
    <cellStyle name="Style 21 5 2 2 2" xfId="6107"/>
    <cellStyle name="Style 21 5 2 3" xfId="6108"/>
    <cellStyle name="Style 21 5 2 3 2" xfId="6109"/>
    <cellStyle name="Style 21 5 2 3 3" xfId="6110"/>
    <cellStyle name="Style 21 5 2 4" xfId="6111"/>
    <cellStyle name="Style 21 5 2 5" xfId="6112"/>
    <cellStyle name="Style 21 5 3" xfId="6113"/>
    <cellStyle name="Style 21 5 3 2" xfId="6114"/>
    <cellStyle name="Style 21 5 4" xfId="6115"/>
    <cellStyle name="Style 21 5 5" xfId="6116"/>
    <cellStyle name="Style 21 6" xfId="6117"/>
    <cellStyle name="Style 21 6 2" xfId="6118"/>
    <cellStyle name="Style 21 6 2 2" xfId="6119"/>
    <cellStyle name="Style 21 6 3" xfId="6120"/>
    <cellStyle name="Style 21 6 3 2" xfId="6121"/>
    <cellStyle name="Style 21 6 3 3" xfId="6122"/>
    <cellStyle name="Style 21 6 4" xfId="6123"/>
    <cellStyle name="Style 21 6 4 2" xfId="6124"/>
    <cellStyle name="Style 21 6 5" xfId="6125"/>
    <cellStyle name="Style 21 7" xfId="6126"/>
    <cellStyle name="Style 21 7 2" xfId="6127"/>
    <cellStyle name="Style 21 7 3" xfId="6128"/>
    <cellStyle name="Style 21 8" xfId="6129"/>
    <cellStyle name="Style 21 9" xfId="6130"/>
    <cellStyle name="Style 21_ADDON" xfId="415"/>
    <cellStyle name="Style 22" xfId="416"/>
    <cellStyle name="Style 22 2" xfId="417"/>
    <cellStyle name="Style 22 3" xfId="6131"/>
    <cellStyle name="Style 22 3 2" xfId="6132"/>
    <cellStyle name="Style 22 3 3" xfId="6133"/>
    <cellStyle name="Style 22 3 3 2" xfId="6134"/>
    <cellStyle name="Style 22 3 4" xfId="6135"/>
    <cellStyle name="Style 22 4" xfId="6136"/>
    <cellStyle name="Style 22 4 2" xfId="6137"/>
    <cellStyle name="Style 22 5" xfId="6138"/>
    <cellStyle name="Style 22 6" xfId="6139"/>
    <cellStyle name="Style 22 7" xfId="6140"/>
    <cellStyle name="Style 22_ADDON" xfId="418"/>
    <cellStyle name="Style 23" xfId="419"/>
    <cellStyle name="Style 23 2" xfId="420"/>
    <cellStyle name="Style 23 2 2" xfId="421"/>
    <cellStyle name="Style 23 2 2 2" xfId="422"/>
    <cellStyle name="Style 23 2 2 3" xfId="6141"/>
    <cellStyle name="Style 23 2 3" xfId="423"/>
    <cellStyle name="Style 23 2 4" xfId="6142"/>
    <cellStyle name="Style 23 2 5" xfId="6143"/>
    <cellStyle name="Style 23 3" xfId="6144"/>
    <cellStyle name="Style 23 3 2" xfId="6145"/>
    <cellStyle name="Style 23 3 2 2" xfId="6146"/>
    <cellStyle name="Style 23 3 2 3" xfId="6147"/>
    <cellStyle name="Style 23 3 3" xfId="6148"/>
    <cellStyle name="Style 23 3 3 2" xfId="6149"/>
    <cellStyle name="Style 23 3 3 3" xfId="6150"/>
    <cellStyle name="Style 23 3 4" xfId="6151"/>
    <cellStyle name="Style 23 3 4 2" xfId="6152"/>
    <cellStyle name="Style 23 3 5" xfId="6153"/>
    <cellStyle name="Style 23 4" xfId="6154"/>
    <cellStyle name="Style 23 4 2" xfId="6155"/>
    <cellStyle name="Style 23 4 3" xfId="6156"/>
    <cellStyle name="Style 23 5" xfId="6157"/>
    <cellStyle name="Style 23 6" xfId="6158"/>
    <cellStyle name="Style 23_ADDON" xfId="424"/>
    <cellStyle name="Style 24" xfId="425"/>
    <cellStyle name="Style 24 2" xfId="426"/>
    <cellStyle name="Style 24 3" xfId="6159"/>
    <cellStyle name="Style 24 3 2" xfId="6160"/>
    <cellStyle name="Style 24 3 3" xfId="6161"/>
    <cellStyle name="Style 24 3 3 2" xfId="6162"/>
    <cellStyle name="Style 24 3 4" xfId="6163"/>
    <cellStyle name="Style 24 4" xfId="6164"/>
    <cellStyle name="Style 24 4 2" xfId="6165"/>
    <cellStyle name="Style 24 5" xfId="6166"/>
    <cellStyle name="Style 24 6" xfId="6167"/>
    <cellStyle name="Style 24 7" xfId="6168"/>
    <cellStyle name="Style 24_ADDON" xfId="427"/>
    <cellStyle name="Style 25" xfId="428"/>
    <cellStyle name="Style 25 10" xfId="6169"/>
    <cellStyle name="Style 25 11" xfId="6170"/>
    <cellStyle name="Style 25 12" xfId="6171"/>
    <cellStyle name="Style 25 2" xfId="429"/>
    <cellStyle name="Style 25 2 2" xfId="6172"/>
    <cellStyle name="Style 25 3" xfId="6173"/>
    <cellStyle name="Style 25 3 2" xfId="6174"/>
    <cellStyle name="Style 25 3 2 2" xfId="6175"/>
    <cellStyle name="Style 25 3 2 3" xfId="6176"/>
    <cellStyle name="Style 25 3 3" xfId="6177"/>
    <cellStyle name="Style 25 3 3 2" xfId="6178"/>
    <cellStyle name="Style 25 3 3 2 2" xfId="6179"/>
    <cellStyle name="Style 25 3 3 3" xfId="6180"/>
    <cellStyle name="Style 25 3 3 3 2" xfId="6181"/>
    <cellStyle name="Style 25 3 3 3 3" xfId="6182"/>
    <cellStyle name="Style 25 3 3 4" xfId="6183"/>
    <cellStyle name="Style 25 3 3 4 2" xfId="6184"/>
    <cellStyle name="Style 25 3 3 5" xfId="6185"/>
    <cellStyle name="Style 25 3 4" xfId="6186"/>
    <cellStyle name="Style 25 3 5" xfId="6187"/>
    <cellStyle name="Style 25 4" xfId="6188"/>
    <cellStyle name="Style 25 4 2" xfId="6189"/>
    <cellStyle name="Style 25 4 2 2" xfId="6190"/>
    <cellStyle name="Style 25 4 2 2 2" xfId="6191"/>
    <cellStyle name="Style 25 4 2 3" xfId="6192"/>
    <cellStyle name="Style 25 4 2 3 2" xfId="6193"/>
    <cellStyle name="Style 25 4 2 3 3" xfId="6194"/>
    <cellStyle name="Style 25 4 2 4" xfId="6195"/>
    <cellStyle name="Style 25 4 2 4 2" xfId="6196"/>
    <cellStyle name="Style 25 4 2 5" xfId="6197"/>
    <cellStyle name="Style 25 4 3" xfId="6198"/>
    <cellStyle name="Style 25 4 3 2" xfId="6199"/>
    <cellStyle name="Style 25 4 4" xfId="6200"/>
    <cellStyle name="Style 25 4 5" xfId="6201"/>
    <cellStyle name="Style 25 5" xfId="6202"/>
    <cellStyle name="Style 25 5 2" xfId="6203"/>
    <cellStyle name="Style 25 5 2 2" xfId="6204"/>
    <cellStyle name="Style 25 5 2 2 2" xfId="6205"/>
    <cellStyle name="Style 25 5 2 3" xfId="6206"/>
    <cellStyle name="Style 25 5 2 3 2" xfId="6207"/>
    <cellStyle name="Style 25 5 2 3 3" xfId="6208"/>
    <cellStyle name="Style 25 5 2 4" xfId="6209"/>
    <cellStyle name="Style 25 5 2 5" xfId="6210"/>
    <cellStyle name="Style 25 5 3" xfId="6211"/>
    <cellStyle name="Style 25 5 3 2" xfId="6212"/>
    <cellStyle name="Style 25 5 4" xfId="6213"/>
    <cellStyle name="Style 25 5 5" xfId="6214"/>
    <cellStyle name="Style 25 6" xfId="6215"/>
    <cellStyle name="Style 25 6 2" xfId="6216"/>
    <cellStyle name="Style 25 6 2 2" xfId="6217"/>
    <cellStyle name="Style 25 6 3" xfId="6218"/>
    <cellStyle name="Style 25 6 3 2" xfId="6219"/>
    <cellStyle name="Style 25 6 3 3" xfId="6220"/>
    <cellStyle name="Style 25 6 4" xfId="6221"/>
    <cellStyle name="Style 25 6 4 2" xfId="6222"/>
    <cellStyle name="Style 25 6 5" xfId="6223"/>
    <cellStyle name="Style 25 7" xfId="6224"/>
    <cellStyle name="Style 25 7 2" xfId="6225"/>
    <cellStyle name="Style 25 7 3" xfId="6226"/>
    <cellStyle name="Style 25 8" xfId="6227"/>
    <cellStyle name="Style 25 9" xfId="6228"/>
    <cellStyle name="Style 25_ADDON" xfId="430"/>
    <cellStyle name="Style 26" xfId="431"/>
    <cellStyle name="Style 26 2" xfId="432"/>
    <cellStyle name="Style 26 2 2" xfId="433"/>
    <cellStyle name="Style 26 2 2 2" xfId="434"/>
    <cellStyle name="Style 26 2 2 3" xfId="6229"/>
    <cellStyle name="Style 26 2 3" xfId="435"/>
    <cellStyle name="Style 26 2 4" xfId="6230"/>
    <cellStyle name="Style 26 2 5" xfId="6231"/>
    <cellStyle name="Style 26 3" xfId="6232"/>
    <cellStyle name="Style 26 3 2" xfId="6233"/>
    <cellStyle name="Style 26 3 2 2" xfId="6234"/>
    <cellStyle name="Style 26 3 2 3" xfId="6235"/>
    <cellStyle name="Style 26 3 3" xfId="6236"/>
    <cellStyle name="Style 26 3 3 2" xfId="6237"/>
    <cellStyle name="Style 26 3 3 3" xfId="6238"/>
    <cellStyle name="Style 26 3 4" xfId="6239"/>
    <cellStyle name="Style 26 3 4 2" xfId="6240"/>
    <cellStyle name="Style 26 3 5" xfId="6241"/>
    <cellStyle name="Style 26 4" xfId="6242"/>
    <cellStyle name="Style 26 4 2" xfId="6243"/>
    <cellStyle name="Style 26 4 3" xfId="6244"/>
    <cellStyle name="Style 26 5" xfId="6245"/>
    <cellStyle name="Style 26 6" xfId="6246"/>
    <cellStyle name="Style 26_ADDON" xfId="436"/>
    <cellStyle name="Style 27" xfId="437"/>
    <cellStyle name="Style 27 2" xfId="438"/>
    <cellStyle name="Style 27 2 2" xfId="439"/>
    <cellStyle name="Style 27 2 2 2" xfId="440"/>
    <cellStyle name="Style 27 2 2 3" xfId="6247"/>
    <cellStyle name="Style 27 2 3" xfId="441"/>
    <cellStyle name="Style 27 2 4" xfId="6248"/>
    <cellStyle name="Style 27 2 5" xfId="6249"/>
    <cellStyle name="Style 27 3" xfId="6250"/>
    <cellStyle name="Style 27 3 2" xfId="6251"/>
    <cellStyle name="Style 27 3 2 2" xfId="6252"/>
    <cellStyle name="Style 27 3 2 3" xfId="6253"/>
    <cellStyle name="Style 27 3 3" xfId="6254"/>
    <cellStyle name="Style 27 3 3 2" xfId="6255"/>
    <cellStyle name="Style 27 3 3 3" xfId="6256"/>
    <cellStyle name="Style 27 3 4" xfId="6257"/>
    <cellStyle name="Style 27 3 4 2" xfId="6258"/>
    <cellStyle name="Style 27 3 5" xfId="6259"/>
    <cellStyle name="Style 27 4" xfId="6260"/>
    <cellStyle name="Style 27 4 2" xfId="6261"/>
    <cellStyle name="Style 27 4 3" xfId="6262"/>
    <cellStyle name="Style 27 5" xfId="6263"/>
    <cellStyle name="Style 27 6" xfId="6264"/>
    <cellStyle name="Style 27_ADDON" xfId="442"/>
    <cellStyle name="Style 35" xfId="443"/>
    <cellStyle name="Style 35 10" xfId="6265"/>
    <cellStyle name="Style 35 11" xfId="6266"/>
    <cellStyle name="Style 35 12" xfId="6267"/>
    <cellStyle name="Style 35 2" xfId="444"/>
    <cellStyle name="Style 35 2 2" xfId="6268"/>
    <cellStyle name="Style 35 3" xfId="6269"/>
    <cellStyle name="Style 35 3 2" xfId="6270"/>
    <cellStyle name="Style 35 3 2 2" xfId="6271"/>
    <cellStyle name="Style 35 3 2 3" xfId="6272"/>
    <cellStyle name="Style 35 3 3" xfId="6273"/>
    <cellStyle name="Style 35 3 3 2" xfId="6274"/>
    <cellStyle name="Style 35 3 3 2 2" xfId="6275"/>
    <cellStyle name="Style 35 3 3 3" xfId="6276"/>
    <cellStyle name="Style 35 3 3 3 2" xfId="6277"/>
    <cellStyle name="Style 35 3 3 3 3" xfId="6278"/>
    <cellStyle name="Style 35 3 3 4" xfId="6279"/>
    <cellStyle name="Style 35 3 3 4 2" xfId="6280"/>
    <cellStyle name="Style 35 3 3 5" xfId="6281"/>
    <cellStyle name="Style 35 3 4" xfId="6282"/>
    <cellStyle name="Style 35 3 5" xfId="6283"/>
    <cellStyle name="Style 35 4" xfId="6284"/>
    <cellStyle name="Style 35 4 2" xfId="6285"/>
    <cellStyle name="Style 35 4 2 2" xfId="6286"/>
    <cellStyle name="Style 35 4 2 2 2" xfId="6287"/>
    <cellStyle name="Style 35 4 2 3" xfId="6288"/>
    <cellStyle name="Style 35 4 2 3 2" xfId="6289"/>
    <cellStyle name="Style 35 4 2 3 3" xfId="6290"/>
    <cellStyle name="Style 35 4 2 4" xfId="6291"/>
    <cellStyle name="Style 35 4 2 4 2" xfId="6292"/>
    <cellStyle name="Style 35 4 2 5" xfId="6293"/>
    <cellStyle name="Style 35 4 3" xfId="6294"/>
    <cellStyle name="Style 35 4 3 2" xfId="6295"/>
    <cellStyle name="Style 35 4 4" xfId="6296"/>
    <cellStyle name="Style 35 4 5" xfId="6297"/>
    <cellStyle name="Style 35 5" xfId="6298"/>
    <cellStyle name="Style 35 5 2" xfId="6299"/>
    <cellStyle name="Style 35 5 2 2" xfId="6300"/>
    <cellStyle name="Style 35 5 2 2 2" xfId="6301"/>
    <cellStyle name="Style 35 5 2 3" xfId="6302"/>
    <cellStyle name="Style 35 5 2 3 2" xfId="6303"/>
    <cellStyle name="Style 35 5 2 3 3" xfId="6304"/>
    <cellStyle name="Style 35 5 2 4" xfId="6305"/>
    <cellStyle name="Style 35 5 2 5" xfId="6306"/>
    <cellStyle name="Style 35 5 3" xfId="6307"/>
    <cellStyle name="Style 35 5 3 2" xfId="6308"/>
    <cellStyle name="Style 35 5 4" xfId="6309"/>
    <cellStyle name="Style 35 5 5" xfId="6310"/>
    <cellStyle name="Style 35 6" xfId="6311"/>
    <cellStyle name="Style 35 6 2" xfId="6312"/>
    <cellStyle name="Style 35 6 2 2" xfId="6313"/>
    <cellStyle name="Style 35 6 3" xfId="6314"/>
    <cellStyle name="Style 35 6 3 2" xfId="6315"/>
    <cellStyle name="Style 35 6 3 3" xfId="6316"/>
    <cellStyle name="Style 35 6 4" xfId="6317"/>
    <cellStyle name="Style 35 6 4 2" xfId="6318"/>
    <cellStyle name="Style 35 6 5" xfId="6319"/>
    <cellStyle name="Style 35 7" xfId="6320"/>
    <cellStyle name="Style 35 7 2" xfId="6321"/>
    <cellStyle name="Style 35 7 3" xfId="6322"/>
    <cellStyle name="Style 35 8" xfId="6323"/>
    <cellStyle name="Style 35 9" xfId="6324"/>
    <cellStyle name="Style 35_ADDON" xfId="445"/>
    <cellStyle name="Style 36" xfId="446"/>
    <cellStyle name="Style 36 2" xfId="447"/>
    <cellStyle name="Style 36 3" xfId="6325"/>
    <cellStyle name="Style 36 3 2" xfId="6326"/>
    <cellStyle name="Style 36 3 3" xfId="6327"/>
    <cellStyle name="Style 36 3 3 2" xfId="6328"/>
    <cellStyle name="Style 36 3 4" xfId="6329"/>
    <cellStyle name="Style 36 4" xfId="6330"/>
    <cellStyle name="Style 36 4 2" xfId="6331"/>
    <cellStyle name="Style 36 5" xfId="6332"/>
    <cellStyle name="Style 36 6" xfId="6333"/>
    <cellStyle name="Style 36 7" xfId="6334"/>
    <cellStyle name="Style 36_ADDON" xfId="448"/>
    <cellStyle name="Style 37" xfId="449"/>
    <cellStyle name="Style 37 2" xfId="450"/>
    <cellStyle name="Style 37 2 2" xfId="451"/>
    <cellStyle name="Style 37 2 2 2" xfId="452"/>
    <cellStyle name="Style 37 2 2 3" xfId="6335"/>
    <cellStyle name="Style 37 2 3" xfId="453"/>
    <cellStyle name="Style 37 2 4" xfId="6336"/>
    <cellStyle name="Style 37 2 5" xfId="6337"/>
    <cellStyle name="Style 37 3" xfId="6338"/>
    <cellStyle name="Style 37 3 2" xfId="6339"/>
    <cellStyle name="Style 37 3 2 2" xfId="6340"/>
    <cellStyle name="Style 37 3 2 3" xfId="6341"/>
    <cellStyle name="Style 37 3 3" xfId="6342"/>
    <cellStyle name="Style 37 3 3 2" xfId="6343"/>
    <cellStyle name="Style 37 3 3 3" xfId="6344"/>
    <cellStyle name="Style 37 3 4" xfId="6345"/>
    <cellStyle name="Style 37 3 4 2" xfId="6346"/>
    <cellStyle name="Style 37 3 5" xfId="6347"/>
    <cellStyle name="Style 37 4" xfId="6348"/>
    <cellStyle name="Style 37 4 2" xfId="6349"/>
    <cellStyle name="Style 37 4 3" xfId="6350"/>
    <cellStyle name="Style 37 5" xfId="6351"/>
    <cellStyle name="Style 37 6" xfId="6352"/>
    <cellStyle name="Style 37_ADDON" xfId="454"/>
    <cellStyle name="Style 38" xfId="455"/>
    <cellStyle name="Style 38 2" xfId="456"/>
    <cellStyle name="Style 38 3" xfId="6353"/>
    <cellStyle name="Style 38 3 2" xfId="6354"/>
    <cellStyle name="Style 38 3 3" xfId="6355"/>
    <cellStyle name="Style 38 3 3 2" xfId="6356"/>
    <cellStyle name="Style 38 3 4" xfId="6357"/>
    <cellStyle name="Style 38 4" xfId="6358"/>
    <cellStyle name="Style 38 4 2" xfId="6359"/>
    <cellStyle name="Style 38 5" xfId="6360"/>
    <cellStyle name="Style 38 6" xfId="6361"/>
    <cellStyle name="Style 38 7" xfId="6362"/>
    <cellStyle name="Style 38_ADDON" xfId="457"/>
    <cellStyle name="Style 39" xfId="458"/>
    <cellStyle name="Style 39 10" xfId="6363"/>
    <cellStyle name="Style 39 11" xfId="6364"/>
    <cellStyle name="Style 39 12" xfId="6365"/>
    <cellStyle name="Style 39 2" xfId="459"/>
    <cellStyle name="Style 39 2 2" xfId="6366"/>
    <cellStyle name="Style 39 3" xfId="6367"/>
    <cellStyle name="Style 39 3 2" xfId="6368"/>
    <cellStyle name="Style 39 3 2 2" xfId="6369"/>
    <cellStyle name="Style 39 3 2 3" xfId="6370"/>
    <cellStyle name="Style 39 3 3" xfId="6371"/>
    <cellStyle name="Style 39 3 3 2" xfId="6372"/>
    <cellStyle name="Style 39 3 3 2 2" xfId="6373"/>
    <cellStyle name="Style 39 3 3 3" xfId="6374"/>
    <cellStyle name="Style 39 3 3 3 2" xfId="6375"/>
    <cellStyle name="Style 39 3 3 3 3" xfId="6376"/>
    <cellStyle name="Style 39 3 3 4" xfId="6377"/>
    <cellStyle name="Style 39 3 3 4 2" xfId="6378"/>
    <cellStyle name="Style 39 3 3 5" xfId="6379"/>
    <cellStyle name="Style 39 3 4" xfId="6380"/>
    <cellStyle name="Style 39 3 5" xfId="6381"/>
    <cellStyle name="Style 39 4" xfId="6382"/>
    <cellStyle name="Style 39 4 2" xfId="6383"/>
    <cellStyle name="Style 39 4 2 2" xfId="6384"/>
    <cellStyle name="Style 39 4 2 2 2" xfId="6385"/>
    <cellStyle name="Style 39 4 2 3" xfId="6386"/>
    <cellStyle name="Style 39 4 2 3 2" xfId="6387"/>
    <cellStyle name="Style 39 4 2 3 3" xfId="6388"/>
    <cellStyle name="Style 39 4 2 4" xfId="6389"/>
    <cellStyle name="Style 39 4 2 4 2" xfId="6390"/>
    <cellStyle name="Style 39 4 2 5" xfId="6391"/>
    <cellStyle name="Style 39 4 3" xfId="6392"/>
    <cellStyle name="Style 39 4 3 2" xfId="6393"/>
    <cellStyle name="Style 39 4 4" xfId="6394"/>
    <cellStyle name="Style 39 4 5" xfId="6395"/>
    <cellStyle name="Style 39 5" xfId="6396"/>
    <cellStyle name="Style 39 5 2" xfId="6397"/>
    <cellStyle name="Style 39 5 2 2" xfId="6398"/>
    <cellStyle name="Style 39 5 2 2 2" xfId="6399"/>
    <cellStyle name="Style 39 5 2 3" xfId="6400"/>
    <cellStyle name="Style 39 5 2 3 2" xfId="6401"/>
    <cellStyle name="Style 39 5 2 3 3" xfId="6402"/>
    <cellStyle name="Style 39 5 2 4" xfId="6403"/>
    <cellStyle name="Style 39 5 2 5" xfId="6404"/>
    <cellStyle name="Style 39 5 3" xfId="6405"/>
    <cellStyle name="Style 39 5 3 2" xfId="6406"/>
    <cellStyle name="Style 39 5 4" xfId="6407"/>
    <cellStyle name="Style 39 5 5" xfId="6408"/>
    <cellStyle name="Style 39 6" xfId="6409"/>
    <cellStyle name="Style 39 6 2" xfId="6410"/>
    <cellStyle name="Style 39 6 2 2" xfId="6411"/>
    <cellStyle name="Style 39 6 3" xfId="6412"/>
    <cellStyle name="Style 39 6 3 2" xfId="6413"/>
    <cellStyle name="Style 39 6 3 3" xfId="6414"/>
    <cellStyle name="Style 39 6 4" xfId="6415"/>
    <cellStyle name="Style 39 6 4 2" xfId="6416"/>
    <cellStyle name="Style 39 6 5" xfId="6417"/>
    <cellStyle name="Style 39 7" xfId="6418"/>
    <cellStyle name="Style 39 7 2" xfId="6419"/>
    <cellStyle name="Style 39 7 3" xfId="6420"/>
    <cellStyle name="Style 39 8" xfId="6421"/>
    <cellStyle name="Style 39 9" xfId="6422"/>
    <cellStyle name="Style 39_ADDON" xfId="460"/>
    <cellStyle name="Style 40" xfId="461"/>
    <cellStyle name="Style 40 2" xfId="462"/>
    <cellStyle name="Style 40 2 2" xfId="463"/>
    <cellStyle name="Style 40 2 2 2" xfId="464"/>
    <cellStyle name="Style 40 2 2 3" xfId="6423"/>
    <cellStyle name="Style 40 2 3" xfId="465"/>
    <cellStyle name="Style 40 2 4" xfId="6424"/>
    <cellStyle name="Style 40 2 5" xfId="6425"/>
    <cellStyle name="Style 40 3" xfId="6426"/>
    <cellStyle name="Style 40 3 2" xfId="6427"/>
    <cellStyle name="Style 40 3 2 2" xfId="6428"/>
    <cellStyle name="Style 40 3 2 3" xfId="6429"/>
    <cellStyle name="Style 40 3 3" xfId="6430"/>
    <cellStyle name="Style 40 3 3 2" xfId="6431"/>
    <cellStyle name="Style 40 3 3 3" xfId="6432"/>
    <cellStyle name="Style 40 3 4" xfId="6433"/>
    <cellStyle name="Style 40 3 4 2" xfId="6434"/>
    <cellStyle name="Style 40 3 5" xfId="6435"/>
    <cellStyle name="Style 40 4" xfId="6436"/>
    <cellStyle name="Style 40 4 2" xfId="6437"/>
    <cellStyle name="Style 40 4 3" xfId="6438"/>
    <cellStyle name="Style 40 5" xfId="6439"/>
    <cellStyle name="Style 40 6" xfId="6440"/>
    <cellStyle name="Style 40_ADDON" xfId="466"/>
    <cellStyle name="Style 41" xfId="467"/>
    <cellStyle name="Style 41 2" xfId="468"/>
    <cellStyle name="Style 41 2 2" xfId="469"/>
    <cellStyle name="Style 41 2 2 2" xfId="470"/>
    <cellStyle name="Style 41 2 2 3" xfId="6441"/>
    <cellStyle name="Style 41 2 3" xfId="471"/>
    <cellStyle name="Style 41 2 4" xfId="6442"/>
    <cellStyle name="Style 41 2 5" xfId="6443"/>
    <cellStyle name="Style 41 3" xfId="6444"/>
    <cellStyle name="Style 41 3 2" xfId="6445"/>
    <cellStyle name="Style 41 3 2 2" xfId="6446"/>
    <cellStyle name="Style 41 3 2 3" xfId="6447"/>
    <cellStyle name="Style 41 3 3" xfId="6448"/>
    <cellStyle name="Style 41 3 3 2" xfId="6449"/>
    <cellStyle name="Style 41 3 3 3" xfId="6450"/>
    <cellStyle name="Style 41 3 4" xfId="6451"/>
    <cellStyle name="Style 41 3 4 2" xfId="6452"/>
    <cellStyle name="Style 41 3 5" xfId="6453"/>
    <cellStyle name="Style 41 4" xfId="6454"/>
    <cellStyle name="Style 41 4 2" xfId="6455"/>
    <cellStyle name="Style 41 4 3" xfId="6456"/>
    <cellStyle name="Style 41 5" xfId="6457"/>
    <cellStyle name="Style 41 6" xfId="6458"/>
    <cellStyle name="Style 41_ADDON" xfId="472"/>
    <cellStyle name="Style 46" xfId="473"/>
    <cellStyle name="Style 46 10" xfId="6459"/>
    <cellStyle name="Style 46 11" xfId="6460"/>
    <cellStyle name="Style 46 12" xfId="6461"/>
    <cellStyle name="Style 46 2" xfId="474"/>
    <cellStyle name="Style 46 2 2" xfId="6462"/>
    <cellStyle name="Style 46 3" xfId="6463"/>
    <cellStyle name="Style 46 3 2" xfId="6464"/>
    <cellStyle name="Style 46 3 2 2" xfId="6465"/>
    <cellStyle name="Style 46 3 2 3" xfId="6466"/>
    <cellStyle name="Style 46 3 3" xfId="6467"/>
    <cellStyle name="Style 46 3 3 2" xfId="6468"/>
    <cellStyle name="Style 46 3 3 2 2" xfId="6469"/>
    <cellStyle name="Style 46 3 3 3" xfId="6470"/>
    <cellStyle name="Style 46 3 3 3 2" xfId="6471"/>
    <cellStyle name="Style 46 3 3 3 3" xfId="6472"/>
    <cellStyle name="Style 46 3 3 4" xfId="6473"/>
    <cellStyle name="Style 46 3 3 4 2" xfId="6474"/>
    <cellStyle name="Style 46 3 3 5" xfId="6475"/>
    <cellStyle name="Style 46 3 4" xfId="6476"/>
    <cellStyle name="Style 46 3 5" xfId="6477"/>
    <cellStyle name="Style 46 4" xfId="6478"/>
    <cellStyle name="Style 46 4 2" xfId="6479"/>
    <cellStyle name="Style 46 4 2 2" xfId="6480"/>
    <cellStyle name="Style 46 4 2 2 2" xfId="6481"/>
    <cellStyle name="Style 46 4 2 3" xfId="6482"/>
    <cellStyle name="Style 46 4 2 3 2" xfId="6483"/>
    <cellStyle name="Style 46 4 2 3 3" xfId="6484"/>
    <cellStyle name="Style 46 4 2 4" xfId="6485"/>
    <cellStyle name="Style 46 4 2 4 2" xfId="6486"/>
    <cellStyle name="Style 46 4 2 5" xfId="6487"/>
    <cellStyle name="Style 46 4 3" xfId="6488"/>
    <cellStyle name="Style 46 4 3 2" xfId="6489"/>
    <cellStyle name="Style 46 4 4" xfId="6490"/>
    <cellStyle name="Style 46 4 5" xfId="6491"/>
    <cellStyle name="Style 46 5" xfId="6492"/>
    <cellStyle name="Style 46 5 2" xfId="6493"/>
    <cellStyle name="Style 46 5 2 2" xfId="6494"/>
    <cellStyle name="Style 46 5 2 2 2" xfId="6495"/>
    <cellStyle name="Style 46 5 2 3" xfId="6496"/>
    <cellStyle name="Style 46 5 2 3 2" xfId="6497"/>
    <cellStyle name="Style 46 5 2 3 3" xfId="6498"/>
    <cellStyle name="Style 46 5 2 4" xfId="6499"/>
    <cellStyle name="Style 46 5 2 5" xfId="6500"/>
    <cellStyle name="Style 46 5 3" xfId="6501"/>
    <cellStyle name="Style 46 5 3 2" xfId="6502"/>
    <cellStyle name="Style 46 5 4" xfId="6503"/>
    <cellStyle name="Style 46 5 5" xfId="6504"/>
    <cellStyle name="Style 46 6" xfId="6505"/>
    <cellStyle name="Style 46 6 2" xfId="6506"/>
    <cellStyle name="Style 46 6 2 2" xfId="6507"/>
    <cellStyle name="Style 46 6 3" xfId="6508"/>
    <cellStyle name="Style 46 6 3 2" xfId="6509"/>
    <cellStyle name="Style 46 6 3 3" xfId="6510"/>
    <cellStyle name="Style 46 6 4" xfId="6511"/>
    <cellStyle name="Style 46 6 4 2" xfId="6512"/>
    <cellStyle name="Style 46 6 5" xfId="6513"/>
    <cellStyle name="Style 46 7" xfId="6514"/>
    <cellStyle name="Style 46 7 2" xfId="6515"/>
    <cellStyle name="Style 46 7 3" xfId="6516"/>
    <cellStyle name="Style 46 8" xfId="6517"/>
    <cellStyle name="Style 46 9" xfId="6518"/>
    <cellStyle name="Style 46_ADDON" xfId="475"/>
    <cellStyle name="Style 47" xfId="476"/>
    <cellStyle name="Style 47 2" xfId="477"/>
    <cellStyle name="Style 47 3" xfId="6519"/>
    <cellStyle name="Style 47 3 2" xfId="6520"/>
    <cellStyle name="Style 47 3 3" xfId="6521"/>
    <cellStyle name="Style 47 3 3 2" xfId="6522"/>
    <cellStyle name="Style 47 3 4" xfId="6523"/>
    <cellStyle name="Style 47 4" xfId="6524"/>
    <cellStyle name="Style 47 4 2" xfId="6525"/>
    <cellStyle name="Style 47 5" xfId="6526"/>
    <cellStyle name="Style 47 6" xfId="6527"/>
    <cellStyle name="Style 47 7" xfId="6528"/>
    <cellStyle name="Style 47_ADDON" xfId="478"/>
    <cellStyle name="Style 48" xfId="479"/>
    <cellStyle name="Style 48 2" xfId="480"/>
    <cellStyle name="Style 48 2 2" xfId="481"/>
    <cellStyle name="Style 48 2 2 2" xfId="482"/>
    <cellStyle name="Style 48 2 2 3" xfId="6529"/>
    <cellStyle name="Style 48 2 3" xfId="483"/>
    <cellStyle name="Style 48 2 4" xfId="6530"/>
    <cellStyle name="Style 48 2 5" xfId="6531"/>
    <cellStyle name="Style 48 3" xfId="6532"/>
    <cellStyle name="Style 48 3 2" xfId="6533"/>
    <cellStyle name="Style 48 3 2 2" xfId="6534"/>
    <cellStyle name="Style 48 3 2 3" xfId="6535"/>
    <cellStyle name="Style 48 3 3" xfId="6536"/>
    <cellStyle name="Style 48 3 3 2" xfId="6537"/>
    <cellStyle name="Style 48 3 3 3" xfId="6538"/>
    <cellStyle name="Style 48 3 4" xfId="6539"/>
    <cellStyle name="Style 48 3 4 2" xfId="6540"/>
    <cellStyle name="Style 48 3 5" xfId="6541"/>
    <cellStyle name="Style 48 4" xfId="6542"/>
    <cellStyle name="Style 48 4 2" xfId="6543"/>
    <cellStyle name="Style 48 4 3" xfId="6544"/>
    <cellStyle name="Style 48 5" xfId="6545"/>
    <cellStyle name="Style 48 6" xfId="6546"/>
    <cellStyle name="Style 48_ADDON" xfId="484"/>
    <cellStyle name="Style 49" xfId="485"/>
    <cellStyle name="Style 49 2" xfId="486"/>
    <cellStyle name="Style 49 3" xfId="6547"/>
    <cellStyle name="Style 49 3 2" xfId="6548"/>
    <cellStyle name="Style 49 3 3" xfId="6549"/>
    <cellStyle name="Style 49 3 3 2" xfId="6550"/>
    <cellStyle name="Style 49 3 4" xfId="6551"/>
    <cellStyle name="Style 49 4" xfId="6552"/>
    <cellStyle name="Style 49 4 2" xfId="6553"/>
    <cellStyle name="Style 49 5" xfId="6554"/>
    <cellStyle name="Style 49 6" xfId="6555"/>
    <cellStyle name="Style 49 7" xfId="6556"/>
    <cellStyle name="Style 49_ADDON" xfId="487"/>
    <cellStyle name="Style 50" xfId="488"/>
    <cellStyle name="Style 50 10" xfId="6557"/>
    <cellStyle name="Style 50 11" xfId="6558"/>
    <cellStyle name="Style 50 12" xfId="6559"/>
    <cellStyle name="Style 50 2" xfId="489"/>
    <cellStyle name="Style 50 2 2" xfId="6560"/>
    <cellStyle name="Style 50 3" xfId="6561"/>
    <cellStyle name="Style 50 3 2" xfId="6562"/>
    <cellStyle name="Style 50 3 2 2" xfId="6563"/>
    <cellStyle name="Style 50 3 2 3" xfId="6564"/>
    <cellStyle name="Style 50 3 3" xfId="6565"/>
    <cellStyle name="Style 50 3 3 2" xfId="6566"/>
    <cellStyle name="Style 50 3 3 2 2" xfId="6567"/>
    <cellStyle name="Style 50 3 3 3" xfId="6568"/>
    <cellStyle name="Style 50 3 3 3 2" xfId="6569"/>
    <cellStyle name="Style 50 3 3 3 3" xfId="6570"/>
    <cellStyle name="Style 50 3 3 4" xfId="6571"/>
    <cellStyle name="Style 50 3 3 4 2" xfId="6572"/>
    <cellStyle name="Style 50 3 3 5" xfId="6573"/>
    <cellStyle name="Style 50 3 4" xfId="6574"/>
    <cellStyle name="Style 50 3 5" xfId="6575"/>
    <cellStyle name="Style 50 4" xfId="6576"/>
    <cellStyle name="Style 50 4 2" xfId="6577"/>
    <cellStyle name="Style 50 4 2 2" xfId="6578"/>
    <cellStyle name="Style 50 4 2 2 2" xfId="6579"/>
    <cellStyle name="Style 50 4 2 3" xfId="6580"/>
    <cellStyle name="Style 50 4 2 3 2" xfId="6581"/>
    <cellStyle name="Style 50 4 2 3 3" xfId="6582"/>
    <cellStyle name="Style 50 4 2 4" xfId="6583"/>
    <cellStyle name="Style 50 4 2 4 2" xfId="6584"/>
    <cellStyle name="Style 50 4 2 5" xfId="6585"/>
    <cellStyle name="Style 50 4 3" xfId="6586"/>
    <cellStyle name="Style 50 4 3 2" xfId="6587"/>
    <cellStyle name="Style 50 4 4" xfId="6588"/>
    <cellStyle name="Style 50 4 5" xfId="6589"/>
    <cellStyle name="Style 50 5" xfId="6590"/>
    <cellStyle name="Style 50 5 2" xfId="6591"/>
    <cellStyle name="Style 50 5 2 2" xfId="6592"/>
    <cellStyle name="Style 50 5 2 2 2" xfId="6593"/>
    <cellStyle name="Style 50 5 2 3" xfId="6594"/>
    <cellStyle name="Style 50 5 2 3 2" xfId="6595"/>
    <cellStyle name="Style 50 5 2 3 3" xfId="6596"/>
    <cellStyle name="Style 50 5 2 4" xfId="6597"/>
    <cellStyle name="Style 50 5 2 5" xfId="6598"/>
    <cellStyle name="Style 50 5 3" xfId="6599"/>
    <cellStyle name="Style 50 5 3 2" xfId="6600"/>
    <cellStyle name="Style 50 5 4" xfId="6601"/>
    <cellStyle name="Style 50 5 5" xfId="6602"/>
    <cellStyle name="Style 50 6" xfId="6603"/>
    <cellStyle name="Style 50 6 2" xfId="6604"/>
    <cellStyle name="Style 50 6 2 2" xfId="6605"/>
    <cellStyle name="Style 50 6 3" xfId="6606"/>
    <cellStyle name="Style 50 6 3 2" xfId="6607"/>
    <cellStyle name="Style 50 6 3 3" xfId="6608"/>
    <cellStyle name="Style 50 6 4" xfId="6609"/>
    <cellStyle name="Style 50 6 4 2" xfId="6610"/>
    <cellStyle name="Style 50 6 5" xfId="6611"/>
    <cellStyle name="Style 50 7" xfId="6612"/>
    <cellStyle name="Style 50 7 2" xfId="6613"/>
    <cellStyle name="Style 50 7 3" xfId="6614"/>
    <cellStyle name="Style 50 8" xfId="6615"/>
    <cellStyle name="Style 50 9" xfId="6616"/>
    <cellStyle name="Style 50_ADDON" xfId="490"/>
    <cellStyle name="Style 51" xfId="491"/>
    <cellStyle name="Style 51 2" xfId="492"/>
    <cellStyle name="Style 51 2 2" xfId="493"/>
    <cellStyle name="Style 51 2 2 2" xfId="494"/>
    <cellStyle name="Style 51 2 2 3" xfId="6617"/>
    <cellStyle name="Style 51 2 3" xfId="495"/>
    <cellStyle name="Style 51 2 4" xfId="6618"/>
    <cellStyle name="Style 51 2 5" xfId="6619"/>
    <cellStyle name="Style 51 3" xfId="6620"/>
    <cellStyle name="Style 51 3 2" xfId="6621"/>
    <cellStyle name="Style 51 3 2 2" xfId="6622"/>
    <cellStyle name="Style 51 3 2 3" xfId="6623"/>
    <cellStyle name="Style 51 3 3" xfId="6624"/>
    <cellStyle name="Style 51 3 3 2" xfId="6625"/>
    <cellStyle name="Style 51 3 3 3" xfId="6626"/>
    <cellStyle name="Style 51 3 4" xfId="6627"/>
    <cellStyle name="Style 51 3 4 2" xfId="6628"/>
    <cellStyle name="Style 51 3 5" xfId="6629"/>
    <cellStyle name="Style 51 4" xfId="6630"/>
    <cellStyle name="Style 51 4 2" xfId="6631"/>
    <cellStyle name="Style 51 4 3" xfId="6632"/>
    <cellStyle name="Style 51 5" xfId="6633"/>
    <cellStyle name="Style 51 6" xfId="6634"/>
    <cellStyle name="Style 51_ADDON" xfId="496"/>
    <cellStyle name="Style 52" xfId="497"/>
    <cellStyle name="Style 52 2" xfId="498"/>
    <cellStyle name="Style 52 2 2" xfId="499"/>
    <cellStyle name="Style 52 2 2 2" xfId="500"/>
    <cellStyle name="Style 52 2 2 3" xfId="6635"/>
    <cellStyle name="Style 52 2 3" xfId="501"/>
    <cellStyle name="Style 52 2 4" xfId="6636"/>
    <cellStyle name="Style 52 2 5" xfId="6637"/>
    <cellStyle name="Style 52 3" xfId="6638"/>
    <cellStyle name="Style 52 3 2" xfId="6639"/>
    <cellStyle name="Style 52 3 2 2" xfId="6640"/>
    <cellStyle name="Style 52 3 2 3" xfId="6641"/>
    <cellStyle name="Style 52 3 3" xfId="6642"/>
    <cellStyle name="Style 52 3 3 2" xfId="6643"/>
    <cellStyle name="Style 52 3 3 3" xfId="6644"/>
    <cellStyle name="Style 52 3 4" xfId="6645"/>
    <cellStyle name="Style 52 3 4 2" xfId="6646"/>
    <cellStyle name="Style 52 3 5" xfId="6647"/>
    <cellStyle name="Style 52 4" xfId="6648"/>
    <cellStyle name="Style 52 4 2" xfId="6649"/>
    <cellStyle name="Style 52 4 3" xfId="6650"/>
    <cellStyle name="Style 52 5" xfId="6651"/>
    <cellStyle name="Style 52 6" xfId="6652"/>
    <cellStyle name="Style 52_ADDON" xfId="502"/>
    <cellStyle name="Style 58" xfId="503"/>
    <cellStyle name="Style 58 10" xfId="6653"/>
    <cellStyle name="Style 58 11" xfId="6654"/>
    <cellStyle name="Style 58 12" xfId="6655"/>
    <cellStyle name="Style 58 2" xfId="504"/>
    <cellStyle name="Style 58 2 2" xfId="6656"/>
    <cellStyle name="Style 58 3" xfId="6657"/>
    <cellStyle name="Style 58 3 2" xfId="6658"/>
    <cellStyle name="Style 58 3 2 2" xfId="6659"/>
    <cellStyle name="Style 58 3 2 3" xfId="6660"/>
    <cellStyle name="Style 58 3 3" xfId="6661"/>
    <cellStyle name="Style 58 3 3 2" xfId="6662"/>
    <cellStyle name="Style 58 3 3 2 2" xfId="6663"/>
    <cellStyle name="Style 58 3 3 3" xfId="6664"/>
    <cellStyle name="Style 58 3 3 3 2" xfId="6665"/>
    <cellStyle name="Style 58 3 3 3 3" xfId="6666"/>
    <cellStyle name="Style 58 3 3 4" xfId="6667"/>
    <cellStyle name="Style 58 3 3 4 2" xfId="6668"/>
    <cellStyle name="Style 58 3 3 5" xfId="6669"/>
    <cellStyle name="Style 58 3 4" xfId="6670"/>
    <cellStyle name="Style 58 3 5" xfId="6671"/>
    <cellStyle name="Style 58 4" xfId="6672"/>
    <cellStyle name="Style 58 4 2" xfId="6673"/>
    <cellStyle name="Style 58 4 2 2" xfId="6674"/>
    <cellStyle name="Style 58 4 2 2 2" xfId="6675"/>
    <cellStyle name="Style 58 4 2 3" xfId="6676"/>
    <cellStyle name="Style 58 4 2 3 2" xfId="6677"/>
    <cellStyle name="Style 58 4 2 3 3" xfId="6678"/>
    <cellStyle name="Style 58 4 2 4" xfId="6679"/>
    <cellStyle name="Style 58 4 2 4 2" xfId="6680"/>
    <cellStyle name="Style 58 4 2 5" xfId="6681"/>
    <cellStyle name="Style 58 4 3" xfId="6682"/>
    <cellStyle name="Style 58 4 3 2" xfId="6683"/>
    <cellStyle name="Style 58 4 4" xfId="6684"/>
    <cellStyle name="Style 58 4 5" xfId="6685"/>
    <cellStyle name="Style 58 5" xfId="6686"/>
    <cellStyle name="Style 58 5 2" xfId="6687"/>
    <cellStyle name="Style 58 5 2 2" xfId="6688"/>
    <cellStyle name="Style 58 5 2 2 2" xfId="6689"/>
    <cellStyle name="Style 58 5 2 3" xfId="6690"/>
    <cellStyle name="Style 58 5 2 3 2" xfId="6691"/>
    <cellStyle name="Style 58 5 2 3 3" xfId="6692"/>
    <cellStyle name="Style 58 5 2 4" xfId="6693"/>
    <cellStyle name="Style 58 5 2 5" xfId="6694"/>
    <cellStyle name="Style 58 5 3" xfId="6695"/>
    <cellStyle name="Style 58 5 3 2" xfId="6696"/>
    <cellStyle name="Style 58 5 4" xfId="6697"/>
    <cellStyle name="Style 58 5 5" xfId="6698"/>
    <cellStyle name="Style 58 6" xfId="6699"/>
    <cellStyle name="Style 58 6 2" xfId="6700"/>
    <cellStyle name="Style 58 6 2 2" xfId="6701"/>
    <cellStyle name="Style 58 6 3" xfId="6702"/>
    <cellStyle name="Style 58 6 3 2" xfId="6703"/>
    <cellStyle name="Style 58 6 3 3" xfId="6704"/>
    <cellStyle name="Style 58 6 4" xfId="6705"/>
    <cellStyle name="Style 58 6 4 2" xfId="6706"/>
    <cellStyle name="Style 58 6 5" xfId="6707"/>
    <cellStyle name="Style 58 7" xfId="6708"/>
    <cellStyle name="Style 58 7 2" xfId="6709"/>
    <cellStyle name="Style 58 7 3" xfId="6710"/>
    <cellStyle name="Style 58 8" xfId="6711"/>
    <cellStyle name="Style 58 9" xfId="6712"/>
    <cellStyle name="Style 58_ADDON" xfId="505"/>
    <cellStyle name="Style 59" xfId="506"/>
    <cellStyle name="Style 59 2" xfId="507"/>
    <cellStyle name="Style 59 3" xfId="6713"/>
    <cellStyle name="Style 59 3 2" xfId="6714"/>
    <cellStyle name="Style 59 3 3" xfId="6715"/>
    <cellStyle name="Style 59 3 3 2" xfId="6716"/>
    <cellStyle name="Style 59 3 4" xfId="6717"/>
    <cellStyle name="Style 59 4" xfId="6718"/>
    <cellStyle name="Style 59 4 2" xfId="6719"/>
    <cellStyle name="Style 59 5" xfId="6720"/>
    <cellStyle name="Style 59 6" xfId="6721"/>
    <cellStyle name="Style 59 7" xfId="6722"/>
    <cellStyle name="Style 59_ADDON" xfId="508"/>
    <cellStyle name="Style 60" xfId="509"/>
    <cellStyle name="Style 60 2" xfId="510"/>
    <cellStyle name="Style 60 2 2" xfId="511"/>
    <cellStyle name="Style 60 2 2 2" xfId="512"/>
    <cellStyle name="Style 60 2 2 3" xfId="6723"/>
    <cellStyle name="Style 60 2 3" xfId="513"/>
    <cellStyle name="Style 60 2 4" xfId="6724"/>
    <cellStyle name="Style 60 2 5" xfId="6725"/>
    <cellStyle name="Style 60 3" xfId="6726"/>
    <cellStyle name="Style 60 3 2" xfId="6727"/>
    <cellStyle name="Style 60 3 2 2" xfId="6728"/>
    <cellStyle name="Style 60 3 2 3" xfId="6729"/>
    <cellStyle name="Style 60 3 3" xfId="6730"/>
    <cellStyle name="Style 60 3 3 2" xfId="6731"/>
    <cellStyle name="Style 60 3 3 3" xfId="6732"/>
    <cellStyle name="Style 60 3 4" xfId="6733"/>
    <cellStyle name="Style 60 3 4 2" xfId="6734"/>
    <cellStyle name="Style 60 3 5" xfId="6735"/>
    <cellStyle name="Style 60 4" xfId="6736"/>
    <cellStyle name="Style 60 4 2" xfId="6737"/>
    <cellStyle name="Style 60 4 3" xfId="6738"/>
    <cellStyle name="Style 60 5" xfId="6739"/>
    <cellStyle name="Style 60 6" xfId="6740"/>
    <cellStyle name="Style 60_ADDON" xfId="514"/>
    <cellStyle name="Style 61" xfId="515"/>
    <cellStyle name="Style 61 2" xfId="516"/>
    <cellStyle name="Style 61 3" xfId="6741"/>
    <cellStyle name="Style 61 3 2" xfId="6742"/>
    <cellStyle name="Style 61 3 3" xfId="6743"/>
    <cellStyle name="Style 61 3 3 2" xfId="6744"/>
    <cellStyle name="Style 61 3 4" xfId="6745"/>
    <cellStyle name="Style 61 4" xfId="6746"/>
    <cellStyle name="Style 61 4 2" xfId="6747"/>
    <cellStyle name="Style 61 5" xfId="6748"/>
    <cellStyle name="Style 61 6" xfId="6749"/>
    <cellStyle name="Style 61 7" xfId="6750"/>
    <cellStyle name="Style 61_ADDON" xfId="517"/>
    <cellStyle name="Style 62" xfId="518"/>
    <cellStyle name="Style 62 10" xfId="6751"/>
    <cellStyle name="Style 62 11" xfId="6752"/>
    <cellStyle name="Style 62 12" xfId="6753"/>
    <cellStyle name="Style 62 2" xfId="519"/>
    <cellStyle name="Style 62 2 2" xfId="6754"/>
    <cellStyle name="Style 62 3" xfId="6755"/>
    <cellStyle name="Style 62 3 2" xfId="6756"/>
    <cellStyle name="Style 62 3 2 2" xfId="6757"/>
    <cellStyle name="Style 62 3 2 3" xfId="6758"/>
    <cellStyle name="Style 62 3 3" xfId="6759"/>
    <cellStyle name="Style 62 3 3 2" xfId="6760"/>
    <cellStyle name="Style 62 3 3 2 2" xfId="6761"/>
    <cellStyle name="Style 62 3 3 3" xfId="6762"/>
    <cellStyle name="Style 62 3 3 3 2" xfId="6763"/>
    <cellStyle name="Style 62 3 3 3 3" xfId="6764"/>
    <cellStyle name="Style 62 3 3 4" xfId="6765"/>
    <cellStyle name="Style 62 3 3 4 2" xfId="6766"/>
    <cellStyle name="Style 62 3 3 5" xfId="6767"/>
    <cellStyle name="Style 62 3 4" xfId="6768"/>
    <cellStyle name="Style 62 3 5" xfId="6769"/>
    <cellStyle name="Style 62 4" xfId="6770"/>
    <cellStyle name="Style 62 4 2" xfId="6771"/>
    <cellStyle name="Style 62 4 2 2" xfId="6772"/>
    <cellStyle name="Style 62 4 2 2 2" xfId="6773"/>
    <cellStyle name="Style 62 4 2 3" xfId="6774"/>
    <cellStyle name="Style 62 4 2 3 2" xfId="6775"/>
    <cellStyle name="Style 62 4 2 3 3" xfId="6776"/>
    <cellStyle name="Style 62 4 2 4" xfId="6777"/>
    <cellStyle name="Style 62 4 2 4 2" xfId="6778"/>
    <cellStyle name="Style 62 4 2 5" xfId="6779"/>
    <cellStyle name="Style 62 4 3" xfId="6780"/>
    <cellStyle name="Style 62 4 3 2" xfId="6781"/>
    <cellStyle name="Style 62 4 4" xfId="6782"/>
    <cellStyle name="Style 62 4 5" xfId="6783"/>
    <cellStyle name="Style 62 5" xfId="6784"/>
    <cellStyle name="Style 62 5 2" xfId="6785"/>
    <cellStyle name="Style 62 5 2 2" xfId="6786"/>
    <cellStyle name="Style 62 5 2 2 2" xfId="6787"/>
    <cellStyle name="Style 62 5 2 3" xfId="6788"/>
    <cellStyle name="Style 62 5 2 3 2" xfId="6789"/>
    <cellStyle name="Style 62 5 2 3 3" xfId="6790"/>
    <cellStyle name="Style 62 5 2 4" xfId="6791"/>
    <cellStyle name="Style 62 5 2 5" xfId="6792"/>
    <cellStyle name="Style 62 5 3" xfId="6793"/>
    <cellStyle name="Style 62 5 3 2" xfId="6794"/>
    <cellStyle name="Style 62 5 4" xfId="6795"/>
    <cellStyle name="Style 62 5 5" xfId="6796"/>
    <cellStyle name="Style 62 6" xfId="6797"/>
    <cellStyle name="Style 62 6 2" xfId="6798"/>
    <cellStyle name="Style 62 6 2 2" xfId="6799"/>
    <cellStyle name="Style 62 6 3" xfId="6800"/>
    <cellStyle name="Style 62 6 3 2" xfId="6801"/>
    <cellStyle name="Style 62 6 3 3" xfId="6802"/>
    <cellStyle name="Style 62 6 4" xfId="6803"/>
    <cellStyle name="Style 62 6 4 2" xfId="6804"/>
    <cellStyle name="Style 62 6 5" xfId="6805"/>
    <cellStyle name="Style 62 7" xfId="6806"/>
    <cellStyle name="Style 62 7 2" xfId="6807"/>
    <cellStyle name="Style 62 7 3" xfId="6808"/>
    <cellStyle name="Style 62 8" xfId="6809"/>
    <cellStyle name="Style 62 9" xfId="6810"/>
    <cellStyle name="Style 62_ADDON" xfId="520"/>
    <cellStyle name="Style 63" xfId="521"/>
    <cellStyle name="Style 63 2" xfId="522"/>
    <cellStyle name="Style 63 2 2" xfId="523"/>
    <cellStyle name="Style 63 2 2 2" xfId="524"/>
    <cellStyle name="Style 63 2 2 3" xfId="6811"/>
    <cellStyle name="Style 63 2 3" xfId="525"/>
    <cellStyle name="Style 63 2 4" xfId="6812"/>
    <cellStyle name="Style 63 2 5" xfId="6813"/>
    <cellStyle name="Style 63 3" xfId="6814"/>
    <cellStyle name="Style 63 3 2" xfId="6815"/>
    <cellStyle name="Style 63 3 2 2" xfId="6816"/>
    <cellStyle name="Style 63 3 2 3" xfId="6817"/>
    <cellStyle name="Style 63 3 3" xfId="6818"/>
    <cellStyle name="Style 63 3 3 2" xfId="6819"/>
    <cellStyle name="Style 63 3 3 3" xfId="6820"/>
    <cellStyle name="Style 63 3 4" xfId="6821"/>
    <cellStyle name="Style 63 3 4 2" xfId="6822"/>
    <cellStyle name="Style 63 3 5" xfId="6823"/>
    <cellStyle name="Style 63 4" xfId="6824"/>
    <cellStyle name="Style 63 4 2" xfId="6825"/>
    <cellStyle name="Style 63 4 3" xfId="6826"/>
    <cellStyle name="Style 63 5" xfId="6827"/>
    <cellStyle name="Style 63 6" xfId="6828"/>
    <cellStyle name="Style 63_ADDON" xfId="526"/>
    <cellStyle name="Style 64" xfId="527"/>
    <cellStyle name="Style 64 2" xfId="528"/>
    <cellStyle name="Style 64 2 2" xfId="529"/>
    <cellStyle name="Style 64 2 2 2" xfId="530"/>
    <cellStyle name="Style 64 2 2 3" xfId="6829"/>
    <cellStyle name="Style 64 2 3" xfId="531"/>
    <cellStyle name="Style 64 2 4" xfId="6830"/>
    <cellStyle name="Style 64 2 5" xfId="6831"/>
    <cellStyle name="Style 64 3" xfId="6832"/>
    <cellStyle name="Style 64 3 2" xfId="6833"/>
    <cellStyle name="Style 64 3 2 2" xfId="6834"/>
    <cellStyle name="Style 64 3 2 3" xfId="6835"/>
    <cellStyle name="Style 64 3 3" xfId="6836"/>
    <cellStyle name="Style 64 3 3 2" xfId="6837"/>
    <cellStyle name="Style 64 3 3 3" xfId="6838"/>
    <cellStyle name="Style 64 3 4" xfId="6839"/>
    <cellStyle name="Style 64 3 4 2" xfId="6840"/>
    <cellStyle name="Style 64 3 5" xfId="6841"/>
    <cellStyle name="Style 64 4" xfId="6842"/>
    <cellStyle name="Style 64 4 2" xfId="6843"/>
    <cellStyle name="Style 64 4 3" xfId="6844"/>
    <cellStyle name="Style 64 5" xfId="6845"/>
    <cellStyle name="Style 64 6" xfId="6846"/>
    <cellStyle name="Style 64_ADDON" xfId="532"/>
    <cellStyle name="Style 69" xfId="533"/>
    <cellStyle name="Style 69 10" xfId="6847"/>
    <cellStyle name="Style 69 11" xfId="6848"/>
    <cellStyle name="Style 69 12" xfId="6849"/>
    <cellStyle name="Style 69 2" xfId="534"/>
    <cellStyle name="Style 69 2 2" xfId="6850"/>
    <cellStyle name="Style 69 3" xfId="6851"/>
    <cellStyle name="Style 69 3 2" xfId="6852"/>
    <cellStyle name="Style 69 3 2 2" xfId="6853"/>
    <cellStyle name="Style 69 3 2 3" xfId="6854"/>
    <cellStyle name="Style 69 3 3" xfId="6855"/>
    <cellStyle name="Style 69 3 3 2" xfId="6856"/>
    <cellStyle name="Style 69 3 3 2 2" xfId="6857"/>
    <cellStyle name="Style 69 3 3 3" xfId="6858"/>
    <cellStyle name="Style 69 3 3 3 2" xfId="6859"/>
    <cellStyle name="Style 69 3 3 3 3" xfId="6860"/>
    <cellStyle name="Style 69 3 3 4" xfId="6861"/>
    <cellStyle name="Style 69 3 3 4 2" xfId="6862"/>
    <cellStyle name="Style 69 3 3 5" xfId="6863"/>
    <cellStyle name="Style 69 3 4" xfId="6864"/>
    <cellStyle name="Style 69 3 5" xfId="6865"/>
    <cellStyle name="Style 69 4" xfId="6866"/>
    <cellStyle name="Style 69 4 2" xfId="6867"/>
    <cellStyle name="Style 69 4 2 2" xfId="6868"/>
    <cellStyle name="Style 69 4 2 2 2" xfId="6869"/>
    <cellStyle name="Style 69 4 2 3" xfId="6870"/>
    <cellStyle name="Style 69 4 2 3 2" xfId="6871"/>
    <cellStyle name="Style 69 4 2 3 3" xfId="6872"/>
    <cellStyle name="Style 69 4 2 4" xfId="6873"/>
    <cellStyle name="Style 69 4 2 4 2" xfId="6874"/>
    <cellStyle name="Style 69 4 2 5" xfId="6875"/>
    <cellStyle name="Style 69 4 3" xfId="6876"/>
    <cellStyle name="Style 69 4 3 2" xfId="6877"/>
    <cellStyle name="Style 69 4 4" xfId="6878"/>
    <cellStyle name="Style 69 4 5" xfId="6879"/>
    <cellStyle name="Style 69 5" xfId="6880"/>
    <cellStyle name="Style 69 5 2" xfId="6881"/>
    <cellStyle name="Style 69 5 2 2" xfId="6882"/>
    <cellStyle name="Style 69 5 2 2 2" xfId="6883"/>
    <cellStyle name="Style 69 5 2 3" xfId="6884"/>
    <cellStyle name="Style 69 5 2 3 2" xfId="6885"/>
    <cellStyle name="Style 69 5 2 3 3" xfId="6886"/>
    <cellStyle name="Style 69 5 2 4" xfId="6887"/>
    <cellStyle name="Style 69 5 2 5" xfId="6888"/>
    <cellStyle name="Style 69 5 3" xfId="6889"/>
    <cellStyle name="Style 69 5 3 2" xfId="6890"/>
    <cellStyle name="Style 69 5 4" xfId="6891"/>
    <cellStyle name="Style 69 5 5" xfId="6892"/>
    <cellStyle name="Style 69 6" xfId="6893"/>
    <cellStyle name="Style 69 6 2" xfId="6894"/>
    <cellStyle name="Style 69 6 2 2" xfId="6895"/>
    <cellStyle name="Style 69 6 3" xfId="6896"/>
    <cellStyle name="Style 69 6 3 2" xfId="6897"/>
    <cellStyle name="Style 69 6 3 3" xfId="6898"/>
    <cellStyle name="Style 69 6 4" xfId="6899"/>
    <cellStyle name="Style 69 6 4 2" xfId="6900"/>
    <cellStyle name="Style 69 6 5" xfId="6901"/>
    <cellStyle name="Style 69 7" xfId="6902"/>
    <cellStyle name="Style 69 7 2" xfId="6903"/>
    <cellStyle name="Style 69 7 3" xfId="6904"/>
    <cellStyle name="Style 69 8" xfId="6905"/>
    <cellStyle name="Style 69 9" xfId="6906"/>
    <cellStyle name="Style 69_ADDON" xfId="535"/>
    <cellStyle name="Style 70" xfId="536"/>
    <cellStyle name="Style 70 2" xfId="537"/>
    <cellStyle name="Style 70 3" xfId="6907"/>
    <cellStyle name="Style 70 3 2" xfId="6908"/>
    <cellStyle name="Style 70 3 3" xfId="6909"/>
    <cellStyle name="Style 70 3 3 2" xfId="6910"/>
    <cellStyle name="Style 70 3 4" xfId="6911"/>
    <cellStyle name="Style 70 4" xfId="6912"/>
    <cellStyle name="Style 70 4 2" xfId="6913"/>
    <cellStyle name="Style 70 5" xfId="6914"/>
    <cellStyle name="Style 70 6" xfId="6915"/>
    <cellStyle name="Style 70 7" xfId="6916"/>
    <cellStyle name="Style 70_ADDON" xfId="538"/>
    <cellStyle name="Style 71" xfId="539"/>
    <cellStyle name="Style 71 2" xfId="540"/>
    <cellStyle name="Style 71 2 2" xfId="541"/>
    <cellStyle name="Style 71 2 2 2" xfId="542"/>
    <cellStyle name="Style 71 2 2 3" xfId="6917"/>
    <cellStyle name="Style 71 2 3" xfId="543"/>
    <cellStyle name="Style 71 2 4" xfId="6918"/>
    <cellStyle name="Style 71 2 5" xfId="6919"/>
    <cellStyle name="Style 71 3" xfId="6920"/>
    <cellStyle name="Style 71 3 2" xfId="6921"/>
    <cellStyle name="Style 71 3 2 2" xfId="6922"/>
    <cellStyle name="Style 71 3 2 3" xfId="6923"/>
    <cellStyle name="Style 71 3 3" xfId="6924"/>
    <cellStyle name="Style 71 3 3 2" xfId="6925"/>
    <cellStyle name="Style 71 3 3 3" xfId="6926"/>
    <cellStyle name="Style 71 3 4" xfId="6927"/>
    <cellStyle name="Style 71 3 4 2" xfId="6928"/>
    <cellStyle name="Style 71 3 5" xfId="6929"/>
    <cellStyle name="Style 71 4" xfId="6930"/>
    <cellStyle name="Style 71 4 2" xfId="6931"/>
    <cellStyle name="Style 71 4 3" xfId="6932"/>
    <cellStyle name="Style 71 5" xfId="6933"/>
    <cellStyle name="Style 71 6" xfId="6934"/>
    <cellStyle name="Style 71_ADDON" xfId="544"/>
    <cellStyle name="Style 72" xfId="545"/>
    <cellStyle name="Style 72 2" xfId="546"/>
    <cellStyle name="Style 72 3" xfId="6935"/>
    <cellStyle name="Style 72 3 2" xfId="6936"/>
    <cellStyle name="Style 72 3 3" xfId="6937"/>
    <cellStyle name="Style 72 3 3 2" xfId="6938"/>
    <cellStyle name="Style 72 3 4" xfId="6939"/>
    <cellStyle name="Style 72 4" xfId="6940"/>
    <cellStyle name="Style 72 4 2" xfId="6941"/>
    <cellStyle name="Style 72 5" xfId="6942"/>
    <cellStyle name="Style 72 6" xfId="6943"/>
    <cellStyle name="Style 72 7" xfId="6944"/>
    <cellStyle name="Style 72_ADDON" xfId="547"/>
    <cellStyle name="Style 73" xfId="548"/>
    <cellStyle name="Style 73 10" xfId="6945"/>
    <cellStyle name="Style 73 11" xfId="6946"/>
    <cellStyle name="Style 73 12" xfId="6947"/>
    <cellStyle name="Style 73 2" xfId="549"/>
    <cellStyle name="Style 73 2 2" xfId="6948"/>
    <cellStyle name="Style 73 3" xfId="6949"/>
    <cellStyle name="Style 73 3 2" xfId="6950"/>
    <cellStyle name="Style 73 3 2 2" xfId="6951"/>
    <cellStyle name="Style 73 3 2 3" xfId="6952"/>
    <cellStyle name="Style 73 3 3" xfId="6953"/>
    <cellStyle name="Style 73 3 3 2" xfId="6954"/>
    <cellStyle name="Style 73 3 3 2 2" xfId="6955"/>
    <cellStyle name="Style 73 3 3 3" xfId="6956"/>
    <cellStyle name="Style 73 3 3 3 2" xfId="6957"/>
    <cellStyle name="Style 73 3 3 3 3" xfId="6958"/>
    <cellStyle name="Style 73 3 3 4" xfId="6959"/>
    <cellStyle name="Style 73 3 3 4 2" xfId="6960"/>
    <cellStyle name="Style 73 3 3 5" xfId="6961"/>
    <cellStyle name="Style 73 3 4" xfId="6962"/>
    <cellStyle name="Style 73 3 5" xfId="6963"/>
    <cellStyle name="Style 73 4" xfId="6964"/>
    <cellStyle name="Style 73 4 2" xfId="6965"/>
    <cellStyle name="Style 73 4 2 2" xfId="6966"/>
    <cellStyle name="Style 73 4 2 2 2" xfId="6967"/>
    <cellStyle name="Style 73 4 2 3" xfId="6968"/>
    <cellStyle name="Style 73 4 2 3 2" xfId="6969"/>
    <cellStyle name="Style 73 4 2 3 3" xfId="6970"/>
    <cellStyle name="Style 73 4 2 4" xfId="6971"/>
    <cellStyle name="Style 73 4 2 4 2" xfId="6972"/>
    <cellStyle name="Style 73 4 2 5" xfId="6973"/>
    <cellStyle name="Style 73 4 3" xfId="6974"/>
    <cellStyle name="Style 73 4 3 2" xfId="6975"/>
    <cellStyle name="Style 73 4 4" xfId="6976"/>
    <cellStyle name="Style 73 4 5" xfId="6977"/>
    <cellStyle name="Style 73 5" xfId="6978"/>
    <cellStyle name="Style 73 5 2" xfId="6979"/>
    <cellStyle name="Style 73 5 2 2" xfId="6980"/>
    <cellStyle name="Style 73 5 2 2 2" xfId="6981"/>
    <cellStyle name="Style 73 5 2 3" xfId="6982"/>
    <cellStyle name="Style 73 5 2 3 2" xfId="6983"/>
    <cellStyle name="Style 73 5 2 3 3" xfId="6984"/>
    <cellStyle name="Style 73 5 2 4" xfId="6985"/>
    <cellStyle name="Style 73 5 2 5" xfId="6986"/>
    <cellStyle name="Style 73 5 3" xfId="6987"/>
    <cellStyle name="Style 73 5 3 2" xfId="6988"/>
    <cellStyle name="Style 73 5 4" xfId="6989"/>
    <cellStyle name="Style 73 5 5" xfId="6990"/>
    <cellStyle name="Style 73 6" xfId="6991"/>
    <cellStyle name="Style 73 6 2" xfId="6992"/>
    <cellStyle name="Style 73 6 2 2" xfId="6993"/>
    <cellStyle name="Style 73 6 3" xfId="6994"/>
    <cellStyle name="Style 73 6 3 2" xfId="6995"/>
    <cellStyle name="Style 73 6 3 3" xfId="6996"/>
    <cellStyle name="Style 73 6 4" xfId="6997"/>
    <cellStyle name="Style 73 6 4 2" xfId="6998"/>
    <cellStyle name="Style 73 6 5" xfId="6999"/>
    <cellStyle name="Style 73 7" xfId="7000"/>
    <cellStyle name="Style 73 7 2" xfId="7001"/>
    <cellStyle name="Style 73 7 3" xfId="7002"/>
    <cellStyle name="Style 73 8" xfId="7003"/>
    <cellStyle name="Style 73 9" xfId="7004"/>
    <cellStyle name="Style 73_ADDON" xfId="550"/>
    <cellStyle name="Style 74" xfId="551"/>
    <cellStyle name="Style 74 2" xfId="552"/>
    <cellStyle name="Style 74 2 2" xfId="553"/>
    <cellStyle name="Style 74 2 2 2" xfId="554"/>
    <cellStyle name="Style 74 2 2 3" xfId="7005"/>
    <cellStyle name="Style 74 2 3" xfId="555"/>
    <cellStyle name="Style 74 2 4" xfId="7006"/>
    <cellStyle name="Style 74 2 5" xfId="7007"/>
    <cellStyle name="Style 74 3" xfId="7008"/>
    <cellStyle name="Style 74 3 2" xfId="7009"/>
    <cellStyle name="Style 74 3 2 2" xfId="7010"/>
    <cellStyle name="Style 74 3 2 3" xfId="7011"/>
    <cellStyle name="Style 74 3 3" xfId="7012"/>
    <cellStyle name="Style 74 3 3 2" xfId="7013"/>
    <cellStyle name="Style 74 3 3 3" xfId="7014"/>
    <cellStyle name="Style 74 3 4" xfId="7015"/>
    <cellStyle name="Style 74 3 4 2" xfId="7016"/>
    <cellStyle name="Style 74 3 5" xfId="7017"/>
    <cellStyle name="Style 74 4" xfId="7018"/>
    <cellStyle name="Style 74 4 2" xfId="7019"/>
    <cellStyle name="Style 74 4 3" xfId="7020"/>
    <cellStyle name="Style 74 5" xfId="7021"/>
    <cellStyle name="Style 74 6" xfId="7022"/>
    <cellStyle name="Style 74_ADDON" xfId="556"/>
    <cellStyle name="Style 75" xfId="557"/>
    <cellStyle name="Style 75 2" xfId="558"/>
    <cellStyle name="Style 75 2 2" xfId="559"/>
    <cellStyle name="Style 75 2 2 2" xfId="560"/>
    <cellStyle name="Style 75 2 2 3" xfId="7023"/>
    <cellStyle name="Style 75 2 3" xfId="561"/>
    <cellStyle name="Style 75 2 4" xfId="7024"/>
    <cellStyle name="Style 75 2 5" xfId="7025"/>
    <cellStyle name="Style 75 3" xfId="7026"/>
    <cellStyle name="Style 75 3 2" xfId="7027"/>
    <cellStyle name="Style 75 3 2 2" xfId="7028"/>
    <cellStyle name="Style 75 3 2 3" xfId="7029"/>
    <cellStyle name="Style 75 3 3" xfId="7030"/>
    <cellStyle name="Style 75 3 3 2" xfId="7031"/>
    <cellStyle name="Style 75 3 3 3" xfId="7032"/>
    <cellStyle name="Style 75 3 4" xfId="7033"/>
    <cellStyle name="Style 75 3 4 2" xfId="7034"/>
    <cellStyle name="Style 75 3 5" xfId="7035"/>
    <cellStyle name="Style 75 4" xfId="7036"/>
    <cellStyle name="Style 75 4 2" xfId="7037"/>
    <cellStyle name="Style 75 4 3" xfId="7038"/>
    <cellStyle name="Style 75 5" xfId="7039"/>
    <cellStyle name="Style 75 6" xfId="7040"/>
    <cellStyle name="Style 75_ADDON" xfId="562"/>
    <cellStyle name="Style 80" xfId="563"/>
    <cellStyle name="Style 80 10" xfId="7041"/>
    <cellStyle name="Style 80 11" xfId="7042"/>
    <cellStyle name="Style 80 12" xfId="7043"/>
    <cellStyle name="Style 80 2" xfId="564"/>
    <cellStyle name="Style 80 2 2" xfId="7044"/>
    <cellStyle name="Style 80 3" xfId="7045"/>
    <cellStyle name="Style 80 3 2" xfId="7046"/>
    <cellStyle name="Style 80 3 2 2" xfId="7047"/>
    <cellStyle name="Style 80 3 2 3" xfId="7048"/>
    <cellStyle name="Style 80 3 3" xfId="7049"/>
    <cellStyle name="Style 80 3 3 2" xfId="7050"/>
    <cellStyle name="Style 80 3 3 2 2" xfId="7051"/>
    <cellStyle name="Style 80 3 3 3" xfId="7052"/>
    <cellStyle name="Style 80 3 3 3 2" xfId="7053"/>
    <cellStyle name="Style 80 3 3 3 3" xfId="7054"/>
    <cellStyle name="Style 80 3 3 4" xfId="7055"/>
    <cellStyle name="Style 80 3 3 4 2" xfId="7056"/>
    <cellStyle name="Style 80 3 3 5" xfId="7057"/>
    <cellStyle name="Style 80 3 4" xfId="7058"/>
    <cellStyle name="Style 80 3 5" xfId="7059"/>
    <cellStyle name="Style 80 4" xfId="7060"/>
    <cellStyle name="Style 80 4 2" xfId="7061"/>
    <cellStyle name="Style 80 4 2 2" xfId="7062"/>
    <cellStyle name="Style 80 4 2 2 2" xfId="7063"/>
    <cellStyle name="Style 80 4 2 3" xfId="7064"/>
    <cellStyle name="Style 80 4 2 3 2" xfId="7065"/>
    <cellStyle name="Style 80 4 2 3 3" xfId="7066"/>
    <cellStyle name="Style 80 4 2 4" xfId="7067"/>
    <cellStyle name="Style 80 4 2 4 2" xfId="7068"/>
    <cellStyle name="Style 80 4 2 5" xfId="7069"/>
    <cellStyle name="Style 80 4 3" xfId="7070"/>
    <cellStyle name="Style 80 4 3 2" xfId="7071"/>
    <cellStyle name="Style 80 4 4" xfId="7072"/>
    <cellStyle name="Style 80 4 5" xfId="7073"/>
    <cellStyle name="Style 80 5" xfId="7074"/>
    <cellStyle name="Style 80 5 2" xfId="7075"/>
    <cellStyle name="Style 80 5 2 2" xfId="7076"/>
    <cellStyle name="Style 80 5 2 2 2" xfId="7077"/>
    <cellStyle name="Style 80 5 2 3" xfId="7078"/>
    <cellStyle name="Style 80 5 2 3 2" xfId="7079"/>
    <cellStyle name="Style 80 5 2 3 3" xfId="7080"/>
    <cellStyle name="Style 80 5 2 4" xfId="7081"/>
    <cellStyle name="Style 80 5 2 5" xfId="7082"/>
    <cellStyle name="Style 80 5 3" xfId="7083"/>
    <cellStyle name="Style 80 5 3 2" xfId="7084"/>
    <cellStyle name="Style 80 5 4" xfId="7085"/>
    <cellStyle name="Style 80 5 5" xfId="7086"/>
    <cellStyle name="Style 80 6" xfId="7087"/>
    <cellStyle name="Style 80 6 2" xfId="7088"/>
    <cellStyle name="Style 80 6 2 2" xfId="7089"/>
    <cellStyle name="Style 80 6 3" xfId="7090"/>
    <cellStyle name="Style 80 6 3 2" xfId="7091"/>
    <cellStyle name="Style 80 6 3 3" xfId="7092"/>
    <cellStyle name="Style 80 6 4" xfId="7093"/>
    <cellStyle name="Style 80 6 4 2" xfId="7094"/>
    <cellStyle name="Style 80 6 5" xfId="7095"/>
    <cellStyle name="Style 80 7" xfId="7096"/>
    <cellStyle name="Style 80 7 2" xfId="7097"/>
    <cellStyle name="Style 80 7 3" xfId="7098"/>
    <cellStyle name="Style 80 8" xfId="7099"/>
    <cellStyle name="Style 80 9" xfId="7100"/>
    <cellStyle name="Style 80_ADDON" xfId="565"/>
    <cellStyle name="Style 81" xfId="566"/>
    <cellStyle name="Style 81 10" xfId="7101"/>
    <cellStyle name="Style 81 11" xfId="7102"/>
    <cellStyle name="Style 81 12" xfId="7103"/>
    <cellStyle name="Style 81 2" xfId="567"/>
    <cellStyle name="Style 81 2 2" xfId="7104"/>
    <cellStyle name="Style 81 3" xfId="7105"/>
    <cellStyle name="Style 81 3 2" xfId="7106"/>
    <cellStyle name="Style 81 3 2 2" xfId="7107"/>
    <cellStyle name="Style 81 3 2 3" xfId="7108"/>
    <cellStyle name="Style 81 3 3" xfId="7109"/>
    <cellStyle name="Style 81 3 3 2" xfId="7110"/>
    <cellStyle name="Style 81 3 3 2 2" xfId="7111"/>
    <cellStyle name="Style 81 3 3 3" xfId="7112"/>
    <cellStyle name="Style 81 3 3 3 2" xfId="7113"/>
    <cellStyle name="Style 81 3 3 3 3" xfId="7114"/>
    <cellStyle name="Style 81 3 3 4" xfId="7115"/>
    <cellStyle name="Style 81 3 3 4 2" xfId="7116"/>
    <cellStyle name="Style 81 3 3 5" xfId="7117"/>
    <cellStyle name="Style 81 3 4" xfId="7118"/>
    <cellStyle name="Style 81 3 5" xfId="7119"/>
    <cellStyle name="Style 81 4" xfId="7120"/>
    <cellStyle name="Style 81 4 2" xfId="7121"/>
    <cellStyle name="Style 81 4 2 2" xfId="7122"/>
    <cellStyle name="Style 81 4 2 2 2" xfId="7123"/>
    <cellStyle name="Style 81 4 2 3" xfId="7124"/>
    <cellStyle name="Style 81 4 2 3 2" xfId="7125"/>
    <cellStyle name="Style 81 4 2 3 3" xfId="7126"/>
    <cellStyle name="Style 81 4 2 4" xfId="7127"/>
    <cellStyle name="Style 81 4 2 4 2" xfId="7128"/>
    <cellStyle name="Style 81 4 2 5" xfId="7129"/>
    <cellStyle name="Style 81 4 3" xfId="7130"/>
    <cellStyle name="Style 81 4 3 2" xfId="7131"/>
    <cellStyle name="Style 81 4 4" xfId="7132"/>
    <cellStyle name="Style 81 4 5" xfId="7133"/>
    <cellStyle name="Style 81 5" xfId="7134"/>
    <cellStyle name="Style 81 5 2" xfId="7135"/>
    <cellStyle name="Style 81 5 2 2" xfId="7136"/>
    <cellStyle name="Style 81 5 2 2 2" xfId="7137"/>
    <cellStyle name="Style 81 5 2 3" xfId="7138"/>
    <cellStyle name="Style 81 5 2 3 2" xfId="7139"/>
    <cellStyle name="Style 81 5 2 3 3" xfId="7140"/>
    <cellStyle name="Style 81 5 2 4" xfId="7141"/>
    <cellStyle name="Style 81 5 2 5" xfId="7142"/>
    <cellStyle name="Style 81 5 3" xfId="7143"/>
    <cellStyle name="Style 81 5 3 2" xfId="7144"/>
    <cellStyle name="Style 81 5 4" xfId="7145"/>
    <cellStyle name="Style 81 5 5" xfId="7146"/>
    <cellStyle name="Style 81 6" xfId="7147"/>
    <cellStyle name="Style 81 6 2" xfId="7148"/>
    <cellStyle name="Style 81 6 2 2" xfId="7149"/>
    <cellStyle name="Style 81 6 3" xfId="7150"/>
    <cellStyle name="Style 81 6 3 2" xfId="7151"/>
    <cellStyle name="Style 81 6 3 3" xfId="7152"/>
    <cellStyle name="Style 81 6 4" xfId="7153"/>
    <cellStyle name="Style 81 6 4 2" xfId="7154"/>
    <cellStyle name="Style 81 6 5" xfId="7155"/>
    <cellStyle name="Style 81 7" xfId="7156"/>
    <cellStyle name="Style 81 7 2" xfId="7157"/>
    <cellStyle name="Style 81 7 3" xfId="7158"/>
    <cellStyle name="Style 81 8" xfId="7159"/>
    <cellStyle name="Style 81 9" xfId="7160"/>
    <cellStyle name="Style 81_ADDON" xfId="568"/>
    <cellStyle name="Style 82" xfId="569"/>
    <cellStyle name="Style 82 2" xfId="570"/>
    <cellStyle name="Style 82 3" xfId="7161"/>
    <cellStyle name="Style 82 3 2" xfId="7162"/>
    <cellStyle name="Style 82 3 3" xfId="7163"/>
    <cellStyle name="Style 82 3 3 2" xfId="7164"/>
    <cellStyle name="Style 82 3 4" xfId="7165"/>
    <cellStyle name="Style 82 4" xfId="7166"/>
    <cellStyle name="Style 82 4 2" xfId="7167"/>
    <cellStyle name="Style 82 5" xfId="7168"/>
    <cellStyle name="Style 82 6" xfId="7169"/>
    <cellStyle name="Style 82 7" xfId="7170"/>
    <cellStyle name="Style 82_ADDON" xfId="571"/>
    <cellStyle name="Style 83" xfId="572"/>
    <cellStyle name="Style 83 2" xfId="573"/>
    <cellStyle name="Style 83 2 2" xfId="574"/>
    <cellStyle name="Style 83 2 2 2" xfId="575"/>
    <cellStyle name="Style 83 2 2 3" xfId="7171"/>
    <cellStyle name="Style 83 2 3" xfId="576"/>
    <cellStyle name="Style 83 2 4" xfId="7172"/>
    <cellStyle name="Style 83 2 5" xfId="7173"/>
    <cellStyle name="Style 83 3" xfId="7174"/>
    <cellStyle name="Style 83 3 2" xfId="7175"/>
    <cellStyle name="Style 83 3 2 2" xfId="7176"/>
    <cellStyle name="Style 83 3 2 3" xfId="7177"/>
    <cellStyle name="Style 83 3 3" xfId="7178"/>
    <cellStyle name="Style 83 3 3 2" xfId="7179"/>
    <cellStyle name="Style 83 3 3 3" xfId="7180"/>
    <cellStyle name="Style 83 3 4" xfId="7181"/>
    <cellStyle name="Style 83 3 4 2" xfId="7182"/>
    <cellStyle name="Style 83 3 5" xfId="7183"/>
    <cellStyle name="Style 83 4" xfId="7184"/>
    <cellStyle name="Style 83 4 2" xfId="7185"/>
    <cellStyle name="Style 83 4 3" xfId="7186"/>
    <cellStyle name="Style 83 5" xfId="7187"/>
    <cellStyle name="Style 83 6" xfId="7188"/>
    <cellStyle name="Style 83_ADDON" xfId="577"/>
    <cellStyle name="Style 84" xfId="578"/>
    <cellStyle name="Style 84 2" xfId="579"/>
    <cellStyle name="Style 84 3" xfId="7189"/>
    <cellStyle name="Style 84 3 2" xfId="7190"/>
    <cellStyle name="Style 84 3 3" xfId="7191"/>
    <cellStyle name="Style 84 3 3 2" xfId="7192"/>
    <cellStyle name="Style 84 3 4" xfId="7193"/>
    <cellStyle name="Style 84 4" xfId="7194"/>
    <cellStyle name="Style 84 4 2" xfId="7195"/>
    <cellStyle name="Style 84 5" xfId="7196"/>
    <cellStyle name="Style 84 6" xfId="7197"/>
    <cellStyle name="Style 84 7" xfId="7198"/>
    <cellStyle name="Style 84_ADDON" xfId="580"/>
    <cellStyle name="Style 85" xfId="581"/>
    <cellStyle name="Style 85 10" xfId="7199"/>
    <cellStyle name="Style 85 11" xfId="7200"/>
    <cellStyle name="Style 85 12" xfId="7201"/>
    <cellStyle name="Style 85 2" xfId="582"/>
    <cellStyle name="Style 85 2 2" xfId="7202"/>
    <cellStyle name="Style 85 3" xfId="7203"/>
    <cellStyle name="Style 85 3 2" xfId="7204"/>
    <cellStyle name="Style 85 3 2 2" xfId="7205"/>
    <cellStyle name="Style 85 3 2 3" xfId="7206"/>
    <cellStyle name="Style 85 3 3" xfId="7207"/>
    <cellStyle name="Style 85 3 3 2" xfId="7208"/>
    <cellStyle name="Style 85 3 3 2 2" xfId="7209"/>
    <cellStyle name="Style 85 3 3 3" xfId="7210"/>
    <cellStyle name="Style 85 3 3 3 2" xfId="7211"/>
    <cellStyle name="Style 85 3 3 3 3" xfId="7212"/>
    <cellStyle name="Style 85 3 3 4" xfId="7213"/>
    <cellStyle name="Style 85 3 3 4 2" xfId="7214"/>
    <cellStyle name="Style 85 3 3 5" xfId="7215"/>
    <cellStyle name="Style 85 3 4" xfId="7216"/>
    <cellStyle name="Style 85 3 5" xfId="7217"/>
    <cellStyle name="Style 85 4" xfId="7218"/>
    <cellStyle name="Style 85 4 2" xfId="7219"/>
    <cellStyle name="Style 85 4 2 2" xfId="7220"/>
    <cellStyle name="Style 85 4 2 2 2" xfId="7221"/>
    <cellStyle name="Style 85 4 2 3" xfId="7222"/>
    <cellStyle name="Style 85 4 2 3 2" xfId="7223"/>
    <cellStyle name="Style 85 4 2 3 3" xfId="7224"/>
    <cellStyle name="Style 85 4 2 4" xfId="7225"/>
    <cellStyle name="Style 85 4 2 4 2" xfId="7226"/>
    <cellStyle name="Style 85 4 2 5" xfId="7227"/>
    <cellStyle name="Style 85 4 3" xfId="7228"/>
    <cellStyle name="Style 85 4 3 2" xfId="7229"/>
    <cellStyle name="Style 85 4 4" xfId="7230"/>
    <cellStyle name="Style 85 4 5" xfId="7231"/>
    <cellStyle name="Style 85 5" xfId="7232"/>
    <cellStyle name="Style 85 5 2" xfId="7233"/>
    <cellStyle name="Style 85 5 2 2" xfId="7234"/>
    <cellStyle name="Style 85 5 2 2 2" xfId="7235"/>
    <cellStyle name="Style 85 5 2 3" xfId="7236"/>
    <cellStyle name="Style 85 5 2 3 2" xfId="7237"/>
    <cellStyle name="Style 85 5 2 3 3" xfId="7238"/>
    <cellStyle name="Style 85 5 2 4" xfId="7239"/>
    <cellStyle name="Style 85 5 2 5" xfId="7240"/>
    <cellStyle name="Style 85 5 3" xfId="7241"/>
    <cellStyle name="Style 85 5 3 2" xfId="7242"/>
    <cellStyle name="Style 85 5 4" xfId="7243"/>
    <cellStyle name="Style 85 5 5" xfId="7244"/>
    <cellStyle name="Style 85 6" xfId="7245"/>
    <cellStyle name="Style 85 6 2" xfId="7246"/>
    <cellStyle name="Style 85 6 2 2" xfId="7247"/>
    <cellStyle name="Style 85 6 3" xfId="7248"/>
    <cellStyle name="Style 85 6 3 2" xfId="7249"/>
    <cellStyle name="Style 85 6 3 3" xfId="7250"/>
    <cellStyle name="Style 85 6 4" xfId="7251"/>
    <cellStyle name="Style 85 6 4 2" xfId="7252"/>
    <cellStyle name="Style 85 6 5" xfId="7253"/>
    <cellStyle name="Style 85 7" xfId="7254"/>
    <cellStyle name="Style 85 7 2" xfId="7255"/>
    <cellStyle name="Style 85 7 3" xfId="7256"/>
    <cellStyle name="Style 85 8" xfId="7257"/>
    <cellStyle name="Style 85 9" xfId="7258"/>
    <cellStyle name="Style 85_ADDON" xfId="583"/>
    <cellStyle name="Style 86" xfId="584"/>
    <cellStyle name="Style 86 2" xfId="585"/>
    <cellStyle name="Style 86 2 2" xfId="586"/>
    <cellStyle name="Style 86 2 2 2" xfId="587"/>
    <cellStyle name="Style 86 2 2 3" xfId="7259"/>
    <cellStyle name="Style 86 2 3" xfId="588"/>
    <cellStyle name="Style 86 2 4" xfId="7260"/>
    <cellStyle name="Style 86 2 5" xfId="7261"/>
    <cellStyle name="Style 86 3" xfId="7262"/>
    <cellStyle name="Style 86 3 2" xfId="7263"/>
    <cellStyle name="Style 86 3 2 2" xfId="7264"/>
    <cellStyle name="Style 86 3 2 3" xfId="7265"/>
    <cellStyle name="Style 86 3 3" xfId="7266"/>
    <cellStyle name="Style 86 3 3 2" xfId="7267"/>
    <cellStyle name="Style 86 3 3 3" xfId="7268"/>
    <cellStyle name="Style 86 3 4" xfId="7269"/>
    <cellStyle name="Style 86 3 4 2" xfId="7270"/>
    <cellStyle name="Style 86 3 5" xfId="7271"/>
    <cellStyle name="Style 86 4" xfId="7272"/>
    <cellStyle name="Style 86 4 2" xfId="7273"/>
    <cellStyle name="Style 86 4 3" xfId="7274"/>
    <cellStyle name="Style 86 5" xfId="7275"/>
    <cellStyle name="Style 86 6" xfId="7276"/>
    <cellStyle name="Style 86_ADDON" xfId="589"/>
    <cellStyle name="Style 87" xfId="590"/>
    <cellStyle name="Style 87 2" xfId="591"/>
    <cellStyle name="Style 87 2 2" xfId="592"/>
    <cellStyle name="Style 87 2 2 2" xfId="593"/>
    <cellStyle name="Style 87 2 2 3" xfId="7277"/>
    <cellStyle name="Style 87 2 3" xfId="594"/>
    <cellStyle name="Style 87 2 4" xfId="7278"/>
    <cellStyle name="Style 87 2 5" xfId="7279"/>
    <cellStyle name="Style 87 3" xfId="7280"/>
    <cellStyle name="Style 87 3 2" xfId="7281"/>
    <cellStyle name="Style 87 3 2 2" xfId="7282"/>
    <cellStyle name="Style 87 3 2 3" xfId="7283"/>
    <cellStyle name="Style 87 3 3" xfId="7284"/>
    <cellStyle name="Style 87 3 3 2" xfId="7285"/>
    <cellStyle name="Style 87 3 3 3" xfId="7286"/>
    <cellStyle name="Style 87 3 4" xfId="7287"/>
    <cellStyle name="Style 87 3 4 2" xfId="7288"/>
    <cellStyle name="Style 87 3 5" xfId="7289"/>
    <cellStyle name="Style 87 4" xfId="7290"/>
    <cellStyle name="Style 87 4 2" xfId="7291"/>
    <cellStyle name="Style 87 4 3" xfId="7292"/>
    <cellStyle name="Style 87 5" xfId="7293"/>
    <cellStyle name="Style 87 6" xfId="7294"/>
    <cellStyle name="Style 87_ADDON" xfId="595"/>
    <cellStyle name="Style 93" xfId="596"/>
    <cellStyle name="Style 93 10" xfId="7295"/>
    <cellStyle name="Style 93 11" xfId="7296"/>
    <cellStyle name="Style 93 12" xfId="7297"/>
    <cellStyle name="Style 93 2" xfId="597"/>
    <cellStyle name="Style 93 2 2" xfId="7298"/>
    <cellStyle name="Style 93 3" xfId="7299"/>
    <cellStyle name="Style 93 3 2" xfId="7300"/>
    <cellStyle name="Style 93 3 2 2" xfId="7301"/>
    <cellStyle name="Style 93 3 2 3" xfId="7302"/>
    <cellStyle name="Style 93 3 3" xfId="7303"/>
    <cellStyle name="Style 93 3 3 2" xfId="7304"/>
    <cellStyle name="Style 93 3 3 2 2" xfId="7305"/>
    <cellStyle name="Style 93 3 3 3" xfId="7306"/>
    <cellStyle name="Style 93 3 3 3 2" xfId="7307"/>
    <cellStyle name="Style 93 3 3 3 3" xfId="7308"/>
    <cellStyle name="Style 93 3 3 4" xfId="7309"/>
    <cellStyle name="Style 93 3 3 4 2" xfId="7310"/>
    <cellStyle name="Style 93 3 3 5" xfId="7311"/>
    <cellStyle name="Style 93 3 4" xfId="7312"/>
    <cellStyle name="Style 93 3 5" xfId="7313"/>
    <cellStyle name="Style 93 4" xfId="7314"/>
    <cellStyle name="Style 93 4 2" xfId="7315"/>
    <cellStyle name="Style 93 4 2 2" xfId="7316"/>
    <cellStyle name="Style 93 4 2 2 2" xfId="7317"/>
    <cellStyle name="Style 93 4 2 3" xfId="7318"/>
    <cellStyle name="Style 93 4 2 3 2" xfId="7319"/>
    <cellStyle name="Style 93 4 2 3 3" xfId="7320"/>
    <cellStyle name="Style 93 4 2 4" xfId="7321"/>
    <cellStyle name="Style 93 4 2 4 2" xfId="7322"/>
    <cellStyle name="Style 93 4 2 5" xfId="7323"/>
    <cellStyle name="Style 93 4 3" xfId="7324"/>
    <cellStyle name="Style 93 4 3 2" xfId="7325"/>
    <cellStyle name="Style 93 4 4" xfId="7326"/>
    <cellStyle name="Style 93 4 5" xfId="7327"/>
    <cellStyle name="Style 93 5" xfId="7328"/>
    <cellStyle name="Style 93 5 2" xfId="7329"/>
    <cellStyle name="Style 93 5 2 2" xfId="7330"/>
    <cellStyle name="Style 93 5 2 2 2" xfId="7331"/>
    <cellStyle name="Style 93 5 2 3" xfId="7332"/>
    <cellStyle name="Style 93 5 2 3 2" xfId="7333"/>
    <cellStyle name="Style 93 5 2 3 3" xfId="7334"/>
    <cellStyle name="Style 93 5 2 4" xfId="7335"/>
    <cellStyle name="Style 93 5 2 5" xfId="7336"/>
    <cellStyle name="Style 93 5 3" xfId="7337"/>
    <cellStyle name="Style 93 5 3 2" xfId="7338"/>
    <cellStyle name="Style 93 5 4" xfId="7339"/>
    <cellStyle name="Style 93 5 5" xfId="7340"/>
    <cellStyle name="Style 93 6" xfId="7341"/>
    <cellStyle name="Style 93 6 2" xfId="7342"/>
    <cellStyle name="Style 93 6 2 2" xfId="7343"/>
    <cellStyle name="Style 93 6 3" xfId="7344"/>
    <cellStyle name="Style 93 6 3 2" xfId="7345"/>
    <cellStyle name="Style 93 6 3 3" xfId="7346"/>
    <cellStyle name="Style 93 6 4" xfId="7347"/>
    <cellStyle name="Style 93 6 4 2" xfId="7348"/>
    <cellStyle name="Style 93 6 5" xfId="7349"/>
    <cellStyle name="Style 93 7" xfId="7350"/>
    <cellStyle name="Style 93 7 2" xfId="7351"/>
    <cellStyle name="Style 93 7 3" xfId="7352"/>
    <cellStyle name="Style 93 8" xfId="7353"/>
    <cellStyle name="Style 93 9" xfId="7354"/>
    <cellStyle name="Style 93_ADDON" xfId="598"/>
    <cellStyle name="Style 94" xfId="599"/>
    <cellStyle name="Style 94 2" xfId="600"/>
    <cellStyle name="Style 94 3" xfId="7355"/>
    <cellStyle name="Style 94 3 2" xfId="7356"/>
    <cellStyle name="Style 94 3 3" xfId="7357"/>
    <cellStyle name="Style 94 3 3 2" xfId="7358"/>
    <cellStyle name="Style 94 3 4" xfId="7359"/>
    <cellStyle name="Style 94 4" xfId="7360"/>
    <cellStyle name="Style 94 4 2" xfId="7361"/>
    <cellStyle name="Style 94 5" xfId="7362"/>
    <cellStyle name="Style 94 6" xfId="7363"/>
    <cellStyle name="Style 94 7" xfId="7364"/>
    <cellStyle name="Style 94_ADDON" xfId="601"/>
    <cellStyle name="Style 95" xfId="602"/>
    <cellStyle name="Style 95 2" xfId="603"/>
    <cellStyle name="Style 95 2 2" xfId="604"/>
    <cellStyle name="Style 95 2 2 2" xfId="605"/>
    <cellStyle name="Style 95 2 2 3" xfId="7365"/>
    <cellStyle name="Style 95 2 3" xfId="606"/>
    <cellStyle name="Style 95 2 4" xfId="7366"/>
    <cellStyle name="Style 95 2 5" xfId="7367"/>
    <cellStyle name="Style 95 3" xfId="7368"/>
    <cellStyle name="Style 95 3 2" xfId="7369"/>
    <cellStyle name="Style 95 3 2 2" xfId="7370"/>
    <cellStyle name="Style 95 3 2 3" xfId="7371"/>
    <cellStyle name="Style 95 3 3" xfId="7372"/>
    <cellStyle name="Style 95 3 3 2" xfId="7373"/>
    <cellStyle name="Style 95 3 3 3" xfId="7374"/>
    <cellStyle name="Style 95 3 4" xfId="7375"/>
    <cellStyle name="Style 95 3 4 2" xfId="7376"/>
    <cellStyle name="Style 95 3 5" xfId="7377"/>
    <cellStyle name="Style 95 4" xfId="7378"/>
    <cellStyle name="Style 95 4 2" xfId="7379"/>
    <cellStyle name="Style 95 4 3" xfId="7380"/>
    <cellStyle name="Style 95 5" xfId="7381"/>
    <cellStyle name="Style 95 6" xfId="7382"/>
    <cellStyle name="Style 95_ADDON" xfId="607"/>
    <cellStyle name="Style 96" xfId="608"/>
    <cellStyle name="Style 96 2" xfId="609"/>
    <cellStyle name="Style 96 3" xfId="7383"/>
    <cellStyle name="Style 96 3 2" xfId="7384"/>
    <cellStyle name="Style 96 3 3" xfId="7385"/>
    <cellStyle name="Style 96 3 3 2" xfId="7386"/>
    <cellStyle name="Style 96 3 4" xfId="7387"/>
    <cellStyle name="Style 96 4" xfId="7388"/>
    <cellStyle name="Style 96 4 2" xfId="7389"/>
    <cellStyle name="Style 96 5" xfId="7390"/>
    <cellStyle name="Style 96 6" xfId="7391"/>
    <cellStyle name="Style 96 7" xfId="7392"/>
    <cellStyle name="Style 96_ADDON" xfId="610"/>
    <cellStyle name="Style 97" xfId="611"/>
    <cellStyle name="Style 97 10" xfId="7393"/>
    <cellStyle name="Style 97 11" xfId="7394"/>
    <cellStyle name="Style 97 12" xfId="7395"/>
    <cellStyle name="Style 97 2" xfId="612"/>
    <cellStyle name="Style 97 2 2" xfId="7396"/>
    <cellStyle name="Style 97 3" xfId="7397"/>
    <cellStyle name="Style 97 3 2" xfId="7398"/>
    <cellStyle name="Style 97 3 2 2" xfId="7399"/>
    <cellStyle name="Style 97 3 2 3" xfId="7400"/>
    <cellStyle name="Style 97 3 3" xfId="7401"/>
    <cellStyle name="Style 97 3 3 2" xfId="7402"/>
    <cellStyle name="Style 97 3 3 2 2" xfId="7403"/>
    <cellStyle name="Style 97 3 3 3" xfId="7404"/>
    <cellStyle name="Style 97 3 3 3 2" xfId="7405"/>
    <cellStyle name="Style 97 3 3 3 3" xfId="7406"/>
    <cellStyle name="Style 97 3 3 4" xfId="7407"/>
    <cellStyle name="Style 97 3 3 4 2" xfId="7408"/>
    <cellStyle name="Style 97 3 3 5" xfId="7409"/>
    <cellStyle name="Style 97 3 4" xfId="7410"/>
    <cellStyle name="Style 97 3 5" xfId="7411"/>
    <cellStyle name="Style 97 4" xfId="7412"/>
    <cellStyle name="Style 97 4 2" xfId="7413"/>
    <cellStyle name="Style 97 4 2 2" xfId="7414"/>
    <cellStyle name="Style 97 4 2 2 2" xfId="7415"/>
    <cellStyle name="Style 97 4 2 3" xfId="7416"/>
    <cellStyle name="Style 97 4 2 3 2" xfId="7417"/>
    <cellStyle name="Style 97 4 2 3 3" xfId="7418"/>
    <cellStyle name="Style 97 4 2 4" xfId="7419"/>
    <cellStyle name="Style 97 4 2 4 2" xfId="7420"/>
    <cellStyle name="Style 97 4 2 5" xfId="7421"/>
    <cellStyle name="Style 97 4 3" xfId="7422"/>
    <cellStyle name="Style 97 4 3 2" xfId="7423"/>
    <cellStyle name="Style 97 4 4" xfId="7424"/>
    <cellStyle name="Style 97 4 5" xfId="7425"/>
    <cellStyle name="Style 97 5" xfId="7426"/>
    <cellStyle name="Style 97 5 2" xfId="7427"/>
    <cellStyle name="Style 97 5 2 2" xfId="7428"/>
    <cellStyle name="Style 97 5 2 2 2" xfId="7429"/>
    <cellStyle name="Style 97 5 2 3" xfId="7430"/>
    <cellStyle name="Style 97 5 2 3 2" xfId="7431"/>
    <cellStyle name="Style 97 5 2 3 3" xfId="7432"/>
    <cellStyle name="Style 97 5 2 4" xfId="7433"/>
    <cellStyle name="Style 97 5 2 5" xfId="7434"/>
    <cellStyle name="Style 97 5 3" xfId="7435"/>
    <cellStyle name="Style 97 5 3 2" xfId="7436"/>
    <cellStyle name="Style 97 5 4" xfId="7437"/>
    <cellStyle name="Style 97 5 5" xfId="7438"/>
    <cellStyle name="Style 97 6" xfId="7439"/>
    <cellStyle name="Style 97 6 2" xfId="7440"/>
    <cellStyle name="Style 97 6 2 2" xfId="7441"/>
    <cellStyle name="Style 97 6 3" xfId="7442"/>
    <cellStyle name="Style 97 6 3 2" xfId="7443"/>
    <cellStyle name="Style 97 6 3 3" xfId="7444"/>
    <cellStyle name="Style 97 6 4" xfId="7445"/>
    <cellStyle name="Style 97 6 4 2" xfId="7446"/>
    <cellStyle name="Style 97 6 5" xfId="7447"/>
    <cellStyle name="Style 97 7" xfId="7448"/>
    <cellStyle name="Style 97 7 2" xfId="7449"/>
    <cellStyle name="Style 97 7 3" xfId="7450"/>
    <cellStyle name="Style 97 8" xfId="7451"/>
    <cellStyle name="Style 97 9" xfId="7452"/>
    <cellStyle name="Style 97_ADDON" xfId="613"/>
    <cellStyle name="Style 98" xfId="614"/>
    <cellStyle name="Style 98 2" xfId="615"/>
    <cellStyle name="Style 98 2 2" xfId="616"/>
    <cellStyle name="Style 98 2 2 2" xfId="617"/>
    <cellStyle name="Style 98 2 2 3" xfId="7453"/>
    <cellStyle name="Style 98 2 3" xfId="618"/>
    <cellStyle name="Style 98 2 4" xfId="7454"/>
    <cellStyle name="Style 98 2 5" xfId="7455"/>
    <cellStyle name="Style 98 3" xfId="7456"/>
    <cellStyle name="Style 98 3 2" xfId="7457"/>
    <cellStyle name="Style 98 3 2 2" xfId="7458"/>
    <cellStyle name="Style 98 3 2 3" xfId="7459"/>
    <cellStyle name="Style 98 3 3" xfId="7460"/>
    <cellStyle name="Style 98 3 3 2" xfId="7461"/>
    <cellStyle name="Style 98 3 3 3" xfId="7462"/>
    <cellStyle name="Style 98 3 4" xfId="7463"/>
    <cellStyle name="Style 98 3 4 2" xfId="7464"/>
    <cellStyle name="Style 98 3 5" xfId="7465"/>
    <cellStyle name="Style 98 4" xfId="7466"/>
    <cellStyle name="Style 98 4 2" xfId="7467"/>
    <cellStyle name="Style 98 4 3" xfId="7468"/>
    <cellStyle name="Style 98 5" xfId="7469"/>
    <cellStyle name="Style 98 6" xfId="7470"/>
    <cellStyle name="Style 98_ADDON" xfId="619"/>
    <cellStyle name="Style 99" xfId="620"/>
    <cellStyle name="Style 99 2" xfId="621"/>
    <cellStyle name="Style 99 2 2" xfId="622"/>
    <cellStyle name="Style 99 2 2 2" xfId="623"/>
    <cellStyle name="Style 99 2 2 3" xfId="7471"/>
    <cellStyle name="Style 99 2 3" xfId="624"/>
    <cellStyle name="Style 99 2 4" xfId="7472"/>
    <cellStyle name="Style 99 2 5" xfId="7473"/>
    <cellStyle name="Style 99 3" xfId="7474"/>
    <cellStyle name="Style 99 3 2" xfId="7475"/>
    <cellStyle name="Style 99 3 2 2" xfId="7476"/>
    <cellStyle name="Style 99 3 2 3" xfId="7477"/>
    <cellStyle name="Style 99 3 3" xfId="7478"/>
    <cellStyle name="Style 99 3 3 2" xfId="7479"/>
    <cellStyle name="Style 99 3 3 3" xfId="7480"/>
    <cellStyle name="Style 99 3 4" xfId="7481"/>
    <cellStyle name="Style 99 3 4 2" xfId="7482"/>
    <cellStyle name="Style 99 3 5" xfId="7483"/>
    <cellStyle name="Style 99 4" xfId="7484"/>
    <cellStyle name="Style 99 4 2" xfId="7485"/>
    <cellStyle name="Style 99 4 3" xfId="7486"/>
    <cellStyle name="Style 99 5" xfId="7487"/>
    <cellStyle name="Style 99 6" xfId="7488"/>
    <cellStyle name="Style 99_ADDON" xfId="625"/>
    <cellStyle name="Texte explicatif" xfId="626"/>
    <cellStyle name="Title" xfId="648" builtinId="15" customBuiltin="1"/>
    <cellStyle name="Title 10" xfId="7489"/>
    <cellStyle name="Title 11" xfId="7490"/>
    <cellStyle name="Title 12" xfId="7491"/>
    <cellStyle name="Title 13" xfId="7492"/>
    <cellStyle name="Title 14" xfId="7493"/>
    <cellStyle name="Title 15" xfId="7494"/>
    <cellStyle name="Title 16" xfId="7495"/>
    <cellStyle name="Title 17" xfId="7496"/>
    <cellStyle name="Title 18" xfId="7497"/>
    <cellStyle name="Title 19" xfId="7498"/>
    <cellStyle name="Title 2" xfId="627"/>
    <cellStyle name="Title 2 10" xfId="7499"/>
    <cellStyle name="Title 2 11" xfId="7500"/>
    <cellStyle name="Title 2 12" xfId="7501"/>
    <cellStyle name="Title 2 13" xfId="7502"/>
    <cellStyle name="Title 2 14" xfId="7503"/>
    <cellStyle name="Title 2 15" xfId="7504"/>
    <cellStyle name="Title 2 16" xfId="7505"/>
    <cellStyle name="Title 2 17" xfId="7785"/>
    <cellStyle name="Title 2 2" xfId="7506"/>
    <cellStyle name="Title 2 2 2" xfId="7507"/>
    <cellStyle name="Title 2 2 3" xfId="7508"/>
    <cellStyle name="Title 2 2 4" xfId="7509"/>
    <cellStyle name="Title 2 2 5" xfId="7510"/>
    <cellStyle name="Title 2 3" xfId="7511"/>
    <cellStyle name="Title 2 4" xfId="7512"/>
    <cellStyle name="Title 2 5" xfId="7513"/>
    <cellStyle name="Title 2 6" xfId="7514"/>
    <cellStyle name="Title 2 7" xfId="7515"/>
    <cellStyle name="Title 2 8" xfId="7516"/>
    <cellStyle name="Title 2 9" xfId="7517"/>
    <cellStyle name="Title 20" xfId="7518"/>
    <cellStyle name="Title 21" xfId="7519"/>
    <cellStyle name="Title 22" xfId="7520"/>
    <cellStyle name="Title 23" xfId="7795"/>
    <cellStyle name="Title 3" xfId="628"/>
    <cellStyle name="Title 3 2" xfId="7521"/>
    <cellStyle name="Title 3 3" xfId="7522"/>
    <cellStyle name="Title 3 4" xfId="7523"/>
    <cellStyle name="Title 3 5" xfId="7524"/>
    <cellStyle name="Title 3 6" xfId="7525"/>
    <cellStyle name="Title 3 7" xfId="7786"/>
    <cellStyle name="Title 4" xfId="7526"/>
    <cellStyle name="Title 4 2" xfId="7527"/>
    <cellStyle name="Title 5" xfId="7528"/>
    <cellStyle name="Title 5 2" xfId="7529"/>
    <cellStyle name="Title 6" xfId="7530"/>
    <cellStyle name="Title 7" xfId="7531"/>
    <cellStyle name="Title 8" xfId="7532"/>
    <cellStyle name="Title 9" xfId="7533"/>
    <cellStyle name="Titre" xfId="629"/>
    <cellStyle name="Titre 1" xfId="630"/>
    <cellStyle name="Titre 2" xfId="631"/>
    <cellStyle name="Titre 3" xfId="632"/>
    <cellStyle name="Titre 4" xfId="633"/>
    <cellStyle name="To_Financials" xfId="7534"/>
    <cellStyle name="Total" xfId="661" builtinId="25" customBuiltin="1"/>
    <cellStyle name="Total 10" xfId="7535"/>
    <cellStyle name="Total 11" xfId="7536"/>
    <cellStyle name="Total 12" xfId="7537"/>
    <cellStyle name="Total 13" xfId="7538"/>
    <cellStyle name="Total 14" xfId="7539"/>
    <cellStyle name="Total 15" xfId="7540"/>
    <cellStyle name="Total 16" xfId="7541"/>
    <cellStyle name="Total 17" xfId="7542"/>
    <cellStyle name="Total 18" xfId="7543"/>
    <cellStyle name="Total 19" xfId="7544"/>
    <cellStyle name="Total 2" xfId="634"/>
    <cellStyle name="Total 2 10" xfId="7545"/>
    <cellStyle name="Total 2 11" xfId="7546"/>
    <cellStyle name="Total 2 12" xfId="7547"/>
    <cellStyle name="Total 2 13" xfId="7548"/>
    <cellStyle name="Total 2 14" xfId="7549"/>
    <cellStyle name="Total 2 15" xfId="7550"/>
    <cellStyle name="Total 2 16" xfId="7551"/>
    <cellStyle name="Total 2 17" xfId="7552"/>
    <cellStyle name="Total 2 18" xfId="7553"/>
    <cellStyle name="Total 2 19" xfId="7787"/>
    <cellStyle name="Total 2 2" xfId="7554"/>
    <cellStyle name="Total 2 2 2" xfId="7555"/>
    <cellStyle name="Total 2 2 3" xfId="7556"/>
    <cellStyle name="Total 2 2 4" xfId="7557"/>
    <cellStyle name="Total 2 2 5" xfId="7558"/>
    <cellStyle name="Total 2 3" xfId="7559"/>
    <cellStyle name="Total 2 4" xfId="7560"/>
    <cellStyle name="Total 2 5" xfId="7561"/>
    <cellStyle name="Total 2 6" xfId="7562"/>
    <cellStyle name="Total 2 7" xfId="7563"/>
    <cellStyle name="Total 2 8" xfId="7564"/>
    <cellStyle name="Total 2 9" xfId="7565"/>
    <cellStyle name="Total 20" xfId="7566"/>
    <cellStyle name="Total 21" xfId="7567"/>
    <cellStyle name="Total 22" xfId="7568"/>
    <cellStyle name="Total 23" xfId="7569"/>
    <cellStyle name="Total 24" xfId="7570"/>
    <cellStyle name="Total 3" xfId="635"/>
    <cellStyle name="Total 3 2" xfId="7571"/>
    <cellStyle name="Total 3 3" xfId="7572"/>
    <cellStyle name="Total 3 4" xfId="7573"/>
    <cellStyle name="Total 3 5" xfId="7574"/>
    <cellStyle name="Total 3 6" xfId="7575"/>
    <cellStyle name="Total 3 7" xfId="7576"/>
    <cellStyle name="Total 4" xfId="7577"/>
    <cellStyle name="Total 4 2" xfId="7578"/>
    <cellStyle name="Total 5" xfId="7579"/>
    <cellStyle name="Total 5 2" xfId="7580"/>
    <cellStyle name="Total 6" xfId="7581"/>
    <cellStyle name="Total 7" xfId="7582"/>
    <cellStyle name="Total 8" xfId="7583"/>
    <cellStyle name="Total 9" xfId="7584"/>
    <cellStyle name="Überschrift" xfId="7585"/>
    <cellStyle name="Überschrift 1" xfId="7586"/>
    <cellStyle name="Überschrift 1 2" xfId="636"/>
    <cellStyle name="Überschrift 2" xfId="7587"/>
    <cellStyle name="Überschrift 2 2" xfId="637"/>
    <cellStyle name="Überschrift 3" xfId="7588"/>
    <cellStyle name="Überschrift 3 2" xfId="638"/>
    <cellStyle name="Überschrift 4" xfId="7589"/>
    <cellStyle name="Überschrift 4 2" xfId="639"/>
    <cellStyle name="Überschrift 5" xfId="640"/>
    <cellStyle name="Überschrift_Energy cost" xfId="7590"/>
    <cellStyle name="Vérification" xfId="641"/>
    <cellStyle name="Verknüpfte Zelle" xfId="7591"/>
    <cellStyle name="Verknüpfte Zelle 2" xfId="642"/>
    <cellStyle name="Warnender Text" xfId="643"/>
    <cellStyle name="Warnender Text 2" xfId="644"/>
    <cellStyle name="Warning Text" xfId="2" builtinId="11" customBuiltin="1"/>
    <cellStyle name="Warning Text 10" xfId="7592"/>
    <cellStyle name="Warning Text 11" xfId="7593"/>
    <cellStyle name="Warning Text 12" xfId="7594"/>
    <cellStyle name="Warning Text 13" xfId="7595"/>
    <cellStyle name="Warning Text 2" xfId="645"/>
    <cellStyle name="Warning Text 2 10" xfId="7596"/>
    <cellStyle name="Warning Text 2 11" xfId="7597"/>
    <cellStyle name="Warning Text 2 12" xfId="7598"/>
    <cellStyle name="Warning Text 2 13" xfId="7599"/>
    <cellStyle name="Warning Text 2 14" xfId="7600"/>
    <cellStyle name="Warning Text 2 15" xfId="7601"/>
    <cellStyle name="Warning Text 2 16" xfId="7602"/>
    <cellStyle name="Warning Text 2 2" xfId="7603"/>
    <cellStyle name="Warning Text 2 2 2" xfId="7604"/>
    <cellStyle name="Warning Text 2 2 3" xfId="7605"/>
    <cellStyle name="Warning Text 2 2 4" xfId="7606"/>
    <cellStyle name="Warning Text 2 2 5" xfId="7607"/>
    <cellStyle name="Warning Text 2 3" xfId="7608"/>
    <cellStyle name="Warning Text 2 4" xfId="7609"/>
    <cellStyle name="Warning Text 2 5" xfId="7610"/>
    <cellStyle name="Warning Text 2 6" xfId="7611"/>
    <cellStyle name="Warning Text 2 7" xfId="7612"/>
    <cellStyle name="Warning Text 2 8" xfId="7613"/>
    <cellStyle name="Warning Text 2 9" xfId="7614"/>
    <cellStyle name="Warning Text 3" xfId="7615"/>
    <cellStyle name="Warning Text 3 10" xfId="7616"/>
    <cellStyle name="Warning Text 3 2" xfId="7617"/>
    <cellStyle name="Warning Text 3 2 2" xfId="7618"/>
    <cellStyle name="Warning Text 3 2 3" xfId="7619"/>
    <cellStyle name="Warning Text 3 2 4" xfId="7620"/>
    <cellStyle name="Warning Text 3 2 5" xfId="7621"/>
    <cellStyle name="Warning Text 3 3" xfId="7622"/>
    <cellStyle name="Warning Text 3 4" xfId="7623"/>
    <cellStyle name="Warning Text 3 5" xfId="7624"/>
    <cellStyle name="Warning Text 3 6" xfId="7625"/>
    <cellStyle name="Warning Text 3 7" xfId="7626"/>
    <cellStyle name="Warning Text 3 8" xfId="7627"/>
    <cellStyle name="Warning Text 3 9" xfId="7628"/>
    <cellStyle name="Warning Text 4" xfId="7629"/>
    <cellStyle name="Warning Text 4 2" xfId="7630"/>
    <cellStyle name="Warning Text 4 3" xfId="7631"/>
    <cellStyle name="Warning Text 4 4" xfId="7632"/>
    <cellStyle name="Warning Text 4 5" xfId="7633"/>
    <cellStyle name="Warning Text 4 6" xfId="7634"/>
    <cellStyle name="Warning Text 4 7" xfId="7635"/>
    <cellStyle name="Warning Text 5" xfId="7636"/>
    <cellStyle name="Warning Text 5 2" xfId="7637"/>
    <cellStyle name="Warning Text 6" xfId="7638"/>
    <cellStyle name="Warning Text 7" xfId="7639"/>
    <cellStyle name="Warning Text 8" xfId="7640"/>
    <cellStyle name="Warning Text 9" xfId="7641"/>
    <cellStyle name="xHeading" xfId="7642"/>
    <cellStyle name="xHeading 2" xfId="7643"/>
    <cellStyle name="xHeading 3" xfId="7644"/>
    <cellStyle name="xHeadingCen" xfId="7645"/>
    <cellStyle name="xHeadingCen 2" xfId="7646"/>
    <cellStyle name="xHeadingCen 3" xfId="7647"/>
    <cellStyle name="xHeadingVer" xfId="7648"/>
    <cellStyle name="xHeadingVer 2" xfId="7649"/>
    <cellStyle name="xHeadingVer 3" xfId="7650"/>
    <cellStyle name="xRangeName" xfId="7651"/>
    <cellStyle name="xTitle" xfId="7652"/>
    <cellStyle name="xTitle B&amp;W" xfId="7653"/>
    <cellStyle name="xTitle Colour" xfId="7654"/>
    <cellStyle name="xTitle_Attrition Rate Scorecard - October 2008" xfId="7655"/>
    <cellStyle name="Year" xfId="7656"/>
    <cellStyle name="Year 2" xfId="7657"/>
    <cellStyle name="Year 3" xfId="7658"/>
    <cellStyle name="Zelle überprüfen" xfId="7659"/>
    <cellStyle name="Zelle überprüfen 2" xfId="646"/>
    <cellStyle name="Обычный_CRF2002 (1)" xfId="6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6" sqref="C6"/>
    </sheetView>
  </sheetViews>
  <sheetFormatPr defaultRowHeight="15"/>
  <sheetData>
    <row r="1" spans="1:10">
      <c r="A1" t="s">
        <v>104</v>
      </c>
    </row>
    <row r="4" spans="1:10">
      <c r="B4" s="32"/>
      <c r="C4" s="39" t="s">
        <v>0</v>
      </c>
      <c r="D4" s="32"/>
      <c r="E4" s="32"/>
      <c r="F4" s="32"/>
      <c r="G4" s="32"/>
      <c r="H4" s="32"/>
      <c r="I4" s="32"/>
      <c r="J4" s="32"/>
    </row>
    <row r="5" spans="1:10">
      <c r="B5" s="40"/>
      <c r="C5" s="37" t="s">
        <v>1</v>
      </c>
      <c r="D5" s="33" t="s">
        <v>2</v>
      </c>
      <c r="E5" s="33" t="s">
        <v>3</v>
      </c>
      <c r="F5" s="33" t="s">
        <v>22</v>
      </c>
      <c r="G5" s="33" t="s">
        <v>5</v>
      </c>
      <c r="H5" s="33" t="s">
        <v>79</v>
      </c>
      <c r="I5" s="33" t="s">
        <v>24</v>
      </c>
      <c r="J5" s="33" t="s">
        <v>25</v>
      </c>
    </row>
    <row r="6" spans="1:10">
      <c r="C6" t="s">
        <v>105</v>
      </c>
      <c r="D6" t="s">
        <v>102</v>
      </c>
      <c r="E6" t="s">
        <v>29</v>
      </c>
      <c r="F6">
        <v>0</v>
      </c>
      <c r="G6">
        <v>3</v>
      </c>
      <c r="H6">
        <v>3</v>
      </c>
      <c r="J6" t="s">
        <v>103</v>
      </c>
    </row>
    <row r="7" spans="1:10">
      <c r="C7" t="s">
        <v>105</v>
      </c>
      <c r="D7" s="32" t="s">
        <v>102</v>
      </c>
      <c r="E7" s="32" t="s">
        <v>97</v>
      </c>
      <c r="F7" s="32">
        <v>0</v>
      </c>
      <c r="G7" s="32">
        <v>3</v>
      </c>
      <c r="H7" s="32">
        <v>3</v>
      </c>
      <c r="I7" s="32"/>
      <c r="J7" s="32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H58"/>
  <sheetViews>
    <sheetView tabSelected="1" topLeftCell="N3" workbookViewId="0">
      <selection activeCell="S11" sqref="S11"/>
    </sheetView>
  </sheetViews>
  <sheetFormatPr defaultRowHeight="15"/>
  <cols>
    <col min="1" max="9" width="9.140625" style="32"/>
    <col min="10" max="10" width="19.28515625" style="32" customWidth="1"/>
    <col min="11" max="16384" width="9.140625" style="32"/>
  </cols>
  <sheetData>
    <row r="5" spans="2:34">
      <c r="C5" s="39" t="s">
        <v>0</v>
      </c>
      <c r="N5" s="39" t="s">
        <v>0</v>
      </c>
      <c r="Y5" s="39" t="s">
        <v>0</v>
      </c>
    </row>
    <row r="6" spans="2:34">
      <c r="B6" s="40"/>
      <c r="C6" s="37" t="s">
        <v>1</v>
      </c>
      <c r="D6" s="33" t="s">
        <v>2</v>
      </c>
      <c r="E6" s="33" t="s">
        <v>3</v>
      </c>
      <c r="F6" s="33" t="s">
        <v>22</v>
      </c>
      <c r="G6" s="33" t="s">
        <v>5</v>
      </c>
      <c r="H6" s="33" t="s">
        <v>79</v>
      </c>
      <c r="I6" s="33" t="s">
        <v>24</v>
      </c>
      <c r="J6" s="33" t="s">
        <v>25</v>
      </c>
      <c r="M6" s="40"/>
      <c r="N6" s="37" t="s">
        <v>1</v>
      </c>
      <c r="O6" s="33" t="s">
        <v>2</v>
      </c>
      <c r="P6" s="33" t="s">
        <v>3</v>
      </c>
      <c r="Q6" s="33" t="s">
        <v>22</v>
      </c>
      <c r="R6" s="33" t="s">
        <v>5</v>
      </c>
      <c r="S6" s="33" t="s">
        <v>79</v>
      </c>
      <c r="T6" s="33" t="s">
        <v>24</v>
      </c>
      <c r="U6" s="33" t="s">
        <v>25</v>
      </c>
      <c r="X6" s="40"/>
      <c r="Y6" s="37" t="s">
        <v>1</v>
      </c>
      <c r="Z6" s="33" t="s">
        <v>2</v>
      </c>
      <c r="AA6" s="33" t="s">
        <v>3</v>
      </c>
      <c r="AB6" s="33" t="s">
        <v>22</v>
      </c>
      <c r="AC6" s="33" t="s">
        <v>5</v>
      </c>
      <c r="AD6" s="33" t="s">
        <v>79</v>
      </c>
      <c r="AE6" s="33" t="s">
        <v>24</v>
      </c>
      <c r="AF6" s="33" t="s">
        <v>25</v>
      </c>
    </row>
    <row r="7" spans="2:34">
      <c r="B7" s="40">
        <v>1</v>
      </c>
      <c r="C7" s="44" t="s">
        <v>21</v>
      </c>
      <c r="D7" s="44" t="s">
        <v>28</v>
      </c>
      <c r="E7" s="44" t="s">
        <v>29</v>
      </c>
      <c r="F7" s="44"/>
      <c r="G7" s="5">
        <v>0.57394132732845438</v>
      </c>
      <c r="H7" s="5">
        <v>0.36823669231250383</v>
      </c>
      <c r="I7" s="35"/>
      <c r="J7" s="34" t="s">
        <v>96</v>
      </c>
      <c r="K7" s="63"/>
      <c r="L7" s="63"/>
      <c r="M7" s="40">
        <v>1</v>
      </c>
      <c r="N7" s="44" t="s">
        <v>64</v>
      </c>
      <c r="O7" s="44" t="s">
        <v>28</v>
      </c>
      <c r="P7" s="44" t="s">
        <v>97</v>
      </c>
      <c r="Q7" s="44"/>
      <c r="R7" s="5">
        <v>0.55800000000000005</v>
      </c>
      <c r="S7" s="5">
        <v>0.38646262526616898</v>
      </c>
      <c r="T7" s="35"/>
      <c r="U7" s="34" t="s">
        <v>98</v>
      </c>
      <c r="V7" s="63"/>
      <c r="W7" s="63"/>
      <c r="X7" s="40">
        <v>1</v>
      </c>
      <c r="Y7" s="44" t="s">
        <v>55</v>
      </c>
      <c r="Z7" s="44" t="s">
        <v>28</v>
      </c>
      <c r="AA7" s="44" t="s">
        <v>97</v>
      </c>
      <c r="AB7" s="44"/>
      <c r="AC7" s="5">
        <v>0.45300000000000001</v>
      </c>
      <c r="AD7" s="5">
        <f>56.4%*1.073</f>
        <v>0.60517199999999993</v>
      </c>
      <c r="AE7" s="35"/>
      <c r="AF7" s="34" t="s">
        <v>99</v>
      </c>
      <c r="AG7" s="63"/>
      <c r="AH7" s="63"/>
    </row>
    <row r="8" spans="2:34">
      <c r="B8" s="40">
        <v>2</v>
      </c>
      <c r="C8" s="44" t="s">
        <v>20</v>
      </c>
      <c r="D8" s="44" t="s">
        <v>28</v>
      </c>
      <c r="E8" s="44" t="s">
        <v>29</v>
      </c>
      <c r="F8" s="44"/>
      <c r="G8" s="5">
        <v>0.31181282945802546</v>
      </c>
      <c r="H8" s="5">
        <v>0.16680107985465462</v>
      </c>
      <c r="I8" s="35"/>
      <c r="J8" s="34" t="s">
        <v>96</v>
      </c>
      <c r="K8" s="63"/>
      <c r="L8" s="63"/>
      <c r="M8" s="40">
        <v>2</v>
      </c>
      <c r="N8" s="44" t="s">
        <v>63</v>
      </c>
      <c r="O8" s="44" t="s">
        <v>28</v>
      </c>
      <c r="P8" s="44" t="s">
        <v>97</v>
      </c>
      <c r="Q8" s="44"/>
      <c r="R8" s="5">
        <v>0.53200000000000003</v>
      </c>
      <c r="S8" s="5">
        <v>0.36896243091449338</v>
      </c>
      <c r="T8" s="35"/>
      <c r="U8" s="34" t="s">
        <v>98</v>
      </c>
      <c r="V8" s="63"/>
      <c r="W8" s="63"/>
      <c r="X8" s="40">
        <v>2</v>
      </c>
      <c r="Y8" s="44" t="s">
        <v>56</v>
      </c>
      <c r="Z8" s="44" t="s">
        <v>28</v>
      </c>
      <c r="AA8" s="44" t="s">
        <v>97</v>
      </c>
      <c r="AB8" s="44"/>
      <c r="AC8" s="5">
        <v>0.496</v>
      </c>
      <c r="AD8" s="5">
        <f>52.3%*1.073</f>
        <v>0.56117899999999998</v>
      </c>
      <c r="AE8" s="35"/>
      <c r="AF8" s="34" t="s">
        <v>99</v>
      </c>
      <c r="AG8" s="63"/>
      <c r="AH8" s="63"/>
    </row>
    <row r="9" spans="2:34">
      <c r="B9" s="40">
        <v>3</v>
      </c>
      <c r="C9" s="44" t="s">
        <v>46</v>
      </c>
      <c r="D9" s="44" t="s">
        <v>28</v>
      </c>
      <c r="E9" s="44" t="s">
        <v>29</v>
      </c>
      <c r="F9" s="44"/>
      <c r="G9" s="5">
        <v>0.49956839932445096</v>
      </c>
      <c r="H9" s="5">
        <v>0.30435889874808986</v>
      </c>
      <c r="I9" s="35"/>
      <c r="J9" s="34" t="s">
        <v>96</v>
      </c>
      <c r="K9" s="63"/>
      <c r="L9" s="63"/>
      <c r="M9" s="40">
        <v>3</v>
      </c>
      <c r="N9" s="44" t="s">
        <v>62</v>
      </c>
      <c r="O9" s="44" t="s">
        <v>28</v>
      </c>
      <c r="P9" s="44" t="s">
        <v>97</v>
      </c>
      <c r="Q9" s="44"/>
      <c r="R9" s="5">
        <v>0.53400000000000003</v>
      </c>
      <c r="S9" s="5">
        <v>0.58188146219321291</v>
      </c>
      <c r="T9" s="35"/>
      <c r="U9" s="34" t="s">
        <v>98</v>
      </c>
      <c r="V9" s="63"/>
      <c r="W9" s="63"/>
      <c r="X9" s="40">
        <v>3</v>
      </c>
      <c r="Y9" s="44" t="s">
        <v>57</v>
      </c>
      <c r="Z9" s="44" t="s">
        <v>28</v>
      </c>
      <c r="AA9" s="44" t="s">
        <v>97</v>
      </c>
      <c r="AB9" s="44"/>
      <c r="AC9" s="5">
        <v>0.38100000000000001</v>
      </c>
      <c r="AD9" s="5">
        <f>50.3%*1.073</f>
        <v>0.53971899999999995</v>
      </c>
      <c r="AE9" s="35"/>
      <c r="AF9" s="34" t="s">
        <v>99</v>
      </c>
      <c r="AG9" s="63"/>
      <c r="AH9" s="63"/>
    </row>
    <row r="10" spans="2:34">
      <c r="B10" s="40">
        <v>4</v>
      </c>
      <c r="C10" s="44" t="s">
        <v>19</v>
      </c>
      <c r="D10" s="44" t="s">
        <v>28</v>
      </c>
      <c r="E10" s="44" t="s">
        <v>29</v>
      </c>
      <c r="F10" s="44"/>
      <c r="G10" s="5">
        <v>0.57376618502533305</v>
      </c>
      <c r="H10" s="5">
        <v>0.39702570838806528</v>
      </c>
      <c r="I10" s="35"/>
      <c r="J10" s="34" t="s">
        <v>96</v>
      </c>
      <c r="K10" s="63"/>
      <c r="L10" s="63"/>
      <c r="M10" s="40">
        <v>4</v>
      </c>
      <c r="N10" s="44" t="s">
        <v>65</v>
      </c>
      <c r="O10" s="44" t="s">
        <v>28</v>
      </c>
      <c r="P10" s="44" t="s">
        <v>97</v>
      </c>
      <c r="Q10" s="44"/>
      <c r="R10" s="5">
        <v>0.49299999999999999</v>
      </c>
      <c r="S10" s="5">
        <v>0.50021388855206028</v>
      </c>
      <c r="T10" s="35"/>
      <c r="U10" s="34" t="s">
        <v>98</v>
      </c>
      <c r="V10" s="63"/>
      <c r="W10" s="63"/>
      <c r="X10" s="40">
        <v>4</v>
      </c>
      <c r="Y10" s="44" t="s">
        <v>58</v>
      </c>
      <c r="Z10" s="44" t="s">
        <v>28</v>
      </c>
      <c r="AA10" s="44" t="s">
        <v>97</v>
      </c>
      <c r="AB10" s="44"/>
      <c r="AC10" s="5">
        <v>0.56899999999999995</v>
      </c>
      <c r="AD10" s="5">
        <f>59.6%*1.073</f>
        <v>0.63950799999999997</v>
      </c>
      <c r="AE10" s="35"/>
      <c r="AF10" s="34" t="s">
        <v>99</v>
      </c>
      <c r="AG10" s="63"/>
      <c r="AH10" s="63"/>
    </row>
    <row r="11" spans="2:34">
      <c r="B11" s="40">
        <v>5</v>
      </c>
      <c r="C11" s="44" t="s">
        <v>18</v>
      </c>
      <c r="D11" s="44" t="s">
        <v>28</v>
      </c>
      <c r="E11" s="44" t="s">
        <v>29</v>
      </c>
      <c r="F11" s="44"/>
      <c r="G11" s="5">
        <v>0.32669544004503653</v>
      </c>
      <c r="H11" s="5">
        <v>0.19270514435836256</v>
      </c>
      <c r="I11" s="35"/>
      <c r="J11" s="34" t="s">
        <v>96</v>
      </c>
      <c r="K11" s="63"/>
      <c r="L11" s="63"/>
      <c r="M11" s="40">
        <v>5</v>
      </c>
      <c r="N11" s="44" t="s">
        <v>66</v>
      </c>
      <c r="O11" s="44" t="s">
        <v>28</v>
      </c>
      <c r="P11" s="44" t="s">
        <v>97</v>
      </c>
      <c r="Q11" s="44"/>
      <c r="R11" s="5">
        <v>0.63700000000000001</v>
      </c>
      <c r="S11" s="5">
        <v>0.78167534770817582</v>
      </c>
      <c r="T11" s="35"/>
      <c r="U11" s="34" t="s">
        <v>98</v>
      </c>
      <c r="V11" s="63"/>
      <c r="W11" s="63"/>
    </row>
    <row r="12" spans="2:34">
      <c r="B12" s="40">
        <v>6</v>
      </c>
      <c r="C12" s="44" t="s">
        <v>47</v>
      </c>
      <c r="D12" s="44" t="s">
        <v>28</v>
      </c>
      <c r="E12" s="44" t="s">
        <v>29</v>
      </c>
      <c r="F12" s="44"/>
      <c r="G12" s="5">
        <v>0.46350159504597471</v>
      </c>
      <c r="H12" s="5">
        <v>0.30835053480953267</v>
      </c>
      <c r="I12" s="35"/>
      <c r="J12" s="34" t="s">
        <v>96</v>
      </c>
      <c r="K12" s="63"/>
      <c r="L12" s="63"/>
      <c r="M12" s="40">
        <v>6</v>
      </c>
      <c r="N12" s="44" t="s">
        <v>68</v>
      </c>
      <c r="O12" s="44" t="s">
        <v>28</v>
      </c>
      <c r="P12" s="44" t="s">
        <v>97</v>
      </c>
      <c r="Q12" s="44"/>
      <c r="R12" s="5">
        <v>0.58599999999999997</v>
      </c>
      <c r="S12" s="5">
        <v>0.61396515183795142</v>
      </c>
      <c r="T12" s="35"/>
      <c r="U12" s="34" t="s">
        <v>98</v>
      </c>
      <c r="V12" s="63"/>
      <c r="W12" s="63"/>
    </row>
    <row r="13" spans="2:34">
      <c r="B13" s="40">
        <v>7</v>
      </c>
      <c r="C13" s="44" t="s">
        <v>17</v>
      </c>
      <c r="D13" s="44" t="s">
        <v>28</v>
      </c>
      <c r="E13" s="44" t="s">
        <v>29</v>
      </c>
      <c r="F13" s="44"/>
      <c r="G13" s="5">
        <v>0.49022140730307234</v>
      </c>
      <c r="H13" s="5">
        <v>0.34454837929311549</v>
      </c>
      <c r="I13" s="35"/>
      <c r="J13" s="34" t="s">
        <v>96</v>
      </c>
      <c r="K13" s="63"/>
      <c r="L13" s="63"/>
      <c r="M13" s="40">
        <v>7</v>
      </c>
      <c r="N13" s="44" t="s">
        <v>67</v>
      </c>
      <c r="O13" s="44" t="s">
        <v>28</v>
      </c>
      <c r="P13" s="44" t="s">
        <v>97</v>
      </c>
      <c r="Q13" s="44"/>
      <c r="R13" s="5">
        <v>0.56799999999999995</v>
      </c>
      <c r="S13" s="5">
        <v>0.72334136653592385</v>
      </c>
      <c r="T13" s="35"/>
      <c r="U13" s="34" t="s">
        <v>98</v>
      </c>
      <c r="V13" s="63"/>
      <c r="W13" s="63"/>
    </row>
    <row r="14" spans="2:34">
      <c r="B14" s="40">
        <v>8</v>
      </c>
      <c r="C14" s="44" t="s">
        <v>16</v>
      </c>
      <c r="D14" s="44" t="s">
        <v>28</v>
      </c>
      <c r="E14" s="44" t="s">
        <v>29</v>
      </c>
      <c r="F14" s="44"/>
      <c r="G14" s="5">
        <v>0.29588815912929256</v>
      </c>
      <c r="H14" s="5">
        <v>0.15320097579283171</v>
      </c>
      <c r="I14" s="35"/>
      <c r="J14" s="34" t="s">
        <v>96</v>
      </c>
      <c r="K14" s="63"/>
      <c r="L14" s="63"/>
      <c r="M14" s="40">
        <v>8</v>
      </c>
      <c r="N14" s="44" t="s">
        <v>69</v>
      </c>
      <c r="O14" s="44" t="s">
        <v>28</v>
      </c>
      <c r="P14" s="44" t="s">
        <v>97</v>
      </c>
      <c r="Q14" s="44"/>
      <c r="R14" s="5">
        <v>0.54800000000000004</v>
      </c>
      <c r="S14" s="5">
        <v>0.592089908898357</v>
      </c>
      <c r="T14" s="35"/>
      <c r="U14" s="34" t="s">
        <v>98</v>
      </c>
      <c r="V14" s="63"/>
      <c r="W14" s="63"/>
    </row>
    <row r="15" spans="2:34">
      <c r="B15" s="40">
        <v>9</v>
      </c>
      <c r="C15" s="44" t="s">
        <v>48</v>
      </c>
      <c r="D15" s="44" t="s">
        <v>28</v>
      </c>
      <c r="E15" s="44" t="s">
        <v>29</v>
      </c>
      <c r="F15" s="44"/>
      <c r="G15" s="5">
        <v>0.35014683805592045</v>
      </c>
      <c r="H15" s="5">
        <v>0.26753846875586412</v>
      </c>
      <c r="I15" s="35"/>
      <c r="J15" s="34" t="s">
        <v>96</v>
      </c>
      <c r="K15" s="63"/>
      <c r="L15" s="63"/>
    </row>
    <row r="16" spans="2:34">
      <c r="B16" s="40">
        <v>10</v>
      </c>
      <c r="C16" s="44" t="s">
        <v>15</v>
      </c>
      <c r="D16" s="44" t="s">
        <v>28</v>
      </c>
      <c r="E16" s="44" t="s">
        <v>29</v>
      </c>
      <c r="F16" s="44"/>
      <c r="G16" s="5">
        <v>0.51796266284538006</v>
      </c>
      <c r="H16" s="5">
        <v>0.3262656969393693</v>
      </c>
      <c r="I16" s="35"/>
      <c r="J16" s="34" t="s">
        <v>96</v>
      </c>
      <c r="K16" s="63"/>
      <c r="L16" s="63"/>
    </row>
    <row r="17" spans="2:34">
      <c r="B17" s="40">
        <v>11</v>
      </c>
      <c r="C17" s="44" t="s">
        <v>14</v>
      </c>
      <c r="D17" s="44" t="s">
        <v>28</v>
      </c>
      <c r="E17" s="44" t="s">
        <v>29</v>
      </c>
      <c r="F17" s="44"/>
      <c r="G17" s="5">
        <v>0.30223556639769822</v>
      </c>
      <c r="H17" s="5">
        <v>0.15934696941264781</v>
      </c>
      <c r="I17" s="35"/>
      <c r="J17" s="34" t="s">
        <v>96</v>
      </c>
      <c r="K17" s="63"/>
      <c r="L17" s="63"/>
    </row>
    <row r="18" spans="2:34">
      <c r="B18" s="40">
        <v>12</v>
      </c>
      <c r="C18" s="44" t="s">
        <v>49</v>
      </c>
      <c r="D18" s="44" t="s">
        <v>28</v>
      </c>
      <c r="E18" s="44" t="s">
        <v>29</v>
      </c>
      <c r="F18" s="44"/>
      <c r="G18" s="5">
        <v>0.37205896457538423</v>
      </c>
      <c r="H18" s="5">
        <v>0.28428097829486459</v>
      </c>
      <c r="I18" s="35"/>
      <c r="J18" s="34" t="s">
        <v>96</v>
      </c>
      <c r="K18" s="63"/>
      <c r="L18" s="63"/>
      <c r="Z18" s="66" t="s">
        <v>21</v>
      </c>
      <c r="AA18" s="65"/>
      <c r="AB18" s="65" t="s">
        <v>106</v>
      </c>
      <c r="AC18" s="68">
        <v>0.10285231750797522</v>
      </c>
      <c r="AG18" s="68">
        <v>8.1000000000000003E-2</v>
      </c>
      <c r="AH18" s="69">
        <f>+SUM(AG18:AG20)</f>
        <v>0.17599999999999999</v>
      </c>
    </row>
    <row r="19" spans="2:34">
      <c r="B19" s="40">
        <v>13</v>
      </c>
      <c r="C19" s="44" t="s">
        <v>13</v>
      </c>
      <c r="D19" s="44" t="s">
        <v>28</v>
      </c>
      <c r="E19" s="44" t="s">
        <v>29</v>
      </c>
      <c r="F19" s="44"/>
      <c r="G19" s="5">
        <v>0.88290522193860821</v>
      </c>
      <c r="H19" s="5">
        <v>0.44461941592604232</v>
      </c>
      <c r="I19" s="35"/>
      <c r="J19" s="34" t="s">
        <v>96</v>
      </c>
      <c r="K19" s="63"/>
      <c r="L19" s="63"/>
      <c r="Z19" s="66" t="s">
        <v>20</v>
      </c>
      <c r="AA19" s="65"/>
      <c r="AB19" s="65" t="s">
        <v>106</v>
      </c>
      <c r="AC19" s="68">
        <v>6.6119346969412629E-2</v>
      </c>
      <c r="AG19" s="68">
        <v>8.7999999999999995E-2</v>
      </c>
      <c r="AH19" s="69">
        <f>+SUM(AG21:AG23)</f>
        <v>7.0000000000000007E-2</v>
      </c>
    </row>
    <row r="20" spans="2:34">
      <c r="B20" s="40">
        <v>14</v>
      </c>
      <c r="C20" s="44" t="s">
        <v>12</v>
      </c>
      <c r="D20" s="44" t="s">
        <v>28</v>
      </c>
      <c r="E20" s="44" t="s">
        <v>29</v>
      </c>
      <c r="F20" s="44"/>
      <c r="G20" s="5">
        <v>0.52118371176580969</v>
      </c>
      <c r="H20" s="5">
        <v>0.20201501219741042</v>
      </c>
      <c r="I20" s="35"/>
      <c r="J20" s="34" t="s">
        <v>96</v>
      </c>
      <c r="K20" s="63"/>
      <c r="L20" s="63"/>
      <c r="Z20" s="66" t="s">
        <v>46</v>
      </c>
      <c r="AA20" s="65"/>
      <c r="AB20" s="65" t="s">
        <v>106</v>
      </c>
      <c r="AC20" s="68">
        <v>7.3465941077125148E-3</v>
      </c>
      <c r="AG20" s="68">
        <v>7.0000000000000001E-3</v>
      </c>
      <c r="AH20" s="69">
        <f>+SUM(AG24:AG26)</f>
        <v>0.18099999999999999</v>
      </c>
    </row>
    <row r="21" spans="2:34">
      <c r="B21" s="40">
        <v>15</v>
      </c>
      <c r="C21" s="44" t="s">
        <v>50</v>
      </c>
      <c r="D21" s="44" t="s">
        <v>28</v>
      </c>
      <c r="E21" s="44" t="s">
        <v>29</v>
      </c>
      <c r="F21" s="44"/>
      <c r="G21" s="5">
        <v>0.68151904672546448</v>
      </c>
      <c r="H21" s="5">
        <v>0.38112497654344157</v>
      </c>
      <c r="I21" s="35"/>
      <c r="J21" s="34" t="s">
        <v>96</v>
      </c>
      <c r="K21" s="63"/>
      <c r="L21" s="63"/>
      <c r="Z21" s="66" t="s">
        <v>19</v>
      </c>
      <c r="AA21" s="65"/>
      <c r="AB21" s="65" t="s">
        <v>106</v>
      </c>
      <c r="AC21" s="68">
        <v>4.0983298930380933E-2</v>
      </c>
      <c r="AG21" s="68">
        <v>3.2000000000000001E-2</v>
      </c>
      <c r="AH21" s="69">
        <f>+SUM(AG27:AG29)</f>
        <v>7.2000000000000008E-2</v>
      </c>
    </row>
    <row r="22" spans="2:34">
      <c r="B22" s="40">
        <v>16</v>
      </c>
      <c r="C22" s="44" t="s">
        <v>11</v>
      </c>
      <c r="D22" s="44" t="s">
        <v>28</v>
      </c>
      <c r="E22" s="44" t="s">
        <v>29</v>
      </c>
      <c r="F22" s="44"/>
      <c r="G22" s="5">
        <v>0.81502948418317156</v>
      </c>
      <c r="H22" s="5">
        <v>0.40370619310007566</v>
      </c>
      <c r="I22" s="35"/>
      <c r="J22" s="34" t="s">
        <v>96</v>
      </c>
      <c r="K22" s="63"/>
      <c r="L22" s="63"/>
      <c r="Z22" s="66" t="s">
        <v>18</v>
      </c>
      <c r="AA22" s="67"/>
      <c r="AB22" s="65" t="s">
        <v>106</v>
      </c>
      <c r="AC22" s="68">
        <v>2.6346406455244883E-2</v>
      </c>
      <c r="AG22" s="68">
        <v>3.5000000000000003E-2</v>
      </c>
      <c r="AH22" s="69">
        <f>+SUM(AG30:AG32)</f>
        <v>0.18099999999999999</v>
      </c>
    </row>
    <row r="23" spans="2:34">
      <c r="B23" s="40">
        <v>17</v>
      </c>
      <c r="C23" s="44" t="s">
        <v>10</v>
      </c>
      <c r="D23" s="44" t="s">
        <v>28</v>
      </c>
      <c r="E23" s="44" t="s">
        <v>29</v>
      </c>
      <c r="F23" s="44"/>
      <c r="G23" s="5">
        <v>0.47355226121223509</v>
      </c>
      <c r="H23" s="5">
        <v>0.18627885156689816</v>
      </c>
      <c r="I23" s="35"/>
      <c r="J23" s="34" t="s">
        <v>96</v>
      </c>
      <c r="K23" s="63"/>
      <c r="L23" s="63"/>
      <c r="Z23" s="66" t="s">
        <v>47</v>
      </c>
      <c r="AA23" s="67"/>
      <c r="AB23" s="65" t="s">
        <v>106</v>
      </c>
      <c r="AC23" s="68">
        <v>2.9273784950272089E-3</v>
      </c>
      <c r="AG23" s="68">
        <v>3.0000000000000001E-3</v>
      </c>
      <c r="AH23" s="69">
        <f>+SUM(AG33:AG35)</f>
        <v>7.2000000000000008E-2</v>
      </c>
    </row>
    <row r="24" spans="2:34">
      <c r="B24" s="40">
        <v>18</v>
      </c>
      <c r="C24" s="44" t="s">
        <v>51</v>
      </c>
      <c r="D24" s="44" t="s">
        <v>28</v>
      </c>
      <c r="E24" s="44" t="s">
        <v>29</v>
      </c>
      <c r="F24" s="44"/>
      <c r="G24" s="5">
        <v>0.67529200808990653</v>
      </c>
      <c r="H24" s="5">
        <v>0.35410437647255066</v>
      </c>
      <c r="I24" s="35"/>
      <c r="J24" s="34" t="s">
        <v>96</v>
      </c>
      <c r="K24" s="63"/>
      <c r="L24" s="63"/>
      <c r="Z24" s="66" t="s">
        <v>17</v>
      </c>
      <c r="AA24" s="67"/>
      <c r="AB24" s="65" t="s">
        <v>106</v>
      </c>
      <c r="AC24" s="68">
        <v>0.10513792456370802</v>
      </c>
      <c r="AG24" s="68">
        <v>8.3000000000000004E-2</v>
      </c>
      <c r="AH24" s="69">
        <f>+SUM(AG36:AG38)</f>
        <v>0.17799999999999999</v>
      </c>
    </row>
    <row r="25" spans="2:34">
      <c r="B25" s="40">
        <v>19</v>
      </c>
      <c r="C25" s="44" t="s">
        <v>9</v>
      </c>
      <c r="D25" s="44" t="s">
        <v>28</v>
      </c>
      <c r="E25" s="44" t="s">
        <v>29</v>
      </c>
      <c r="F25" s="44"/>
      <c r="G25" s="5">
        <v>0.67977298628306237</v>
      </c>
      <c r="H25" s="5">
        <v>0.44007691462728099</v>
      </c>
      <c r="I25" s="35"/>
      <c r="J25" s="34" t="s">
        <v>96</v>
      </c>
      <c r="K25" s="63"/>
      <c r="L25" s="63"/>
      <c r="Z25" s="66" t="s">
        <v>16</v>
      </c>
      <c r="AA25" s="67"/>
      <c r="AB25" s="65" t="s">
        <v>106</v>
      </c>
      <c r="AC25" s="68">
        <v>6.7588665790955155E-2</v>
      </c>
      <c r="AG25" s="68">
        <v>0.09</v>
      </c>
      <c r="AH25" s="69">
        <f>+SUM(AG39:AG41)</f>
        <v>6.9999999999999923E-2</v>
      </c>
    </row>
    <row r="26" spans="2:34">
      <c r="B26" s="40">
        <v>20</v>
      </c>
      <c r="C26" s="44" t="s">
        <v>8</v>
      </c>
      <c r="D26" s="44" t="s">
        <v>28</v>
      </c>
      <c r="E26" s="44" t="s">
        <v>29</v>
      </c>
      <c r="F26" s="44"/>
      <c r="G26" s="5">
        <v>0.37107729384057131</v>
      </c>
      <c r="H26" s="5">
        <v>0.17276878053305952</v>
      </c>
      <c r="I26" s="35"/>
      <c r="J26" s="34" t="s">
        <v>96</v>
      </c>
      <c r="K26" s="63"/>
      <c r="L26" s="63"/>
      <c r="Z26" s="66" t="s">
        <v>48</v>
      </c>
      <c r="AA26" s="67"/>
      <c r="AB26" s="65" t="s">
        <v>106</v>
      </c>
      <c r="AC26" s="68">
        <v>7.5098517545505727E-3</v>
      </c>
      <c r="AG26" s="68">
        <v>8.0000000000000002E-3</v>
      </c>
    </row>
    <row r="27" spans="2:34">
      <c r="B27" s="40">
        <v>21</v>
      </c>
      <c r="C27" s="44" t="s">
        <v>52</v>
      </c>
      <c r="D27" s="44" t="s">
        <v>28</v>
      </c>
      <c r="E27" s="44" t="s">
        <v>29</v>
      </c>
      <c r="F27" s="44"/>
      <c r="G27" s="5">
        <v>0.59425783449052361</v>
      </c>
      <c r="H27" s="5">
        <v>0.37671702007881397</v>
      </c>
      <c r="I27" s="35"/>
      <c r="J27" s="34" t="s">
        <v>96</v>
      </c>
      <c r="K27" s="63"/>
      <c r="L27" s="63"/>
      <c r="Z27" s="66" t="s">
        <v>15</v>
      </c>
      <c r="AA27" s="67"/>
      <c r="AB27" s="65" t="s">
        <v>106</v>
      </c>
      <c r="AC27" s="68">
        <v>4.1894038906611628E-2</v>
      </c>
      <c r="AG27" s="68">
        <v>3.3000000000000002E-2</v>
      </c>
    </row>
    <row r="28" spans="2:34">
      <c r="B28" s="40">
        <v>22</v>
      </c>
      <c r="C28" s="44" t="s">
        <v>7</v>
      </c>
      <c r="D28" s="44" t="s">
        <v>28</v>
      </c>
      <c r="E28" s="44" t="s">
        <v>29</v>
      </c>
      <c r="F28" s="44"/>
      <c r="G28" s="5">
        <v>0.80617046805074588</v>
      </c>
      <c r="H28" s="5">
        <v>0.39931808230550964</v>
      </c>
      <c r="I28" s="35"/>
      <c r="J28" s="34" t="s">
        <v>96</v>
      </c>
      <c r="K28" s="63"/>
      <c r="L28" s="63"/>
      <c r="Z28" s="66" t="s">
        <v>14</v>
      </c>
      <c r="AA28" s="67"/>
      <c r="AB28" s="65" t="s">
        <v>106</v>
      </c>
      <c r="AC28" s="68">
        <v>2.6931882154250332E-2</v>
      </c>
      <c r="AG28" s="68">
        <v>3.5999999999999997E-2</v>
      </c>
    </row>
    <row r="29" spans="2:34">
      <c r="B29" s="40">
        <v>23</v>
      </c>
      <c r="C29" s="44" t="s">
        <v>6</v>
      </c>
      <c r="D29" s="44" t="s">
        <v>28</v>
      </c>
      <c r="E29" s="44" t="s">
        <v>29</v>
      </c>
      <c r="F29" s="44"/>
      <c r="G29" s="5">
        <v>0.3870510966630985</v>
      </c>
      <c r="H29" s="5">
        <v>0.18020597617917541</v>
      </c>
      <c r="I29" s="35"/>
      <c r="J29" s="34" t="s">
        <v>96</v>
      </c>
      <c r="K29" s="63"/>
      <c r="L29" s="63"/>
      <c r="Z29" s="66" t="s">
        <v>49</v>
      </c>
      <c r="AA29" s="67"/>
      <c r="AB29" s="65" t="s">
        <v>106</v>
      </c>
      <c r="AC29" s="68">
        <v>2.9924313504722591E-3</v>
      </c>
      <c r="AG29" s="68">
        <v>3.0000000000000001E-3</v>
      </c>
    </row>
    <row r="30" spans="2:34">
      <c r="B30" s="40">
        <v>24</v>
      </c>
      <c r="C30" s="44" t="s">
        <v>53</v>
      </c>
      <c r="D30" s="44" t="s">
        <v>28</v>
      </c>
      <c r="E30" s="44" t="s">
        <v>29</v>
      </c>
      <c r="F30" s="44"/>
      <c r="G30" s="5">
        <v>0.5525155855799504</v>
      </c>
      <c r="H30" s="5">
        <v>0.3502554158587185</v>
      </c>
      <c r="I30" s="35"/>
      <c r="J30" s="34" t="s">
        <v>96</v>
      </c>
      <c r="K30" s="63"/>
      <c r="L30" s="63"/>
      <c r="Z30" s="66" t="s">
        <v>13</v>
      </c>
      <c r="AA30" s="67"/>
      <c r="AB30" s="65" t="s">
        <v>106</v>
      </c>
      <c r="AC30" s="68">
        <v>0.10513792456370802</v>
      </c>
      <c r="AG30" s="68">
        <v>8.3000000000000004E-2</v>
      </c>
    </row>
    <row r="31" spans="2:34">
      <c r="Z31" s="66" t="s">
        <v>12</v>
      </c>
      <c r="AA31" s="67"/>
      <c r="AB31" s="65" t="s">
        <v>106</v>
      </c>
      <c r="AC31" s="68">
        <v>6.7588665790955155E-2</v>
      </c>
      <c r="AG31" s="68">
        <v>0.09</v>
      </c>
    </row>
    <row r="32" spans="2:34">
      <c r="Z32" s="66" t="s">
        <v>50</v>
      </c>
      <c r="AA32" s="67"/>
      <c r="AB32" s="65" t="s">
        <v>106</v>
      </c>
      <c r="AC32" s="68">
        <v>7.5098517545505727E-3</v>
      </c>
      <c r="AG32" s="68">
        <v>8.0000000000000002E-3</v>
      </c>
    </row>
    <row r="33" spans="2:33">
      <c r="C33" s="39" t="s">
        <v>0</v>
      </c>
      <c r="O33" s="39" t="s">
        <v>0</v>
      </c>
      <c r="S33" s="62"/>
      <c r="Z33" s="66" t="s">
        <v>11</v>
      </c>
      <c r="AA33" s="67"/>
      <c r="AB33" s="65" t="s">
        <v>106</v>
      </c>
      <c r="AC33" s="68">
        <v>4.1894038906611628E-2</v>
      </c>
      <c r="AG33" s="68">
        <v>3.3000000000000002E-2</v>
      </c>
    </row>
    <row r="34" spans="2:33">
      <c r="B34" s="40"/>
      <c r="C34" s="37" t="s">
        <v>1</v>
      </c>
      <c r="D34" s="33" t="s">
        <v>2</v>
      </c>
      <c r="E34" s="33" t="s">
        <v>3</v>
      </c>
      <c r="F34" s="33" t="s">
        <v>22</v>
      </c>
      <c r="G34" s="33" t="s">
        <v>5</v>
      </c>
      <c r="H34" s="33" t="s">
        <v>79</v>
      </c>
      <c r="I34" s="33" t="s">
        <v>24</v>
      </c>
      <c r="J34" s="33" t="s">
        <v>25</v>
      </c>
      <c r="N34" s="40"/>
      <c r="O34" s="37" t="s">
        <v>1</v>
      </c>
      <c r="P34" s="33" t="s">
        <v>2</v>
      </c>
      <c r="Q34" s="33" t="s">
        <v>3</v>
      </c>
      <c r="R34" s="33" t="s">
        <v>22</v>
      </c>
      <c r="S34" s="33" t="s">
        <v>5</v>
      </c>
      <c r="T34" s="33" t="s">
        <v>79</v>
      </c>
      <c r="U34" s="33" t="s">
        <v>24</v>
      </c>
      <c r="V34" s="33" t="s">
        <v>25</v>
      </c>
      <c r="W34" s="28"/>
      <c r="Z34" s="66" t="s">
        <v>10</v>
      </c>
      <c r="AA34" s="67"/>
      <c r="AB34" s="65" t="s">
        <v>106</v>
      </c>
      <c r="AC34" s="68">
        <v>2.6931882154250332E-2</v>
      </c>
      <c r="AG34" s="68">
        <v>3.5999999999999997E-2</v>
      </c>
    </row>
    <row r="35" spans="2:33">
      <c r="B35" s="40">
        <v>1</v>
      </c>
      <c r="C35" s="44" t="s">
        <v>21</v>
      </c>
      <c r="D35" s="44" t="s">
        <v>28</v>
      </c>
      <c r="E35" s="44" t="s">
        <v>29</v>
      </c>
      <c r="F35" s="44"/>
      <c r="G35" s="5">
        <v>0.50029398886595355</v>
      </c>
      <c r="H35" s="5">
        <v>0.4368049039844874</v>
      </c>
      <c r="I35" s="35"/>
      <c r="J35" s="34" t="s">
        <v>100</v>
      </c>
      <c r="K35" s="63"/>
      <c r="L35" s="63"/>
      <c r="N35" s="40">
        <v>1</v>
      </c>
      <c r="O35" s="44" t="s">
        <v>55</v>
      </c>
      <c r="P35" s="44" t="s">
        <v>28</v>
      </c>
      <c r="Q35" s="44" t="s">
        <v>97</v>
      </c>
      <c r="R35" s="44"/>
      <c r="S35" s="5"/>
      <c r="T35" s="5">
        <v>0.57699999999999996</v>
      </c>
      <c r="U35" s="35"/>
      <c r="V35" s="34" t="s">
        <v>101</v>
      </c>
      <c r="W35" s="63"/>
      <c r="X35" s="63"/>
      <c r="Z35" s="66" t="s">
        <v>51</v>
      </c>
      <c r="AA35" s="67"/>
      <c r="AB35" s="65" t="s">
        <v>106</v>
      </c>
      <c r="AC35" s="68">
        <v>2.9924313504722591E-3</v>
      </c>
      <c r="AG35" s="68">
        <v>3.0000000000000001E-3</v>
      </c>
    </row>
    <row r="36" spans="2:33">
      <c r="B36" s="40">
        <v>2</v>
      </c>
      <c r="C36" s="44" t="s">
        <v>20</v>
      </c>
      <c r="D36" s="44" t="s">
        <v>28</v>
      </c>
      <c r="E36" s="44" t="s">
        <v>29</v>
      </c>
      <c r="F36" s="44"/>
      <c r="G36" s="5">
        <v>0.23517449547075175</v>
      </c>
      <c r="H36" s="5">
        <v>0.20286617820160696</v>
      </c>
      <c r="I36" s="35"/>
      <c r="J36" s="34" t="s">
        <v>100</v>
      </c>
      <c r="K36" s="63"/>
      <c r="L36" s="63"/>
      <c r="N36" s="40">
        <v>2</v>
      </c>
      <c r="O36" s="44" t="s">
        <v>56</v>
      </c>
      <c r="P36" s="44" t="s">
        <v>28</v>
      </c>
      <c r="Q36" s="44" t="s">
        <v>97</v>
      </c>
      <c r="R36" s="44"/>
      <c r="S36" s="5"/>
      <c r="T36" s="5">
        <v>0.57699999999999996</v>
      </c>
      <c r="U36" s="35"/>
      <c r="V36" s="34" t="s">
        <v>101</v>
      </c>
      <c r="W36" s="63"/>
      <c r="X36" s="63"/>
      <c r="Z36" s="66" t="s">
        <v>9</v>
      </c>
      <c r="AA36" s="67"/>
      <c r="AB36" s="65" t="s">
        <v>106</v>
      </c>
      <c r="AC36" s="68">
        <v>0.10399512103584162</v>
      </c>
      <c r="AG36" s="68">
        <v>8.2000000000000003E-2</v>
      </c>
    </row>
    <row r="37" spans="2:33">
      <c r="B37" s="40">
        <v>3</v>
      </c>
      <c r="C37" s="44" t="s">
        <v>46</v>
      </c>
      <c r="D37" s="44" t="s">
        <v>28</v>
      </c>
      <c r="E37" s="44" t="s">
        <v>29</v>
      </c>
      <c r="F37" s="44"/>
      <c r="G37" s="5">
        <v>0.4282014851352437</v>
      </c>
      <c r="H37" s="5">
        <v>0.3610326247218722</v>
      </c>
      <c r="I37" s="35"/>
      <c r="J37" s="34" t="s">
        <v>100</v>
      </c>
      <c r="K37" s="63"/>
      <c r="L37" s="63"/>
      <c r="N37" s="40">
        <v>3</v>
      </c>
      <c r="O37" s="44" t="s">
        <v>57</v>
      </c>
      <c r="P37" s="44" t="s">
        <v>28</v>
      </c>
      <c r="Q37" s="44" t="s">
        <v>97</v>
      </c>
      <c r="R37" s="44"/>
      <c r="S37" s="5"/>
      <c r="T37" s="5">
        <v>0.57199999999999995</v>
      </c>
      <c r="U37" s="35"/>
      <c r="V37" s="34" t="s">
        <v>101</v>
      </c>
      <c r="W37" s="63"/>
      <c r="X37" s="63"/>
      <c r="Z37" s="66" t="s">
        <v>8</v>
      </c>
      <c r="AA37" s="67"/>
      <c r="AB37" s="65" t="s">
        <v>106</v>
      </c>
      <c r="AC37" s="68">
        <v>6.6854006380183892E-2</v>
      </c>
      <c r="AG37" s="68">
        <v>8.8999999999999996E-2</v>
      </c>
    </row>
    <row r="38" spans="2:33">
      <c r="B38" s="40">
        <v>4</v>
      </c>
      <c r="C38" s="44" t="s">
        <v>19</v>
      </c>
      <c r="D38" s="44" t="s">
        <v>28</v>
      </c>
      <c r="E38" s="44" t="s">
        <v>29</v>
      </c>
      <c r="F38" s="44"/>
      <c r="G38" s="5">
        <v>0.47130793769938073</v>
      </c>
      <c r="H38" s="5">
        <v>0.38421842747232121</v>
      </c>
      <c r="I38" s="35"/>
      <c r="J38" s="34" t="s">
        <v>100</v>
      </c>
      <c r="K38" s="63"/>
      <c r="L38" s="63"/>
      <c r="N38" s="40">
        <v>4</v>
      </c>
      <c r="O38" s="44" t="s">
        <v>58</v>
      </c>
      <c r="P38" s="44" t="s">
        <v>28</v>
      </c>
      <c r="Q38" s="44" t="s">
        <v>97</v>
      </c>
      <c r="R38" s="44"/>
      <c r="S38" s="5"/>
      <c r="T38" s="5">
        <v>0.55800000000000005</v>
      </c>
      <c r="U38" s="35"/>
      <c r="V38" s="34" t="s">
        <v>101</v>
      </c>
      <c r="W38" s="63"/>
      <c r="X38" s="63"/>
      <c r="Z38" s="66" t="s">
        <v>52</v>
      </c>
      <c r="AA38" s="67"/>
      <c r="AB38" s="65" t="s">
        <v>106</v>
      </c>
      <c r="AC38" s="68">
        <v>7.4282229311315433E-3</v>
      </c>
      <c r="AG38" s="68">
        <v>7.0000000000000001E-3</v>
      </c>
    </row>
    <row r="39" spans="2:33">
      <c r="B39" s="40">
        <v>5</v>
      </c>
      <c r="C39" s="44" t="s">
        <v>18</v>
      </c>
      <c r="D39" s="44" t="s">
        <v>28</v>
      </c>
      <c r="E39" s="44" t="s">
        <v>29</v>
      </c>
      <c r="F39" s="44"/>
      <c r="G39" s="5">
        <v>0.23561214915690423</v>
      </c>
      <c r="H39" s="5">
        <v>0.19345789882851241</v>
      </c>
      <c r="I39" s="35"/>
      <c r="J39" s="34" t="s">
        <v>100</v>
      </c>
      <c r="K39" s="63"/>
      <c r="L39" s="63"/>
      <c r="W39" s="63"/>
      <c r="X39" s="63"/>
      <c r="Z39" s="66" t="s">
        <v>7</v>
      </c>
      <c r="AA39" s="67"/>
      <c r="AB39" s="65" t="s">
        <v>106</v>
      </c>
      <c r="AC39" s="68">
        <v>4.1438668918496284E-2</v>
      </c>
      <c r="AG39" s="68">
        <v>3.3000000000000002E-2</v>
      </c>
    </row>
    <row r="40" spans="2:33">
      <c r="B40" s="40">
        <v>6</v>
      </c>
      <c r="C40" s="44" t="s">
        <v>47</v>
      </c>
      <c r="D40" s="44" t="s">
        <v>28</v>
      </c>
      <c r="E40" s="44" t="s">
        <v>29</v>
      </c>
      <c r="F40" s="44"/>
      <c r="G40" s="5">
        <v>0.40105085381872757</v>
      </c>
      <c r="H40" s="5">
        <v>0.31322949896791136</v>
      </c>
      <c r="I40" s="35"/>
      <c r="J40" s="34" t="s">
        <v>100</v>
      </c>
      <c r="K40" s="63"/>
      <c r="L40" s="63"/>
      <c r="W40" s="63"/>
      <c r="X40" s="63"/>
      <c r="Z40" s="66" t="s">
        <v>6</v>
      </c>
      <c r="AA40" s="67"/>
      <c r="AB40" s="65" t="s">
        <v>106</v>
      </c>
      <c r="AC40" s="68">
        <v>2.6639144304747606E-2</v>
      </c>
      <c r="AG40" s="68">
        <v>3.3999999999999919E-2</v>
      </c>
    </row>
    <row r="41" spans="2:33">
      <c r="B41" s="40">
        <v>7</v>
      </c>
      <c r="C41" s="44" t="s">
        <v>17</v>
      </c>
      <c r="D41" s="44" t="s">
        <v>28</v>
      </c>
      <c r="E41" s="44" t="s">
        <v>29</v>
      </c>
      <c r="F41" s="44"/>
      <c r="G41" s="5">
        <v>0.50922223704350156</v>
      </c>
      <c r="H41" s="5">
        <v>0.56749144824748432</v>
      </c>
      <c r="I41" s="35"/>
      <c r="J41" s="34" t="s">
        <v>100</v>
      </c>
      <c r="K41" s="63"/>
      <c r="L41" s="63"/>
      <c r="W41" s="63"/>
      <c r="X41" s="63"/>
      <c r="Z41" s="66" t="s">
        <v>53</v>
      </c>
      <c r="AA41" s="67"/>
      <c r="AB41" s="65" t="s">
        <v>106</v>
      </c>
      <c r="AC41" s="68">
        <v>2.959904922749734E-3</v>
      </c>
      <c r="AG41" s="68">
        <v>3.0000000000000001E-3</v>
      </c>
    </row>
    <row r="42" spans="2:33">
      <c r="B42" s="40">
        <v>8</v>
      </c>
      <c r="C42" s="44" t="s">
        <v>16</v>
      </c>
      <c r="D42" s="44" t="s">
        <v>28</v>
      </c>
      <c r="E42" s="44" t="s">
        <v>29</v>
      </c>
      <c r="F42" s="44"/>
      <c r="G42" s="5">
        <v>0.24407018202289363</v>
      </c>
      <c r="H42" s="5">
        <v>0.24557215237380373</v>
      </c>
      <c r="I42" s="35"/>
      <c r="J42" s="34" t="s">
        <v>100</v>
      </c>
      <c r="K42" s="63"/>
      <c r="L42" s="63"/>
      <c r="W42" s="63"/>
      <c r="X42" s="63"/>
    </row>
    <row r="43" spans="2:33">
      <c r="B43" s="40">
        <v>9</v>
      </c>
      <c r="C43" s="44" t="s">
        <v>48</v>
      </c>
      <c r="D43" s="44" t="s">
        <v>28</v>
      </c>
      <c r="E43" s="44" t="s">
        <v>29</v>
      </c>
      <c r="F43" s="44"/>
      <c r="G43" s="5">
        <v>0.39989960592981799</v>
      </c>
      <c r="H43" s="5">
        <v>0.50128260461625074</v>
      </c>
      <c r="I43" s="35"/>
      <c r="J43" s="34" t="s">
        <v>100</v>
      </c>
      <c r="K43" s="63"/>
      <c r="L43" s="63"/>
    </row>
    <row r="44" spans="2:33">
      <c r="B44" s="40">
        <v>10</v>
      </c>
      <c r="C44" s="44" t="s">
        <v>15</v>
      </c>
      <c r="D44" s="44" t="s">
        <v>28</v>
      </c>
      <c r="E44" s="44" t="s">
        <v>29</v>
      </c>
      <c r="F44" s="44"/>
      <c r="G44" s="5">
        <v>0.47479910760826505</v>
      </c>
      <c r="H44" s="5">
        <v>0.46083442797272783</v>
      </c>
      <c r="I44" s="35"/>
      <c r="J44" s="34" t="s">
        <v>100</v>
      </c>
      <c r="K44" s="63"/>
      <c r="L44" s="63"/>
    </row>
    <row r="45" spans="2:33">
      <c r="B45" s="40">
        <v>11</v>
      </c>
      <c r="C45" s="44" t="s">
        <v>14</v>
      </c>
      <c r="D45" s="44" t="s">
        <v>28</v>
      </c>
      <c r="E45" s="44" t="s">
        <v>29</v>
      </c>
      <c r="F45" s="44"/>
      <c r="G45" s="5">
        <v>0.23939450803778076</v>
      </c>
      <c r="H45" s="5">
        <v>0.23191342966160011</v>
      </c>
      <c r="I45" s="35"/>
      <c r="J45" s="34" t="s">
        <v>100</v>
      </c>
      <c r="K45" s="63"/>
      <c r="L45" s="63"/>
    </row>
    <row r="46" spans="2:33">
      <c r="B46" s="40">
        <v>12</v>
      </c>
      <c r="C46" s="44" t="s">
        <v>49</v>
      </c>
      <c r="D46" s="44" t="s">
        <v>28</v>
      </c>
      <c r="E46" s="44" t="s">
        <v>29</v>
      </c>
      <c r="F46" s="44"/>
      <c r="G46" s="5">
        <v>0.4169454348324681</v>
      </c>
      <c r="H46" s="5">
        <v>0.45584704238860746</v>
      </c>
      <c r="I46" s="35"/>
      <c r="J46" s="34" t="s">
        <v>100</v>
      </c>
      <c r="K46" s="63"/>
      <c r="L46" s="63"/>
    </row>
    <row r="47" spans="2:33">
      <c r="B47" s="40">
        <v>13</v>
      </c>
      <c r="C47" s="44" t="s">
        <v>13</v>
      </c>
      <c r="D47" s="44" t="s">
        <v>28</v>
      </c>
      <c r="E47" s="44" t="s">
        <v>29</v>
      </c>
      <c r="F47" s="44"/>
      <c r="G47" s="5">
        <v>0.7334320279805655</v>
      </c>
      <c r="H47" s="5">
        <v>0.88163849995591304</v>
      </c>
      <c r="I47" s="35"/>
      <c r="J47" s="34" t="s">
        <v>100</v>
      </c>
      <c r="K47" s="63"/>
      <c r="L47" s="63"/>
    </row>
    <row r="48" spans="2:33">
      <c r="B48" s="40">
        <v>14</v>
      </c>
      <c r="C48" s="44" t="s">
        <v>12</v>
      </c>
      <c r="D48" s="44" t="s">
        <v>28</v>
      </c>
      <c r="E48" s="44" t="s">
        <v>29</v>
      </c>
      <c r="F48" s="44"/>
      <c r="G48" s="5">
        <v>0.37399061737661854</v>
      </c>
      <c r="H48" s="5">
        <v>0.41003790579846128</v>
      </c>
      <c r="I48" s="35"/>
      <c r="J48" s="34" t="s">
        <v>100</v>
      </c>
      <c r="K48" s="63"/>
      <c r="L48" s="63"/>
    </row>
    <row r="49" spans="2:12">
      <c r="B49" s="40">
        <v>15</v>
      </c>
      <c r="C49" s="44" t="s">
        <v>50</v>
      </c>
      <c r="D49" s="44" t="s">
        <v>28</v>
      </c>
      <c r="E49" s="44" t="s">
        <v>29</v>
      </c>
      <c r="F49" s="44"/>
      <c r="G49" s="5">
        <v>0.59984940889472704</v>
      </c>
      <c r="H49" s="5">
        <v>0.75192390692437616</v>
      </c>
      <c r="I49" s="35"/>
      <c r="J49" s="34" t="s">
        <v>100</v>
      </c>
      <c r="K49" s="63"/>
      <c r="L49" s="63"/>
    </row>
    <row r="50" spans="2:12">
      <c r="B50" s="40">
        <v>16</v>
      </c>
      <c r="C50" s="44" t="s">
        <v>11</v>
      </c>
      <c r="D50" s="44" t="s">
        <v>28</v>
      </c>
      <c r="E50" s="44" t="s">
        <v>29</v>
      </c>
      <c r="F50" s="44"/>
      <c r="G50" s="5">
        <v>0.70585107975988071</v>
      </c>
      <c r="H50" s="5">
        <v>0.71600721040390769</v>
      </c>
      <c r="I50" s="35"/>
      <c r="J50" s="34" t="s">
        <v>100</v>
      </c>
      <c r="K50" s="63"/>
      <c r="L50" s="63"/>
    </row>
    <row r="51" spans="2:12">
      <c r="B51" s="40">
        <v>17</v>
      </c>
      <c r="C51" s="44" t="s">
        <v>10</v>
      </c>
      <c r="D51" s="44" t="s">
        <v>28</v>
      </c>
      <c r="E51" s="44" t="s">
        <v>29</v>
      </c>
      <c r="F51" s="44"/>
      <c r="G51" s="5">
        <v>0.36208419340714337</v>
      </c>
      <c r="H51" s="5">
        <v>0.38527553637330342</v>
      </c>
      <c r="I51" s="35"/>
      <c r="J51" s="34" t="s">
        <v>100</v>
      </c>
      <c r="K51" s="63"/>
      <c r="L51" s="63"/>
    </row>
    <row r="52" spans="2:12">
      <c r="B52" s="40">
        <v>18</v>
      </c>
      <c r="C52" s="44" t="s">
        <v>51</v>
      </c>
      <c r="D52" s="44" t="s">
        <v>28</v>
      </c>
      <c r="E52" s="44" t="s">
        <v>29</v>
      </c>
      <c r="F52" s="44"/>
      <c r="G52" s="5">
        <v>0.62142824378140582</v>
      </c>
      <c r="H52" s="5">
        <v>0.71020370717874948</v>
      </c>
      <c r="I52" s="35"/>
      <c r="J52" s="34" t="s">
        <v>100</v>
      </c>
      <c r="K52" s="63"/>
      <c r="L52" s="63"/>
    </row>
    <row r="53" spans="2:12">
      <c r="B53" s="40">
        <v>19</v>
      </c>
      <c r="C53" s="44" t="s">
        <v>9</v>
      </c>
      <c r="D53" s="44" t="s">
        <v>28</v>
      </c>
      <c r="E53" s="44" t="s">
        <v>29</v>
      </c>
      <c r="F53" s="44"/>
      <c r="G53" s="5">
        <v>0.67977298628306237</v>
      </c>
      <c r="H53" s="5">
        <v>0.71274704905052433</v>
      </c>
      <c r="I53" s="35"/>
      <c r="J53" s="34" t="s">
        <v>100</v>
      </c>
      <c r="K53" s="63"/>
      <c r="L53" s="63"/>
    </row>
    <row r="54" spans="2:12">
      <c r="B54" s="40">
        <v>20</v>
      </c>
      <c r="C54" s="44" t="s">
        <v>8</v>
      </c>
      <c r="D54" s="44" t="s">
        <v>28</v>
      </c>
      <c r="E54" s="44" t="s">
        <v>29</v>
      </c>
      <c r="F54" s="44"/>
      <c r="G54" s="5">
        <v>0.34253288662206582</v>
      </c>
      <c r="H54" s="5">
        <v>0.32976302023483967</v>
      </c>
      <c r="I54" s="35"/>
      <c r="J54" s="34" t="s">
        <v>100</v>
      </c>
      <c r="K54" s="63"/>
      <c r="L54" s="63"/>
    </row>
    <row r="55" spans="2:12">
      <c r="B55" s="40">
        <v>21</v>
      </c>
      <c r="C55" s="44" t="s">
        <v>52</v>
      </c>
      <c r="D55" s="44" t="s">
        <v>28</v>
      </c>
      <c r="E55" s="44" t="s">
        <v>29</v>
      </c>
      <c r="F55" s="44"/>
      <c r="G55" s="5">
        <v>0.6006248827172076</v>
      </c>
      <c r="H55" s="5">
        <v>0.59638018389941827</v>
      </c>
      <c r="I55" s="35"/>
      <c r="J55" s="34" t="s">
        <v>100</v>
      </c>
      <c r="K55" s="63"/>
      <c r="L55" s="63"/>
    </row>
    <row r="56" spans="2:12">
      <c r="B56" s="40">
        <v>22</v>
      </c>
      <c r="C56" s="44" t="s">
        <v>7</v>
      </c>
      <c r="D56" s="44" t="s">
        <v>28</v>
      </c>
      <c r="E56" s="44" t="s">
        <v>29</v>
      </c>
      <c r="F56" s="44"/>
      <c r="G56" s="5">
        <v>0.6504615302963962</v>
      </c>
      <c r="H56" s="5">
        <v>0.56758419245940361</v>
      </c>
      <c r="I56" s="35"/>
      <c r="J56" s="34" t="s">
        <v>100</v>
      </c>
      <c r="K56" s="63"/>
      <c r="L56" s="63"/>
    </row>
    <row r="57" spans="2:12">
      <c r="B57" s="40">
        <v>23</v>
      </c>
      <c r="C57" s="44" t="s">
        <v>6</v>
      </c>
      <c r="D57" s="44" t="s">
        <v>28</v>
      </c>
      <c r="E57" s="44" t="s">
        <v>29</v>
      </c>
      <c r="F57" s="44"/>
      <c r="G57" s="5">
        <v>0.35884494386983629</v>
      </c>
      <c r="H57" s="5">
        <v>0.31888622741271477</v>
      </c>
      <c r="I57" s="35"/>
      <c r="J57" s="34" t="s">
        <v>100</v>
      </c>
      <c r="K57" s="63"/>
      <c r="L57" s="63"/>
    </row>
    <row r="58" spans="2:12">
      <c r="B58" s="40">
        <v>24</v>
      </c>
      <c r="C58" s="44" t="s">
        <v>53</v>
      </c>
      <c r="D58" s="44" t="s">
        <v>28</v>
      </c>
      <c r="E58" s="44" t="s">
        <v>29</v>
      </c>
      <c r="F58" s="44"/>
      <c r="G58" s="5">
        <v>0.54856904568295073</v>
      </c>
      <c r="H58" s="5">
        <v>0.46766497779445793</v>
      </c>
      <c r="I58" s="35"/>
      <c r="J58" s="34" t="s">
        <v>100</v>
      </c>
      <c r="K58" s="63"/>
      <c r="L5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86"/>
  <sheetViews>
    <sheetView topLeftCell="M1" workbookViewId="0">
      <selection activeCell="W7" sqref="W7:AD30"/>
    </sheetView>
  </sheetViews>
  <sheetFormatPr defaultRowHeight="15"/>
  <cols>
    <col min="1" max="9" width="9.140625" style="32"/>
    <col min="10" max="10" width="22.5703125" style="32" customWidth="1"/>
    <col min="11" max="16384" width="9.140625" style="32"/>
  </cols>
  <sheetData>
    <row r="5" spans="2:32">
      <c r="C5" s="39" t="s">
        <v>0</v>
      </c>
      <c r="N5" s="39" t="s">
        <v>0</v>
      </c>
    </row>
    <row r="6" spans="2:32">
      <c r="B6" s="40"/>
      <c r="C6" s="37" t="s">
        <v>1</v>
      </c>
      <c r="D6" s="33" t="s">
        <v>2</v>
      </c>
      <c r="E6" s="33" t="s">
        <v>3</v>
      </c>
      <c r="F6" s="33" t="s">
        <v>22</v>
      </c>
      <c r="G6" s="33" t="s">
        <v>5</v>
      </c>
      <c r="H6" s="33" t="s">
        <v>79</v>
      </c>
      <c r="I6" s="33" t="s">
        <v>24</v>
      </c>
      <c r="J6" s="33" t="s">
        <v>25</v>
      </c>
      <c r="M6" s="40"/>
      <c r="N6" s="37" t="s">
        <v>1</v>
      </c>
      <c r="O6" s="33" t="s">
        <v>2</v>
      </c>
      <c r="P6" s="33" t="s">
        <v>3</v>
      </c>
      <c r="Q6" s="33" t="s">
        <v>22</v>
      </c>
      <c r="R6" s="33" t="s">
        <v>5</v>
      </c>
      <c r="S6" s="33" t="s">
        <v>79</v>
      </c>
      <c r="T6" s="33" t="s">
        <v>24</v>
      </c>
      <c r="U6" s="33" t="s">
        <v>25</v>
      </c>
    </row>
    <row r="7" spans="2:32">
      <c r="B7" s="40">
        <v>1</v>
      </c>
      <c r="C7" s="44" t="s">
        <v>21</v>
      </c>
      <c r="D7" s="44" t="s">
        <v>77</v>
      </c>
      <c r="E7" s="44" t="s">
        <v>29</v>
      </c>
      <c r="F7" s="44"/>
      <c r="G7" s="5">
        <v>0.44442359417026328</v>
      </c>
      <c r="H7" s="5">
        <v>0.46474010133233246</v>
      </c>
      <c r="I7" s="35"/>
      <c r="J7" s="34" t="s">
        <v>90</v>
      </c>
      <c r="K7" s="63"/>
      <c r="L7" s="63"/>
      <c r="M7" s="40">
        <v>1</v>
      </c>
      <c r="N7" s="44" t="s">
        <v>21</v>
      </c>
      <c r="O7" s="44" t="s">
        <v>77</v>
      </c>
      <c r="P7" s="44" t="s">
        <v>29</v>
      </c>
      <c r="Q7" s="44"/>
      <c r="R7" s="5">
        <v>0.51553136923750542</v>
      </c>
      <c r="S7" s="5">
        <v>0.54219678488772116</v>
      </c>
      <c r="T7" s="35"/>
      <c r="U7" s="34" t="s">
        <v>91</v>
      </c>
      <c r="V7" s="63"/>
      <c r="W7" s="66" t="s">
        <v>21</v>
      </c>
      <c r="X7" s="65"/>
      <c r="Y7" s="65" t="s">
        <v>106</v>
      </c>
      <c r="Z7" s="64">
        <v>0.10285231750797522</v>
      </c>
      <c r="AD7" s="68">
        <v>8.1000000000000003E-2</v>
      </c>
      <c r="AE7" s="32">
        <v>1.2697816976293237</v>
      </c>
      <c r="AF7" s="32">
        <v>1.2697816976293237</v>
      </c>
    </row>
    <row r="8" spans="2:32">
      <c r="B8" s="40">
        <v>2</v>
      </c>
      <c r="C8" s="44" t="s">
        <v>20</v>
      </c>
      <c r="D8" s="44" t="s">
        <v>77</v>
      </c>
      <c r="E8" s="44" t="s">
        <v>29</v>
      </c>
      <c r="F8" s="44"/>
      <c r="G8" s="5">
        <v>0</v>
      </c>
      <c r="H8" s="5">
        <v>7.5135621556150724E-4</v>
      </c>
      <c r="I8" s="35"/>
      <c r="J8" s="34" t="s">
        <v>90</v>
      </c>
      <c r="K8" s="63"/>
      <c r="L8" s="63"/>
      <c r="M8" s="40">
        <v>2</v>
      </c>
      <c r="N8" s="44" t="s">
        <v>20</v>
      </c>
      <c r="O8" s="44" t="s">
        <v>77</v>
      </c>
      <c r="P8" s="44" t="s">
        <v>29</v>
      </c>
      <c r="Q8" s="44"/>
      <c r="R8" s="5">
        <v>0</v>
      </c>
      <c r="S8" s="5">
        <v>7.5135621556150724E-4</v>
      </c>
      <c r="T8" s="35"/>
      <c r="U8" s="34" t="s">
        <v>91</v>
      </c>
      <c r="V8" s="63"/>
      <c r="W8" s="66" t="s">
        <v>20</v>
      </c>
      <c r="X8" s="65"/>
      <c r="Y8" s="65" t="s">
        <v>106</v>
      </c>
      <c r="Z8" s="64">
        <v>6.6119346969412629E-2</v>
      </c>
      <c r="AD8" s="68">
        <v>8.7999999999999995E-2</v>
      </c>
      <c r="AE8" s="32">
        <v>0.75135621556150722</v>
      </c>
      <c r="AF8" s="32">
        <v>0.75135621556150722</v>
      </c>
    </row>
    <row r="9" spans="2:32">
      <c r="B9" s="40">
        <v>3</v>
      </c>
      <c r="C9" s="44" t="s">
        <v>46</v>
      </c>
      <c r="D9" s="44" t="s">
        <v>77</v>
      </c>
      <c r="E9" s="44" t="s">
        <v>29</v>
      </c>
      <c r="F9" s="44"/>
      <c r="G9" s="5">
        <v>0.11124842505964665</v>
      </c>
      <c r="H9" s="5">
        <v>0.17212020480926463</v>
      </c>
      <c r="I9" s="35"/>
      <c r="J9" s="34" t="s">
        <v>90</v>
      </c>
      <c r="K9" s="63"/>
      <c r="L9" s="63"/>
      <c r="M9" s="40">
        <v>3</v>
      </c>
      <c r="N9" s="44" t="s">
        <v>46</v>
      </c>
      <c r="O9" s="44" t="s">
        <v>77</v>
      </c>
      <c r="P9" s="44" t="s">
        <v>29</v>
      </c>
      <c r="Q9" s="44"/>
      <c r="R9" s="5">
        <v>0.12804064016298955</v>
      </c>
      <c r="S9" s="5">
        <v>0.20360560812803255</v>
      </c>
      <c r="T9" s="35"/>
      <c r="U9" s="34" t="s">
        <v>91</v>
      </c>
      <c r="V9" s="63"/>
      <c r="W9" s="66" t="s">
        <v>46</v>
      </c>
      <c r="X9" s="65"/>
      <c r="Y9" s="65" t="s">
        <v>106</v>
      </c>
      <c r="Z9" s="64">
        <v>7.3465941077125148E-3</v>
      </c>
      <c r="AD9" s="68">
        <v>7.0000000000000001E-3</v>
      </c>
      <c r="AE9" s="32">
        <v>1.0495134439589306</v>
      </c>
      <c r="AF9" s="32">
        <v>1.0495134439589306</v>
      </c>
    </row>
    <row r="10" spans="2:32">
      <c r="B10" s="40">
        <v>4</v>
      </c>
      <c r="C10" s="44" t="s">
        <v>19</v>
      </c>
      <c r="D10" s="44" t="s">
        <v>77</v>
      </c>
      <c r="E10" s="44" t="s">
        <v>29</v>
      </c>
      <c r="F10" s="44"/>
      <c r="G10" s="5">
        <v>0.46874648151623188</v>
      </c>
      <c r="H10" s="5">
        <v>0.44569337586789259</v>
      </c>
      <c r="I10" s="35"/>
      <c r="J10" s="34" t="s">
        <v>90</v>
      </c>
      <c r="K10" s="63"/>
      <c r="L10" s="63"/>
      <c r="M10" s="40">
        <v>4</v>
      </c>
      <c r="N10" s="44" t="s">
        <v>19</v>
      </c>
      <c r="O10" s="44" t="s">
        <v>77</v>
      </c>
      <c r="P10" s="44" t="s">
        <v>29</v>
      </c>
      <c r="Q10" s="44"/>
      <c r="R10" s="5">
        <v>0.54302871082754733</v>
      </c>
      <c r="S10" s="5">
        <v>0.50972978044661288</v>
      </c>
      <c r="T10" s="35"/>
      <c r="U10" s="34" t="s">
        <v>91</v>
      </c>
      <c r="V10" s="63"/>
      <c r="W10" s="66" t="s">
        <v>19</v>
      </c>
      <c r="X10" s="65"/>
      <c r="Y10" s="65" t="s">
        <v>106</v>
      </c>
      <c r="Z10" s="64">
        <v>4.0983298930380933E-2</v>
      </c>
      <c r="AD10" s="68">
        <v>3.2000000000000001E-2</v>
      </c>
      <c r="AE10" s="32">
        <v>1.2807280915744041</v>
      </c>
      <c r="AF10" s="32">
        <v>1.2807280915744041</v>
      </c>
    </row>
    <row r="11" spans="2:32">
      <c r="B11" s="40">
        <v>5</v>
      </c>
      <c r="C11" s="44" t="s">
        <v>18</v>
      </c>
      <c r="D11" s="44" t="s">
        <v>77</v>
      </c>
      <c r="E11" s="44" t="s">
        <v>29</v>
      </c>
      <c r="F11" s="44"/>
      <c r="G11" s="5">
        <v>0</v>
      </c>
      <c r="H11" s="5">
        <v>0</v>
      </c>
      <c r="I11" s="35"/>
      <c r="J11" s="34" t="s">
        <v>90</v>
      </c>
      <c r="K11" s="63"/>
      <c r="L11" s="63"/>
      <c r="M11" s="40">
        <v>5</v>
      </c>
      <c r="N11" s="44" t="s">
        <v>18</v>
      </c>
      <c r="O11" s="44" t="s">
        <v>77</v>
      </c>
      <c r="P11" s="44" t="s">
        <v>29</v>
      </c>
      <c r="Q11" s="44"/>
      <c r="R11" s="5">
        <v>0</v>
      </c>
      <c r="S11" s="5">
        <v>0</v>
      </c>
      <c r="T11" s="35"/>
      <c r="U11" s="34" t="s">
        <v>91</v>
      </c>
      <c r="V11" s="63"/>
      <c r="W11" s="66" t="s">
        <v>18</v>
      </c>
      <c r="X11" s="67"/>
      <c r="Y11" s="65" t="s">
        <v>106</v>
      </c>
      <c r="Z11" s="64">
        <v>2.6346406455244883E-2</v>
      </c>
      <c r="AD11" s="68">
        <v>3.5000000000000003E-2</v>
      </c>
      <c r="AE11" s="32">
        <v>0.75275447014985375</v>
      </c>
      <c r="AF11" s="32">
        <v>0.75275447014985375</v>
      </c>
    </row>
    <row r="12" spans="2:32">
      <c r="B12" s="40">
        <v>6</v>
      </c>
      <c r="C12" s="44" t="s">
        <v>47</v>
      </c>
      <c r="D12" s="44" t="s">
        <v>77</v>
      </c>
      <c r="E12" s="44" t="s">
        <v>29</v>
      </c>
      <c r="F12" s="44"/>
      <c r="G12" s="5">
        <v>0.11709513980108835</v>
      </c>
      <c r="H12" s="5">
        <v>0.13758678926627882</v>
      </c>
      <c r="I12" s="35"/>
      <c r="J12" s="34" t="s">
        <v>90</v>
      </c>
      <c r="K12" s="63"/>
      <c r="L12" s="63"/>
      <c r="M12" s="40">
        <v>6</v>
      </c>
      <c r="N12" s="44" t="s">
        <v>47</v>
      </c>
      <c r="O12" s="44" t="s">
        <v>77</v>
      </c>
      <c r="P12" s="44" t="s">
        <v>29</v>
      </c>
      <c r="Q12" s="44"/>
      <c r="R12" s="5">
        <v>0.13563520360292736</v>
      </c>
      <c r="S12" s="5">
        <v>0.16978795271157809</v>
      </c>
      <c r="T12" s="35"/>
      <c r="U12" s="34" t="s">
        <v>91</v>
      </c>
      <c r="V12" s="63"/>
      <c r="W12" s="66" t="s">
        <v>47</v>
      </c>
      <c r="X12" s="67"/>
      <c r="Y12" s="65" t="s">
        <v>106</v>
      </c>
      <c r="Z12" s="64">
        <v>2.9273784950272089E-3</v>
      </c>
      <c r="AD12" s="68">
        <v>3.0000000000000001E-3</v>
      </c>
      <c r="AE12" s="32">
        <v>0.97579283167573627</v>
      </c>
      <c r="AF12" s="32">
        <v>0.97579283167573627</v>
      </c>
    </row>
    <row r="13" spans="2:32">
      <c r="B13" s="40">
        <v>7</v>
      </c>
      <c r="C13" s="44" t="s">
        <v>17</v>
      </c>
      <c r="D13" s="44" t="s">
        <v>77</v>
      </c>
      <c r="E13" s="44" t="s">
        <v>29</v>
      </c>
      <c r="F13" s="44"/>
      <c r="G13" s="5">
        <v>0.14567302800995691</v>
      </c>
      <c r="H13" s="5">
        <v>0.13300580818300412</v>
      </c>
      <c r="I13" s="35"/>
      <c r="J13" s="34" t="s">
        <v>90</v>
      </c>
      <c r="K13" s="63"/>
      <c r="L13" s="63"/>
      <c r="M13" s="40">
        <v>7</v>
      </c>
      <c r="N13" s="44" t="s">
        <v>17</v>
      </c>
      <c r="O13" s="44" t="s">
        <v>77</v>
      </c>
      <c r="P13" s="44" t="s">
        <v>29</v>
      </c>
      <c r="Q13" s="44"/>
      <c r="R13" s="5">
        <v>0.16847402369847189</v>
      </c>
      <c r="S13" s="5">
        <v>0.14693974999265219</v>
      </c>
      <c r="T13" s="35"/>
      <c r="U13" s="34" t="s">
        <v>91</v>
      </c>
      <c r="V13" s="63"/>
      <c r="W13" s="66" t="s">
        <v>17</v>
      </c>
      <c r="X13" s="67"/>
      <c r="Y13" s="65" t="s">
        <v>106</v>
      </c>
      <c r="Z13" s="64">
        <v>0.10513792456370802</v>
      </c>
      <c r="AD13" s="68">
        <v>8.3000000000000004E-2</v>
      </c>
      <c r="AE13" s="32">
        <v>1.2667219826952774</v>
      </c>
      <c r="AF13" s="32">
        <v>1.2667219826952774</v>
      </c>
    </row>
    <row r="14" spans="2:32">
      <c r="B14" s="40">
        <v>8</v>
      </c>
      <c r="C14" s="44" t="s">
        <v>16</v>
      </c>
      <c r="D14" s="44" t="s">
        <v>77</v>
      </c>
      <c r="E14" s="44" t="s">
        <v>29</v>
      </c>
      <c r="F14" s="44"/>
      <c r="G14" s="5">
        <v>0</v>
      </c>
      <c r="H14" s="5">
        <v>0</v>
      </c>
      <c r="I14" s="35"/>
      <c r="J14" s="34" t="s">
        <v>90</v>
      </c>
      <c r="K14" s="63"/>
      <c r="L14" s="63"/>
      <c r="M14" s="40">
        <v>8</v>
      </c>
      <c r="N14" s="44" t="s">
        <v>16</v>
      </c>
      <c r="O14" s="44" t="s">
        <v>77</v>
      </c>
      <c r="P14" s="44" t="s">
        <v>29</v>
      </c>
      <c r="Q14" s="44"/>
      <c r="R14" s="5">
        <v>0</v>
      </c>
      <c r="S14" s="5">
        <v>0</v>
      </c>
      <c r="T14" s="35"/>
      <c r="U14" s="34" t="s">
        <v>91</v>
      </c>
      <c r="V14" s="63"/>
      <c r="W14" s="66" t="s">
        <v>16</v>
      </c>
      <c r="X14" s="67"/>
      <c r="Y14" s="65" t="s">
        <v>106</v>
      </c>
      <c r="Z14" s="64">
        <v>6.7588665790955155E-2</v>
      </c>
      <c r="AD14" s="68">
        <v>0.09</v>
      </c>
      <c r="AE14" s="32">
        <v>0.75098517545505727</v>
      </c>
      <c r="AF14" s="32">
        <v>0.75098517545505727</v>
      </c>
    </row>
    <row r="15" spans="2:32">
      <c r="B15" s="40">
        <v>9</v>
      </c>
      <c r="C15" s="44" t="s">
        <v>48</v>
      </c>
      <c r="D15" s="44" t="s">
        <v>77</v>
      </c>
      <c r="E15" s="44" t="s">
        <v>29</v>
      </c>
      <c r="F15" s="44"/>
      <c r="G15" s="5">
        <v>2.8161944079564648E-3</v>
      </c>
      <c r="H15" s="5">
        <v>4.693657346594108E-3</v>
      </c>
      <c r="I15" s="35"/>
      <c r="J15" s="34" t="s">
        <v>90</v>
      </c>
      <c r="K15" s="63"/>
      <c r="L15" s="63"/>
      <c r="M15" s="40">
        <v>9</v>
      </c>
      <c r="N15" s="44" t="s">
        <v>48</v>
      </c>
      <c r="O15" s="44" t="s">
        <v>77</v>
      </c>
      <c r="P15" s="44" t="s">
        <v>29</v>
      </c>
      <c r="Q15" s="44"/>
      <c r="R15" s="5">
        <v>2.8161944079564648E-3</v>
      </c>
      <c r="S15" s="5">
        <v>6.5711202852317512E-3</v>
      </c>
      <c r="T15" s="35"/>
      <c r="U15" s="34" t="s">
        <v>91</v>
      </c>
      <c r="V15" s="63"/>
      <c r="W15" s="66" t="s">
        <v>48</v>
      </c>
      <c r="X15" s="67"/>
      <c r="Y15" s="65" t="s">
        <v>106</v>
      </c>
      <c r="Z15" s="64">
        <v>7.5098517545505727E-3</v>
      </c>
      <c r="AD15" s="68">
        <v>8.0000000000000002E-3</v>
      </c>
      <c r="AE15" s="32">
        <v>0.93873146931882157</v>
      </c>
      <c r="AF15" s="32">
        <v>0.93873146931882157</v>
      </c>
    </row>
    <row r="16" spans="2:32">
      <c r="B16" s="40">
        <v>10</v>
      </c>
      <c r="C16" s="44" t="s">
        <v>15</v>
      </c>
      <c r="D16" s="44" t="s">
        <v>77</v>
      </c>
      <c r="E16" s="44" t="s">
        <v>29</v>
      </c>
      <c r="F16" s="44"/>
      <c r="G16" s="5">
        <v>0.1447248616773856</v>
      </c>
      <c r="H16" s="5">
        <v>0.13710776369436531</v>
      </c>
      <c r="I16" s="35"/>
      <c r="J16" s="34" t="s">
        <v>90</v>
      </c>
      <c r="K16" s="63"/>
      <c r="L16" s="63"/>
      <c r="M16" s="40">
        <v>10</v>
      </c>
      <c r="N16" s="44" t="s">
        <v>15</v>
      </c>
      <c r="O16" s="44" t="s">
        <v>77</v>
      </c>
      <c r="P16" s="44" t="s">
        <v>29</v>
      </c>
      <c r="Q16" s="44"/>
      <c r="R16" s="5">
        <v>0.16757615562644651</v>
      </c>
      <c r="S16" s="5">
        <v>0.15361147599090927</v>
      </c>
      <c r="T16" s="35"/>
      <c r="U16" s="34" t="s">
        <v>91</v>
      </c>
      <c r="V16" s="63"/>
      <c r="W16" s="66" t="s">
        <v>15</v>
      </c>
      <c r="X16" s="67"/>
      <c r="Y16" s="65" t="s">
        <v>106</v>
      </c>
      <c r="Z16" s="64">
        <v>4.1894038906611628E-2</v>
      </c>
      <c r="AD16" s="68">
        <v>3.3000000000000002E-2</v>
      </c>
      <c r="AE16" s="32">
        <v>1.2695163305033825</v>
      </c>
      <c r="AF16" s="32">
        <v>1.2695163305033825</v>
      </c>
    </row>
    <row r="17" spans="2:32">
      <c r="B17" s="40">
        <v>11</v>
      </c>
      <c r="C17" s="44" t="s">
        <v>14</v>
      </c>
      <c r="D17" s="44" t="s">
        <v>77</v>
      </c>
      <c r="E17" s="44" t="s">
        <v>29</v>
      </c>
      <c r="F17" s="44"/>
      <c r="G17" s="5">
        <v>0</v>
      </c>
      <c r="H17" s="5">
        <v>0</v>
      </c>
      <c r="I17" s="35"/>
      <c r="J17" s="34" t="s">
        <v>90</v>
      </c>
      <c r="K17" s="63"/>
      <c r="L17" s="63"/>
      <c r="M17" s="40">
        <v>11</v>
      </c>
      <c r="N17" s="44" t="s">
        <v>14</v>
      </c>
      <c r="O17" s="44" t="s">
        <v>77</v>
      </c>
      <c r="P17" s="44" t="s">
        <v>29</v>
      </c>
      <c r="Q17" s="44"/>
      <c r="R17" s="5">
        <v>0</v>
      </c>
      <c r="S17" s="5">
        <v>0</v>
      </c>
      <c r="T17" s="35"/>
      <c r="U17" s="34" t="s">
        <v>91</v>
      </c>
      <c r="V17" s="63"/>
      <c r="W17" s="66" t="s">
        <v>14</v>
      </c>
      <c r="X17" s="67"/>
      <c r="Y17" s="65" t="s">
        <v>106</v>
      </c>
      <c r="Z17" s="64">
        <v>2.6931882154250332E-2</v>
      </c>
      <c r="AD17" s="68">
        <v>3.5999999999999997E-2</v>
      </c>
      <c r="AE17" s="32">
        <v>0.74810783761806487</v>
      </c>
      <c r="AF17" s="32">
        <v>0.74810783761806487</v>
      </c>
    </row>
    <row r="18" spans="2:32">
      <c r="B18" s="40">
        <v>12</v>
      </c>
      <c r="C18" s="44" t="s">
        <v>49</v>
      </c>
      <c r="D18" s="44" t="s">
        <v>77</v>
      </c>
      <c r="E18" s="44" t="s">
        <v>29</v>
      </c>
      <c r="F18" s="44"/>
      <c r="G18" s="5">
        <v>2.9924313504722591E-3</v>
      </c>
      <c r="H18" s="5">
        <v>6.9823398177686043E-3</v>
      </c>
      <c r="I18" s="35"/>
      <c r="J18" s="34" t="s">
        <v>90</v>
      </c>
      <c r="K18" s="63"/>
      <c r="L18" s="63"/>
      <c r="M18" s="40">
        <v>12</v>
      </c>
      <c r="N18" s="44" t="s">
        <v>49</v>
      </c>
      <c r="O18" s="44" t="s">
        <v>77</v>
      </c>
      <c r="P18" s="44" t="s">
        <v>29</v>
      </c>
      <c r="Q18" s="44"/>
      <c r="R18" s="5">
        <v>2.9924313504722591E-3</v>
      </c>
      <c r="S18" s="5">
        <v>6.9823398177686043E-3</v>
      </c>
      <c r="T18" s="35"/>
      <c r="U18" s="34" t="s">
        <v>91</v>
      </c>
      <c r="V18" s="63"/>
      <c r="W18" s="66" t="s">
        <v>49</v>
      </c>
      <c r="X18" s="67"/>
      <c r="Y18" s="65" t="s">
        <v>106</v>
      </c>
      <c r="Z18" s="64">
        <v>2.9924313504722591E-3</v>
      </c>
      <c r="AD18" s="68">
        <v>3.0000000000000001E-3</v>
      </c>
      <c r="AE18" s="32">
        <v>0.99747711682408635</v>
      </c>
      <c r="AF18" s="32">
        <v>0.99747711682408635</v>
      </c>
    </row>
    <row r="19" spans="2:32">
      <c r="B19" s="40">
        <v>13</v>
      </c>
      <c r="C19" s="44" t="s">
        <v>13</v>
      </c>
      <c r="D19" s="44" t="s">
        <v>77</v>
      </c>
      <c r="E19" s="44" t="s">
        <v>29</v>
      </c>
      <c r="F19" s="44"/>
      <c r="G19" s="5">
        <v>8.2336928875193033E-2</v>
      </c>
      <c r="H19" s="5">
        <v>7.2203153013630811E-2</v>
      </c>
      <c r="I19" s="35"/>
      <c r="J19" s="34" t="s">
        <v>90</v>
      </c>
      <c r="K19" s="63"/>
      <c r="L19" s="63"/>
      <c r="M19" s="40">
        <v>13</v>
      </c>
      <c r="N19" s="44" t="s">
        <v>13</v>
      </c>
      <c r="O19" s="44" t="s">
        <v>77</v>
      </c>
      <c r="P19" s="44" t="s">
        <v>29</v>
      </c>
      <c r="Q19" s="44"/>
      <c r="R19" s="5">
        <v>9.5004148702145796E-2</v>
      </c>
      <c r="S19" s="5">
        <v>7.9803484909802477E-2</v>
      </c>
      <c r="T19" s="35"/>
      <c r="U19" s="34" t="s">
        <v>91</v>
      </c>
      <c r="V19" s="63"/>
      <c r="W19" s="66" t="s">
        <v>13</v>
      </c>
      <c r="X19" s="67"/>
      <c r="Y19" s="65" t="s">
        <v>106</v>
      </c>
      <c r="Z19" s="64">
        <v>0.10513792456370802</v>
      </c>
      <c r="AD19" s="68">
        <v>8.3000000000000004E-2</v>
      </c>
      <c r="AE19" s="32">
        <v>1.2667219826952774</v>
      </c>
      <c r="AF19" s="32">
        <v>1.2667219826952774</v>
      </c>
    </row>
    <row r="20" spans="2:32">
      <c r="B20" s="40">
        <v>14</v>
      </c>
      <c r="C20" s="44" t="s">
        <v>12</v>
      </c>
      <c r="D20" s="44" t="s">
        <v>77</v>
      </c>
      <c r="E20" s="44" t="s">
        <v>29</v>
      </c>
      <c r="F20" s="44"/>
      <c r="G20" s="5">
        <v>0</v>
      </c>
      <c r="H20" s="5">
        <v>0</v>
      </c>
      <c r="I20" s="35"/>
      <c r="J20" s="34" t="s">
        <v>90</v>
      </c>
      <c r="K20" s="63"/>
      <c r="L20" s="63"/>
      <c r="M20" s="40">
        <v>14</v>
      </c>
      <c r="N20" s="44" t="s">
        <v>12</v>
      </c>
      <c r="O20" s="44" t="s">
        <v>77</v>
      </c>
      <c r="P20" s="44" t="s">
        <v>29</v>
      </c>
      <c r="Q20" s="44"/>
      <c r="R20" s="5">
        <v>0</v>
      </c>
      <c r="S20" s="5">
        <v>0</v>
      </c>
      <c r="T20" s="35"/>
      <c r="U20" s="34" t="s">
        <v>91</v>
      </c>
      <c r="V20" s="63"/>
      <c r="W20" s="66" t="s">
        <v>12</v>
      </c>
      <c r="X20" s="67"/>
      <c r="Y20" s="65" t="s">
        <v>106</v>
      </c>
      <c r="Z20" s="64">
        <v>6.7588665790955155E-2</v>
      </c>
      <c r="AD20" s="68">
        <v>0.09</v>
      </c>
      <c r="AE20" s="32">
        <v>0.75098517545505727</v>
      </c>
      <c r="AF20" s="32">
        <v>0.75098517545505727</v>
      </c>
    </row>
    <row r="21" spans="2:32">
      <c r="B21" s="40">
        <v>15</v>
      </c>
      <c r="C21" s="44" t="s">
        <v>50</v>
      </c>
      <c r="D21" s="44" t="s">
        <v>77</v>
      </c>
      <c r="E21" s="44" t="s">
        <v>29</v>
      </c>
      <c r="F21" s="44"/>
      <c r="G21" s="5">
        <v>0</v>
      </c>
      <c r="H21" s="5">
        <v>0</v>
      </c>
      <c r="I21" s="35"/>
      <c r="J21" s="34" t="s">
        <v>90</v>
      </c>
      <c r="K21" s="63"/>
      <c r="L21" s="63"/>
      <c r="M21" s="40">
        <v>15</v>
      </c>
      <c r="N21" s="44" t="s">
        <v>50</v>
      </c>
      <c r="O21" s="44" t="s">
        <v>77</v>
      </c>
      <c r="P21" s="44" t="s">
        <v>29</v>
      </c>
      <c r="Q21" s="44"/>
      <c r="R21" s="5">
        <v>0</v>
      </c>
      <c r="S21" s="5">
        <v>0</v>
      </c>
      <c r="T21" s="35"/>
      <c r="U21" s="34" t="s">
        <v>91</v>
      </c>
      <c r="V21" s="63"/>
      <c r="W21" s="66" t="s">
        <v>50</v>
      </c>
      <c r="X21" s="67"/>
      <c r="Y21" s="65" t="s">
        <v>106</v>
      </c>
      <c r="Z21" s="64">
        <v>7.5098517545505727E-3</v>
      </c>
      <c r="AD21" s="68">
        <v>8.0000000000000002E-3</v>
      </c>
      <c r="AE21" s="32">
        <v>0.93873146931882157</v>
      </c>
      <c r="AF21" s="32">
        <v>0.93873146931882157</v>
      </c>
    </row>
    <row r="22" spans="2:32">
      <c r="B22" s="40">
        <v>16</v>
      </c>
      <c r="C22" s="44" t="s">
        <v>11</v>
      </c>
      <c r="D22" s="44" t="s">
        <v>77</v>
      </c>
      <c r="E22" s="44" t="s">
        <v>29</v>
      </c>
      <c r="F22" s="44"/>
      <c r="G22" s="5">
        <v>7.9979528821713095E-2</v>
      </c>
      <c r="H22" s="5">
        <v>7.8710012491209722E-2</v>
      </c>
      <c r="I22" s="35"/>
      <c r="J22" s="34" t="s">
        <v>90</v>
      </c>
      <c r="K22" s="63"/>
      <c r="L22" s="63"/>
      <c r="M22" s="40">
        <v>16</v>
      </c>
      <c r="N22" s="44" t="s">
        <v>11</v>
      </c>
      <c r="O22" s="44" t="s">
        <v>77</v>
      </c>
      <c r="P22" s="44" t="s">
        <v>29</v>
      </c>
      <c r="Q22" s="44"/>
      <c r="R22" s="5">
        <v>9.2674692126746921E-2</v>
      </c>
      <c r="S22" s="5">
        <v>9.0135659465740176E-2</v>
      </c>
      <c r="T22" s="35"/>
      <c r="U22" s="34" t="s">
        <v>91</v>
      </c>
      <c r="V22" s="63"/>
      <c r="W22" s="66" t="s">
        <v>11</v>
      </c>
      <c r="X22" s="67"/>
      <c r="Y22" s="65" t="s">
        <v>106</v>
      </c>
      <c r="Z22" s="64">
        <v>4.1894038906611628E-2</v>
      </c>
      <c r="AD22" s="68">
        <v>3.3000000000000002E-2</v>
      </c>
      <c r="AE22" s="32">
        <v>1.2695163305033825</v>
      </c>
      <c r="AF22" s="32">
        <v>1.2695163305033825</v>
      </c>
    </row>
    <row r="23" spans="2:32">
      <c r="B23" s="40">
        <v>17</v>
      </c>
      <c r="C23" s="44" t="s">
        <v>10</v>
      </c>
      <c r="D23" s="44" t="s">
        <v>77</v>
      </c>
      <c r="E23" s="44" t="s">
        <v>29</v>
      </c>
      <c r="F23" s="44"/>
      <c r="G23" s="5">
        <v>0</v>
      </c>
      <c r="H23" s="5">
        <v>0</v>
      </c>
      <c r="I23" s="35"/>
      <c r="J23" s="34" t="s">
        <v>90</v>
      </c>
      <c r="K23" s="63"/>
      <c r="L23" s="63"/>
      <c r="M23" s="40">
        <v>17</v>
      </c>
      <c r="N23" s="44" t="s">
        <v>10</v>
      </c>
      <c r="O23" s="44" t="s">
        <v>77</v>
      </c>
      <c r="P23" s="44" t="s">
        <v>29</v>
      </c>
      <c r="Q23" s="44"/>
      <c r="R23" s="5">
        <v>0</v>
      </c>
      <c r="S23" s="5">
        <v>0</v>
      </c>
      <c r="T23" s="35"/>
      <c r="U23" s="34" t="s">
        <v>91</v>
      </c>
      <c r="V23" s="63"/>
      <c r="W23" s="66" t="s">
        <v>10</v>
      </c>
      <c r="X23" s="67"/>
      <c r="Y23" s="65" t="s">
        <v>106</v>
      </c>
      <c r="Z23" s="64">
        <v>2.6931882154250332E-2</v>
      </c>
      <c r="AD23" s="68">
        <v>3.5999999999999997E-2</v>
      </c>
      <c r="AE23" s="32">
        <v>0.74810783761806487</v>
      </c>
      <c r="AF23" s="32">
        <v>0.74810783761806487</v>
      </c>
    </row>
    <row r="24" spans="2:32">
      <c r="B24" s="40">
        <v>18</v>
      </c>
      <c r="C24" s="44" t="s">
        <v>51</v>
      </c>
      <c r="D24" s="44" t="s">
        <v>77</v>
      </c>
      <c r="E24" s="44" t="s">
        <v>29</v>
      </c>
      <c r="F24" s="44"/>
      <c r="G24" s="5">
        <v>0</v>
      </c>
      <c r="H24" s="5">
        <v>0</v>
      </c>
      <c r="I24" s="35"/>
      <c r="J24" s="34" t="s">
        <v>90</v>
      </c>
      <c r="K24" s="63"/>
      <c r="L24" s="63"/>
      <c r="M24" s="40">
        <v>18</v>
      </c>
      <c r="N24" s="44" t="s">
        <v>51</v>
      </c>
      <c r="O24" s="44" t="s">
        <v>77</v>
      </c>
      <c r="P24" s="44" t="s">
        <v>29</v>
      </c>
      <c r="Q24" s="44"/>
      <c r="R24" s="5">
        <v>0</v>
      </c>
      <c r="S24" s="5">
        <v>0</v>
      </c>
      <c r="T24" s="35"/>
      <c r="U24" s="34" t="s">
        <v>91</v>
      </c>
      <c r="V24" s="63"/>
      <c r="W24" s="66" t="s">
        <v>51</v>
      </c>
      <c r="X24" s="67"/>
      <c r="Y24" s="65" t="s">
        <v>106</v>
      </c>
      <c r="Z24" s="64">
        <v>2.9924313504722591E-3</v>
      </c>
      <c r="AD24" s="68">
        <v>3.0000000000000001E-3</v>
      </c>
      <c r="AE24" s="32">
        <v>0.99747711682408635</v>
      </c>
      <c r="AF24" s="32">
        <v>0.99747711682408635</v>
      </c>
    </row>
    <row r="25" spans="2:32">
      <c r="B25" s="40">
        <v>19</v>
      </c>
      <c r="C25" s="44" t="s">
        <v>9</v>
      </c>
      <c r="D25" s="44" t="s">
        <v>77</v>
      </c>
      <c r="E25" s="44" t="s">
        <v>29</v>
      </c>
      <c r="F25" s="44"/>
      <c r="G25" s="5">
        <v>0.31198536310752484</v>
      </c>
      <c r="H25" s="5">
        <v>0.31198536310752484</v>
      </c>
      <c r="I25" s="35"/>
      <c r="J25" s="34" t="s">
        <v>90</v>
      </c>
      <c r="K25" s="63"/>
      <c r="L25" s="63"/>
      <c r="M25" s="40">
        <v>19</v>
      </c>
      <c r="N25" s="44" t="s">
        <v>9</v>
      </c>
      <c r="O25" s="44" t="s">
        <v>77</v>
      </c>
      <c r="P25" s="44" t="s">
        <v>29</v>
      </c>
      <c r="Q25" s="44"/>
      <c r="R25" s="5">
        <v>0.36144645725871782</v>
      </c>
      <c r="S25" s="5">
        <v>0.36271469044208171</v>
      </c>
      <c r="T25" s="35"/>
      <c r="U25" s="34" t="s">
        <v>91</v>
      </c>
      <c r="V25" s="63"/>
      <c r="W25" s="66" t="s">
        <v>9</v>
      </c>
      <c r="X25" s="67"/>
      <c r="Y25" s="65" t="s">
        <v>106</v>
      </c>
      <c r="Z25" s="64">
        <v>0.10399512103584162</v>
      </c>
      <c r="AD25" s="68">
        <v>8.2000000000000003E-2</v>
      </c>
      <c r="AE25" s="32">
        <v>1.2682331833639222</v>
      </c>
      <c r="AF25" s="32">
        <v>1.2682331833639222</v>
      </c>
    </row>
    <row r="26" spans="2:32">
      <c r="B26" s="40">
        <v>20</v>
      </c>
      <c r="C26" s="44" t="s">
        <v>8</v>
      </c>
      <c r="D26" s="44" t="s">
        <v>77</v>
      </c>
      <c r="E26" s="44" t="s">
        <v>29</v>
      </c>
      <c r="F26" s="44"/>
      <c r="G26" s="5">
        <v>0</v>
      </c>
      <c r="H26" s="5">
        <v>0</v>
      </c>
      <c r="I26" s="35"/>
      <c r="J26" s="34" t="s">
        <v>90</v>
      </c>
      <c r="K26" s="63"/>
      <c r="L26" s="63"/>
      <c r="M26" s="40">
        <v>20</v>
      </c>
      <c r="N26" s="44" t="s">
        <v>8</v>
      </c>
      <c r="O26" s="44" t="s">
        <v>77</v>
      </c>
      <c r="P26" s="44" t="s">
        <v>29</v>
      </c>
      <c r="Q26" s="44"/>
      <c r="R26" s="5">
        <v>0</v>
      </c>
      <c r="S26" s="5">
        <v>0</v>
      </c>
      <c r="T26" s="35"/>
      <c r="U26" s="34" t="s">
        <v>91</v>
      </c>
      <c r="V26" s="63"/>
      <c r="W26" s="66" t="s">
        <v>8</v>
      </c>
      <c r="X26" s="67"/>
      <c r="Y26" s="65" t="s">
        <v>106</v>
      </c>
      <c r="Z26" s="64">
        <v>6.6854006380183892E-2</v>
      </c>
      <c r="AD26" s="68">
        <v>8.8999999999999996E-2</v>
      </c>
      <c r="AE26" s="32">
        <v>0.75116861101330223</v>
      </c>
      <c r="AF26" s="32">
        <v>0.75116861101330223</v>
      </c>
    </row>
    <row r="27" spans="2:32">
      <c r="B27" s="40">
        <v>21</v>
      </c>
      <c r="C27" s="44" t="s">
        <v>52</v>
      </c>
      <c r="D27" s="44" t="s">
        <v>77</v>
      </c>
      <c r="E27" s="44" t="s">
        <v>29</v>
      </c>
      <c r="F27" s="44"/>
      <c r="G27" s="5">
        <v>2.3345843497841998E-2</v>
      </c>
      <c r="H27" s="5">
        <v>5.0936385813473442E-2</v>
      </c>
      <c r="I27" s="35"/>
      <c r="J27" s="34" t="s">
        <v>90</v>
      </c>
      <c r="K27" s="63"/>
      <c r="L27" s="63"/>
      <c r="M27" s="40">
        <v>21</v>
      </c>
      <c r="N27" s="44" t="s">
        <v>52</v>
      </c>
      <c r="O27" s="44" t="s">
        <v>77</v>
      </c>
      <c r="P27" s="44" t="s">
        <v>29</v>
      </c>
      <c r="Q27" s="44"/>
      <c r="R27" s="5">
        <v>2.6529367611184088E-2</v>
      </c>
      <c r="S27" s="5">
        <v>7.534340401576281E-2</v>
      </c>
      <c r="T27" s="35"/>
      <c r="U27" s="34" t="s">
        <v>91</v>
      </c>
      <c r="V27" s="63"/>
      <c r="W27" s="66" t="s">
        <v>52</v>
      </c>
      <c r="X27" s="67"/>
      <c r="Y27" s="65" t="s">
        <v>106</v>
      </c>
      <c r="Z27" s="64">
        <v>7.4282229311315433E-3</v>
      </c>
      <c r="AD27" s="68">
        <v>7.0000000000000001E-3</v>
      </c>
      <c r="AE27" s="32">
        <v>1.0611747044473634</v>
      </c>
      <c r="AF27" s="32">
        <v>1.0611747044473634</v>
      </c>
    </row>
    <row r="28" spans="2:32">
      <c r="B28" s="40">
        <v>22</v>
      </c>
      <c r="C28" s="44" t="s">
        <v>7</v>
      </c>
      <c r="D28" s="44" t="s">
        <v>77</v>
      </c>
      <c r="E28" s="44" t="s">
        <v>29</v>
      </c>
      <c r="F28" s="44"/>
      <c r="G28" s="5">
        <v>0.30890644102879045</v>
      </c>
      <c r="H28" s="5">
        <v>0.32397504790824366</v>
      </c>
      <c r="I28" s="35"/>
      <c r="J28" s="34" t="s">
        <v>90</v>
      </c>
      <c r="K28" s="63"/>
      <c r="L28" s="63"/>
      <c r="M28" s="40">
        <v>22</v>
      </c>
      <c r="N28" s="44" t="s">
        <v>7</v>
      </c>
      <c r="O28" s="44" t="s">
        <v>77</v>
      </c>
      <c r="P28" s="44" t="s">
        <v>29</v>
      </c>
      <c r="Q28" s="44"/>
      <c r="R28" s="5">
        <v>0.35787941338701329</v>
      </c>
      <c r="S28" s="5">
        <v>0.39303949610573746</v>
      </c>
      <c r="T28" s="35"/>
      <c r="U28" s="34" t="s">
        <v>91</v>
      </c>
      <c r="V28" s="63"/>
      <c r="W28" s="66" t="s">
        <v>7</v>
      </c>
      <c r="X28" s="67"/>
      <c r="Y28" s="65" t="s">
        <v>106</v>
      </c>
      <c r="Z28" s="64">
        <v>4.1438668918496284E-2</v>
      </c>
      <c r="AD28" s="68">
        <v>3.3000000000000002E-2</v>
      </c>
      <c r="AE28" s="32">
        <v>1.2557172399544327</v>
      </c>
      <c r="AF28" s="32">
        <v>1.2557172399544327</v>
      </c>
    </row>
    <row r="29" spans="2:32">
      <c r="B29" s="40">
        <v>23</v>
      </c>
      <c r="C29" s="44" t="s">
        <v>6</v>
      </c>
      <c r="D29" s="44" t="s">
        <v>77</v>
      </c>
      <c r="E29" s="44" t="s">
        <v>29</v>
      </c>
      <c r="F29" s="44"/>
      <c r="G29" s="5">
        <v>0</v>
      </c>
      <c r="H29" s="5">
        <v>0</v>
      </c>
      <c r="I29" s="35"/>
      <c r="J29" s="34" t="s">
        <v>90</v>
      </c>
      <c r="K29" s="63"/>
      <c r="L29" s="63"/>
      <c r="M29" s="40">
        <v>23</v>
      </c>
      <c r="N29" s="44" t="s">
        <v>6</v>
      </c>
      <c r="O29" s="44" t="s">
        <v>77</v>
      </c>
      <c r="P29" s="44" t="s">
        <v>29</v>
      </c>
      <c r="Q29" s="44"/>
      <c r="R29" s="5">
        <v>0</v>
      </c>
      <c r="S29" s="5">
        <v>0</v>
      </c>
      <c r="T29" s="35"/>
      <c r="U29" s="34" t="s">
        <v>91</v>
      </c>
      <c r="V29" s="63"/>
      <c r="W29" s="66" t="s">
        <v>6</v>
      </c>
      <c r="X29" s="67"/>
      <c r="Y29" s="65" t="s">
        <v>106</v>
      </c>
      <c r="Z29" s="64">
        <v>2.6639144304747606E-2</v>
      </c>
      <c r="AD29" s="68">
        <v>3.3999999999999919E-2</v>
      </c>
      <c r="AE29" s="32">
        <v>0.78350424425728438</v>
      </c>
      <c r="AF29" s="32">
        <v>0.78350424425728438</v>
      </c>
    </row>
    <row r="30" spans="2:32">
      <c r="B30" s="40">
        <v>24</v>
      </c>
      <c r="C30" s="44" t="s">
        <v>53</v>
      </c>
      <c r="D30" s="44" t="s">
        <v>77</v>
      </c>
      <c r="E30" s="44" t="s">
        <v>29</v>
      </c>
      <c r="F30" s="44"/>
      <c r="G30" s="5">
        <v>2.4665874356247786E-2</v>
      </c>
      <c r="H30" s="5">
        <v>4.9331748712495571E-2</v>
      </c>
      <c r="I30" s="35"/>
      <c r="J30" s="34" t="s">
        <v>90</v>
      </c>
      <c r="K30" s="63"/>
      <c r="L30" s="63"/>
      <c r="M30" s="40">
        <v>24</v>
      </c>
      <c r="N30" s="44" t="s">
        <v>53</v>
      </c>
      <c r="O30" s="44" t="s">
        <v>77</v>
      </c>
      <c r="P30" s="44" t="s">
        <v>29</v>
      </c>
      <c r="Q30" s="44"/>
      <c r="R30" s="5">
        <v>2.8612414253247429E-2</v>
      </c>
      <c r="S30" s="5">
        <v>7.301098809449344E-2</v>
      </c>
      <c r="T30" s="35"/>
      <c r="U30" s="34" t="s">
        <v>91</v>
      </c>
      <c r="V30" s="63"/>
      <c r="W30" s="66" t="s">
        <v>53</v>
      </c>
      <c r="X30" s="67"/>
      <c r="Y30" s="65" t="s">
        <v>106</v>
      </c>
      <c r="Z30" s="64">
        <v>2.959904922749734E-3</v>
      </c>
      <c r="AD30" s="68">
        <v>3.0000000000000001E-3</v>
      </c>
      <c r="AE30" s="32">
        <v>0.98663497424991131</v>
      </c>
      <c r="AF30" s="32">
        <v>0.98663497424991131</v>
      </c>
    </row>
    <row r="33" spans="2:23">
      <c r="C33" s="39" t="s">
        <v>0</v>
      </c>
      <c r="N33" s="39" t="s">
        <v>0</v>
      </c>
    </row>
    <row r="34" spans="2:23">
      <c r="B34" s="40"/>
      <c r="C34" s="37" t="s">
        <v>1</v>
      </c>
      <c r="D34" s="33" t="s">
        <v>2</v>
      </c>
      <c r="E34" s="33" t="s">
        <v>3</v>
      </c>
      <c r="F34" s="33" t="s">
        <v>22</v>
      </c>
      <c r="G34" s="33" t="s">
        <v>5</v>
      </c>
      <c r="H34" s="33" t="s">
        <v>79</v>
      </c>
      <c r="I34" s="33" t="s">
        <v>24</v>
      </c>
      <c r="J34" s="33" t="s">
        <v>25</v>
      </c>
      <c r="M34" s="40"/>
      <c r="N34" s="37" t="s">
        <v>1</v>
      </c>
      <c r="O34" s="33" t="s">
        <v>2</v>
      </c>
      <c r="P34" s="33" t="s">
        <v>3</v>
      </c>
      <c r="Q34" s="33" t="s">
        <v>22</v>
      </c>
      <c r="R34" s="33" t="s">
        <v>5</v>
      </c>
      <c r="S34" s="33" t="s">
        <v>79</v>
      </c>
      <c r="T34" s="33" t="s">
        <v>24</v>
      </c>
      <c r="U34" s="33" t="s">
        <v>25</v>
      </c>
    </row>
    <row r="35" spans="2:23">
      <c r="B35" s="40">
        <v>1</v>
      </c>
      <c r="C35" s="44" t="s">
        <v>21</v>
      </c>
      <c r="D35" s="44" t="s">
        <v>77</v>
      </c>
      <c r="E35" s="44" t="s">
        <v>29</v>
      </c>
      <c r="F35" s="44"/>
      <c r="G35" s="5">
        <v>0.58409958090948888</v>
      </c>
      <c r="H35" s="5">
        <v>0.62473259523362723</v>
      </c>
      <c r="I35" s="35"/>
      <c r="J35" s="34" t="s">
        <v>92</v>
      </c>
      <c r="K35" s="63"/>
      <c r="L35" s="63"/>
      <c r="M35" s="40">
        <v>1</v>
      </c>
      <c r="N35" s="44" t="s">
        <v>21</v>
      </c>
      <c r="O35" s="44" t="s">
        <v>77</v>
      </c>
      <c r="P35" s="44" t="s">
        <v>29</v>
      </c>
      <c r="Q35" s="44"/>
      <c r="R35" s="5">
        <v>0.59171827109526487</v>
      </c>
      <c r="S35" s="5">
        <v>0.63235128541940322</v>
      </c>
      <c r="T35" s="35"/>
      <c r="U35" s="34" t="s">
        <v>93</v>
      </c>
      <c r="V35" s="63"/>
      <c r="W35" s="63"/>
    </row>
    <row r="36" spans="2:23">
      <c r="B36" s="40">
        <v>2</v>
      </c>
      <c r="C36" s="44" t="s">
        <v>20</v>
      </c>
      <c r="D36" s="44" t="s">
        <v>77</v>
      </c>
      <c r="E36" s="44" t="s">
        <v>29</v>
      </c>
      <c r="F36" s="44"/>
      <c r="G36" s="5">
        <v>7.5135621556150724E-4</v>
      </c>
      <c r="H36" s="5">
        <v>0</v>
      </c>
      <c r="I36" s="35"/>
      <c r="J36" s="34" t="s">
        <v>92</v>
      </c>
      <c r="K36" s="63"/>
      <c r="L36" s="63"/>
      <c r="M36" s="40">
        <v>2</v>
      </c>
      <c r="N36" s="44" t="s">
        <v>20</v>
      </c>
      <c r="O36" s="44" t="s">
        <v>77</v>
      </c>
      <c r="P36" s="44" t="s">
        <v>29</v>
      </c>
      <c r="Q36" s="44"/>
      <c r="R36" s="5">
        <v>7.5135621556150724E-4</v>
      </c>
      <c r="S36" s="5">
        <v>7.5135621556150724E-4</v>
      </c>
      <c r="T36" s="35"/>
      <c r="U36" s="34" t="s">
        <v>93</v>
      </c>
      <c r="V36" s="63"/>
      <c r="W36" s="63"/>
    </row>
    <row r="37" spans="2:23">
      <c r="B37" s="40">
        <v>3</v>
      </c>
      <c r="C37" s="44" t="s">
        <v>46</v>
      </c>
      <c r="D37" s="44" t="s">
        <v>77</v>
      </c>
      <c r="E37" s="44" t="s">
        <v>29</v>
      </c>
      <c r="F37" s="44"/>
      <c r="G37" s="5">
        <v>0.16582312414551104</v>
      </c>
      <c r="H37" s="5">
        <v>0.23928906522263618</v>
      </c>
      <c r="I37" s="35"/>
      <c r="J37" s="34" t="s">
        <v>92</v>
      </c>
      <c r="K37" s="63"/>
      <c r="L37" s="63"/>
      <c r="M37" s="40">
        <v>3</v>
      </c>
      <c r="N37" s="44" t="s">
        <v>46</v>
      </c>
      <c r="O37" s="44" t="s">
        <v>77</v>
      </c>
      <c r="P37" s="44" t="s">
        <v>29</v>
      </c>
      <c r="Q37" s="44"/>
      <c r="R37" s="5">
        <v>0.18891241991260752</v>
      </c>
      <c r="S37" s="5">
        <v>0.25713079376993803</v>
      </c>
      <c r="T37" s="35"/>
      <c r="U37" s="34" t="s">
        <v>93</v>
      </c>
      <c r="V37" s="63"/>
      <c r="W37" s="63"/>
    </row>
    <row r="38" spans="2:23">
      <c r="B38" s="40">
        <v>4</v>
      </c>
      <c r="C38" s="44" t="s">
        <v>19</v>
      </c>
      <c r="D38" s="44" t="s">
        <v>77</v>
      </c>
      <c r="E38" s="44" t="s">
        <v>29</v>
      </c>
      <c r="F38" s="44"/>
      <c r="G38" s="5">
        <v>0.63139894914618122</v>
      </c>
      <c r="H38" s="5">
        <v>0.63396040532933007</v>
      </c>
      <c r="I38" s="35"/>
      <c r="J38" s="34" t="s">
        <v>92</v>
      </c>
      <c r="K38" s="63"/>
      <c r="L38" s="63"/>
      <c r="M38" s="40">
        <v>4</v>
      </c>
      <c r="N38" s="44" t="s">
        <v>19</v>
      </c>
      <c r="O38" s="44" t="s">
        <v>77</v>
      </c>
      <c r="P38" s="44" t="s">
        <v>29</v>
      </c>
      <c r="Q38" s="44"/>
      <c r="R38" s="5">
        <v>0.63267967723775564</v>
      </c>
      <c r="S38" s="5">
        <v>0.61603021204728836</v>
      </c>
      <c r="T38" s="35"/>
      <c r="U38" s="34" t="s">
        <v>93</v>
      </c>
      <c r="V38" s="63"/>
      <c r="W38" s="63"/>
    </row>
    <row r="39" spans="2:23">
      <c r="B39" s="40">
        <v>5</v>
      </c>
      <c r="C39" s="44" t="s">
        <v>18</v>
      </c>
      <c r="D39" s="44" t="s">
        <v>77</v>
      </c>
      <c r="E39" s="44" t="s">
        <v>29</v>
      </c>
      <c r="F39" s="44"/>
      <c r="G39" s="5">
        <v>7.5275447014985374E-4</v>
      </c>
      <c r="H39" s="5">
        <v>0</v>
      </c>
      <c r="I39" s="35"/>
      <c r="J39" s="34" t="s">
        <v>92</v>
      </c>
      <c r="K39" s="63"/>
      <c r="L39" s="63"/>
      <c r="M39" s="40">
        <v>5</v>
      </c>
      <c r="N39" s="44" t="s">
        <v>18</v>
      </c>
      <c r="O39" s="44" t="s">
        <v>77</v>
      </c>
      <c r="P39" s="44" t="s">
        <v>29</v>
      </c>
      <c r="Q39" s="44"/>
      <c r="R39" s="5">
        <v>7.5275447014985374E-4</v>
      </c>
      <c r="S39" s="5">
        <v>7.5275447014985374E-4</v>
      </c>
      <c r="T39" s="35"/>
      <c r="U39" s="34" t="s">
        <v>93</v>
      </c>
      <c r="V39" s="63"/>
      <c r="W39" s="63"/>
    </row>
    <row r="40" spans="2:23">
      <c r="B40" s="40">
        <v>6</v>
      </c>
      <c r="C40" s="44" t="s">
        <v>47</v>
      </c>
      <c r="D40" s="44" t="s">
        <v>77</v>
      </c>
      <c r="E40" s="44" t="s">
        <v>29</v>
      </c>
      <c r="F40" s="44"/>
      <c r="G40" s="5">
        <v>0.18344905235503842</v>
      </c>
      <c r="H40" s="5">
        <v>0.25175455057233997</v>
      </c>
      <c r="I40" s="35"/>
      <c r="J40" s="34" t="s">
        <v>92</v>
      </c>
      <c r="K40" s="63"/>
      <c r="L40" s="63"/>
      <c r="M40" s="40">
        <v>6</v>
      </c>
      <c r="N40" s="44" t="s">
        <v>47</v>
      </c>
      <c r="O40" s="44" t="s">
        <v>77</v>
      </c>
      <c r="P40" s="44" t="s">
        <v>29</v>
      </c>
      <c r="Q40" s="44"/>
      <c r="R40" s="5">
        <v>0.20881966597860757</v>
      </c>
      <c r="S40" s="5">
        <v>0.24297241508725834</v>
      </c>
      <c r="T40" s="35"/>
      <c r="U40" s="34" t="s">
        <v>93</v>
      </c>
      <c r="V40" s="63"/>
      <c r="W40" s="63"/>
    </row>
    <row r="41" spans="2:23">
      <c r="B41" s="40">
        <v>7</v>
      </c>
      <c r="C41" s="44" t="s">
        <v>17</v>
      </c>
      <c r="D41" s="44" t="s">
        <v>77</v>
      </c>
      <c r="E41" s="44" t="s">
        <v>29</v>
      </c>
      <c r="F41" s="44"/>
      <c r="G41" s="5">
        <v>0.19000829740429159</v>
      </c>
      <c r="H41" s="5">
        <v>0.17100746766386246</v>
      </c>
      <c r="I41" s="35"/>
      <c r="J41" s="34" t="s">
        <v>92</v>
      </c>
      <c r="K41" s="63"/>
      <c r="L41" s="63"/>
      <c r="M41" s="40">
        <v>7</v>
      </c>
      <c r="N41" s="44" t="s">
        <v>17</v>
      </c>
      <c r="O41" s="44" t="s">
        <v>77</v>
      </c>
      <c r="P41" s="44" t="s">
        <v>29</v>
      </c>
      <c r="Q41" s="44"/>
      <c r="R41" s="5">
        <v>0.1836746874908152</v>
      </c>
      <c r="S41" s="5">
        <v>0.17100746766386246</v>
      </c>
      <c r="T41" s="35"/>
      <c r="U41" s="34" t="s">
        <v>93</v>
      </c>
      <c r="V41" s="63"/>
      <c r="W41" s="63"/>
    </row>
    <row r="42" spans="2:23">
      <c r="B42" s="40">
        <v>8</v>
      </c>
      <c r="C42" s="44" t="s">
        <v>16</v>
      </c>
      <c r="D42" s="44" t="s">
        <v>77</v>
      </c>
      <c r="E42" s="44" t="s">
        <v>29</v>
      </c>
      <c r="F42" s="44"/>
      <c r="G42" s="5">
        <v>0</v>
      </c>
      <c r="H42" s="5">
        <v>0</v>
      </c>
      <c r="I42" s="35"/>
      <c r="J42" s="34" t="s">
        <v>92</v>
      </c>
      <c r="K42" s="63"/>
      <c r="L42" s="63"/>
      <c r="M42" s="40">
        <v>8</v>
      </c>
      <c r="N42" s="44" t="s">
        <v>16</v>
      </c>
      <c r="O42" s="44" t="s">
        <v>77</v>
      </c>
      <c r="P42" s="44" t="s">
        <v>29</v>
      </c>
      <c r="Q42" s="44"/>
      <c r="R42" s="5">
        <v>0</v>
      </c>
      <c r="S42" s="5">
        <v>0</v>
      </c>
      <c r="T42" s="35"/>
      <c r="U42" s="34" t="s">
        <v>93</v>
      </c>
      <c r="V42" s="63"/>
      <c r="W42" s="63"/>
    </row>
    <row r="43" spans="2:23">
      <c r="B43" s="40">
        <v>9</v>
      </c>
      <c r="C43" s="44" t="s">
        <v>48</v>
      </c>
      <c r="D43" s="44" t="s">
        <v>77</v>
      </c>
      <c r="E43" s="44" t="s">
        <v>29</v>
      </c>
      <c r="F43" s="44"/>
      <c r="G43" s="5">
        <v>3.7549258772752864E-3</v>
      </c>
      <c r="H43" s="5">
        <v>9.3873146931882142E-3</v>
      </c>
      <c r="I43" s="35"/>
      <c r="J43" s="34" t="s">
        <v>92</v>
      </c>
      <c r="K43" s="63"/>
      <c r="L43" s="63"/>
      <c r="M43" s="40">
        <v>9</v>
      </c>
      <c r="N43" s="44" t="s">
        <v>48</v>
      </c>
      <c r="O43" s="44" t="s">
        <v>77</v>
      </c>
      <c r="P43" s="44" t="s">
        <v>29</v>
      </c>
      <c r="Q43" s="44"/>
      <c r="R43" s="5">
        <v>3.7549258772752864E-3</v>
      </c>
      <c r="S43" s="5">
        <v>1.0326046162507036E-2</v>
      </c>
      <c r="T43" s="35"/>
      <c r="U43" s="34" t="s">
        <v>93</v>
      </c>
      <c r="V43" s="63"/>
      <c r="W43" s="63"/>
    </row>
    <row r="44" spans="2:23">
      <c r="B44" s="40">
        <v>10</v>
      </c>
      <c r="C44" s="44" t="s">
        <v>15</v>
      </c>
      <c r="D44" s="44" t="s">
        <v>77</v>
      </c>
      <c r="E44" s="44" t="s">
        <v>29</v>
      </c>
      <c r="F44" s="44"/>
      <c r="G44" s="5">
        <v>0.18788841691450062</v>
      </c>
      <c r="H44" s="5">
        <v>0.17900180260097695</v>
      </c>
      <c r="I44" s="35"/>
      <c r="J44" s="34" t="s">
        <v>92</v>
      </c>
      <c r="K44" s="63"/>
      <c r="L44" s="63"/>
      <c r="M44" s="40">
        <v>10</v>
      </c>
      <c r="N44" s="44" t="s">
        <v>15</v>
      </c>
      <c r="O44" s="44" t="s">
        <v>77</v>
      </c>
      <c r="P44" s="44" t="s">
        <v>29</v>
      </c>
      <c r="Q44" s="44"/>
      <c r="R44" s="5">
        <v>0.17900180260097695</v>
      </c>
      <c r="S44" s="5">
        <v>0.17900180260097695</v>
      </c>
      <c r="T44" s="35"/>
      <c r="U44" s="34" t="s">
        <v>93</v>
      </c>
      <c r="V44" s="63"/>
      <c r="W44" s="63"/>
    </row>
    <row r="45" spans="2:23">
      <c r="B45" s="40">
        <v>11</v>
      </c>
      <c r="C45" s="44" t="s">
        <v>14</v>
      </c>
      <c r="D45" s="44" t="s">
        <v>77</v>
      </c>
      <c r="E45" s="44" t="s">
        <v>29</v>
      </c>
      <c r="F45" s="44"/>
      <c r="G45" s="5">
        <v>0</v>
      </c>
      <c r="H45" s="5">
        <v>0</v>
      </c>
      <c r="I45" s="35"/>
      <c r="J45" s="34" t="s">
        <v>92</v>
      </c>
      <c r="K45" s="63"/>
      <c r="L45" s="63"/>
      <c r="M45" s="40">
        <v>11</v>
      </c>
      <c r="N45" s="44" t="s">
        <v>14</v>
      </c>
      <c r="O45" s="44" t="s">
        <v>77</v>
      </c>
      <c r="P45" s="44" t="s">
        <v>29</v>
      </c>
      <c r="Q45" s="44"/>
      <c r="R45" s="5">
        <v>0</v>
      </c>
      <c r="S45" s="5">
        <v>0</v>
      </c>
      <c r="T45" s="35"/>
      <c r="U45" s="34" t="s">
        <v>93</v>
      </c>
      <c r="V45" s="63"/>
      <c r="W45" s="63"/>
    </row>
    <row r="46" spans="2:23">
      <c r="B46" s="40">
        <v>12</v>
      </c>
      <c r="C46" s="44" t="s">
        <v>49</v>
      </c>
      <c r="D46" s="44" t="s">
        <v>77</v>
      </c>
      <c r="E46" s="44" t="s">
        <v>29</v>
      </c>
      <c r="F46" s="44"/>
      <c r="G46" s="5">
        <v>2.9924313504722591E-3</v>
      </c>
      <c r="H46" s="5">
        <v>1.1969725401889036E-2</v>
      </c>
      <c r="I46" s="35"/>
      <c r="J46" s="34" t="s">
        <v>92</v>
      </c>
      <c r="K46" s="63"/>
      <c r="L46" s="63"/>
      <c r="M46" s="40">
        <v>12</v>
      </c>
      <c r="N46" s="44" t="s">
        <v>49</v>
      </c>
      <c r="O46" s="44" t="s">
        <v>77</v>
      </c>
      <c r="P46" s="44" t="s">
        <v>29</v>
      </c>
      <c r="Q46" s="44"/>
      <c r="R46" s="5">
        <v>3.9899084672963452E-3</v>
      </c>
      <c r="S46" s="5">
        <v>1.3964679635537207E-2</v>
      </c>
      <c r="T46" s="35"/>
      <c r="U46" s="34" t="s">
        <v>93</v>
      </c>
      <c r="V46" s="63"/>
      <c r="W46" s="63"/>
    </row>
    <row r="47" spans="2:23">
      <c r="B47" s="40">
        <v>13</v>
      </c>
      <c r="C47" s="44" t="s">
        <v>13</v>
      </c>
      <c r="D47" s="44" t="s">
        <v>77</v>
      </c>
      <c r="E47" s="44" t="s">
        <v>29</v>
      </c>
      <c r="F47" s="44"/>
      <c r="G47" s="5">
        <v>0.10260448059831746</v>
      </c>
      <c r="H47" s="5">
        <v>8.1070206892497748E-2</v>
      </c>
      <c r="I47" s="35"/>
      <c r="J47" s="34" t="s">
        <v>92</v>
      </c>
      <c r="K47" s="63"/>
      <c r="L47" s="63"/>
      <c r="M47" s="40">
        <v>13</v>
      </c>
      <c r="N47" s="44" t="s">
        <v>13</v>
      </c>
      <c r="O47" s="44" t="s">
        <v>77</v>
      </c>
      <c r="P47" s="44" t="s">
        <v>29</v>
      </c>
      <c r="Q47" s="44"/>
      <c r="R47" s="5">
        <v>9.5004148702145796E-2</v>
      </c>
      <c r="S47" s="5">
        <v>8.6137094823278873E-2</v>
      </c>
      <c r="T47" s="35"/>
      <c r="U47" s="34" t="s">
        <v>93</v>
      </c>
      <c r="V47" s="63"/>
      <c r="W47" s="63"/>
    </row>
    <row r="48" spans="2:23">
      <c r="B48" s="40">
        <v>14</v>
      </c>
      <c r="C48" s="44" t="s">
        <v>12</v>
      </c>
      <c r="D48" s="44" t="s">
        <v>77</v>
      </c>
      <c r="E48" s="44" t="s">
        <v>29</v>
      </c>
      <c r="F48" s="44"/>
      <c r="G48" s="5">
        <v>0</v>
      </c>
      <c r="H48" s="5">
        <v>0</v>
      </c>
      <c r="I48" s="35"/>
      <c r="J48" s="34" t="s">
        <v>92</v>
      </c>
      <c r="K48" s="63"/>
      <c r="L48" s="63"/>
      <c r="M48" s="40">
        <v>14</v>
      </c>
      <c r="N48" s="44" t="s">
        <v>12</v>
      </c>
      <c r="O48" s="44" t="s">
        <v>77</v>
      </c>
      <c r="P48" s="44" t="s">
        <v>29</v>
      </c>
      <c r="Q48" s="44"/>
      <c r="R48" s="5">
        <v>0</v>
      </c>
      <c r="S48" s="5">
        <v>0</v>
      </c>
      <c r="T48" s="35"/>
      <c r="U48" s="34" t="s">
        <v>93</v>
      </c>
      <c r="V48" s="63"/>
      <c r="W48" s="63"/>
    </row>
    <row r="49" spans="2:23">
      <c r="B49" s="40">
        <v>15</v>
      </c>
      <c r="C49" s="44" t="s">
        <v>50</v>
      </c>
      <c r="D49" s="44" t="s">
        <v>77</v>
      </c>
      <c r="E49" s="44" t="s">
        <v>29</v>
      </c>
      <c r="F49" s="44"/>
      <c r="G49" s="5">
        <v>0</v>
      </c>
      <c r="H49" s="5">
        <v>0</v>
      </c>
      <c r="I49" s="35"/>
      <c r="J49" s="34" t="s">
        <v>92</v>
      </c>
      <c r="K49" s="63"/>
      <c r="L49" s="63"/>
      <c r="M49" s="40">
        <v>15</v>
      </c>
      <c r="N49" s="44" t="s">
        <v>50</v>
      </c>
      <c r="O49" s="44" t="s">
        <v>77</v>
      </c>
      <c r="P49" s="44" t="s">
        <v>29</v>
      </c>
      <c r="Q49" s="44"/>
      <c r="R49" s="5">
        <v>0</v>
      </c>
      <c r="S49" s="5">
        <v>9.3873146931882159E-4</v>
      </c>
      <c r="T49" s="35"/>
      <c r="U49" s="34" t="s">
        <v>93</v>
      </c>
      <c r="V49" s="63"/>
      <c r="W49" s="63"/>
    </row>
    <row r="50" spans="2:23">
      <c r="B50" s="40">
        <v>16</v>
      </c>
      <c r="C50" s="44" t="s">
        <v>11</v>
      </c>
      <c r="D50" s="44" t="s">
        <v>77</v>
      </c>
      <c r="E50" s="44" t="s">
        <v>29</v>
      </c>
      <c r="F50" s="44"/>
      <c r="G50" s="5">
        <v>0.10283082277077399</v>
      </c>
      <c r="H50" s="5">
        <v>8.1249045152216481E-2</v>
      </c>
      <c r="I50" s="35"/>
      <c r="J50" s="34" t="s">
        <v>92</v>
      </c>
      <c r="K50" s="63"/>
      <c r="L50" s="63"/>
      <c r="M50" s="40">
        <v>16</v>
      </c>
      <c r="N50" s="44" t="s">
        <v>11</v>
      </c>
      <c r="O50" s="44" t="s">
        <v>77</v>
      </c>
      <c r="P50" s="44" t="s">
        <v>29</v>
      </c>
      <c r="Q50" s="44"/>
      <c r="R50" s="5">
        <v>0.10029179010976721</v>
      </c>
      <c r="S50" s="5">
        <v>8.7596626804733402E-2</v>
      </c>
      <c r="T50" s="35"/>
      <c r="U50" s="34" t="s">
        <v>93</v>
      </c>
      <c r="V50" s="63"/>
      <c r="W50" s="63"/>
    </row>
    <row r="51" spans="2:23">
      <c r="B51" s="40">
        <v>17</v>
      </c>
      <c r="C51" s="44" t="s">
        <v>10</v>
      </c>
      <c r="D51" s="44" t="s">
        <v>77</v>
      </c>
      <c r="E51" s="44" t="s">
        <v>29</v>
      </c>
      <c r="F51" s="44"/>
      <c r="G51" s="5">
        <v>0</v>
      </c>
      <c r="H51" s="5">
        <v>0</v>
      </c>
      <c r="I51" s="35"/>
      <c r="J51" s="34" t="s">
        <v>92</v>
      </c>
      <c r="K51" s="63"/>
      <c r="L51" s="63"/>
      <c r="M51" s="40">
        <v>17</v>
      </c>
      <c r="N51" s="44" t="s">
        <v>10</v>
      </c>
      <c r="O51" s="44" t="s">
        <v>77</v>
      </c>
      <c r="P51" s="44" t="s">
        <v>29</v>
      </c>
      <c r="Q51" s="44"/>
      <c r="R51" s="5">
        <v>0</v>
      </c>
      <c r="S51" s="5">
        <v>0</v>
      </c>
      <c r="T51" s="35"/>
      <c r="U51" s="34" t="s">
        <v>93</v>
      </c>
      <c r="V51" s="63"/>
      <c r="W51" s="63"/>
    </row>
    <row r="52" spans="2:23">
      <c r="B52" s="40">
        <v>18</v>
      </c>
      <c r="C52" s="44" t="s">
        <v>51</v>
      </c>
      <c r="D52" s="44" t="s">
        <v>77</v>
      </c>
      <c r="E52" s="44" t="s">
        <v>29</v>
      </c>
      <c r="F52" s="44"/>
      <c r="G52" s="5">
        <v>0</v>
      </c>
      <c r="H52" s="5">
        <v>0</v>
      </c>
      <c r="I52" s="35"/>
      <c r="J52" s="34" t="s">
        <v>92</v>
      </c>
      <c r="K52" s="63"/>
      <c r="L52" s="63"/>
      <c r="M52" s="40">
        <v>18</v>
      </c>
      <c r="N52" s="44" t="s">
        <v>51</v>
      </c>
      <c r="O52" s="44" t="s">
        <v>77</v>
      </c>
      <c r="P52" s="44" t="s">
        <v>29</v>
      </c>
      <c r="Q52" s="44"/>
      <c r="R52" s="5">
        <v>0</v>
      </c>
      <c r="S52" s="5">
        <v>0</v>
      </c>
      <c r="T52" s="35"/>
      <c r="U52" s="34" t="s">
        <v>93</v>
      </c>
      <c r="V52" s="63"/>
      <c r="W52" s="63"/>
    </row>
    <row r="53" spans="2:23">
      <c r="B53" s="40">
        <v>19</v>
      </c>
      <c r="C53" s="44" t="s">
        <v>9</v>
      </c>
      <c r="D53" s="44" t="s">
        <v>77</v>
      </c>
      <c r="E53" s="44" t="s">
        <v>29</v>
      </c>
      <c r="F53" s="44"/>
      <c r="G53" s="5">
        <v>0.40456638549309121</v>
      </c>
      <c r="H53" s="5">
        <v>0.41724871732673041</v>
      </c>
      <c r="I53" s="35"/>
      <c r="J53" s="34" t="s">
        <v>92</v>
      </c>
      <c r="K53" s="63"/>
      <c r="L53" s="63"/>
      <c r="M53" s="40">
        <v>19</v>
      </c>
      <c r="N53" s="44" t="s">
        <v>9</v>
      </c>
      <c r="O53" s="44" t="s">
        <v>77</v>
      </c>
      <c r="P53" s="44" t="s">
        <v>29</v>
      </c>
      <c r="Q53" s="44"/>
      <c r="R53" s="5">
        <v>0.40456638549309121</v>
      </c>
      <c r="S53" s="5">
        <v>0.40329815230972726</v>
      </c>
      <c r="T53" s="35"/>
      <c r="U53" s="34" t="s">
        <v>93</v>
      </c>
      <c r="V53" s="63"/>
      <c r="W53" s="63"/>
    </row>
    <row r="54" spans="2:23">
      <c r="B54" s="40">
        <v>20</v>
      </c>
      <c r="C54" s="44" t="s">
        <v>8</v>
      </c>
      <c r="D54" s="44" t="s">
        <v>77</v>
      </c>
      <c r="E54" s="44" t="s">
        <v>29</v>
      </c>
      <c r="F54" s="44"/>
      <c r="G54" s="5">
        <v>0</v>
      </c>
      <c r="H54" s="5">
        <v>0</v>
      </c>
      <c r="I54" s="35"/>
      <c r="J54" s="34" t="s">
        <v>92</v>
      </c>
      <c r="K54" s="63"/>
      <c r="L54" s="63"/>
      <c r="M54" s="40">
        <v>20</v>
      </c>
      <c r="N54" s="44" t="s">
        <v>8</v>
      </c>
      <c r="O54" s="44" t="s">
        <v>77</v>
      </c>
      <c r="P54" s="44" t="s">
        <v>29</v>
      </c>
      <c r="Q54" s="44"/>
      <c r="R54" s="5">
        <v>0</v>
      </c>
      <c r="S54" s="5">
        <v>0</v>
      </c>
      <c r="T54" s="35"/>
      <c r="U54" s="34" t="s">
        <v>93</v>
      </c>
      <c r="V54" s="63"/>
      <c r="W54" s="63"/>
    </row>
    <row r="55" spans="2:23">
      <c r="B55" s="40">
        <v>21</v>
      </c>
      <c r="C55" s="44" t="s">
        <v>52</v>
      </c>
      <c r="D55" s="44" t="s">
        <v>77</v>
      </c>
      <c r="E55" s="44" t="s">
        <v>29</v>
      </c>
      <c r="F55" s="44"/>
      <c r="G55" s="5">
        <v>3.8202289360105085E-2</v>
      </c>
      <c r="H55" s="5">
        <v>9.7628072809157432E-2</v>
      </c>
      <c r="I55" s="35"/>
      <c r="J55" s="34" t="s">
        <v>92</v>
      </c>
      <c r="K55" s="63"/>
      <c r="L55" s="63"/>
      <c r="M55" s="40">
        <v>21</v>
      </c>
      <c r="N55" s="44" t="s">
        <v>52</v>
      </c>
      <c r="O55" s="44" t="s">
        <v>77</v>
      </c>
      <c r="P55" s="44" t="s">
        <v>29</v>
      </c>
      <c r="Q55" s="44"/>
      <c r="R55" s="5">
        <v>4.3508162882341904E-2</v>
      </c>
      <c r="S55" s="5">
        <v>8.9138675173578527E-2</v>
      </c>
      <c r="T55" s="35"/>
      <c r="U55" s="34" t="s">
        <v>93</v>
      </c>
      <c r="V55" s="63"/>
      <c r="W55" s="63"/>
    </row>
    <row r="56" spans="2:23">
      <c r="B56" s="40">
        <v>22</v>
      </c>
      <c r="C56" s="44" t="s">
        <v>7</v>
      </c>
      <c r="D56" s="44" t="s">
        <v>77</v>
      </c>
      <c r="E56" s="44" t="s">
        <v>29</v>
      </c>
      <c r="F56" s="44"/>
      <c r="G56" s="5">
        <v>0.42443242710459828</v>
      </c>
      <c r="H56" s="5">
        <v>0.38424947542605642</v>
      </c>
      <c r="I56" s="35"/>
      <c r="J56" s="34" t="s">
        <v>92</v>
      </c>
      <c r="K56" s="63"/>
      <c r="L56" s="63"/>
      <c r="M56" s="40">
        <v>22</v>
      </c>
      <c r="N56" s="44" t="s">
        <v>7</v>
      </c>
      <c r="O56" s="44" t="s">
        <v>77</v>
      </c>
      <c r="P56" s="44" t="s">
        <v>29</v>
      </c>
      <c r="Q56" s="44"/>
      <c r="R56" s="5">
        <v>0.43698959950414257</v>
      </c>
      <c r="S56" s="5">
        <v>0.39303949610573746</v>
      </c>
      <c r="T56" s="35"/>
      <c r="U56" s="34" t="s">
        <v>93</v>
      </c>
      <c r="V56" s="63"/>
      <c r="W56" s="63"/>
    </row>
    <row r="57" spans="2:23">
      <c r="B57" s="40">
        <v>23</v>
      </c>
      <c r="C57" s="44" t="s">
        <v>6</v>
      </c>
      <c r="D57" s="44" t="s">
        <v>77</v>
      </c>
      <c r="E57" s="44" t="s">
        <v>29</v>
      </c>
      <c r="F57" s="44"/>
      <c r="G57" s="5">
        <v>0</v>
      </c>
      <c r="H57" s="5">
        <v>0</v>
      </c>
      <c r="I57" s="35"/>
      <c r="J57" s="34" t="s">
        <v>92</v>
      </c>
      <c r="K57" s="63"/>
      <c r="L57" s="63"/>
      <c r="M57" s="40">
        <v>23</v>
      </c>
      <c r="N57" s="44" t="s">
        <v>6</v>
      </c>
      <c r="O57" s="44" t="s">
        <v>77</v>
      </c>
      <c r="P57" s="44" t="s">
        <v>29</v>
      </c>
      <c r="Q57" s="44"/>
      <c r="R57" s="5">
        <v>0</v>
      </c>
      <c r="S57" s="5">
        <v>0</v>
      </c>
      <c r="T57" s="35"/>
      <c r="U57" s="34" t="s">
        <v>93</v>
      </c>
      <c r="V57" s="63"/>
      <c r="W57" s="63"/>
    </row>
    <row r="58" spans="2:23">
      <c r="B58" s="40">
        <v>24</v>
      </c>
      <c r="C58" s="44" t="s">
        <v>53</v>
      </c>
      <c r="D58" s="44" t="s">
        <v>77</v>
      </c>
      <c r="E58" s="44" t="s">
        <v>29</v>
      </c>
      <c r="F58" s="44"/>
      <c r="G58" s="5">
        <v>3.749212902149663E-2</v>
      </c>
      <c r="H58" s="5">
        <v>7.2024353120243523E-2</v>
      </c>
      <c r="I58" s="35"/>
      <c r="J58" s="34" t="s">
        <v>92</v>
      </c>
      <c r="K58" s="63"/>
      <c r="L58" s="63"/>
      <c r="M58" s="40">
        <v>24</v>
      </c>
      <c r="N58" s="44" t="s">
        <v>53</v>
      </c>
      <c r="O58" s="44" t="s">
        <v>77</v>
      </c>
      <c r="P58" s="44" t="s">
        <v>29</v>
      </c>
      <c r="Q58" s="44"/>
      <c r="R58" s="5">
        <v>4.2425303892746187E-2</v>
      </c>
      <c r="S58" s="5">
        <v>8.0904067888492734E-2</v>
      </c>
      <c r="T58" s="35"/>
      <c r="U58" s="34" t="s">
        <v>93</v>
      </c>
      <c r="V58" s="63"/>
      <c r="W58" s="63"/>
    </row>
    <row r="61" spans="2:23">
      <c r="C61" s="39" t="s">
        <v>0</v>
      </c>
      <c r="N61" s="39" t="s">
        <v>0</v>
      </c>
    </row>
    <row r="62" spans="2:23">
      <c r="B62" s="40"/>
      <c r="C62" s="37" t="s">
        <v>1</v>
      </c>
      <c r="D62" s="33" t="s">
        <v>2</v>
      </c>
      <c r="E62" s="33" t="s">
        <v>3</v>
      </c>
      <c r="F62" s="33" t="s">
        <v>22</v>
      </c>
      <c r="G62" s="33" t="s">
        <v>5</v>
      </c>
      <c r="H62" s="33" t="s">
        <v>79</v>
      </c>
      <c r="I62" s="33" t="s">
        <v>24</v>
      </c>
      <c r="J62" s="33" t="s">
        <v>25</v>
      </c>
      <c r="M62" s="40"/>
      <c r="N62" s="37" t="s">
        <v>1</v>
      </c>
      <c r="O62" s="33" t="s">
        <v>2</v>
      </c>
      <c r="P62" s="33" t="s">
        <v>3</v>
      </c>
      <c r="Q62" s="33" t="s">
        <v>22</v>
      </c>
      <c r="R62" s="33" t="s">
        <v>5</v>
      </c>
      <c r="S62" s="33" t="s">
        <v>79</v>
      </c>
      <c r="T62" s="33" t="s">
        <v>24</v>
      </c>
      <c r="U62" s="33" t="s">
        <v>25</v>
      </c>
    </row>
    <row r="63" spans="2:23">
      <c r="B63" s="40">
        <v>1</v>
      </c>
      <c r="C63" s="44" t="s">
        <v>21</v>
      </c>
      <c r="D63" s="44" t="s">
        <v>77</v>
      </c>
      <c r="E63" s="44" t="s">
        <v>29</v>
      </c>
      <c r="F63" s="44"/>
      <c r="G63" s="5">
        <v>0.64250953900043783</v>
      </c>
      <c r="H63" s="5">
        <v>0.66409582786013632</v>
      </c>
      <c r="I63" s="35"/>
      <c r="J63" s="34" t="s">
        <v>94</v>
      </c>
      <c r="K63" s="63"/>
      <c r="L63" s="63"/>
      <c r="M63" s="40">
        <v>1</v>
      </c>
      <c r="N63" s="44" t="s">
        <v>21</v>
      </c>
      <c r="O63" s="44" t="s">
        <v>77</v>
      </c>
      <c r="P63" s="44" t="s">
        <v>29</v>
      </c>
      <c r="Q63" s="44"/>
      <c r="R63" s="5">
        <v>0.67679364483642956</v>
      </c>
      <c r="S63" s="5">
        <v>0.75932945518233552</v>
      </c>
      <c r="T63" s="35"/>
      <c r="U63" s="34" t="s">
        <v>95</v>
      </c>
      <c r="V63" s="63"/>
      <c r="W63" s="63"/>
    </row>
    <row r="64" spans="2:23">
      <c r="B64" s="40">
        <v>2</v>
      </c>
      <c r="C64" s="44" t="s">
        <v>20</v>
      </c>
      <c r="D64" s="44" t="s">
        <v>77</v>
      </c>
      <c r="E64" s="44" t="s">
        <v>29</v>
      </c>
      <c r="F64" s="44"/>
      <c r="G64" s="5">
        <v>7.5135621556150724E-4</v>
      </c>
      <c r="H64" s="5">
        <v>7.5135621556150724E-4</v>
      </c>
      <c r="I64" s="35"/>
      <c r="J64" s="34" t="s">
        <v>94</v>
      </c>
      <c r="K64" s="63"/>
      <c r="L64" s="63"/>
      <c r="M64" s="40">
        <v>2</v>
      </c>
      <c r="N64" s="44" t="s">
        <v>20</v>
      </c>
      <c r="O64" s="44" t="s">
        <v>77</v>
      </c>
      <c r="P64" s="44" t="s">
        <v>29</v>
      </c>
      <c r="Q64" s="44"/>
      <c r="R64" s="5">
        <v>0</v>
      </c>
      <c r="S64" s="5">
        <v>7.5135621556150724E-4</v>
      </c>
      <c r="T64" s="35"/>
      <c r="U64" s="34" t="s">
        <v>95</v>
      </c>
      <c r="V64" s="63"/>
      <c r="W64" s="63"/>
    </row>
    <row r="65" spans="2:23">
      <c r="B65" s="40">
        <v>3</v>
      </c>
      <c r="C65" s="44" t="s">
        <v>46</v>
      </c>
      <c r="D65" s="44" t="s">
        <v>77</v>
      </c>
      <c r="E65" s="44" t="s">
        <v>29</v>
      </c>
      <c r="F65" s="44"/>
      <c r="G65" s="5">
        <v>0.17212020480926463</v>
      </c>
      <c r="H65" s="5">
        <v>0.35263651717020073</v>
      </c>
      <c r="I65" s="35"/>
      <c r="J65" s="34" t="s">
        <v>94</v>
      </c>
      <c r="K65" s="63"/>
      <c r="L65" s="63"/>
      <c r="M65" s="40">
        <v>3</v>
      </c>
      <c r="N65" s="44" t="s">
        <v>46</v>
      </c>
      <c r="O65" s="44" t="s">
        <v>77</v>
      </c>
      <c r="P65" s="44" t="s">
        <v>29</v>
      </c>
      <c r="Q65" s="44"/>
      <c r="R65" s="5">
        <v>0.302259871860172</v>
      </c>
      <c r="S65" s="5">
        <v>0.43449856579899726</v>
      </c>
      <c r="T65" s="35"/>
      <c r="U65" s="34" t="s">
        <v>95</v>
      </c>
      <c r="V65" s="63"/>
      <c r="W65" s="63"/>
    </row>
    <row r="66" spans="2:23">
      <c r="B66" s="40">
        <v>4</v>
      </c>
      <c r="C66" s="44" t="s">
        <v>19</v>
      </c>
      <c r="D66" s="44" t="s">
        <v>77</v>
      </c>
      <c r="E66" s="44" t="s">
        <v>29</v>
      </c>
      <c r="F66" s="44"/>
      <c r="G66" s="5">
        <v>0.68775098517545508</v>
      </c>
      <c r="H66" s="5">
        <v>0.65829423906924378</v>
      </c>
      <c r="I66" s="35"/>
      <c r="J66" s="34" t="s">
        <v>94</v>
      </c>
      <c r="K66" s="63"/>
      <c r="L66" s="63"/>
      <c r="M66" s="40">
        <v>4</v>
      </c>
      <c r="N66" s="44" t="s">
        <v>19</v>
      </c>
      <c r="O66" s="44" t="s">
        <v>77</v>
      </c>
      <c r="P66" s="44" t="s">
        <v>29</v>
      </c>
      <c r="Q66" s="44"/>
      <c r="R66" s="5">
        <v>0.73898010883843113</v>
      </c>
      <c r="S66" s="5">
        <v>0.74538374929630313</v>
      </c>
      <c r="T66" s="35"/>
      <c r="U66" s="34" t="s">
        <v>95</v>
      </c>
      <c r="V66" s="63"/>
      <c r="W66" s="63"/>
    </row>
    <row r="67" spans="2:23">
      <c r="B67" s="40">
        <v>5</v>
      </c>
      <c r="C67" s="44" t="s">
        <v>18</v>
      </c>
      <c r="D67" s="44" t="s">
        <v>77</v>
      </c>
      <c r="E67" s="44" t="s">
        <v>29</v>
      </c>
      <c r="F67" s="44"/>
      <c r="G67" s="5">
        <v>7.5275447014985374E-4</v>
      </c>
      <c r="H67" s="5">
        <v>7.5275447014985374E-4</v>
      </c>
      <c r="I67" s="35"/>
      <c r="J67" s="34" t="s">
        <v>94</v>
      </c>
      <c r="K67" s="63"/>
      <c r="L67" s="63"/>
      <c r="M67" s="40">
        <v>5</v>
      </c>
      <c r="N67" s="44" t="s">
        <v>18</v>
      </c>
      <c r="O67" s="44" t="s">
        <v>77</v>
      </c>
      <c r="P67" s="44" t="s">
        <v>29</v>
      </c>
      <c r="Q67" s="44"/>
      <c r="R67" s="5">
        <v>0</v>
      </c>
      <c r="S67" s="5">
        <v>7.5275447014985374E-4</v>
      </c>
      <c r="T67" s="35"/>
      <c r="U67" s="34" t="s">
        <v>95</v>
      </c>
      <c r="V67" s="63"/>
      <c r="W67" s="63"/>
    </row>
    <row r="68" spans="2:23">
      <c r="B68" s="40">
        <v>6</v>
      </c>
      <c r="C68" s="44" t="s">
        <v>47</v>
      </c>
      <c r="D68" s="44" t="s">
        <v>77</v>
      </c>
      <c r="E68" s="44" t="s">
        <v>29</v>
      </c>
      <c r="F68" s="44"/>
      <c r="G68" s="5">
        <v>0.19223118784012005</v>
      </c>
      <c r="H68" s="5">
        <v>0.32689059861137165</v>
      </c>
      <c r="I68" s="35"/>
      <c r="J68" s="34" t="s">
        <v>94</v>
      </c>
      <c r="K68" s="63"/>
      <c r="L68" s="63"/>
      <c r="M68" s="40">
        <v>6</v>
      </c>
      <c r="N68" s="44" t="s">
        <v>47</v>
      </c>
      <c r="O68" s="44" t="s">
        <v>77</v>
      </c>
      <c r="P68" s="44" t="s">
        <v>29</v>
      </c>
      <c r="Q68" s="44"/>
      <c r="R68" s="5">
        <v>0.36201914055169815</v>
      </c>
      <c r="S68" s="5">
        <v>0.40690561080878201</v>
      </c>
      <c r="T68" s="35"/>
      <c r="U68" s="34" t="s">
        <v>95</v>
      </c>
      <c r="V68" s="63"/>
      <c r="W68" s="63"/>
    </row>
    <row r="69" spans="2:23">
      <c r="B69" s="40">
        <v>7</v>
      </c>
      <c r="C69" s="44" t="s">
        <v>17</v>
      </c>
      <c r="D69" s="44" t="s">
        <v>77</v>
      </c>
      <c r="E69" s="44" t="s">
        <v>29</v>
      </c>
      <c r="F69" s="44"/>
      <c r="G69" s="5">
        <v>0.19887535128315856</v>
      </c>
      <c r="H69" s="5">
        <v>0.1950751853350727</v>
      </c>
      <c r="I69" s="35"/>
      <c r="J69" s="34" t="s">
        <v>94</v>
      </c>
      <c r="K69" s="63"/>
      <c r="L69" s="63"/>
      <c r="M69" s="40">
        <v>7</v>
      </c>
      <c r="N69" s="44" t="s">
        <v>17</v>
      </c>
      <c r="O69" s="44" t="s">
        <v>77</v>
      </c>
      <c r="P69" s="44" t="s">
        <v>29</v>
      </c>
      <c r="Q69" s="44"/>
      <c r="R69" s="5">
        <v>0.27234522627948465</v>
      </c>
      <c r="S69" s="5">
        <v>0.2406771767121027</v>
      </c>
      <c r="T69" s="35"/>
      <c r="U69" s="34" t="s">
        <v>95</v>
      </c>
      <c r="V69" s="63"/>
      <c r="W69" s="63"/>
    </row>
    <row r="70" spans="2:23">
      <c r="B70" s="40">
        <v>8</v>
      </c>
      <c r="C70" s="44" t="s">
        <v>16</v>
      </c>
      <c r="D70" s="44" t="s">
        <v>77</v>
      </c>
      <c r="E70" s="44" t="s">
        <v>29</v>
      </c>
      <c r="F70" s="44"/>
      <c r="G70" s="5">
        <v>0</v>
      </c>
      <c r="H70" s="5">
        <v>0</v>
      </c>
      <c r="I70" s="35"/>
      <c r="J70" s="34" t="s">
        <v>94</v>
      </c>
      <c r="K70" s="63"/>
      <c r="L70" s="63"/>
      <c r="M70" s="40">
        <v>8</v>
      </c>
      <c r="N70" s="44" t="s">
        <v>16</v>
      </c>
      <c r="O70" s="44" t="s">
        <v>77</v>
      </c>
      <c r="P70" s="44" t="s">
        <v>29</v>
      </c>
      <c r="Q70" s="44"/>
      <c r="R70" s="5">
        <v>0</v>
      </c>
      <c r="S70" s="5">
        <v>0</v>
      </c>
      <c r="T70" s="35"/>
      <c r="U70" s="34" t="s">
        <v>95</v>
      </c>
      <c r="V70" s="63"/>
      <c r="W70" s="63"/>
    </row>
    <row r="71" spans="2:23">
      <c r="B71" s="40">
        <v>9</v>
      </c>
      <c r="C71" s="44" t="s">
        <v>48</v>
      </c>
      <c r="D71" s="44" t="s">
        <v>77</v>
      </c>
      <c r="E71" s="44" t="s">
        <v>29</v>
      </c>
      <c r="F71" s="44"/>
      <c r="G71" s="5">
        <v>1.8774629386376432E-3</v>
      </c>
      <c r="H71" s="5">
        <v>2.5345749671608183E-2</v>
      </c>
      <c r="I71" s="35"/>
      <c r="J71" s="34" t="s">
        <v>94</v>
      </c>
      <c r="K71" s="63"/>
      <c r="L71" s="63"/>
      <c r="M71" s="40">
        <v>9</v>
      </c>
      <c r="N71" s="44" t="s">
        <v>48</v>
      </c>
      <c r="O71" s="44" t="s">
        <v>77</v>
      </c>
      <c r="P71" s="44" t="s">
        <v>29</v>
      </c>
      <c r="Q71" s="44"/>
      <c r="R71" s="5">
        <v>2.8161944079564648E-3</v>
      </c>
      <c r="S71" s="5">
        <v>3.2855601426158759E-2</v>
      </c>
      <c r="T71" s="35"/>
      <c r="U71" s="34" t="s">
        <v>95</v>
      </c>
      <c r="V71" s="63"/>
      <c r="W71" s="63"/>
    </row>
    <row r="72" spans="2:23">
      <c r="B72" s="40">
        <v>10</v>
      </c>
      <c r="C72" s="44" t="s">
        <v>15</v>
      </c>
      <c r="D72" s="44" t="s">
        <v>77</v>
      </c>
      <c r="E72" s="44" t="s">
        <v>29</v>
      </c>
      <c r="F72" s="44"/>
      <c r="G72" s="5">
        <v>0.19169696590601076</v>
      </c>
      <c r="H72" s="5">
        <v>0.19296648223651414</v>
      </c>
      <c r="I72" s="35"/>
      <c r="J72" s="34" t="s">
        <v>94</v>
      </c>
      <c r="K72" s="63"/>
      <c r="L72" s="63"/>
      <c r="M72" s="40">
        <v>10</v>
      </c>
      <c r="N72" s="44" t="s">
        <v>15</v>
      </c>
      <c r="O72" s="44" t="s">
        <v>77</v>
      </c>
      <c r="P72" s="44" t="s">
        <v>29</v>
      </c>
      <c r="Q72" s="44"/>
      <c r="R72" s="5">
        <v>0.25517278243117991</v>
      </c>
      <c r="S72" s="5">
        <v>0.24755568444815959</v>
      </c>
      <c r="T72" s="35"/>
      <c r="U72" s="34" t="s">
        <v>95</v>
      </c>
      <c r="V72" s="63"/>
      <c r="W72" s="63"/>
    </row>
    <row r="73" spans="2:23">
      <c r="B73" s="40">
        <v>11</v>
      </c>
      <c r="C73" s="44" t="s">
        <v>14</v>
      </c>
      <c r="D73" s="44" t="s">
        <v>77</v>
      </c>
      <c r="E73" s="44" t="s">
        <v>29</v>
      </c>
      <c r="F73" s="44"/>
      <c r="G73" s="5">
        <v>0</v>
      </c>
      <c r="H73" s="5">
        <v>0</v>
      </c>
      <c r="I73" s="35"/>
      <c r="J73" s="34" t="s">
        <v>94</v>
      </c>
      <c r="K73" s="63"/>
      <c r="L73" s="63"/>
      <c r="M73" s="40">
        <v>11</v>
      </c>
      <c r="N73" s="44" t="s">
        <v>14</v>
      </c>
      <c r="O73" s="44" t="s">
        <v>77</v>
      </c>
      <c r="P73" s="44" t="s">
        <v>29</v>
      </c>
      <c r="Q73" s="44"/>
      <c r="R73" s="5">
        <v>0</v>
      </c>
      <c r="S73" s="5">
        <v>0</v>
      </c>
      <c r="T73" s="35"/>
      <c r="U73" s="34" t="s">
        <v>95</v>
      </c>
      <c r="V73" s="63"/>
      <c r="W73" s="63"/>
    </row>
    <row r="74" spans="2:23">
      <c r="B74" s="40">
        <v>12</v>
      </c>
      <c r="C74" s="44" t="s">
        <v>49</v>
      </c>
      <c r="D74" s="44" t="s">
        <v>77</v>
      </c>
      <c r="E74" s="44" t="s">
        <v>29</v>
      </c>
      <c r="F74" s="44"/>
      <c r="G74" s="5">
        <v>2.9924313504722591E-3</v>
      </c>
      <c r="H74" s="5">
        <v>1.895206521965764E-2</v>
      </c>
      <c r="I74" s="35"/>
      <c r="J74" s="34" t="s">
        <v>94</v>
      </c>
      <c r="K74" s="63"/>
      <c r="L74" s="63"/>
      <c r="M74" s="40">
        <v>12</v>
      </c>
      <c r="N74" s="44" t="s">
        <v>49</v>
      </c>
      <c r="O74" s="44" t="s">
        <v>77</v>
      </c>
      <c r="P74" s="44" t="s">
        <v>29</v>
      </c>
      <c r="Q74" s="44"/>
      <c r="R74" s="5">
        <v>5.9848627009445182E-3</v>
      </c>
      <c r="S74" s="5">
        <v>3.1919267738370762E-2</v>
      </c>
      <c r="T74" s="35"/>
      <c r="U74" s="34" t="s">
        <v>95</v>
      </c>
      <c r="V74" s="63"/>
      <c r="W74" s="63"/>
    </row>
    <row r="75" spans="2:23">
      <c r="B75" s="40">
        <v>13</v>
      </c>
      <c r="C75" s="44" t="s">
        <v>13</v>
      </c>
      <c r="D75" s="44" t="s">
        <v>77</v>
      </c>
      <c r="E75" s="44" t="s">
        <v>29</v>
      </c>
      <c r="F75" s="44"/>
      <c r="G75" s="5">
        <v>0.10513792456370803</v>
      </c>
      <c r="H75" s="5">
        <v>9.8804314650231637E-2</v>
      </c>
      <c r="I75" s="35"/>
      <c r="J75" s="34" t="s">
        <v>94</v>
      </c>
      <c r="K75" s="63"/>
      <c r="L75" s="63"/>
      <c r="M75" s="40">
        <v>13</v>
      </c>
      <c r="N75" s="44" t="s">
        <v>13</v>
      </c>
      <c r="O75" s="44" t="s">
        <v>77</v>
      </c>
      <c r="P75" s="44" t="s">
        <v>29</v>
      </c>
      <c r="Q75" s="44"/>
      <c r="R75" s="5">
        <v>0.16467385775038607</v>
      </c>
      <c r="S75" s="5">
        <v>0.12920564223491829</v>
      </c>
      <c r="T75" s="35"/>
      <c r="U75" s="34" t="s">
        <v>95</v>
      </c>
      <c r="V75" s="63"/>
      <c r="W75" s="63"/>
    </row>
    <row r="76" spans="2:23">
      <c r="B76" s="40">
        <v>14</v>
      </c>
      <c r="C76" s="44" t="s">
        <v>12</v>
      </c>
      <c r="D76" s="44" t="s">
        <v>77</v>
      </c>
      <c r="E76" s="44" t="s">
        <v>29</v>
      </c>
      <c r="F76" s="44"/>
      <c r="G76" s="5">
        <v>0</v>
      </c>
      <c r="H76" s="5">
        <v>0</v>
      </c>
      <c r="I76" s="35"/>
      <c r="J76" s="34" t="s">
        <v>94</v>
      </c>
      <c r="K76" s="63"/>
      <c r="L76" s="63"/>
      <c r="M76" s="40">
        <v>14</v>
      </c>
      <c r="N76" s="44" t="s">
        <v>12</v>
      </c>
      <c r="O76" s="44" t="s">
        <v>77</v>
      </c>
      <c r="P76" s="44" t="s">
        <v>29</v>
      </c>
      <c r="Q76" s="44"/>
      <c r="R76" s="5">
        <v>0</v>
      </c>
      <c r="S76" s="5">
        <v>0</v>
      </c>
      <c r="T76" s="35"/>
      <c r="U76" s="34" t="s">
        <v>95</v>
      </c>
      <c r="V76" s="63"/>
      <c r="W76" s="63"/>
    </row>
    <row r="77" spans="2:23">
      <c r="B77" s="40">
        <v>15</v>
      </c>
      <c r="C77" s="44" t="s">
        <v>50</v>
      </c>
      <c r="D77" s="44" t="s">
        <v>77</v>
      </c>
      <c r="E77" s="44" t="s">
        <v>29</v>
      </c>
      <c r="F77" s="44"/>
      <c r="G77" s="5">
        <v>0</v>
      </c>
      <c r="H77" s="5">
        <v>9.3873146931882159E-4</v>
      </c>
      <c r="I77" s="35"/>
      <c r="J77" s="34" t="s">
        <v>94</v>
      </c>
      <c r="K77" s="63"/>
      <c r="L77" s="63"/>
      <c r="M77" s="40">
        <v>15</v>
      </c>
      <c r="N77" s="44" t="s">
        <v>50</v>
      </c>
      <c r="O77" s="44" t="s">
        <v>77</v>
      </c>
      <c r="P77" s="44" t="s">
        <v>29</v>
      </c>
      <c r="Q77" s="44"/>
      <c r="R77" s="5">
        <v>0</v>
      </c>
      <c r="S77" s="5">
        <v>9.3873146931882159E-4</v>
      </c>
      <c r="T77" s="35"/>
      <c r="U77" s="34" t="s">
        <v>95</v>
      </c>
      <c r="V77" s="63"/>
      <c r="W77" s="63"/>
    </row>
    <row r="78" spans="2:23">
      <c r="B78" s="40">
        <v>16</v>
      </c>
      <c r="C78" s="44" t="s">
        <v>11</v>
      </c>
      <c r="D78" s="44" t="s">
        <v>77</v>
      </c>
      <c r="E78" s="44" t="s">
        <v>29</v>
      </c>
      <c r="F78" s="44"/>
      <c r="G78" s="5">
        <v>0.10663937176228414</v>
      </c>
      <c r="H78" s="5">
        <v>0.10029179010976721</v>
      </c>
      <c r="I78" s="35"/>
      <c r="J78" s="34" t="s">
        <v>94</v>
      </c>
      <c r="K78" s="63"/>
      <c r="L78" s="63"/>
      <c r="M78" s="40">
        <v>16</v>
      </c>
      <c r="N78" s="44" t="s">
        <v>11</v>
      </c>
      <c r="O78" s="44" t="s">
        <v>77</v>
      </c>
      <c r="P78" s="44" t="s">
        <v>29</v>
      </c>
      <c r="Q78" s="44"/>
      <c r="R78" s="5">
        <v>0.15742002498241944</v>
      </c>
      <c r="S78" s="5">
        <v>0.14345534534688223</v>
      </c>
      <c r="T78" s="35"/>
      <c r="U78" s="34" t="s">
        <v>95</v>
      </c>
      <c r="V78" s="63"/>
      <c r="W78" s="63"/>
    </row>
    <row r="79" spans="2:23">
      <c r="B79" s="40">
        <v>17</v>
      </c>
      <c r="C79" s="44" t="s">
        <v>10</v>
      </c>
      <c r="D79" s="44" t="s">
        <v>77</v>
      </c>
      <c r="E79" s="44" t="s">
        <v>29</v>
      </c>
      <c r="F79" s="44"/>
      <c r="G79" s="5">
        <v>0</v>
      </c>
      <c r="H79" s="5">
        <v>0</v>
      </c>
      <c r="I79" s="35"/>
      <c r="J79" s="34" t="s">
        <v>94</v>
      </c>
      <c r="K79" s="63"/>
      <c r="L79" s="63"/>
      <c r="M79" s="40">
        <v>17</v>
      </c>
      <c r="N79" s="44" t="s">
        <v>10</v>
      </c>
      <c r="O79" s="44" t="s">
        <v>77</v>
      </c>
      <c r="P79" s="44" t="s">
        <v>29</v>
      </c>
      <c r="Q79" s="44"/>
      <c r="R79" s="5">
        <v>0</v>
      </c>
      <c r="S79" s="5">
        <v>0</v>
      </c>
      <c r="T79" s="35"/>
      <c r="U79" s="34" t="s">
        <v>95</v>
      </c>
      <c r="V79" s="63"/>
      <c r="W79" s="63"/>
    </row>
    <row r="80" spans="2:23">
      <c r="B80" s="40">
        <v>18</v>
      </c>
      <c r="C80" s="44" t="s">
        <v>51</v>
      </c>
      <c r="D80" s="44" t="s">
        <v>77</v>
      </c>
      <c r="E80" s="44" t="s">
        <v>29</v>
      </c>
      <c r="F80" s="44"/>
      <c r="G80" s="5">
        <v>0</v>
      </c>
      <c r="H80" s="5">
        <v>0</v>
      </c>
      <c r="I80" s="35"/>
      <c r="J80" s="34" t="s">
        <v>94</v>
      </c>
      <c r="K80" s="63"/>
      <c r="L80" s="63"/>
      <c r="M80" s="40">
        <v>18</v>
      </c>
      <c r="N80" s="44" t="s">
        <v>51</v>
      </c>
      <c r="O80" s="44" t="s">
        <v>77</v>
      </c>
      <c r="P80" s="44" t="s">
        <v>29</v>
      </c>
      <c r="Q80" s="44"/>
      <c r="R80" s="5">
        <v>0</v>
      </c>
      <c r="S80" s="5">
        <v>0</v>
      </c>
      <c r="T80" s="35"/>
      <c r="U80" s="34" t="s">
        <v>95</v>
      </c>
      <c r="V80" s="63"/>
      <c r="W80" s="63"/>
    </row>
    <row r="81" spans="2:23">
      <c r="B81" s="40">
        <v>19</v>
      </c>
      <c r="C81" s="44" t="s">
        <v>9</v>
      </c>
      <c r="D81" s="44" t="s">
        <v>77</v>
      </c>
      <c r="E81" s="44" t="s">
        <v>29</v>
      </c>
      <c r="F81" s="44"/>
      <c r="G81" s="5">
        <v>0.45149101327755631</v>
      </c>
      <c r="H81" s="5">
        <v>0.43373574871046144</v>
      </c>
      <c r="I81" s="35"/>
      <c r="J81" s="34" t="s">
        <v>94</v>
      </c>
      <c r="K81" s="63"/>
      <c r="L81" s="63"/>
      <c r="M81" s="40">
        <v>19</v>
      </c>
      <c r="N81" s="44" t="s">
        <v>9</v>
      </c>
      <c r="O81" s="44" t="s">
        <v>77</v>
      </c>
      <c r="P81" s="44" t="s">
        <v>29</v>
      </c>
      <c r="Q81" s="44"/>
      <c r="R81" s="5">
        <v>0.5136344392623885</v>
      </c>
      <c r="S81" s="5">
        <v>0.50602504016220495</v>
      </c>
      <c r="T81" s="35"/>
      <c r="U81" s="34" t="s">
        <v>95</v>
      </c>
      <c r="V81" s="63"/>
      <c r="W81" s="63"/>
    </row>
    <row r="82" spans="2:23">
      <c r="B82" s="40">
        <v>20</v>
      </c>
      <c r="C82" s="44" t="s">
        <v>8</v>
      </c>
      <c r="D82" s="44" t="s">
        <v>77</v>
      </c>
      <c r="E82" s="44" t="s">
        <v>29</v>
      </c>
      <c r="F82" s="44"/>
      <c r="G82" s="5">
        <v>0</v>
      </c>
      <c r="H82" s="5">
        <v>0</v>
      </c>
      <c r="I82" s="35"/>
      <c r="J82" s="34" t="s">
        <v>94</v>
      </c>
      <c r="K82" s="63"/>
      <c r="L82" s="63"/>
      <c r="M82" s="40">
        <v>20</v>
      </c>
      <c r="N82" s="44" t="s">
        <v>8</v>
      </c>
      <c r="O82" s="44" t="s">
        <v>77</v>
      </c>
      <c r="P82" s="44" t="s">
        <v>29</v>
      </c>
      <c r="Q82" s="44"/>
      <c r="R82" s="5">
        <v>0</v>
      </c>
      <c r="S82" s="5">
        <v>0</v>
      </c>
      <c r="T82" s="35"/>
      <c r="U82" s="34" t="s">
        <v>95</v>
      </c>
      <c r="V82" s="63"/>
      <c r="W82" s="63"/>
    </row>
    <row r="83" spans="2:23">
      <c r="B83" s="40">
        <v>21</v>
      </c>
      <c r="C83" s="44" t="s">
        <v>52</v>
      </c>
      <c r="D83" s="44" t="s">
        <v>77</v>
      </c>
      <c r="E83" s="44" t="s">
        <v>29</v>
      </c>
      <c r="F83" s="44"/>
      <c r="G83" s="5">
        <v>4.3508162882341904E-2</v>
      </c>
      <c r="H83" s="5">
        <v>0.14113623569149933</v>
      </c>
      <c r="I83" s="35"/>
      <c r="J83" s="34" t="s">
        <v>94</v>
      </c>
      <c r="K83" s="63"/>
      <c r="L83" s="63"/>
      <c r="M83" s="40">
        <v>21</v>
      </c>
      <c r="N83" s="44" t="s">
        <v>52</v>
      </c>
      <c r="O83" s="44" t="s">
        <v>77</v>
      </c>
      <c r="P83" s="44" t="s">
        <v>29</v>
      </c>
      <c r="Q83" s="44"/>
      <c r="R83" s="5">
        <v>8.7016325764683808E-2</v>
      </c>
      <c r="S83" s="5">
        <v>0.16872677800713079</v>
      </c>
      <c r="T83" s="35"/>
      <c r="U83" s="34" t="s">
        <v>95</v>
      </c>
      <c r="V83" s="63"/>
      <c r="W83" s="63"/>
    </row>
    <row r="84" spans="2:23">
      <c r="B84" s="40">
        <v>22</v>
      </c>
      <c r="C84" s="44" t="s">
        <v>7</v>
      </c>
      <c r="D84" s="44" t="s">
        <v>77</v>
      </c>
      <c r="E84" s="44" t="s">
        <v>29</v>
      </c>
      <c r="F84" s="44"/>
      <c r="G84" s="5">
        <v>0.47340539946282112</v>
      </c>
      <c r="H84" s="5">
        <v>0.43196673054432488</v>
      </c>
      <c r="I84" s="35"/>
      <c r="J84" s="34" t="s">
        <v>94</v>
      </c>
      <c r="K84" s="63"/>
      <c r="L84" s="63"/>
      <c r="M84" s="40">
        <v>22</v>
      </c>
      <c r="N84" s="44" t="s">
        <v>7</v>
      </c>
      <c r="O84" s="44" t="s">
        <v>77</v>
      </c>
      <c r="P84" s="44" t="s">
        <v>29</v>
      </c>
      <c r="Q84" s="44"/>
      <c r="R84" s="5">
        <v>0.5525155855799504</v>
      </c>
      <c r="S84" s="5">
        <v>0.48219542014250216</v>
      </c>
      <c r="T84" s="35"/>
      <c r="U84" s="34" t="s">
        <v>95</v>
      </c>
      <c r="V84" s="63"/>
      <c r="W84" s="63"/>
    </row>
    <row r="85" spans="2:23">
      <c r="B85" s="40">
        <v>23</v>
      </c>
      <c r="C85" s="44" t="s">
        <v>6</v>
      </c>
      <c r="D85" s="44" t="s">
        <v>77</v>
      </c>
      <c r="E85" s="44" t="s">
        <v>29</v>
      </c>
      <c r="F85" s="44"/>
      <c r="G85" s="5">
        <v>0</v>
      </c>
      <c r="H85" s="5">
        <v>0</v>
      </c>
      <c r="I85" s="35"/>
      <c r="J85" s="34" t="s">
        <v>94</v>
      </c>
      <c r="K85" s="63"/>
      <c r="L85" s="63"/>
      <c r="M85" s="40">
        <v>23</v>
      </c>
      <c r="N85" s="44" t="s">
        <v>6</v>
      </c>
      <c r="O85" s="44" t="s">
        <v>77</v>
      </c>
      <c r="P85" s="44" t="s">
        <v>29</v>
      </c>
      <c r="Q85" s="44"/>
      <c r="R85" s="5">
        <v>0</v>
      </c>
      <c r="S85" s="5">
        <v>0</v>
      </c>
      <c r="T85" s="35"/>
      <c r="U85" s="34" t="s">
        <v>95</v>
      </c>
      <c r="V85" s="63"/>
      <c r="W85" s="63"/>
    </row>
    <row r="86" spans="2:23">
      <c r="B86" s="40">
        <v>24</v>
      </c>
      <c r="C86" s="44" t="s">
        <v>53</v>
      </c>
      <c r="D86" s="44" t="s">
        <v>77</v>
      </c>
      <c r="E86" s="44" t="s">
        <v>29</v>
      </c>
      <c r="F86" s="44"/>
      <c r="G86" s="5">
        <v>3.1572319175997163E-2</v>
      </c>
      <c r="H86" s="5">
        <v>0.14404870624048705</v>
      </c>
      <c r="I86" s="35"/>
      <c r="J86" s="34" t="s">
        <v>94</v>
      </c>
      <c r="K86" s="63"/>
      <c r="L86" s="63"/>
      <c r="M86" s="40">
        <v>24</v>
      </c>
      <c r="N86" s="44" t="s">
        <v>53</v>
      </c>
      <c r="O86" s="44" t="s">
        <v>77</v>
      </c>
      <c r="P86" s="44" t="s">
        <v>29</v>
      </c>
      <c r="Q86" s="44"/>
      <c r="R86" s="5">
        <v>5.6238193532244948E-2</v>
      </c>
      <c r="S86" s="5">
        <v>0.15490169095723608</v>
      </c>
      <c r="T86" s="35"/>
      <c r="U86" s="34" t="s">
        <v>95</v>
      </c>
      <c r="V86" s="63"/>
      <c r="W86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12"/>
  <sheetViews>
    <sheetView topLeftCell="L1" workbookViewId="0">
      <selection activeCell="AC11" sqref="AC11"/>
    </sheetView>
  </sheetViews>
  <sheetFormatPr defaultRowHeight="15"/>
  <cols>
    <col min="1" max="26" width="9.140625" style="32"/>
    <col min="27" max="27" width="9.140625" style="32" customWidth="1"/>
    <col min="28" max="16384" width="9.140625" style="32"/>
  </cols>
  <sheetData>
    <row r="1" spans="2:42">
      <c r="X1" s="55" t="s">
        <v>82</v>
      </c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</row>
    <row r="2" spans="2:42"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</row>
    <row r="3" spans="2:42"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</row>
    <row r="4" spans="2:42"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</row>
    <row r="5" spans="2:42">
      <c r="C5" s="39"/>
      <c r="X5" s="55"/>
      <c r="Y5" s="56" t="s">
        <v>0</v>
      </c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</row>
    <row r="6" spans="2:42">
      <c r="B6" s="40"/>
      <c r="C6" s="37" t="s">
        <v>1</v>
      </c>
      <c r="D6" s="33" t="s">
        <v>2</v>
      </c>
      <c r="E6" s="33" t="s">
        <v>3</v>
      </c>
      <c r="F6" s="33" t="s">
        <v>22</v>
      </c>
      <c r="G6" s="33" t="s">
        <v>5</v>
      </c>
      <c r="H6" s="33" t="s">
        <v>79</v>
      </c>
      <c r="I6" s="33" t="s">
        <v>24</v>
      </c>
      <c r="J6" s="33" t="s">
        <v>25</v>
      </c>
      <c r="X6" s="57"/>
      <c r="Y6" s="58" t="s">
        <v>1</v>
      </c>
      <c r="Z6" s="59" t="s">
        <v>2</v>
      </c>
      <c r="AA6" s="59" t="s">
        <v>3</v>
      </c>
      <c r="AB6" s="59" t="s">
        <v>22</v>
      </c>
      <c r="AC6" s="59" t="s">
        <v>5</v>
      </c>
      <c r="AD6" s="59" t="s">
        <v>79</v>
      </c>
      <c r="AE6" s="59" t="s">
        <v>24</v>
      </c>
      <c r="AF6" s="59" t="s">
        <v>25</v>
      </c>
      <c r="AG6" s="55"/>
      <c r="AH6" s="55"/>
      <c r="AI6" s="55"/>
      <c r="AJ6" s="55"/>
      <c r="AK6" s="55"/>
      <c r="AL6" s="55"/>
      <c r="AM6" s="55"/>
      <c r="AN6" s="55"/>
      <c r="AO6" s="55"/>
      <c r="AP6" s="55"/>
    </row>
    <row r="7" spans="2:42">
      <c r="B7" s="40">
        <v>1</v>
      </c>
      <c r="C7" s="44" t="s">
        <v>21</v>
      </c>
      <c r="D7" s="44" t="s">
        <v>28</v>
      </c>
      <c r="E7" s="44" t="s">
        <v>29</v>
      </c>
      <c r="F7" s="44"/>
      <c r="G7" s="5">
        <v>0.37077625570776251</v>
      </c>
      <c r="H7" s="5">
        <v>0.28570088196659782</v>
      </c>
      <c r="I7" s="35"/>
      <c r="J7" s="34" t="s">
        <v>83</v>
      </c>
      <c r="K7" s="63"/>
      <c r="L7" s="63"/>
      <c r="X7" s="57">
        <v>1</v>
      </c>
      <c r="Y7" s="57" t="s">
        <v>21</v>
      </c>
      <c r="Z7" s="57" t="s">
        <v>32</v>
      </c>
      <c r="AA7" s="57" t="s">
        <v>29</v>
      </c>
      <c r="AB7" s="57"/>
      <c r="AC7" s="60">
        <f t="shared" ref="AC7:AC30" si="0">+G7*0.8</f>
        <v>0.29662100456621004</v>
      </c>
      <c r="AD7" s="60">
        <f t="shared" ref="AD7:AD30" si="1">+H7*0.8</f>
        <v>0.22856070557327826</v>
      </c>
      <c r="AE7" s="59"/>
      <c r="AF7" s="61" t="s">
        <v>83</v>
      </c>
      <c r="AG7" s="55"/>
      <c r="AH7" s="55"/>
      <c r="AI7" s="55"/>
      <c r="AJ7" s="55"/>
      <c r="AK7" s="55"/>
      <c r="AL7" s="55"/>
      <c r="AM7" s="55"/>
      <c r="AN7" s="55"/>
      <c r="AO7" s="55"/>
      <c r="AP7" s="55"/>
    </row>
    <row r="8" spans="2:42">
      <c r="B8" s="40">
        <v>2</v>
      </c>
      <c r="C8" s="44" t="s">
        <v>20</v>
      </c>
      <c r="D8" s="44" t="s">
        <v>28</v>
      </c>
      <c r="E8" s="44" t="s">
        <v>29</v>
      </c>
      <c r="F8" s="44"/>
      <c r="G8" s="5">
        <v>0.21488787765059106</v>
      </c>
      <c r="H8" s="5">
        <v>0.16154158634572405</v>
      </c>
      <c r="I8" s="35"/>
      <c r="J8" s="34" t="s">
        <v>83</v>
      </c>
      <c r="K8" s="63"/>
      <c r="L8" s="63"/>
      <c r="X8" s="57">
        <v>2</v>
      </c>
      <c r="Y8" s="57" t="s">
        <v>20</v>
      </c>
      <c r="Z8" s="57" t="s">
        <v>32</v>
      </c>
      <c r="AA8" s="57" t="s">
        <v>29</v>
      </c>
      <c r="AB8" s="57"/>
      <c r="AC8" s="60">
        <f t="shared" si="0"/>
        <v>0.17191030212047287</v>
      </c>
      <c r="AD8" s="60">
        <f t="shared" si="1"/>
        <v>0.12923326907657925</v>
      </c>
      <c r="AE8" s="59"/>
      <c r="AF8" s="61" t="s">
        <v>83</v>
      </c>
      <c r="AG8" s="55"/>
      <c r="AH8" s="55"/>
      <c r="AI8" s="55"/>
      <c r="AJ8" s="55"/>
      <c r="AK8" s="55"/>
      <c r="AL8" s="55"/>
      <c r="AM8" s="55"/>
      <c r="AN8" s="55"/>
      <c r="AO8" s="55"/>
      <c r="AP8" s="55"/>
    </row>
    <row r="9" spans="2:42">
      <c r="B9" s="40">
        <v>3</v>
      </c>
      <c r="C9" s="44" t="s">
        <v>46</v>
      </c>
      <c r="D9" s="44" t="s">
        <v>28</v>
      </c>
      <c r="E9" s="44" t="s">
        <v>29</v>
      </c>
      <c r="F9" s="44"/>
      <c r="G9" s="5">
        <v>0.31380451974372026</v>
      </c>
      <c r="H9" s="5">
        <v>0.27812106264911662</v>
      </c>
      <c r="I9" s="35"/>
      <c r="J9" s="34" t="s">
        <v>83</v>
      </c>
      <c r="K9" s="63"/>
      <c r="L9" s="63"/>
      <c r="X9" s="57">
        <v>3</v>
      </c>
      <c r="Y9" s="57" t="s">
        <v>46</v>
      </c>
      <c r="Z9" s="57" t="s">
        <v>32</v>
      </c>
      <c r="AA9" s="57" t="s">
        <v>29</v>
      </c>
      <c r="AB9" s="57"/>
      <c r="AC9" s="60">
        <f t="shared" si="0"/>
        <v>0.25104361579497619</v>
      </c>
      <c r="AD9" s="60">
        <f t="shared" si="1"/>
        <v>0.22249685011929332</v>
      </c>
      <c r="AE9" s="59"/>
      <c r="AF9" s="61" t="s">
        <v>83</v>
      </c>
      <c r="AG9" s="55"/>
      <c r="AH9" s="55"/>
      <c r="AI9" s="55"/>
      <c r="AJ9" s="55"/>
      <c r="AK9" s="55"/>
      <c r="AL9" s="55"/>
      <c r="AM9" s="55"/>
      <c r="AN9" s="55"/>
      <c r="AO9" s="55"/>
      <c r="AP9" s="55"/>
    </row>
    <row r="10" spans="2:42">
      <c r="B10" s="40">
        <v>4</v>
      </c>
      <c r="C10" s="44" t="s">
        <v>19</v>
      </c>
      <c r="D10" s="44" t="s">
        <v>28</v>
      </c>
      <c r="E10" s="44" t="s">
        <v>29</v>
      </c>
      <c r="F10" s="44"/>
      <c r="G10" s="5">
        <v>0.39190279602176764</v>
      </c>
      <c r="H10" s="5">
        <v>0.39446425220491649</v>
      </c>
      <c r="I10" s="35"/>
      <c r="J10" s="34" t="s">
        <v>83</v>
      </c>
      <c r="K10" s="63"/>
      <c r="L10" s="63"/>
      <c r="X10" s="57">
        <v>4</v>
      </c>
      <c r="Y10" s="57" t="s">
        <v>19</v>
      </c>
      <c r="Z10" s="57" t="s">
        <v>32</v>
      </c>
      <c r="AA10" s="57" t="s">
        <v>29</v>
      </c>
      <c r="AB10" s="57"/>
      <c r="AC10" s="60">
        <f t="shared" si="0"/>
        <v>0.31352223681741415</v>
      </c>
      <c r="AD10" s="60">
        <f t="shared" si="1"/>
        <v>0.31557140176393322</v>
      </c>
      <c r="AE10" s="59"/>
      <c r="AF10" s="61" t="s">
        <v>83</v>
      </c>
      <c r="AG10" s="55"/>
      <c r="AH10" s="55"/>
      <c r="AI10" s="55"/>
      <c r="AJ10" s="55"/>
      <c r="AK10" s="55"/>
      <c r="AL10" s="55"/>
      <c r="AM10" s="55"/>
      <c r="AN10" s="55"/>
      <c r="AO10" s="55"/>
      <c r="AP10" s="55"/>
    </row>
    <row r="11" spans="2:42">
      <c r="B11" s="40">
        <v>5</v>
      </c>
      <c r="C11" s="44" t="s">
        <v>18</v>
      </c>
      <c r="D11" s="44" t="s">
        <v>28</v>
      </c>
      <c r="E11" s="44" t="s">
        <v>29</v>
      </c>
      <c r="F11" s="44"/>
      <c r="G11" s="5">
        <v>0.24840897514945176</v>
      </c>
      <c r="H11" s="5">
        <v>0.19496340776881213</v>
      </c>
      <c r="I11" s="35"/>
      <c r="J11" s="34" t="s">
        <v>83</v>
      </c>
      <c r="K11" s="63"/>
      <c r="L11" s="63"/>
      <c r="X11" s="57">
        <v>5</v>
      </c>
      <c r="Y11" s="57" t="s">
        <v>18</v>
      </c>
      <c r="Z11" s="57" t="s">
        <v>32</v>
      </c>
      <c r="AA11" s="57" t="s">
        <v>29</v>
      </c>
      <c r="AB11" s="57"/>
      <c r="AC11" s="60">
        <f t="shared" si="0"/>
        <v>0.19872718011956142</v>
      </c>
      <c r="AD11" s="60">
        <f t="shared" si="1"/>
        <v>0.1559707262150497</v>
      </c>
      <c r="AE11" s="59"/>
      <c r="AF11" s="61" t="s">
        <v>83</v>
      </c>
      <c r="AG11" s="55"/>
      <c r="AH11" s="55"/>
      <c r="AI11" s="55"/>
      <c r="AJ11" s="55"/>
      <c r="AK11" s="55"/>
      <c r="AL11" s="55"/>
      <c r="AM11" s="55"/>
      <c r="AN11" s="55"/>
      <c r="AO11" s="55"/>
      <c r="AP11" s="55"/>
    </row>
    <row r="12" spans="2:42">
      <c r="B12" s="40">
        <v>6</v>
      </c>
      <c r="C12" s="44" t="s">
        <v>47</v>
      </c>
      <c r="D12" s="44" t="s">
        <v>28</v>
      </c>
      <c r="E12" s="44" t="s">
        <v>29</v>
      </c>
      <c r="F12" s="44"/>
      <c r="G12" s="5">
        <v>0.35909176205667093</v>
      </c>
      <c r="H12" s="5">
        <v>0.31810846312629004</v>
      </c>
      <c r="I12" s="35"/>
      <c r="J12" s="34" t="s">
        <v>83</v>
      </c>
      <c r="K12" s="63"/>
      <c r="L12" s="63"/>
      <c r="X12" s="57">
        <v>6</v>
      </c>
      <c r="Y12" s="57" t="s">
        <v>47</v>
      </c>
      <c r="Z12" s="57" t="s">
        <v>32</v>
      </c>
      <c r="AA12" s="57" t="s">
        <v>29</v>
      </c>
      <c r="AB12" s="57"/>
      <c r="AC12" s="60">
        <f t="shared" si="0"/>
        <v>0.28727340964533676</v>
      </c>
      <c r="AD12" s="60">
        <f t="shared" si="1"/>
        <v>0.25448677050103202</v>
      </c>
      <c r="AE12" s="59"/>
      <c r="AF12" s="61" t="s">
        <v>83</v>
      </c>
      <c r="AG12" s="55"/>
      <c r="AH12" s="55"/>
      <c r="AI12" s="55"/>
      <c r="AJ12" s="55"/>
      <c r="AK12" s="55"/>
      <c r="AL12" s="55"/>
      <c r="AM12" s="55"/>
      <c r="AN12" s="55"/>
      <c r="AO12" s="55"/>
      <c r="AP12" s="55"/>
    </row>
    <row r="13" spans="2:42">
      <c r="B13" s="40">
        <v>7</v>
      </c>
      <c r="C13" s="44" t="s">
        <v>17</v>
      </c>
      <c r="D13" s="44" t="s">
        <v>28</v>
      </c>
      <c r="E13" s="44" t="s">
        <v>29</v>
      </c>
      <c r="F13" s="44"/>
      <c r="G13" s="5">
        <v>0.49022140730307234</v>
      </c>
      <c r="H13" s="5">
        <v>0.43195219609908964</v>
      </c>
      <c r="I13" s="35"/>
      <c r="J13" s="34" t="s">
        <v>83</v>
      </c>
      <c r="K13" s="63"/>
      <c r="L13" s="63"/>
      <c r="X13" s="57">
        <v>7</v>
      </c>
      <c r="Y13" s="57" t="s">
        <v>17</v>
      </c>
      <c r="Z13" s="57" t="s">
        <v>32</v>
      </c>
      <c r="AA13" s="57" t="s">
        <v>29</v>
      </c>
      <c r="AB13" s="57"/>
      <c r="AC13" s="60">
        <f t="shared" si="0"/>
        <v>0.3921771258424579</v>
      </c>
      <c r="AD13" s="60">
        <f t="shared" si="1"/>
        <v>0.34556175687927171</v>
      </c>
      <c r="AE13" s="59"/>
      <c r="AF13" s="61" t="s">
        <v>83</v>
      </c>
      <c r="AG13" s="55"/>
      <c r="AH13" s="55"/>
      <c r="AI13" s="55"/>
      <c r="AJ13" s="55"/>
      <c r="AK13" s="55"/>
      <c r="AL13" s="55"/>
      <c r="AM13" s="55"/>
      <c r="AN13" s="55"/>
      <c r="AO13" s="55"/>
      <c r="AP13" s="55"/>
    </row>
    <row r="14" spans="2:42">
      <c r="B14" s="40">
        <v>8</v>
      </c>
      <c r="C14" s="44" t="s">
        <v>16</v>
      </c>
      <c r="D14" s="44" t="s">
        <v>28</v>
      </c>
      <c r="E14" s="44" t="s">
        <v>29</v>
      </c>
      <c r="F14" s="44"/>
      <c r="G14" s="5">
        <v>0.29138224807656221</v>
      </c>
      <c r="H14" s="5">
        <v>0.25908988553199475</v>
      </c>
      <c r="I14" s="35"/>
      <c r="J14" s="34" t="s">
        <v>83</v>
      </c>
      <c r="K14" s="63"/>
      <c r="L14" s="63"/>
      <c r="X14" s="57">
        <v>8</v>
      </c>
      <c r="Y14" s="57" t="s">
        <v>16</v>
      </c>
      <c r="Z14" s="57" t="s">
        <v>32</v>
      </c>
      <c r="AA14" s="57" t="s">
        <v>29</v>
      </c>
      <c r="AB14" s="57"/>
      <c r="AC14" s="60">
        <f t="shared" si="0"/>
        <v>0.23310579846124979</v>
      </c>
      <c r="AD14" s="60">
        <f t="shared" si="1"/>
        <v>0.20727190842559581</v>
      </c>
      <c r="AE14" s="59"/>
      <c r="AF14" s="61" t="s">
        <v>83</v>
      </c>
      <c r="AG14" s="55"/>
      <c r="AH14" s="55"/>
      <c r="AI14" s="55"/>
      <c r="AJ14" s="55"/>
      <c r="AK14" s="55"/>
      <c r="AL14" s="55"/>
      <c r="AM14" s="55"/>
      <c r="AN14" s="55"/>
      <c r="AO14" s="55"/>
      <c r="AP14" s="55"/>
    </row>
    <row r="15" spans="2:42">
      <c r="B15" s="40">
        <v>9</v>
      </c>
      <c r="C15" s="44" t="s">
        <v>48</v>
      </c>
      <c r="D15" s="44" t="s">
        <v>28</v>
      </c>
      <c r="E15" s="44" t="s">
        <v>29</v>
      </c>
      <c r="F15" s="44"/>
      <c r="G15" s="5">
        <v>0.34826937511728279</v>
      </c>
      <c r="H15" s="5">
        <v>0.31729123662976172</v>
      </c>
      <c r="I15" s="35"/>
      <c r="J15" s="34" t="s">
        <v>83</v>
      </c>
      <c r="K15" s="63"/>
      <c r="L15" s="63"/>
      <c r="X15" s="57">
        <v>9</v>
      </c>
      <c r="Y15" s="57" t="s">
        <v>48</v>
      </c>
      <c r="Z15" s="57" t="s">
        <v>32</v>
      </c>
      <c r="AA15" s="57" t="s">
        <v>29</v>
      </c>
      <c r="AB15" s="57"/>
      <c r="AC15" s="60">
        <f t="shared" si="0"/>
        <v>0.27861550009382624</v>
      </c>
      <c r="AD15" s="60">
        <f t="shared" si="1"/>
        <v>0.25383298930380938</v>
      </c>
      <c r="AE15" s="59"/>
      <c r="AF15" s="61" t="s">
        <v>83</v>
      </c>
      <c r="AG15" s="55"/>
      <c r="AH15" s="55"/>
      <c r="AI15" s="55"/>
      <c r="AJ15" s="55"/>
      <c r="AK15" s="55"/>
      <c r="AL15" s="55"/>
      <c r="AM15" s="55"/>
      <c r="AN15" s="55"/>
      <c r="AO15" s="55"/>
      <c r="AP15" s="55"/>
    </row>
    <row r="16" spans="2:42">
      <c r="B16" s="40">
        <v>10</v>
      </c>
      <c r="C16" s="44" t="s">
        <v>15</v>
      </c>
      <c r="D16" s="44" t="s">
        <v>28</v>
      </c>
      <c r="E16" s="44" t="s">
        <v>29</v>
      </c>
      <c r="F16" s="44"/>
      <c r="G16" s="5">
        <v>0.43163555237115009</v>
      </c>
      <c r="H16" s="5">
        <v>0.33388279492238959</v>
      </c>
      <c r="I16" s="35"/>
      <c r="J16" s="34" t="s">
        <v>83</v>
      </c>
      <c r="K16" s="63"/>
      <c r="L16" s="63"/>
      <c r="X16" s="57">
        <v>10</v>
      </c>
      <c r="Y16" s="57" t="s">
        <v>15</v>
      </c>
      <c r="Z16" s="57" t="s">
        <v>32</v>
      </c>
      <c r="AA16" s="57" t="s">
        <v>29</v>
      </c>
      <c r="AB16" s="57"/>
      <c r="AC16" s="60">
        <f t="shared" si="0"/>
        <v>0.34530844189692012</v>
      </c>
      <c r="AD16" s="60">
        <f t="shared" si="1"/>
        <v>0.26710623593791166</v>
      </c>
      <c r="AE16" s="59"/>
      <c r="AF16" s="61" t="s">
        <v>83</v>
      </c>
      <c r="AG16" s="55"/>
      <c r="AH16" s="55"/>
      <c r="AI16" s="55"/>
      <c r="AJ16" s="55"/>
      <c r="AK16" s="55"/>
      <c r="AL16" s="55"/>
      <c r="AM16" s="55"/>
      <c r="AN16" s="55"/>
      <c r="AO16" s="55"/>
      <c r="AP16" s="55"/>
    </row>
    <row r="17" spans="2:42">
      <c r="B17" s="40">
        <v>11</v>
      </c>
      <c r="C17" s="44" t="s">
        <v>14</v>
      </c>
      <c r="D17" s="44" t="s">
        <v>28</v>
      </c>
      <c r="E17" s="44" t="s">
        <v>29</v>
      </c>
      <c r="F17" s="44"/>
      <c r="G17" s="5">
        <v>0.28278476261962854</v>
      </c>
      <c r="H17" s="5">
        <v>0.16832426346406459</v>
      </c>
      <c r="I17" s="35"/>
      <c r="J17" s="34" t="s">
        <v>83</v>
      </c>
      <c r="K17" s="63"/>
      <c r="L17" s="63"/>
      <c r="X17" s="57">
        <v>11</v>
      </c>
      <c r="Y17" s="57" t="s">
        <v>14</v>
      </c>
      <c r="Z17" s="57" t="s">
        <v>32</v>
      </c>
      <c r="AA17" s="57" t="s">
        <v>29</v>
      </c>
      <c r="AB17" s="57"/>
      <c r="AC17" s="60">
        <f t="shared" si="0"/>
        <v>0.22622781009570284</v>
      </c>
      <c r="AD17" s="60">
        <f t="shared" si="1"/>
        <v>0.13465941077125168</v>
      </c>
      <c r="AE17" s="59"/>
      <c r="AF17" s="61" t="s">
        <v>83</v>
      </c>
      <c r="AG17" s="55"/>
      <c r="AH17" s="55"/>
      <c r="AI17" s="55"/>
      <c r="AJ17" s="55"/>
      <c r="AK17" s="55"/>
      <c r="AL17" s="55"/>
      <c r="AM17" s="55"/>
      <c r="AN17" s="55"/>
      <c r="AO17" s="55"/>
      <c r="AP17" s="55"/>
    </row>
    <row r="18" spans="2:42">
      <c r="B18" s="40">
        <v>12</v>
      </c>
      <c r="C18" s="44" t="s">
        <v>49</v>
      </c>
      <c r="D18" s="44" t="s">
        <v>28</v>
      </c>
      <c r="E18" s="44" t="s">
        <v>29</v>
      </c>
      <c r="F18" s="44"/>
      <c r="G18" s="5">
        <v>0.37006401034173603</v>
      </c>
      <c r="H18" s="5">
        <v>0.33714726548654123</v>
      </c>
      <c r="I18" s="35"/>
      <c r="J18" s="34" t="s">
        <v>83</v>
      </c>
      <c r="K18" s="63"/>
      <c r="L18" s="63"/>
      <c r="X18" s="57">
        <v>12</v>
      </c>
      <c r="Y18" s="57" t="s">
        <v>49</v>
      </c>
      <c r="Z18" s="57" t="s">
        <v>32</v>
      </c>
      <c r="AA18" s="57" t="s">
        <v>29</v>
      </c>
      <c r="AB18" s="57"/>
      <c r="AC18" s="60">
        <f t="shared" si="0"/>
        <v>0.29605120827338882</v>
      </c>
      <c r="AD18" s="60">
        <f t="shared" si="1"/>
        <v>0.26971781238923298</v>
      </c>
      <c r="AE18" s="59"/>
      <c r="AF18" s="61" t="s">
        <v>83</v>
      </c>
      <c r="AG18" s="55"/>
      <c r="AH18" s="55"/>
      <c r="AI18" s="55"/>
      <c r="AJ18" s="55"/>
      <c r="AK18" s="55"/>
      <c r="AL18" s="55"/>
      <c r="AM18" s="55"/>
      <c r="AN18" s="55"/>
      <c r="AO18" s="55"/>
      <c r="AP18" s="55"/>
    </row>
    <row r="19" spans="2:42">
      <c r="B19" s="40">
        <v>13</v>
      </c>
      <c r="C19" s="44" t="s">
        <v>13</v>
      </c>
      <c r="D19" s="44" t="s">
        <v>28</v>
      </c>
      <c r="E19" s="44" t="s">
        <v>29</v>
      </c>
      <c r="F19" s="44"/>
      <c r="G19" s="5">
        <v>0.42181842023752736</v>
      </c>
      <c r="H19" s="5">
        <v>0.28627916808913267</v>
      </c>
      <c r="I19" s="35"/>
      <c r="J19" s="34" t="s">
        <v>83</v>
      </c>
      <c r="K19" s="63"/>
      <c r="L19" s="63"/>
      <c r="X19" s="57">
        <v>13</v>
      </c>
      <c r="Y19" s="57" t="s">
        <v>13</v>
      </c>
      <c r="Z19" s="57" t="s">
        <v>32</v>
      </c>
      <c r="AA19" s="57" t="s">
        <v>29</v>
      </c>
      <c r="AB19" s="57"/>
      <c r="AC19" s="60">
        <f t="shared" si="0"/>
        <v>0.33745473619002192</v>
      </c>
      <c r="AD19" s="60">
        <f t="shared" si="1"/>
        <v>0.22902333447130616</v>
      </c>
      <c r="AE19" s="59"/>
      <c r="AF19" s="61" t="s">
        <v>83</v>
      </c>
      <c r="AG19" s="55"/>
      <c r="AH19" s="55"/>
      <c r="AI19" s="55"/>
      <c r="AJ19" s="55"/>
      <c r="AK19" s="55"/>
      <c r="AL19" s="55"/>
      <c r="AM19" s="55"/>
      <c r="AN19" s="55"/>
      <c r="AO19" s="55"/>
      <c r="AP19" s="55"/>
    </row>
    <row r="20" spans="2:42">
      <c r="B20" s="40">
        <v>14</v>
      </c>
      <c r="C20" s="44" t="s">
        <v>12</v>
      </c>
      <c r="D20" s="44" t="s">
        <v>28</v>
      </c>
      <c r="E20" s="44" t="s">
        <v>29</v>
      </c>
      <c r="F20" s="44"/>
      <c r="G20" s="5">
        <v>0.24482116719834868</v>
      </c>
      <c r="H20" s="5">
        <v>0.18248939763557892</v>
      </c>
      <c r="I20" s="35"/>
      <c r="J20" s="34" t="s">
        <v>83</v>
      </c>
      <c r="K20" s="63"/>
      <c r="L20" s="63"/>
      <c r="X20" s="57">
        <v>14</v>
      </c>
      <c r="Y20" s="57" t="s">
        <v>12</v>
      </c>
      <c r="Z20" s="57" t="s">
        <v>32</v>
      </c>
      <c r="AA20" s="57" t="s">
        <v>29</v>
      </c>
      <c r="AB20" s="57"/>
      <c r="AC20" s="60">
        <f t="shared" si="0"/>
        <v>0.19585693375867896</v>
      </c>
      <c r="AD20" s="60">
        <f t="shared" si="1"/>
        <v>0.14599151810846314</v>
      </c>
      <c r="AE20" s="59"/>
      <c r="AF20" s="61" t="s">
        <v>83</v>
      </c>
      <c r="AG20" s="55"/>
      <c r="AH20" s="55"/>
      <c r="AI20" s="55"/>
      <c r="AJ20" s="55"/>
      <c r="AK20" s="55"/>
      <c r="AL20" s="55"/>
      <c r="AM20" s="55"/>
      <c r="AN20" s="55"/>
      <c r="AO20" s="55"/>
      <c r="AP20" s="55"/>
    </row>
    <row r="21" spans="2:42">
      <c r="B21" s="40">
        <v>15</v>
      </c>
      <c r="C21" s="44" t="s">
        <v>50</v>
      </c>
      <c r="D21" s="44" t="s">
        <v>28</v>
      </c>
      <c r="E21" s="44" t="s">
        <v>29</v>
      </c>
      <c r="F21" s="44"/>
      <c r="G21" s="5">
        <v>0.29663914430474764</v>
      </c>
      <c r="H21" s="5">
        <v>0.21966316382060425</v>
      </c>
      <c r="I21" s="35"/>
      <c r="J21" s="34" t="s">
        <v>83</v>
      </c>
      <c r="K21" s="63"/>
      <c r="L21" s="63"/>
      <c r="X21" s="57">
        <v>15</v>
      </c>
      <c r="Y21" s="57" t="s">
        <v>50</v>
      </c>
      <c r="Z21" s="57" t="s">
        <v>32</v>
      </c>
      <c r="AA21" s="57" t="s">
        <v>29</v>
      </c>
      <c r="AB21" s="57"/>
      <c r="AC21" s="60">
        <f t="shared" si="0"/>
        <v>0.23731131544379813</v>
      </c>
      <c r="AD21" s="60">
        <f t="shared" si="1"/>
        <v>0.1757305310564834</v>
      </c>
      <c r="AE21" s="59"/>
      <c r="AF21" s="61" t="s">
        <v>83</v>
      </c>
      <c r="AG21" s="55"/>
      <c r="AH21" s="55"/>
      <c r="AI21" s="55"/>
      <c r="AJ21" s="55"/>
      <c r="AK21" s="55"/>
      <c r="AL21" s="55"/>
      <c r="AM21" s="55"/>
      <c r="AN21" s="55"/>
      <c r="AO21" s="55"/>
      <c r="AP21" s="55"/>
    </row>
    <row r="22" spans="2:42">
      <c r="B22" s="40">
        <v>16</v>
      </c>
      <c r="C22" s="44" t="s">
        <v>11</v>
      </c>
      <c r="D22" s="44" t="s">
        <v>28</v>
      </c>
      <c r="E22" s="44" t="s">
        <v>29</v>
      </c>
      <c r="F22" s="44"/>
      <c r="G22" s="5">
        <v>0.50780653220135308</v>
      </c>
      <c r="H22" s="5">
        <v>0.40370619310007566</v>
      </c>
      <c r="I22" s="35"/>
      <c r="J22" s="34" t="s">
        <v>83</v>
      </c>
      <c r="K22" s="63"/>
      <c r="L22" s="63"/>
      <c r="X22" s="57">
        <v>16</v>
      </c>
      <c r="Y22" s="57" t="s">
        <v>11</v>
      </c>
      <c r="Z22" s="57" t="s">
        <v>32</v>
      </c>
      <c r="AA22" s="57" t="s">
        <v>29</v>
      </c>
      <c r="AB22" s="57"/>
      <c r="AC22" s="60">
        <f t="shared" si="0"/>
        <v>0.40624522576108246</v>
      </c>
      <c r="AD22" s="60">
        <f t="shared" si="1"/>
        <v>0.32296495448006057</v>
      </c>
      <c r="AE22" s="59"/>
      <c r="AF22" s="61" t="s">
        <v>83</v>
      </c>
      <c r="AG22" s="55"/>
      <c r="AH22" s="55"/>
      <c r="AI22" s="55"/>
      <c r="AJ22" s="55"/>
      <c r="AK22" s="55"/>
      <c r="AL22" s="55"/>
      <c r="AM22" s="55"/>
      <c r="AN22" s="55"/>
      <c r="AO22" s="55"/>
      <c r="AP22" s="55"/>
    </row>
    <row r="23" spans="2:42">
      <c r="B23" s="40">
        <v>17</v>
      </c>
      <c r="C23" s="44" t="s">
        <v>10</v>
      </c>
      <c r="D23" s="44" t="s">
        <v>28</v>
      </c>
      <c r="E23" s="44" t="s">
        <v>29</v>
      </c>
      <c r="F23" s="44"/>
      <c r="G23" s="5">
        <v>0.28203665478201045</v>
      </c>
      <c r="H23" s="5">
        <v>0.28353287045724657</v>
      </c>
      <c r="I23" s="35"/>
      <c r="J23" s="34" t="s">
        <v>83</v>
      </c>
      <c r="K23" s="63"/>
      <c r="L23" s="63"/>
      <c r="X23" s="57">
        <v>17</v>
      </c>
      <c r="Y23" s="57" t="s">
        <v>10</v>
      </c>
      <c r="Z23" s="57" t="s">
        <v>32</v>
      </c>
      <c r="AA23" s="57" t="s">
        <v>29</v>
      </c>
      <c r="AB23" s="57"/>
      <c r="AC23" s="60">
        <f t="shared" si="0"/>
        <v>0.22562932382560838</v>
      </c>
      <c r="AD23" s="60">
        <f t="shared" si="1"/>
        <v>0.22682629636579726</v>
      </c>
      <c r="AE23" s="59"/>
      <c r="AF23" s="61" t="s">
        <v>83</v>
      </c>
      <c r="AG23" s="55"/>
      <c r="AH23" s="55"/>
      <c r="AI23" s="55"/>
      <c r="AJ23" s="55"/>
      <c r="AK23" s="55"/>
      <c r="AL23" s="55"/>
      <c r="AM23" s="55"/>
      <c r="AN23" s="55"/>
      <c r="AO23" s="55"/>
      <c r="AP23" s="55"/>
    </row>
    <row r="24" spans="2:42">
      <c r="B24" s="40">
        <v>18</v>
      </c>
      <c r="C24" s="44" t="s">
        <v>51</v>
      </c>
      <c r="D24" s="44" t="s">
        <v>28</v>
      </c>
      <c r="E24" s="44" t="s">
        <v>29</v>
      </c>
      <c r="F24" s="44"/>
      <c r="G24" s="5">
        <v>0.39998832384645866</v>
      </c>
      <c r="H24" s="5">
        <v>0.34313212818748573</v>
      </c>
      <c r="I24" s="35"/>
      <c r="J24" s="34" t="s">
        <v>83</v>
      </c>
      <c r="K24" s="63"/>
      <c r="L24" s="63"/>
      <c r="X24" s="57">
        <v>18</v>
      </c>
      <c r="Y24" s="57" t="s">
        <v>51</v>
      </c>
      <c r="Z24" s="57" t="s">
        <v>32</v>
      </c>
      <c r="AA24" s="57" t="s">
        <v>29</v>
      </c>
      <c r="AB24" s="57"/>
      <c r="AC24" s="60">
        <f t="shared" si="0"/>
        <v>0.31999065907716695</v>
      </c>
      <c r="AD24" s="60">
        <f t="shared" si="1"/>
        <v>0.27450570254998857</v>
      </c>
      <c r="AE24" s="59"/>
      <c r="AF24" s="61" t="s">
        <v>83</v>
      </c>
      <c r="AG24" s="55"/>
      <c r="AH24" s="55"/>
      <c r="AI24" s="55"/>
      <c r="AJ24" s="55"/>
      <c r="AK24" s="55"/>
      <c r="AL24" s="55"/>
      <c r="AM24" s="55"/>
      <c r="AN24" s="55"/>
      <c r="AO24" s="55"/>
      <c r="AP24" s="55"/>
    </row>
    <row r="25" spans="2:42">
      <c r="B25" s="40">
        <v>19</v>
      </c>
      <c r="C25" s="44" t="s">
        <v>9</v>
      </c>
      <c r="D25" s="44" t="s">
        <v>28</v>
      </c>
      <c r="E25" s="44" t="s">
        <v>29</v>
      </c>
      <c r="F25" s="44"/>
      <c r="G25" s="5">
        <v>0.44514984736073665</v>
      </c>
      <c r="H25" s="5">
        <v>0.36271469044208171</v>
      </c>
      <c r="I25" s="35"/>
      <c r="J25" s="34" t="s">
        <v>83</v>
      </c>
      <c r="K25" s="63"/>
      <c r="L25" s="63"/>
      <c r="X25" s="57">
        <v>19</v>
      </c>
      <c r="Y25" s="57" t="s">
        <v>9</v>
      </c>
      <c r="Z25" s="57" t="s">
        <v>32</v>
      </c>
      <c r="AA25" s="57" t="s">
        <v>29</v>
      </c>
      <c r="AB25" s="57"/>
      <c r="AC25" s="60">
        <f t="shared" si="0"/>
        <v>0.35611987788858934</v>
      </c>
      <c r="AD25" s="60">
        <f t="shared" si="1"/>
        <v>0.29017175235366538</v>
      </c>
      <c r="AE25" s="59"/>
      <c r="AF25" s="61" t="s">
        <v>83</v>
      </c>
      <c r="AG25" s="55"/>
      <c r="AH25" s="55"/>
      <c r="AI25" s="55"/>
      <c r="AJ25" s="55"/>
      <c r="AK25" s="55"/>
      <c r="AL25" s="55"/>
      <c r="AM25" s="55"/>
      <c r="AN25" s="55"/>
      <c r="AO25" s="55"/>
      <c r="AP25" s="55"/>
    </row>
    <row r="26" spans="2:42">
      <c r="B26" s="40">
        <v>20</v>
      </c>
      <c r="C26" s="44" t="s">
        <v>8</v>
      </c>
      <c r="D26" s="44" t="s">
        <v>28</v>
      </c>
      <c r="E26" s="44" t="s">
        <v>29</v>
      </c>
      <c r="F26" s="44"/>
      <c r="G26" s="5">
        <v>0.26290901385465576</v>
      </c>
      <c r="H26" s="5">
        <v>0.21783889719385763</v>
      </c>
      <c r="I26" s="35"/>
      <c r="J26" s="34" t="s">
        <v>83</v>
      </c>
      <c r="K26" s="63"/>
      <c r="L26" s="63"/>
      <c r="X26" s="57">
        <v>20</v>
      </c>
      <c r="Y26" s="57" t="s">
        <v>8</v>
      </c>
      <c r="Z26" s="57" t="s">
        <v>32</v>
      </c>
      <c r="AA26" s="57" t="s">
        <v>29</v>
      </c>
      <c r="AB26" s="57"/>
      <c r="AC26" s="60">
        <f t="shared" si="0"/>
        <v>0.21032721108372462</v>
      </c>
      <c r="AD26" s="60">
        <f t="shared" si="1"/>
        <v>0.17427111775508611</v>
      </c>
      <c r="AE26" s="59"/>
      <c r="AF26" s="61" t="s">
        <v>83</v>
      </c>
      <c r="AG26" s="55"/>
      <c r="AH26" s="55"/>
      <c r="AI26" s="55"/>
      <c r="AJ26" s="55"/>
      <c r="AK26" s="55"/>
      <c r="AL26" s="55"/>
      <c r="AM26" s="55"/>
      <c r="AN26" s="55"/>
      <c r="AO26" s="55"/>
      <c r="AP26" s="55"/>
    </row>
    <row r="27" spans="2:42">
      <c r="B27" s="40">
        <v>21</v>
      </c>
      <c r="C27" s="44" t="s">
        <v>52</v>
      </c>
      <c r="D27" s="44" t="s">
        <v>28</v>
      </c>
      <c r="E27" s="44" t="s">
        <v>29</v>
      </c>
      <c r="F27" s="44"/>
      <c r="G27" s="5">
        <v>0.42128635766560329</v>
      </c>
      <c r="H27" s="5">
        <v>0.33002533308313003</v>
      </c>
      <c r="I27" s="35"/>
      <c r="J27" s="34" t="s">
        <v>83</v>
      </c>
      <c r="K27" s="63"/>
      <c r="L27" s="63"/>
      <c r="X27" s="57">
        <v>21</v>
      </c>
      <c r="Y27" s="57" t="s">
        <v>52</v>
      </c>
      <c r="Z27" s="57" t="s">
        <v>32</v>
      </c>
      <c r="AA27" s="57" t="s">
        <v>29</v>
      </c>
      <c r="AB27" s="57"/>
      <c r="AC27" s="60">
        <f t="shared" si="0"/>
        <v>0.33702908613248267</v>
      </c>
      <c r="AD27" s="60">
        <f t="shared" si="1"/>
        <v>0.26402026646650406</v>
      </c>
      <c r="AE27" s="59"/>
      <c r="AF27" s="61" t="s">
        <v>83</v>
      </c>
      <c r="AG27" s="55"/>
      <c r="AH27" s="55"/>
      <c r="AI27" s="55"/>
      <c r="AJ27" s="55"/>
      <c r="AK27" s="55"/>
      <c r="AL27" s="55"/>
      <c r="AM27" s="55"/>
      <c r="AN27" s="55"/>
      <c r="AO27" s="55"/>
      <c r="AP27" s="55"/>
    </row>
    <row r="28" spans="2:42">
      <c r="B28" s="40">
        <v>22</v>
      </c>
      <c r="C28" s="44" t="s">
        <v>7</v>
      </c>
      <c r="D28" s="44" t="s">
        <v>28</v>
      </c>
      <c r="E28" s="44" t="s">
        <v>29</v>
      </c>
      <c r="F28" s="44"/>
      <c r="G28" s="5">
        <v>0.50228689598177312</v>
      </c>
      <c r="H28" s="5">
        <v>0.39931808230550964</v>
      </c>
      <c r="I28" s="35"/>
      <c r="J28" s="34" t="s">
        <v>83</v>
      </c>
      <c r="K28" s="63"/>
      <c r="L28" s="63"/>
      <c r="X28" s="57">
        <v>22</v>
      </c>
      <c r="Y28" s="57" t="s">
        <v>7</v>
      </c>
      <c r="Z28" s="57" t="s">
        <v>32</v>
      </c>
      <c r="AA28" s="57" t="s">
        <v>29</v>
      </c>
      <c r="AB28" s="57"/>
      <c r="AC28" s="60">
        <f t="shared" si="0"/>
        <v>0.40182951678541851</v>
      </c>
      <c r="AD28" s="60">
        <f t="shared" si="1"/>
        <v>0.31945446584440773</v>
      </c>
      <c r="AE28" s="59"/>
      <c r="AF28" s="61" t="s">
        <v>83</v>
      </c>
      <c r="AG28" s="55"/>
      <c r="AH28" s="55"/>
      <c r="AI28" s="55"/>
      <c r="AJ28" s="55"/>
      <c r="AK28" s="55"/>
      <c r="AL28" s="55"/>
      <c r="AM28" s="55"/>
      <c r="AN28" s="55"/>
      <c r="AO28" s="55"/>
      <c r="AP28" s="55"/>
    </row>
    <row r="29" spans="2:42">
      <c r="B29" s="40">
        <v>23</v>
      </c>
      <c r="C29" s="44" t="s">
        <v>6</v>
      </c>
      <c r="D29" s="44" t="s">
        <v>28</v>
      </c>
      <c r="E29" s="44" t="s">
        <v>29</v>
      </c>
      <c r="F29" s="44"/>
      <c r="G29" s="5">
        <v>0.27422648549004952</v>
      </c>
      <c r="H29" s="5">
        <v>0.22721623083461245</v>
      </c>
      <c r="I29" s="35"/>
      <c r="J29" s="34" t="s">
        <v>83</v>
      </c>
      <c r="K29" s="63"/>
      <c r="L29" s="63"/>
      <c r="X29" s="57">
        <v>23</v>
      </c>
      <c r="Y29" s="57" t="s">
        <v>6</v>
      </c>
      <c r="Z29" s="57" t="s">
        <v>32</v>
      </c>
      <c r="AA29" s="57" t="s">
        <v>29</v>
      </c>
      <c r="AB29" s="57"/>
      <c r="AC29" s="60">
        <f t="shared" si="0"/>
        <v>0.21938118839203963</v>
      </c>
      <c r="AD29" s="60">
        <f t="shared" si="1"/>
        <v>0.18177298466768999</v>
      </c>
      <c r="AE29" s="59"/>
      <c r="AF29" s="61" t="s">
        <v>83</v>
      </c>
      <c r="AG29" s="55"/>
      <c r="AH29" s="55"/>
      <c r="AI29" s="55"/>
      <c r="AJ29" s="55"/>
      <c r="AK29" s="55"/>
      <c r="AL29" s="55"/>
      <c r="AM29" s="55"/>
      <c r="AN29" s="55"/>
      <c r="AO29" s="55"/>
      <c r="AP29" s="55"/>
    </row>
    <row r="30" spans="2:42">
      <c r="B30" s="40">
        <v>24</v>
      </c>
      <c r="C30" s="44" t="s">
        <v>53</v>
      </c>
      <c r="D30" s="44" t="s">
        <v>28</v>
      </c>
      <c r="E30" s="44" t="s">
        <v>29</v>
      </c>
      <c r="F30" s="44"/>
      <c r="G30" s="5">
        <v>0.39169408477721479</v>
      </c>
      <c r="H30" s="5">
        <v>0.30684347699172243</v>
      </c>
      <c r="I30" s="35"/>
      <c r="J30" s="34" t="s">
        <v>83</v>
      </c>
      <c r="K30" s="63"/>
      <c r="L30" s="63"/>
      <c r="X30" s="57">
        <v>24</v>
      </c>
      <c r="Y30" s="57" t="s">
        <v>53</v>
      </c>
      <c r="Z30" s="57" t="s">
        <v>32</v>
      </c>
      <c r="AA30" s="57" t="s">
        <v>29</v>
      </c>
      <c r="AB30" s="57"/>
      <c r="AC30" s="60">
        <f t="shared" si="0"/>
        <v>0.31335526782177187</v>
      </c>
      <c r="AD30" s="60">
        <f t="shared" si="1"/>
        <v>0.24547478159337796</v>
      </c>
      <c r="AE30" s="59"/>
      <c r="AF30" s="61" t="s">
        <v>83</v>
      </c>
      <c r="AG30" s="55"/>
      <c r="AH30" s="55"/>
      <c r="AI30" s="55"/>
      <c r="AJ30" s="55"/>
      <c r="AK30" s="55"/>
      <c r="AL30" s="55"/>
      <c r="AM30" s="55"/>
      <c r="AN30" s="55"/>
      <c r="AO30" s="55"/>
      <c r="AP30" s="55"/>
    </row>
    <row r="31" spans="2:42"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</row>
    <row r="32" spans="2:42">
      <c r="C32" s="39" t="s">
        <v>0</v>
      </c>
      <c r="N32" s="39" t="s">
        <v>0</v>
      </c>
      <c r="X32" s="55"/>
      <c r="Y32" s="56" t="s">
        <v>0</v>
      </c>
      <c r="Z32" s="55"/>
      <c r="AA32" s="55"/>
      <c r="AB32" s="55"/>
      <c r="AC32" s="55"/>
      <c r="AD32" s="55"/>
      <c r="AE32" s="55"/>
      <c r="AF32" s="55"/>
      <c r="AG32" s="55"/>
      <c r="AH32" s="55"/>
      <c r="AI32" s="56" t="s">
        <v>0</v>
      </c>
      <c r="AJ32" s="55"/>
      <c r="AK32" s="55"/>
      <c r="AL32" s="55"/>
      <c r="AM32" s="55"/>
      <c r="AN32" s="55"/>
      <c r="AO32" s="55"/>
      <c r="AP32" s="55"/>
    </row>
    <row r="33" spans="2:42">
      <c r="B33" s="40"/>
      <c r="C33" s="37" t="s">
        <v>1</v>
      </c>
      <c r="D33" s="33" t="s">
        <v>2</v>
      </c>
      <c r="E33" s="33" t="s">
        <v>3</v>
      </c>
      <c r="F33" s="33" t="s">
        <v>22</v>
      </c>
      <c r="G33" s="33" t="s">
        <v>5</v>
      </c>
      <c r="H33" s="33" t="s">
        <v>79</v>
      </c>
      <c r="I33" s="33" t="s">
        <v>24</v>
      </c>
      <c r="J33" s="33" t="s">
        <v>25</v>
      </c>
      <c r="M33" s="40"/>
      <c r="N33" s="37" t="s">
        <v>1</v>
      </c>
      <c r="O33" s="33" t="s">
        <v>2</v>
      </c>
      <c r="P33" s="33" t="s">
        <v>3</v>
      </c>
      <c r="Q33" s="33" t="s">
        <v>22</v>
      </c>
      <c r="R33" s="33" t="s">
        <v>5</v>
      </c>
      <c r="S33" s="33" t="s">
        <v>79</v>
      </c>
      <c r="T33" s="33" t="s">
        <v>24</v>
      </c>
      <c r="U33" s="33" t="s">
        <v>25</v>
      </c>
      <c r="X33" s="57"/>
      <c r="Y33" s="58" t="s">
        <v>1</v>
      </c>
      <c r="Z33" s="59" t="s">
        <v>2</v>
      </c>
      <c r="AA33" s="59" t="s">
        <v>3</v>
      </c>
      <c r="AB33" s="59" t="s">
        <v>22</v>
      </c>
      <c r="AC33" s="59" t="s">
        <v>5</v>
      </c>
      <c r="AD33" s="59" t="s">
        <v>79</v>
      </c>
      <c r="AE33" s="59" t="s">
        <v>24</v>
      </c>
      <c r="AF33" s="59" t="s">
        <v>25</v>
      </c>
      <c r="AG33" s="55"/>
      <c r="AH33" s="57"/>
      <c r="AI33" s="58" t="s">
        <v>1</v>
      </c>
      <c r="AJ33" s="59" t="s">
        <v>2</v>
      </c>
      <c r="AK33" s="59" t="s">
        <v>3</v>
      </c>
      <c r="AL33" s="59" t="s">
        <v>22</v>
      </c>
      <c r="AM33" s="59" t="s">
        <v>5</v>
      </c>
      <c r="AN33" s="59" t="s">
        <v>79</v>
      </c>
      <c r="AO33" s="59" t="s">
        <v>24</v>
      </c>
      <c r="AP33" s="59" t="s">
        <v>25</v>
      </c>
    </row>
    <row r="34" spans="2:42">
      <c r="B34" s="40">
        <v>1</v>
      </c>
      <c r="C34" s="44" t="s">
        <v>21</v>
      </c>
      <c r="D34" s="44" t="s">
        <v>28</v>
      </c>
      <c r="E34" s="44" t="s">
        <v>29</v>
      </c>
      <c r="F34" s="44"/>
      <c r="G34" s="5">
        <v>0.43807468568211666</v>
      </c>
      <c r="H34" s="5">
        <v>0.45839119284418584</v>
      </c>
      <c r="I34" s="35"/>
      <c r="J34" s="34" t="s">
        <v>84</v>
      </c>
      <c r="K34" s="63"/>
      <c r="L34" s="63"/>
      <c r="M34" s="40">
        <v>1</v>
      </c>
      <c r="N34" s="44" t="s">
        <v>21</v>
      </c>
      <c r="O34" s="44" t="s">
        <v>28</v>
      </c>
      <c r="P34" s="44" t="s">
        <v>29</v>
      </c>
      <c r="Q34" s="44"/>
      <c r="R34" s="5">
        <v>0.49140551698254831</v>
      </c>
      <c r="S34" s="5">
        <v>0.52949896791142792</v>
      </c>
      <c r="T34" s="35"/>
      <c r="U34" s="34" t="s">
        <v>85</v>
      </c>
      <c r="V34" s="63"/>
      <c r="W34" s="63"/>
      <c r="X34" s="57">
        <v>1</v>
      </c>
      <c r="Y34" s="57" t="s">
        <v>21</v>
      </c>
      <c r="Z34" s="57" t="s">
        <v>32</v>
      </c>
      <c r="AA34" s="57" t="s">
        <v>29</v>
      </c>
      <c r="AB34" s="57"/>
      <c r="AC34" s="60">
        <f t="shared" ref="AC34:AC57" si="2">+G34*0.8</f>
        <v>0.35045974854569334</v>
      </c>
      <c r="AD34" s="60">
        <f t="shared" ref="AD34:AD57" si="3">+H34*0.8</f>
        <v>0.36671295427534867</v>
      </c>
      <c r="AE34" s="59"/>
      <c r="AF34" s="61" t="s">
        <v>84</v>
      </c>
      <c r="AG34" s="55"/>
      <c r="AH34" s="57">
        <v>1</v>
      </c>
      <c r="AI34" s="57" t="s">
        <v>21</v>
      </c>
      <c r="AJ34" s="57" t="s">
        <v>32</v>
      </c>
      <c r="AK34" s="57" t="s">
        <v>29</v>
      </c>
      <c r="AL34" s="57"/>
      <c r="AM34" s="60">
        <f t="shared" ref="AM34:AN57" si="4">+R34*0.8</f>
        <v>0.39312441358603867</v>
      </c>
      <c r="AN34" s="60">
        <f t="shared" si="4"/>
        <v>0.42359917432914235</v>
      </c>
      <c r="AO34" s="59"/>
      <c r="AP34" s="61" t="s">
        <v>85</v>
      </c>
    </row>
    <row r="35" spans="2:42">
      <c r="B35" s="40">
        <v>2</v>
      </c>
      <c r="C35" s="44" t="s">
        <v>20</v>
      </c>
      <c r="D35" s="44" t="s">
        <v>28</v>
      </c>
      <c r="E35" s="44" t="s">
        <v>29</v>
      </c>
      <c r="F35" s="44"/>
      <c r="G35" s="5">
        <v>0.24343941384192835</v>
      </c>
      <c r="H35" s="5">
        <v>0.23592585168631328</v>
      </c>
      <c r="I35" s="35"/>
      <c r="J35" s="34" t="s">
        <v>84</v>
      </c>
      <c r="K35" s="63"/>
      <c r="L35" s="63"/>
      <c r="M35" s="40">
        <v>2</v>
      </c>
      <c r="N35" s="44" t="s">
        <v>20</v>
      </c>
      <c r="O35" s="44" t="s">
        <v>28</v>
      </c>
      <c r="P35" s="44" t="s">
        <v>29</v>
      </c>
      <c r="Q35" s="44"/>
      <c r="R35" s="5">
        <v>0.27499637489551165</v>
      </c>
      <c r="S35" s="5">
        <v>0.2915262116378648</v>
      </c>
      <c r="T35" s="35"/>
      <c r="U35" s="34" t="s">
        <v>85</v>
      </c>
      <c r="V35" s="63"/>
      <c r="W35" s="63"/>
      <c r="X35" s="57">
        <v>2</v>
      </c>
      <c r="Y35" s="57" t="s">
        <v>20</v>
      </c>
      <c r="Z35" s="57" t="s">
        <v>32</v>
      </c>
      <c r="AA35" s="57" t="s">
        <v>29</v>
      </c>
      <c r="AB35" s="57"/>
      <c r="AC35" s="60">
        <f t="shared" si="2"/>
        <v>0.19475153107354271</v>
      </c>
      <c r="AD35" s="60">
        <f t="shared" si="3"/>
        <v>0.18874068134905064</v>
      </c>
      <c r="AE35" s="59"/>
      <c r="AF35" s="61" t="s">
        <v>84</v>
      </c>
      <c r="AG35" s="55"/>
      <c r="AH35" s="57">
        <v>2</v>
      </c>
      <c r="AI35" s="57" t="s">
        <v>20</v>
      </c>
      <c r="AJ35" s="57" t="s">
        <v>32</v>
      </c>
      <c r="AK35" s="57" t="s">
        <v>29</v>
      </c>
      <c r="AL35" s="57"/>
      <c r="AM35" s="60">
        <f t="shared" si="4"/>
        <v>0.21999709991640934</v>
      </c>
      <c r="AN35" s="60">
        <f t="shared" si="4"/>
        <v>0.23322096931029185</v>
      </c>
      <c r="AO35" s="59"/>
      <c r="AP35" s="61" t="s">
        <v>85</v>
      </c>
    </row>
    <row r="36" spans="2:42">
      <c r="B36" s="40">
        <v>3</v>
      </c>
      <c r="C36" s="44" t="s">
        <v>46</v>
      </c>
      <c r="D36" s="44" t="s">
        <v>28</v>
      </c>
      <c r="E36" s="44" t="s">
        <v>29</v>
      </c>
      <c r="F36" s="44"/>
      <c r="G36" s="5">
        <v>0.35053749028228287</v>
      </c>
      <c r="H36" s="5">
        <v>0.32534916762726851</v>
      </c>
      <c r="I36" s="35"/>
      <c r="J36" s="34" t="s">
        <v>84</v>
      </c>
      <c r="K36" s="63"/>
      <c r="L36" s="63"/>
      <c r="M36" s="40">
        <v>3</v>
      </c>
      <c r="N36" s="44" t="s">
        <v>46</v>
      </c>
      <c r="O36" s="44" t="s">
        <v>28</v>
      </c>
      <c r="P36" s="44" t="s">
        <v>29</v>
      </c>
      <c r="Q36" s="44"/>
      <c r="R36" s="5">
        <v>0.38936948770876328</v>
      </c>
      <c r="S36" s="5">
        <v>0.41350829691981872</v>
      </c>
      <c r="T36" s="35"/>
      <c r="U36" s="34" t="s">
        <v>85</v>
      </c>
      <c r="V36" s="63"/>
      <c r="W36" s="63"/>
      <c r="X36" s="57">
        <v>3</v>
      </c>
      <c r="Y36" s="57" t="s">
        <v>46</v>
      </c>
      <c r="Z36" s="57" t="s">
        <v>32</v>
      </c>
      <c r="AA36" s="57" t="s">
        <v>29</v>
      </c>
      <c r="AB36" s="57"/>
      <c r="AC36" s="60">
        <f t="shared" si="2"/>
        <v>0.28042999222582632</v>
      </c>
      <c r="AD36" s="60">
        <f t="shared" si="3"/>
        <v>0.26027933410181481</v>
      </c>
      <c r="AE36" s="59"/>
      <c r="AF36" s="61" t="s">
        <v>84</v>
      </c>
      <c r="AG36" s="55"/>
      <c r="AH36" s="57">
        <v>3</v>
      </c>
      <c r="AI36" s="57" t="s">
        <v>46</v>
      </c>
      <c r="AJ36" s="57" t="s">
        <v>32</v>
      </c>
      <c r="AK36" s="57" t="s">
        <v>29</v>
      </c>
      <c r="AL36" s="57"/>
      <c r="AM36" s="60">
        <f t="shared" si="4"/>
        <v>0.31149559016701067</v>
      </c>
      <c r="AN36" s="60">
        <f t="shared" si="4"/>
        <v>0.33080663753585499</v>
      </c>
      <c r="AO36" s="59"/>
      <c r="AP36" s="61" t="s">
        <v>85</v>
      </c>
    </row>
    <row r="37" spans="2:42">
      <c r="B37" s="40">
        <v>4</v>
      </c>
      <c r="C37" s="44" t="s">
        <v>19</v>
      </c>
      <c r="D37" s="44" t="s">
        <v>28</v>
      </c>
      <c r="E37" s="44" t="s">
        <v>29</v>
      </c>
      <c r="F37" s="44"/>
      <c r="G37" s="5">
        <v>0.4431319196847438</v>
      </c>
      <c r="H37" s="5">
        <v>0.46746575342465752</v>
      </c>
      <c r="I37" s="35"/>
      <c r="J37" s="34" t="s">
        <v>84</v>
      </c>
      <c r="K37" s="63"/>
      <c r="L37" s="63"/>
      <c r="M37" s="40">
        <v>4</v>
      </c>
      <c r="N37" s="44" t="s">
        <v>19</v>
      </c>
      <c r="O37" s="44" t="s">
        <v>28</v>
      </c>
      <c r="P37" s="44" t="s">
        <v>29</v>
      </c>
      <c r="Q37" s="44"/>
      <c r="R37" s="5">
        <v>0.50076468380559203</v>
      </c>
      <c r="S37" s="5">
        <v>0.54559016701069618</v>
      </c>
      <c r="T37" s="35"/>
      <c r="U37" s="34" t="s">
        <v>85</v>
      </c>
      <c r="V37" s="63"/>
      <c r="W37" s="63"/>
      <c r="X37" s="57">
        <v>4</v>
      </c>
      <c r="Y37" s="57" t="s">
        <v>19</v>
      </c>
      <c r="Z37" s="57" t="s">
        <v>32</v>
      </c>
      <c r="AA37" s="57" t="s">
        <v>29</v>
      </c>
      <c r="AB37" s="57"/>
      <c r="AC37" s="60">
        <f t="shared" si="2"/>
        <v>0.35450553574779509</v>
      </c>
      <c r="AD37" s="60">
        <f t="shared" si="3"/>
        <v>0.37397260273972605</v>
      </c>
      <c r="AE37" s="59"/>
      <c r="AF37" s="61" t="s">
        <v>84</v>
      </c>
      <c r="AG37" s="55"/>
      <c r="AH37" s="57">
        <v>4</v>
      </c>
      <c r="AI37" s="57" t="s">
        <v>19</v>
      </c>
      <c r="AJ37" s="57" t="s">
        <v>32</v>
      </c>
      <c r="AK37" s="57" t="s">
        <v>29</v>
      </c>
      <c r="AL37" s="57"/>
      <c r="AM37" s="60">
        <f t="shared" si="4"/>
        <v>0.40061174704447367</v>
      </c>
      <c r="AN37" s="60">
        <f t="shared" si="4"/>
        <v>0.43647213360855697</v>
      </c>
      <c r="AO37" s="59"/>
      <c r="AP37" s="61" t="s">
        <v>85</v>
      </c>
    </row>
    <row r="38" spans="2:42">
      <c r="B38" s="40">
        <v>5</v>
      </c>
      <c r="C38" s="44" t="s">
        <v>18</v>
      </c>
      <c r="D38" s="44" t="s">
        <v>28</v>
      </c>
      <c r="E38" s="44" t="s">
        <v>29</v>
      </c>
      <c r="F38" s="44"/>
      <c r="G38" s="5">
        <v>0.24464520279870247</v>
      </c>
      <c r="H38" s="5">
        <v>0.23636490362705409</v>
      </c>
      <c r="I38" s="35"/>
      <c r="J38" s="34" t="s">
        <v>84</v>
      </c>
      <c r="K38" s="63"/>
      <c r="L38" s="63"/>
      <c r="M38" s="40">
        <v>5</v>
      </c>
      <c r="N38" s="44" t="s">
        <v>18</v>
      </c>
      <c r="O38" s="44" t="s">
        <v>28</v>
      </c>
      <c r="P38" s="44" t="s">
        <v>29</v>
      </c>
      <c r="Q38" s="44"/>
      <c r="R38" s="5">
        <v>0.27851915395544591</v>
      </c>
      <c r="S38" s="5">
        <v>0.29658526123904239</v>
      </c>
      <c r="T38" s="35"/>
      <c r="U38" s="34" t="s">
        <v>85</v>
      </c>
      <c r="V38" s="63"/>
      <c r="W38" s="63"/>
      <c r="X38" s="57">
        <v>5</v>
      </c>
      <c r="Y38" s="57" t="s">
        <v>18</v>
      </c>
      <c r="Z38" s="57" t="s">
        <v>32</v>
      </c>
      <c r="AA38" s="57" t="s">
        <v>29</v>
      </c>
      <c r="AB38" s="57"/>
      <c r="AC38" s="60">
        <f t="shared" si="2"/>
        <v>0.19571616223896199</v>
      </c>
      <c r="AD38" s="60">
        <f t="shared" si="3"/>
        <v>0.18909192290164328</v>
      </c>
      <c r="AE38" s="59"/>
      <c r="AF38" s="61" t="s">
        <v>84</v>
      </c>
      <c r="AG38" s="55"/>
      <c r="AH38" s="57">
        <v>5</v>
      </c>
      <c r="AI38" s="57" t="s">
        <v>18</v>
      </c>
      <c r="AJ38" s="57" t="s">
        <v>32</v>
      </c>
      <c r="AK38" s="57" t="s">
        <v>29</v>
      </c>
      <c r="AL38" s="57"/>
      <c r="AM38" s="60">
        <f t="shared" si="4"/>
        <v>0.22281532316435673</v>
      </c>
      <c r="AN38" s="60">
        <f t="shared" si="4"/>
        <v>0.23726820899123391</v>
      </c>
      <c r="AO38" s="59"/>
      <c r="AP38" s="61" t="s">
        <v>85</v>
      </c>
    </row>
    <row r="39" spans="2:42">
      <c r="B39" s="40">
        <v>6</v>
      </c>
      <c r="C39" s="44" t="s">
        <v>47</v>
      </c>
      <c r="D39" s="44" t="s">
        <v>28</v>
      </c>
      <c r="E39" s="44" t="s">
        <v>29</v>
      </c>
      <c r="F39" s="44"/>
      <c r="G39" s="5">
        <v>0.32591480577969595</v>
      </c>
      <c r="H39" s="5">
        <v>0.30639894914618121</v>
      </c>
      <c r="I39" s="35"/>
      <c r="J39" s="34" t="s">
        <v>84</v>
      </c>
      <c r="K39" s="63"/>
      <c r="L39" s="63"/>
      <c r="M39" s="40">
        <v>6</v>
      </c>
      <c r="N39" s="44" t="s">
        <v>47</v>
      </c>
      <c r="O39" s="44" t="s">
        <v>28</v>
      </c>
      <c r="P39" s="44" t="s">
        <v>29</v>
      </c>
      <c r="Q39" s="44"/>
      <c r="R39" s="5">
        <v>0.36104334772002239</v>
      </c>
      <c r="S39" s="5">
        <v>0.38738975417526733</v>
      </c>
      <c r="T39" s="35"/>
      <c r="U39" s="34" t="s">
        <v>85</v>
      </c>
      <c r="V39" s="63"/>
      <c r="W39" s="63"/>
      <c r="X39" s="57">
        <v>6</v>
      </c>
      <c r="Y39" s="57" t="s">
        <v>47</v>
      </c>
      <c r="Z39" s="57" t="s">
        <v>32</v>
      </c>
      <c r="AA39" s="57" t="s">
        <v>29</v>
      </c>
      <c r="AB39" s="57"/>
      <c r="AC39" s="60">
        <f t="shared" si="2"/>
        <v>0.26073184462375676</v>
      </c>
      <c r="AD39" s="60">
        <f t="shared" si="3"/>
        <v>0.24511915931694497</v>
      </c>
      <c r="AE39" s="59"/>
      <c r="AF39" s="61" t="s">
        <v>84</v>
      </c>
      <c r="AG39" s="55"/>
      <c r="AH39" s="57">
        <v>6</v>
      </c>
      <c r="AI39" s="57" t="s">
        <v>47</v>
      </c>
      <c r="AJ39" s="57" t="s">
        <v>32</v>
      </c>
      <c r="AK39" s="57" t="s">
        <v>29</v>
      </c>
      <c r="AL39" s="57"/>
      <c r="AM39" s="60">
        <f t="shared" si="4"/>
        <v>0.28883467817601793</v>
      </c>
      <c r="AN39" s="60">
        <f t="shared" si="4"/>
        <v>0.3099118033402139</v>
      </c>
      <c r="AO39" s="59"/>
      <c r="AP39" s="61" t="s">
        <v>85</v>
      </c>
    </row>
    <row r="40" spans="2:42">
      <c r="B40" s="40">
        <v>7</v>
      </c>
      <c r="C40" s="44" t="s">
        <v>17</v>
      </c>
      <c r="D40" s="44" t="s">
        <v>28</v>
      </c>
      <c r="E40" s="44" t="s">
        <v>29</v>
      </c>
      <c r="F40" s="44"/>
      <c r="G40" s="5">
        <v>0.51175568100889213</v>
      </c>
      <c r="H40" s="5">
        <v>0.45221974782221402</v>
      </c>
      <c r="I40" s="35"/>
      <c r="J40" s="34" t="s">
        <v>84</v>
      </c>
      <c r="K40" s="63"/>
      <c r="L40" s="63"/>
      <c r="M40" s="40">
        <v>7</v>
      </c>
      <c r="N40" s="44" t="s">
        <v>17</v>
      </c>
      <c r="O40" s="44" t="s">
        <v>28</v>
      </c>
      <c r="P40" s="44" t="s">
        <v>29</v>
      </c>
      <c r="Q40" s="44"/>
      <c r="R40" s="5">
        <v>0.5370901206627976</v>
      </c>
      <c r="S40" s="5">
        <v>0.55989111635131261</v>
      </c>
      <c r="T40" s="35"/>
      <c r="U40" s="34" t="s">
        <v>85</v>
      </c>
      <c r="V40" s="63"/>
      <c r="W40" s="63"/>
      <c r="X40" s="57">
        <v>7</v>
      </c>
      <c r="Y40" s="57" t="s">
        <v>17</v>
      </c>
      <c r="Z40" s="57" t="s">
        <v>32</v>
      </c>
      <c r="AA40" s="57" t="s">
        <v>29</v>
      </c>
      <c r="AB40" s="57"/>
      <c r="AC40" s="60">
        <f t="shared" si="2"/>
        <v>0.40940454480711375</v>
      </c>
      <c r="AD40" s="60">
        <f t="shared" si="3"/>
        <v>0.36177579825777123</v>
      </c>
      <c r="AE40" s="59"/>
      <c r="AF40" s="61" t="s">
        <v>84</v>
      </c>
      <c r="AG40" s="55"/>
      <c r="AH40" s="57">
        <v>7</v>
      </c>
      <c r="AI40" s="57" t="s">
        <v>17</v>
      </c>
      <c r="AJ40" s="57" t="s">
        <v>32</v>
      </c>
      <c r="AK40" s="57" t="s">
        <v>29</v>
      </c>
      <c r="AL40" s="57"/>
      <c r="AM40" s="60">
        <f t="shared" si="4"/>
        <v>0.42967209653023808</v>
      </c>
      <c r="AN40" s="60">
        <f t="shared" si="4"/>
        <v>0.44791289308105009</v>
      </c>
      <c r="AO40" s="59"/>
      <c r="AP40" s="61" t="s">
        <v>85</v>
      </c>
    </row>
    <row r="41" spans="2:42">
      <c r="B41" s="40">
        <v>8</v>
      </c>
      <c r="C41" s="44" t="s">
        <v>16</v>
      </c>
      <c r="D41" s="44" t="s">
        <v>28</v>
      </c>
      <c r="E41" s="44" t="s">
        <v>29</v>
      </c>
      <c r="F41" s="44"/>
      <c r="G41" s="5">
        <v>0.28687633702383186</v>
      </c>
      <c r="H41" s="5">
        <v>0.2478251079001689</v>
      </c>
      <c r="I41" s="35"/>
      <c r="J41" s="34" t="s">
        <v>84</v>
      </c>
      <c r="K41" s="63"/>
      <c r="L41" s="63"/>
      <c r="M41" s="40">
        <v>8</v>
      </c>
      <c r="N41" s="44" t="s">
        <v>16</v>
      </c>
      <c r="O41" s="44" t="s">
        <v>28</v>
      </c>
      <c r="P41" s="44" t="s">
        <v>29</v>
      </c>
      <c r="Q41" s="44"/>
      <c r="R41" s="5">
        <v>0.30489998123475326</v>
      </c>
      <c r="S41" s="5">
        <v>0.31766672921748923</v>
      </c>
      <c r="T41" s="35"/>
      <c r="U41" s="34" t="s">
        <v>85</v>
      </c>
      <c r="V41" s="63"/>
      <c r="W41" s="63"/>
      <c r="X41" s="57">
        <v>8</v>
      </c>
      <c r="Y41" s="57" t="s">
        <v>16</v>
      </c>
      <c r="Z41" s="57" t="s">
        <v>32</v>
      </c>
      <c r="AA41" s="57" t="s">
        <v>29</v>
      </c>
      <c r="AB41" s="57"/>
      <c r="AC41" s="60">
        <f t="shared" si="2"/>
        <v>0.2295010696190655</v>
      </c>
      <c r="AD41" s="60">
        <f t="shared" si="3"/>
        <v>0.19826008632013514</v>
      </c>
      <c r="AE41" s="59"/>
      <c r="AF41" s="61" t="s">
        <v>84</v>
      </c>
      <c r="AG41" s="55"/>
      <c r="AH41" s="57">
        <v>8</v>
      </c>
      <c r="AI41" s="57" t="s">
        <v>16</v>
      </c>
      <c r="AJ41" s="57" t="s">
        <v>32</v>
      </c>
      <c r="AK41" s="57" t="s">
        <v>29</v>
      </c>
      <c r="AL41" s="57"/>
      <c r="AM41" s="60">
        <f t="shared" si="4"/>
        <v>0.24391998498780262</v>
      </c>
      <c r="AN41" s="60">
        <f t="shared" si="4"/>
        <v>0.25413338337399138</v>
      </c>
      <c r="AO41" s="59"/>
      <c r="AP41" s="61" t="s">
        <v>85</v>
      </c>
    </row>
    <row r="42" spans="2:42">
      <c r="B42" s="40">
        <v>9</v>
      </c>
      <c r="C42" s="44" t="s">
        <v>48</v>
      </c>
      <c r="D42" s="44" t="s">
        <v>28</v>
      </c>
      <c r="E42" s="44" t="s">
        <v>29</v>
      </c>
      <c r="F42" s="44"/>
      <c r="G42" s="5">
        <v>0.37455385625820981</v>
      </c>
      <c r="H42" s="5">
        <v>0.31165884781384878</v>
      </c>
      <c r="I42" s="35"/>
      <c r="J42" s="34" t="s">
        <v>84</v>
      </c>
      <c r="K42" s="63"/>
      <c r="L42" s="63"/>
      <c r="M42" s="40">
        <v>9</v>
      </c>
      <c r="N42" s="44" t="s">
        <v>48</v>
      </c>
      <c r="O42" s="44" t="s">
        <v>28</v>
      </c>
      <c r="P42" s="44" t="s">
        <v>29</v>
      </c>
      <c r="Q42" s="44"/>
      <c r="R42" s="5">
        <v>0.39051229123662973</v>
      </c>
      <c r="S42" s="5">
        <v>0.4045932632764121</v>
      </c>
      <c r="T42" s="35"/>
      <c r="U42" s="34" t="s">
        <v>85</v>
      </c>
      <c r="V42" s="63"/>
      <c r="W42" s="63"/>
      <c r="X42" s="57">
        <v>9</v>
      </c>
      <c r="Y42" s="57" t="s">
        <v>48</v>
      </c>
      <c r="Z42" s="57" t="s">
        <v>32</v>
      </c>
      <c r="AA42" s="57" t="s">
        <v>29</v>
      </c>
      <c r="AB42" s="57"/>
      <c r="AC42" s="60">
        <f t="shared" si="2"/>
        <v>0.29964308500656783</v>
      </c>
      <c r="AD42" s="60">
        <f t="shared" si="3"/>
        <v>0.24932707825107903</v>
      </c>
      <c r="AE42" s="59"/>
      <c r="AF42" s="61" t="s">
        <v>84</v>
      </c>
      <c r="AG42" s="55"/>
      <c r="AH42" s="57">
        <v>9</v>
      </c>
      <c r="AI42" s="57" t="s">
        <v>48</v>
      </c>
      <c r="AJ42" s="57" t="s">
        <v>32</v>
      </c>
      <c r="AK42" s="57" t="s">
        <v>29</v>
      </c>
      <c r="AL42" s="57"/>
      <c r="AM42" s="60">
        <f t="shared" si="4"/>
        <v>0.3124098329893038</v>
      </c>
      <c r="AN42" s="60">
        <f t="shared" si="4"/>
        <v>0.32367461062112968</v>
      </c>
      <c r="AO42" s="59"/>
      <c r="AP42" s="61" t="s">
        <v>85</v>
      </c>
    </row>
    <row r="43" spans="2:42">
      <c r="B43" s="40">
        <v>10</v>
      </c>
      <c r="C43" s="44" t="s">
        <v>15</v>
      </c>
      <c r="D43" s="44" t="s">
        <v>28</v>
      </c>
      <c r="E43" s="44" t="s">
        <v>29</v>
      </c>
      <c r="F43" s="44"/>
      <c r="G43" s="5">
        <v>0.49638088522682261</v>
      </c>
      <c r="H43" s="5">
        <v>0.44686974833719062</v>
      </c>
      <c r="I43" s="35"/>
      <c r="J43" s="34" t="s">
        <v>84</v>
      </c>
      <c r="K43" s="63"/>
      <c r="L43" s="63"/>
      <c r="M43" s="40">
        <v>10</v>
      </c>
      <c r="N43" s="44" t="s">
        <v>15</v>
      </c>
      <c r="O43" s="44" t="s">
        <v>28</v>
      </c>
      <c r="P43" s="44" t="s">
        <v>29</v>
      </c>
      <c r="Q43" s="44"/>
      <c r="R43" s="5">
        <v>0.52431024449789698</v>
      </c>
      <c r="S43" s="5">
        <v>0.55604815276048158</v>
      </c>
      <c r="T43" s="35"/>
      <c r="U43" s="34" t="s">
        <v>85</v>
      </c>
      <c r="V43" s="63"/>
      <c r="W43" s="63"/>
      <c r="X43" s="57">
        <v>10</v>
      </c>
      <c r="Y43" s="57" t="s">
        <v>15</v>
      </c>
      <c r="Z43" s="57" t="s">
        <v>32</v>
      </c>
      <c r="AA43" s="57" t="s">
        <v>29</v>
      </c>
      <c r="AB43" s="57"/>
      <c r="AC43" s="60">
        <f t="shared" si="2"/>
        <v>0.3971047081814581</v>
      </c>
      <c r="AD43" s="60">
        <f t="shared" si="3"/>
        <v>0.35749579866975251</v>
      </c>
      <c r="AE43" s="59"/>
      <c r="AF43" s="61" t="s">
        <v>84</v>
      </c>
      <c r="AG43" s="55"/>
      <c r="AH43" s="57">
        <v>10</v>
      </c>
      <c r="AI43" s="57" t="s">
        <v>15</v>
      </c>
      <c r="AJ43" s="57" t="s">
        <v>32</v>
      </c>
      <c r="AK43" s="57" t="s">
        <v>29</v>
      </c>
      <c r="AL43" s="57"/>
      <c r="AM43" s="60">
        <f t="shared" si="4"/>
        <v>0.41944819559831759</v>
      </c>
      <c r="AN43" s="60">
        <f t="shared" si="4"/>
        <v>0.44483852220838527</v>
      </c>
      <c r="AO43" s="59"/>
      <c r="AP43" s="61" t="s">
        <v>85</v>
      </c>
    </row>
    <row r="44" spans="2:42">
      <c r="B44" s="40">
        <v>11</v>
      </c>
      <c r="C44" s="44" t="s">
        <v>14</v>
      </c>
      <c r="D44" s="44" t="s">
        <v>28</v>
      </c>
      <c r="E44" s="44" t="s">
        <v>29</v>
      </c>
      <c r="F44" s="44"/>
      <c r="G44" s="5">
        <v>0.27904422343153817</v>
      </c>
      <c r="H44" s="5">
        <v>0.23715018452492656</v>
      </c>
      <c r="I44" s="35"/>
      <c r="J44" s="34" t="s">
        <v>84</v>
      </c>
      <c r="K44" s="63"/>
      <c r="L44" s="63"/>
      <c r="M44" s="40">
        <v>11</v>
      </c>
      <c r="N44" s="44" t="s">
        <v>14</v>
      </c>
      <c r="O44" s="44" t="s">
        <v>28</v>
      </c>
      <c r="P44" s="44" t="s">
        <v>29</v>
      </c>
      <c r="Q44" s="44"/>
      <c r="R44" s="5">
        <v>0.29625070369675371</v>
      </c>
      <c r="S44" s="5">
        <v>0.31196096828673303</v>
      </c>
      <c r="T44" s="35"/>
      <c r="U44" s="34" t="s">
        <v>85</v>
      </c>
      <c r="V44" s="63"/>
      <c r="W44" s="63"/>
      <c r="X44" s="57">
        <v>11</v>
      </c>
      <c r="Y44" s="57" t="s">
        <v>14</v>
      </c>
      <c r="Z44" s="57" t="s">
        <v>32</v>
      </c>
      <c r="AA44" s="57" t="s">
        <v>29</v>
      </c>
      <c r="AB44" s="57"/>
      <c r="AC44" s="60">
        <f t="shared" si="2"/>
        <v>0.22323537874523056</v>
      </c>
      <c r="AD44" s="60">
        <f t="shared" si="3"/>
        <v>0.18972014761994127</v>
      </c>
      <c r="AE44" s="59"/>
      <c r="AF44" s="61" t="s">
        <v>84</v>
      </c>
      <c r="AG44" s="55"/>
      <c r="AH44" s="57">
        <v>11</v>
      </c>
      <c r="AI44" s="57" t="s">
        <v>14</v>
      </c>
      <c r="AJ44" s="57" t="s">
        <v>32</v>
      </c>
      <c r="AK44" s="57" t="s">
        <v>29</v>
      </c>
      <c r="AL44" s="57"/>
      <c r="AM44" s="60">
        <f t="shared" si="4"/>
        <v>0.23700056295740299</v>
      </c>
      <c r="AN44" s="60">
        <f t="shared" si="4"/>
        <v>0.24956877462938643</v>
      </c>
      <c r="AO44" s="59"/>
      <c r="AP44" s="61" t="s">
        <v>85</v>
      </c>
    </row>
    <row r="45" spans="2:42">
      <c r="B45" s="40">
        <v>12</v>
      </c>
      <c r="C45" s="44" t="s">
        <v>49</v>
      </c>
      <c r="D45" s="44" t="s">
        <v>28</v>
      </c>
      <c r="E45" s="44" t="s">
        <v>29</v>
      </c>
      <c r="F45" s="44"/>
      <c r="G45" s="5">
        <v>0.3900135526782178</v>
      </c>
      <c r="H45" s="5">
        <v>0.32418006296782809</v>
      </c>
      <c r="I45" s="35"/>
      <c r="J45" s="34" t="s">
        <v>84</v>
      </c>
      <c r="K45" s="63"/>
      <c r="L45" s="63"/>
      <c r="M45" s="40">
        <v>12</v>
      </c>
      <c r="N45" s="44" t="s">
        <v>49</v>
      </c>
      <c r="O45" s="44" t="s">
        <v>28</v>
      </c>
      <c r="P45" s="44" t="s">
        <v>29</v>
      </c>
      <c r="Q45" s="44"/>
      <c r="R45" s="5">
        <v>0.40996309501469946</v>
      </c>
      <c r="S45" s="5">
        <v>0.42093534329976445</v>
      </c>
      <c r="T45" s="35"/>
      <c r="U45" s="34" t="s">
        <v>85</v>
      </c>
      <c r="V45" s="63"/>
      <c r="W45" s="63"/>
      <c r="X45" s="57">
        <v>12</v>
      </c>
      <c r="Y45" s="57" t="s">
        <v>49</v>
      </c>
      <c r="Z45" s="57" t="s">
        <v>32</v>
      </c>
      <c r="AA45" s="57" t="s">
        <v>29</v>
      </c>
      <c r="AB45" s="57"/>
      <c r="AC45" s="60">
        <f t="shared" si="2"/>
        <v>0.31201084214257424</v>
      </c>
      <c r="AD45" s="60">
        <f t="shared" si="3"/>
        <v>0.2593440503742625</v>
      </c>
      <c r="AE45" s="59"/>
      <c r="AF45" s="61" t="s">
        <v>84</v>
      </c>
      <c r="AG45" s="55"/>
      <c r="AH45" s="57">
        <v>12</v>
      </c>
      <c r="AI45" s="57" t="s">
        <v>49</v>
      </c>
      <c r="AJ45" s="57" t="s">
        <v>32</v>
      </c>
      <c r="AK45" s="57" t="s">
        <v>29</v>
      </c>
      <c r="AL45" s="57"/>
      <c r="AM45" s="60">
        <f t="shared" si="4"/>
        <v>0.3279704760117596</v>
      </c>
      <c r="AN45" s="60">
        <f t="shared" si="4"/>
        <v>0.33674827463981161</v>
      </c>
      <c r="AO45" s="59"/>
      <c r="AP45" s="61" t="s">
        <v>85</v>
      </c>
    </row>
    <row r="46" spans="2:42">
      <c r="B46" s="40">
        <v>13</v>
      </c>
      <c r="C46" s="44" t="s">
        <v>13</v>
      </c>
      <c r="D46" s="44" t="s">
        <v>28</v>
      </c>
      <c r="E46" s="44" t="s">
        <v>29</v>
      </c>
      <c r="F46" s="44"/>
      <c r="G46" s="5">
        <v>0.59915949781486622</v>
      </c>
      <c r="H46" s="5">
        <v>0.46615368963186204</v>
      </c>
      <c r="I46" s="35"/>
      <c r="J46" s="34" t="s">
        <v>84</v>
      </c>
      <c r="K46" s="63"/>
      <c r="L46" s="63"/>
      <c r="M46" s="40">
        <v>13</v>
      </c>
      <c r="N46" s="44" t="s">
        <v>13</v>
      </c>
      <c r="O46" s="44" t="s">
        <v>28</v>
      </c>
      <c r="P46" s="44" t="s">
        <v>29</v>
      </c>
      <c r="Q46" s="44"/>
      <c r="R46" s="5">
        <v>0.61182671764181895</v>
      </c>
      <c r="S46" s="5">
        <v>0.57129161419557006</v>
      </c>
      <c r="T46" s="35"/>
      <c r="U46" s="34" t="s">
        <v>85</v>
      </c>
      <c r="V46" s="63"/>
      <c r="W46" s="63"/>
      <c r="X46" s="57">
        <v>13</v>
      </c>
      <c r="Y46" s="57" t="s">
        <v>13</v>
      </c>
      <c r="Z46" s="57" t="s">
        <v>32</v>
      </c>
      <c r="AA46" s="57" t="s">
        <v>29</v>
      </c>
      <c r="AB46" s="57"/>
      <c r="AC46" s="60">
        <f t="shared" si="2"/>
        <v>0.47932759825189297</v>
      </c>
      <c r="AD46" s="60">
        <f t="shared" si="3"/>
        <v>0.37292295170548967</v>
      </c>
      <c r="AE46" s="59"/>
      <c r="AF46" s="61" t="s">
        <v>84</v>
      </c>
      <c r="AG46" s="55"/>
      <c r="AH46" s="57">
        <v>13</v>
      </c>
      <c r="AI46" s="57" t="s">
        <v>13</v>
      </c>
      <c r="AJ46" s="57" t="s">
        <v>32</v>
      </c>
      <c r="AK46" s="57" t="s">
        <v>29</v>
      </c>
      <c r="AL46" s="57"/>
      <c r="AM46" s="60">
        <f t="shared" si="4"/>
        <v>0.48946137411345519</v>
      </c>
      <c r="AN46" s="60">
        <f t="shared" si="4"/>
        <v>0.4570332913564561</v>
      </c>
      <c r="AO46" s="59"/>
      <c r="AP46" s="61" t="s">
        <v>85</v>
      </c>
    </row>
    <row r="47" spans="2:42">
      <c r="B47" s="40">
        <v>14</v>
      </c>
      <c r="C47" s="44" t="s">
        <v>12</v>
      </c>
      <c r="D47" s="44" t="s">
        <v>28</v>
      </c>
      <c r="E47" s="44" t="s">
        <v>29</v>
      </c>
      <c r="F47" s="44"/>
      <c r="G47" s="5">
        <v>0.34320022518296117</v>
      </c>
      <c r="H47" s="5">
        <v>0.26810170763745544</v>
      </c>
      <c r="I47" s="35"/>
      <c r="J47" s="34" t="s">
        <v>84</v>
      </c>
      <c r="K47" s="63"/>
      <c r="L47" s="63"/>
      <c r="M47" s="40">
        <v>14</v>
      </c>
      <c r="N47" s="44" t="s">
        <v>12</v>
      </c>
      <c r="O47" s="44" t="s">
        <v>28</v>
      </c>
      <c r="P47" s="44" t="s">
        <v>29</v>
      </c>
      <c r="Q47" s="44"/>
      <c r="R47" s="5">
        <v>0.35221204728842187</v>
      </c>
      <c r="S47" s="5">
        <v>0.3319354475511353</v>
      </c>
      <c r="T47" s="35"/>
      <c r="U47" s="34" t="s">
        <v>85</v>
      </c>
      <c r="V47" s="63"/>
      <c r="W47" s="63"/>
      <c r="X47" s="57">
        <v>14</v>
      </c>
      <c r="Y47" s="57" t="s">
        <v>12</v>
      </c>
      <c r="Z47" s="57" t="s">
        <v>32</v>
      </c>
      <c r="AA47" s="57" t="s">
        <v>29</v>
      </c>
      <c r="AB47" s="57"/>
      <c r="AC47" s="60">
        <f t="shared" si="2"/>
        <v>0.27456018014636896</v>
      </c>
      <c r="AD47" s="60">
        <f t="shared" si="3"/>
        <v>0.21448136610996438</v>
      </c>
      <c r="AE47" s="59"/>
      <c r="AF47" s="61" t="s">
        <v>84</v>
      </c>
      <c r="AG47" s="55"/>
      <c r="AH47" s="57">
        <v>14</v>
      </c>
      <c r="AI47" s="57" t="s">
        <v>12</v>
      </c>
      <c r="AJ47" s="57" t="s">
        <v>32</v>
      </c>
      <c r="AK47" s="57" t="s">
        <v>29</v>
      </c>
      <c r="AL47" s="57"/>
      <c r="AM47" s="60">
        <f t="shared" si="4"/>
        <v>0.2817696378307375</v>
      </c>
      <c r="AN47" s="60">
        <f t="shared" si="4"/>
        <v>0.26554835804090826</v>
      </c>
      <c r="AO47" s="59"/>
      <c r="AP47" s="61" t="s">
        <v>85</v>
      </c>
    </row>
    <row r="48" spans="2:42">
      <c r="B48" s="40">
        <v>15</v>
      </c>
      <c r="C48" s="44" t="s">
        <v>50</v>
      </c>
      <c r="D48" s="44" t="s">
        <v>28</v>
      </c>
      <c r="E48" s="44" t="s">
        <v>29</v>
      </c>
      <c r="F48" s="44"/>
      <c r="G48" s="5">
        <v>0.44214252204916493</v>
      </c>
      <c r="H48" s="5">
        <v>0.32855601426158754</v>
      </c>
      <c r="I48" s="35"/>
      <c r="J48" s="34" t="s">
        <v>84</v>
      </c>
      <c r="K48" s="63"/>
      <c r="L48" s="63"/>
      <c r="M48" s="40">
        <v>15</v>
      </c>
      <c r="N48" s="44" t="s">
        <v>50</v>
      </c>
      <c r="O48" s="44" t="s">
        <v>28</v>
      </c>
      <c r="P48" s="44" t="s">
        <v>29</v>
      </c>
      <c r="Q48" s="44"/>
      <c r="R48" s="5">
        <v>0.44965237380371553</v>
      </c>
      <c r="S48" s="5">
        <v>0.41491930943891914</v>
      </c>
      <c r="T48" s="35"/>
      <c r="U48" s="34" t="s">
        <v>85</v>
      </c>
      <c r="V48" s="63"/>
      <c r="W48" s="63"/>
      <c r="X48" s="57">
        <v>15</v>
      </c>
      <c r="Y48" s="57" t="s">
        <v>50</v>
      </c>
      <c r="Z48" s="57" t="s">
        <v>32</v>
      </c>
      <c r="AA48" s="57" t="s">
        <v>29</v>
      </c>
      <c r="AB48" s="57"/>
      <c r="AC48" s="60">
        <f t="shared" si="2"/>
        <v>0.35371401763933197</v>
      </c>
      <c r="AD48" s="60">
        <f t="shared" si="3"/>
        <v>0.26284481140927002</v>
      </c>
      <c r="AE48" s="59"/>
      <c r="AF48" s="61" t="s">
        <v>84</v>
      </c>
      <c r="AG48" s="55"/>
      <c r="AH48" s="57">
        <v>15</v>
      </c>
      <c r="AI48" s="57" t="s">
        <v>50</v>
      </c>
      <c r="AJ48" s="57" t="s">
        <v>32</v>
      </c>
      <c r="AK48" s="57" t="s">
        <v>29</v>
      </c>
      <c r="AL48" s="57"/>
      <c r="AM48" s="60">
        <f t="shared" si="4"/>
        <v>0.35972189904297247</v>
      </c>
      <c r="AN48" s="60">
        <f t="shared" si="4"/>
        <v>0.33193544755113535</v>
      </c>
      <c r="AO48" s="59"/>
      <c r="AP48" s="61" t="s">
        <v>85</v>
      </c>
    </row>
    <row r="49" spans="2:42">
      <c r="B49" s="40">
        <v>16</v>
      </c>
      <c r="C49" s="44" t="s">
        <v>11</v>
      </c>
      <c r="D49" s="44" t="s">
        <v>28</v>
      </c>
      <c r="E49" s="44" t="s">
        <v>29</v>
      </c>
      <c r="F49" s="44"/>
      <c r="G49" s="5">
        <v>0.61190687130263033</v>
      </c>
      <c r="H49" s="5">
        <v>0.5039979832098429</v>
      </c>
      <c r="I49" s="35"/>
      <c r="J49" s="34" t="s">
        <v>84</v>
      </c>
      <c r="K49" s="63"/>
      <c r="L49" s="63"/>
      <c r="M49" s="40">
        <v>16</v>
      </c>
      <c r="N49" s="44" t="s">
        <v>11</v>
      </c>
      <c r="O49" s="44" t="s">
        <v>28</v>
      </c>
      <c r="P49" s="44" t="s">
        <v>29</v>
      </c>
      <c r="Q49" s="44"/>
      <c r="R49" s="5">
        <v>0.62079348561615399</v>
      </c>
      <c r="S49" s="5">
        <v>0.59540315900608642</v>
      </c>
      <c r="T49" s="35"/>
      <c r="U49" s="34" t="s">
        <v>85</v>
      </c>
      <c r="V49" s="63"/>
      <c r="W49" s="63"/>
      <c r="X49" s="57">
        <v>16</v>
      </c>
      <c r="Y49" s="57" t="s">
        <v>11</v>
      </c>
      <c r="Z49" s="57" t="s">
        <v>32</v>
      </c>
      <c r="AA49" s="57" t="s">
        <v>29</v>
      </c>
      <c r="AB49" s="57"/>
      <c r="AC49" s="60">
        <f t="shared" si="2"/>
        <v>0.4895254970421043</v>
      </c>
      <c r="AD49" s="60">
        <f t="shared" si="3"/>
        <v>0.40319838656787432</v>
      </c>
      <c r="AE49" s="59"/>
      <c r="AF49" s="61" t="s">
        <v>84</v>
      </c>
      <c r="AG49" s="55"/>
      <c r="AH49" s="57">
        <v>16</v>
      </c>
      <c r="AI49" s="57" t="s">
        <v>11</v>
      </c>
      <c r="AJ49" s="57" t="s">
        <v>32</v>
      </c>
      <c r="AK49" s="57" t="s">
        <v>29</v>
      </c>
      <c r="AL49" s="57"/>
      <c r="AM49" s="60">
        <f t="shared" si="4"/>
        <v>0.4966347884929232</v>
      </c>
      <c r="AN49" s="60">
        <f t="shared" si="4"/>
        <v>0.47632252720486917</v>
      </c>
      <c r="AO49" s="59"/>
      <c r="AP49" s="61" t="s">
        <v>85</v>
      </c>
    </row>
    <row r="50" spans="2:42">
      <c r="B50" s="40">
        <v>17</v>
      </c>
      <c r="C50" s="44" t="s">
        <v>10</v>
      </c>
      <c r="D50" s="44" t="s">
        <v>28</v>
      </c>
      <c r="E50" s="44" t="s">
        <v>29</v>
      </c>
      <c r="F50" s="44"/>
      <c r="G50" s="5">
        <v>0.35161068368049048</v>
      </c>
      <c r="H50" s="5">
        <v>0.28278476261962854</v>
      </c>
      <c r="I50" s="35"/>
      <c r="J50" s="34" t="s">
        <v>84</v>
      </c>
      <c r="K50" s="63"/>
      <c r="L50" s="63"/>
      <c r="M50" s="40">
        <v>17</v>
      </c>
      <c r="N50" s="44" t="s">
        <v>10</v>
      </c>
      <c r="O50" s="44" t="s">
        <v>28</v>
      </c>
      <c r="P50" s="44" t="s">
        <v>29</v>
      </c>
      <c r="Q50" s="44"/>
      <c r="R50" s="5">
        <v>0.35834365421905306</v>
      </c>
      <c r="S50" s="5">
        <v>0.34188528179145566</v>
      </c>
      <c r="T50" s="35"/>
      <c r="U50" s="34" t="s">
        <v>85</v>
      </c>
      <c r="V50" s="63"/>
      <c r="W50" s="63"/>
      <c r="X50" s="57">
        <v>17</v>
      </c>
      <c r="Y50" s="57" t="s">
        <v>10</v>
      </c>
      <c r="Z50" s="57" t="s">
        <v>32</v>
      </c>
      <c r="AA50" s="57" t="s">
        <v>29</v>
      </c>
      <c r="AB50" s="57"/>
      <c r="AC50" s="60">
        <f t="shared" si="2"/>
        <v>0.28128854694439237</v>
      </c>
      <c r="AD50" s="60">
        <f t="shared" si="3"/>
        <v>0.22622781009570284</v>
      </c>
      <c r="AE50" s="59"/>
      <c r="AF50" s="61" t="s">
        <v>84</v>
      </c>
      <c r="AG50" s="55"/>
      <c r="AH50" s="57">
        <v>17</v>
      </c>
      <c r="AI50" s="57" t="s">
        <v>10</v>
      </c>
      <c r="AJ50" s="57" t="s">
        <v>32</v>
      </c>
      <c r="AK50" s="57" t="s">
        <v>29</v>
      </c>
      <c r="AL50" s="57"/>
      <c r="AM50" s="60">
        <f t="shared" si="4"/>
        <v>0.28667492337524247</v>
      </c>
      <c r="AN50" s="60">
        <f t="shared" si="4"/>
        <v>0.27350822543316455</v>
      </c>
      <c r="AO50" s="59"/>
      <c r="AP50" s="61" t="s">
        <v>85</v>
      </c>
    </row>
    <row r="51" spans="2:42">
      <c r="B51" s="40">
        <v>18</v>
      </c>
      <c r="C51" s="44" t="s">
        <v>51</v>
      </c>
      <c r="D51" s="44" t="s">
        <v>28</v>
      </c>
      <c r="E51" s="44" t="s">
        <v>29</v>
      </c>
      <c r="F51" s="44"/>
      <c r="G51" s="5">
        <v>0.47579658472508918</v>
      </c>
      <c r="H51" s="5">
        <v>0.37804382727632874</v>
      </c>
      <c r="I51" s="35"/>
      <c r="J51" s="34" t="s">
        <v>84</v>
      </c>
      <c r="K51" s="63"/>
      <c r="L51" s="63"/>
      <c r="M51" s="40">
        <v>18</v>
      </c>
      <c r="N51" s="44" t="s">
        <v>51</v>
      </c>
      <c r="O51" s="44" t="s">
        <v>28</v>
      </c>
      <c r="P51" s="44" t="s">
        <v>29</v>
      </c>
      <c r="Q51" s="44"/>
      <c r="R51" s="5">
        <v>0.48277892454285776</v>
      </c>
      <c r="S51" s="5">
        <v>0.46382685932320017</v>
      </c>
      <c r="T51" s="35"/>
      <c r="U51" s="34" t="s">
        <v>85</v>
      </c>
      <c r="V51" s="63"/>
      <c r="W51" s="63"/>
      <c r="X51" s="57">
        <v>18</v>
      </c>
      <c r="Y51" s="57" t="s">
        <v>51</v>
      </c>
      <c r="Z51" s="57" t="s">
        <v>32</v>
      </c>
      <c r="AA51" s="57" t="s">
        <v>29</v>
      </c>
      <c r="AB51" s="57"/>
      <c r="AC51" s="60">
        <f t="shared" si="2"/>
        <v>0.38063726778007134</v>
      </c>
      <c r="AD51" s="60">
        <f t="shared" si="3"/>
        <v>0.302435061821063</v>
      </c>
      <c r="AE51" s="59"/>
      <c r="AF51" s="61" t="s">
        <v>84</v>
      </c>
      <c r="AG51" s="55"/>
      <c r="AH51" s="57">
        <v>18</v>
      </c>
      <c r="AI51" s="57" t="s">
        <v>51</v>
      </c>
      <c r="AJ51" s="57" t="s">
        <v>32</v>
      </c>
      <c r="AK51" s="57" t="s">
        <v>29</v>
      </c>
      <c r="AL51" s="57"/>
      <c r="AM51" s="60">
        <f t="shared" si="4"/>
        <v>0.38622313963428623</v>
      </c>
      <c r="AN51" s="60">
        <f t="shared" si="4"/>
        <v>0.37106148745856016</v>
      </c>
      <c r="AO51" s="59"/>
      <c r="AP51" s="61" t="s">
        <v>85</v>
      </c>
    </row>
    <row r="52" spans="2:42">
      <c r="B52" s="40">
        <v>19</v>
      </c>
      <c r="C52" s="44" t="s">
        <v>9</v>
      </c>
      <c r="D52" s="44" t="s">
        <v>28</v>
      </c>
      <c r="E52" s="44" t="s">
        <v>29</v>
      </c>
      <c r="F52" s="44"/>
      <c r="G52" s="5">
        <v>0.56309553341358143</v>
      </c>
      <c r="H52" s="5">
        <v>0.47685567694483477</v>
      </c>
      <c r="I52" s="35"/>
      <c r="J52" s="34" t="s">
        <v>84</v>
      </c>
      <c r="K52" s="63"/>
      <c r="L52" s="63"/>
      <c r="M52" s="40">
        <v>19</v>
      </c>
      <c r="N52" s="44" t="s">
        <v>9</v>
      </c>
      <c r="O52" s="44" t="s">
        <v>28</v>
      </c>
      <c r="P52" s="44" t="s">
        <v>29</v>
      </c>
      <c r="Q52" s="44"/>
      <c r="R52" s="5">
        <v>0.59480136299767961</v>
      </c>
      <c r="S52" s="5">
        <v>0.58465549753076818</v>
      </c>
      <c r="T52" s="35"/>
      <c r="U52" s="34" t="s">
        <v>85</v>
      </c>
      <c r="V52" s="63"/>
      <c r="W52" s="63"/>
      <c r="X52" s="57">
        <v>19</v>
      </c>
      <c r="Y52" s="57" t="s">
        <v>9</v>
      </c>
      <c r="Z52" s="57" t="s">
        <v>32</v>
      </c>
      <c r="AA52" s="57" t="s">
        <v>29</v>
      </c>
      <c r="AB52" s="57"/>
      <c r="AC52" s="60">
        <f t="shared" si="2"/>
        <v>0.45047642673086519</v>
      </c>
      <c r="AD52" s="60">
        <f t="shared" si="3"/>
        <v>0.38148454155586786</v>
      </c>
      <c r="AE52" s="59"/>
      <c r="AF52" s="61" t="s">
        <v>84</v>
      </c>
      <c r="AG52" s="55"/>
      <c r="AH52" s="57">
        <v>19</v>
      </c>
      <c r="AI52" s="57" t="s">
        <v>9</v>
      </c>
      <c r="AJ52" s="57" t="s">
        <v>32</v>
      </c>
      <c r="AK52" s="57" t="s">
        <v>29</v>
      </c>
      <c r="AL52" s="57"/>
      <c r="AM52" s="60">
        <f t="shared" si="4"/>
        <v>0.47584109039814371</v>
      </c>
      <c r="AN52" s="60">
        <f t="shared" si="4"/>
        <v>0.46772439802461457</v>
      </c>
      <c r="AO52" s="59"/>
      <c r="AP52" s="61" t="s">
        <v>85</v>
      </c>
    </row>
    <row r="53" spans="2:42">
      <c r="B53" s="40">
        <v>20</v>
      </c>
      <c r="C53" s="44" t="s">
        <v>8</v>
      </c>
      <c r="D53" s="44" t="s">
        <v>28</v>
      </c>
      <c r="E53" s="44" t="s">
        <v>29</v>
      </c>
      <c r="F53" s="44"/>
      <c r="G53" s="5">
        <v>0.31924665968065347</v>
      </c>
      <c r="H53" s="5">
        <v>0.25314382191148288</v>
      </c>
      <c r="I53" s="35"/>
      <c r="J53" s="34" t="s">
        <v>84</v>
      </c>
      <c r="K53" s="63"/>
      <c r="L53" s="63"/>
      <c r="M53" s="40">
        <v>20</v>
      </c>
      <c r="N53" s="44" t="s">
        <v>8</v>
      </c>
      <c r="O53" s="44" t="s">
        <v>28</v>
      </c>
      <c r="P53" s="44" t="s">
        <v>29</v>
      </c>
      <c r="Q53" s="44"/>
      <c r="R53" s="5">
        <v>0.34027938078902592</v>
      </c>
      <c r="S53" s="5">
        <v>0.32826068301281308</v>
      </c>
      <c r="T53" s="35"/>
      <c r="U53" s="34" t="s">
        <v>85</v>
      </c>
      <c r="V53" s="63"/>
      <c r="W53" s="63"/>
      <c r="X53" s="57">
        <v>20</v>
      </c>
      <c r="Y53" s="57" t="s">
        <v>8</v>
      </c>
      <c r="Z53" s="57" t="s">
        <v>32</v>
      </c>
      <c r="AA53" s="57" t="s">
        <v>29</v>
      </c>
      <c r="AB53" s="57"/>
      <c r="AC53" s="60">
        <f t="shared" si="2"/>
        <v>0.25539732774452278</v>
      </c>
      <c r="AD53" s="60">
        <f t="shared" si="3"/>
        <v>0.2025150575291863</v>
      </c>
      <c r="AE53" s="59"/>
      <c r="AF53" s="61" t="s">
        <v>84</v>
      </c>
      <c r="AG53" s="55"/>
      <c r="AH53" s="57">
        <v>20</v>
      </c>
      <c r="AI53" s="57" t="s">
        <v>8</v>
      </c>
      <c r="AJ53" s="57" t="s">
        <v>32</v>
      </c>
      <c r="AK53" s="57" t="s">
        <v>29</v>
      </c>
      <c r="AL53" s="57"/>
      <c r="AM53" s="60">
        <f t="shared" si="4"/>
        <v>0.27222350463122075</v>
      </c>
      <c r="AN53" s="60">
        <f t="shared" si="4"/>
        <v>0.2626085464102505</v>
      </c>
      <c r="AO53" s="59"/>
      <c r="AP53" s="61" t="s">
        <v>85</v>
      </c>
    </row>
    <row r="54" spans="2:42">
      <c r="B54" s="40">
        <v>21</v>
      </c>
      <c r="C54" s="44" t="s">
        <v>52</v>
      </c>
      <c r="D54" s="44" t="s">
        <v>28</v>
      </c>
      <c r="E54" s="44" t="s">
        <v>29</v>
      </c>
      <c r="F54" s="44"/>
      <c r="G54" s="5">
        <v>0.45630512291236625</v>
      </c>
      <c r="H54" s="5">
        <v>0.353371176580972</v>
      </c>
      <c r="I54" s="35"/>
      <c r="J54" s="34" t="s">
        <v>84</v>
      </c>
      <c r="K54" s="63"/>
      <c r="L54" s="63"/>
      <c r="M54" s="40">
        <v>21</v>
      </c>
      <c r="N54" s="44" t="s">
        <v>52</v>
      </c>
      <c r="O54" s="44" t="s">
        <v>28</v>
      </c>
      <c r="P54" s="44" t="s">
        <v>29</v>
      </c>
      <c r="Q54" s="44"/>
      <c r="R54" s="5">
        <v>0.48177331581910299</v>
      </c>
      <c r="S54" s="5">
        <v>0.47116156877462934</v>
      </c>
      <c r="T54" s="35"/>
      <c r="U54" s="34" t="s">
        <v>85</v>
      </c>
      <c r="V54" s="63"/>
      <c r="W54" s="63"/>
      <c r="X54" s="57">
        <v>21</v>
      </c>
      <c r="Y54" s="57" t="s">
        <v>52</v>
      </c>
      <c r="Z54" s="57" t="s">
        <v>32</v>
      </c>
      <c r="AA54" s="57" t="s">
        <v>29</v>
      </c>
      <c r="AB54" s="57"/>
      <c r="AC54" s="60">
        <f t="shared" si="2"/>
        <v>0.36504409832989304</v>
      </c>
      <c r="AD54" s="60">
        <f t="shared" si="3"/>
        <v>0.28269694126477762</v>
      </c>
      <c r="AE54" s="59"/>
      <c r="AF54" s="61" t="s">
        <v>84</v>
      </c>
      <c r="AG54" s="55"/>
      <c r="AH54" s="57">
        <v>21</v>
      </c>
      <c r="AI54" s="57" t="s">
        <v>52</v>
      </c>
      <c r="AJ54" s="57" t="s">
        <v>32</v>
      </c>
      <c r="AK54" s="57" t="s">
        <v>29</v>
      </c>
      <c r="AL54" s="57"/>
      <c r="AM54" s="60">
        <f t="shared" si="4"/>
        <v>0.38541865265528241</v>
      </c>
      <c r="AN54" s="60">
        <f t="shared" si="4"/>
        <v>0.37692925501970348</v>
      </c>
      <c r="AO54" s="59"/>
      <c r="AP54" s="61" t="s">
        <v>85</v>
      </c>
    </row>
    <row r="55" spans="2:42">
      <c r="B55" s="40">
        <v>22</v>
      </c>
      <c r="C55" s="44" t="s">
        <v>7</v>
      </c>
      <c r="D55" s="44" t="s">
        <v>28</v>
      </c>
      <c r="E55" s="44" t="s">
        <v>29</v>
      </c>
      <c r="F55" s="44"/>
      <c r="G55" s="5">
        <v>0.58265279933885683</v>
      </c>
      <c r="H55" s="5">
        <v>0.48972972358222877</v>
      </c>
      <c r="I55" s="35"/>
      <c r="J55" s="34" t="s">
        <v>84</v>
      </c>
      <c r="K55" s="63"/>
      <c r="L55" s="63"/>
      <c r="M55" s="40">
        <v>22</v>
      </c>
      <c r="N55" s="44" t="s">
        <v>7</v>
      </c>
      <c r="O55" s="44" t="s">
        <v>28</v>
      </c>
      <c r="P55" s="44" t="s">
        <v>29</v>
      </c>
      <c r="Q55" s="44"/>
      <c r="R55" s="5">
        <v>0.60399999241808211</v>
      </c>
      <c r="S55" s="5">
        <v>0.588931385538629</v>
      </c>
      <c r="T55" s="35"/>
      <c r="U55" s="34" t="s">
        <v>85</v>
      </c>
      <c r="V55" s="63"/>
      <c r="W55" s="63"/>
      <c r="X55" s="57">
        <v>22</v>
      </c>
      <c r="Y55" s="57" t="s">
        <v>7</v>
      </c>
      <c r="Z55" s="57" t="s">
        <v>32</v>
      </c>
      <c r="AA55" s="57" t="s">
        <v>29</v>
      </c>
      <c r="AB55" s="57"/>
      <c r="AC55" s="60">
        <f t="shared" si="2"/>
        <v>0.4661222394710855</v>
      </c>
      <c r="AD55" s="60">
        <f t="shared" si="3"/>
        <v>0.39178377886578303</v>
      </c>
      <c r="AE55" s="59"/>
      <c r="AF55" s="61" t="s">
        <v>84</v>
      </c>
      <c r="AG55" s="55"/>
      <c r="AH55" s="57">
        <v>22</v>
      </c>
      <c r="AI55" s="57" t="s">
        <v>7</v>
      </c>
      <c r="AJ55" s="57" t="s">
        <v>32</v>
      </c>
      <c r="AK55" s="57" t="s">
        <v>29</v>
      </c>
      <c r="AL55" s="57"/>
      <c r="AM55" s="60">
        <f t="shared" si="4"/>
        <v>0.48319999393446572</v>
      </c>
      <c r="AN55" s="60">
        <f t="shared" si="4"/>
        <v>0.47114510843090324</v>
      </c>
      <c r="AO55" s="59"/>
      <c r="AP55" s="61" t="s">
        <v>85</v>
      </c>
    </row>
    <row r="56" spans="2:42">
      <c r="B56" s="40">
        <v>23</v>
      </c>
      <c r="C56" s="44" t="s">
        <v>6</v>
      </c>
      <c r="D56" s="44" t="s">
        <v>28</v>
      </c>
      <c r="E56" s="44" t="s">
        <v>29</v>
      </c>
      <c r="F56" s="44"/>
      <c r="G56" s="5">
        <v>0.34317485898469058</v>
      </c>
      <c r="H56" s="5">
        <v>0.26639144304747669</v>
      </c>
      <c r="I56" s="35"/>
      <c r="J56" s="34" t="s">
        <v>84</v>
      </c>
      <c r="K56" s="63"/>
      <c r="L56" s="63"/>
      <c r="M56" s="40">
        <v>23</v>
      </c>
      <c r="N56" s="44" t="s">
        <v>6</v>
      </c>
      <c r="O56" s="44" t="s">
        <v>28</v>
      </c>
      <c r="P56" s="44" t="s">
        <v>29</v>
      </c>
      <c r="Q56" s="44"/>
      <c r="R56" s="5">
        <v>0.35884494386983629</v>
      </c>
      <c r="S56" s="5">
        <v>0.34395836322894785</v>
      </c>
      <c r="T56" s="35"/>
      <c r="U56" s="34" t="s">
        <v>85</v>
      </c>
      <c r="V56" s="63"/>
      <c r="W56" s="63"/>
      <c r="X56" s="57">
        <v>23</v>
      </c>
      <c r="Y56" s="57" t="s">
        <v>6</v>
      </c>
      <c r="Z56" s="57" t="s">
        <v>32</v>
      </c>
      <c r="AA56" s="57" t="s">
        <v>29</v>
      </c>
      <c r="AB56" s="57"/>
      <c r="AC56" s="60">
        <f t="shared" si="2"/>
        <v>0.27453988718775246</v>
      </c>
      <c r="AD56" s="60">
        <f t="shared" si="3"/>
        <v>0.21311315443798137</v>
      </c>
      <c r="AE56" s="59"/>
      <c r="AF56" s="61" t="s">
        <v>84</v>
      </c>
      <c r="AG56" s="55"/>
      <c r="AH56" s="57">
        <v>23</v>
      </c>
      <c r="AI56" s="57" t="s">
        <v>6</v>
      </c>
      <c r="AJ56" s="57" t="s">
        <v>32</v>
      </c>
      <c r="AK56" s="57" t="s">
        <v>29</v>
      </c>
      <c r="AL56" s="57"/>
      <c r="AM56" s="60">
        <f t="shared" si="4"/>
        <v>0.28707595509586903</v>
      </c>
      <c r="AN56" s="60">
        <f t="shared" si="4"/>
        <v>0.27516669058315829</v>
      </c>
      <c r="AO56" s="59"/>
      <c r="AP56" s="61" t="s">
        <v>85</v>
      </c>
    </row>
    <row r="57" spans="2:42">
      <c r="B57" s="40">
        <v>24</v>
      </c>
      <c r="C57" s="44" t="s">
        <v>53</v>
      </c>
      <c r="D57" s="44" t="s">
        <v>28</v>
      </c>
      <c r="E57" s="44" t="s">
        <v>29</v>
      </c>
      <c r="F57" s="44"/>
      <c r="G57" s="5">
        <v>0.44595900836095992</v>
      </c>
      <c r="H57" s="5">
        <v>0.36012176560121761</v>
      </c>
      <c r="I57" s="35"/>
      <c r="J57" s="34" t="s">
        <v>84</v>
      </c>
      <c r="K57" s="63"/>
      <c r="L57" s="63"/>
      <c r="M57" s="40">
        <v>24</v>
      </c>
      <c r="N57" s="44" t="s">
        <v>53</v>
      </c>
      <c r="O57" s="44" t="s">
        <v>28</v>
      </c>
      <c r="P57" s="44" t="s">
        <v>29</v>
      </c>
      <c r="Q57" s="44"/>
      <c r="R57" s="5">
        <v>0.46075853297470859</v>
      </c>
      <c r="S57" s="5">
        <v>0.44891891328370964</v>
      </c>
      <c r="T57" s="35"/>
      <c r="U57" s="34" t="s">
        <v>85</v>
      </c>
      <c r="V57" s="63"/>
      <c r="W57" s="63"/>
      <c r="X57" s="57">
        <v>24</v>
      </c>
      <c r="Y57" s="57" t="s">
        <v>53</v>
      </c>
      <c r="Z57" s="57" t="s">
        <v>32</v>
      </c>
      <c r="AA57" s="57" t="s">
        <v>29</v>
      </c>
      <c r="AB57" s="57"/>
      <c r="AC57" s="60">
        <f t="shared" si="2"/>
        <v>0.35676720668876793</v>
      </c>
      <c r="AD57" s="60">
        <f t="shared" si="3"/>
        <v>0.28809741248097409</v>
      </c>
      <c r="AE57" s="59"/>
      <c r="AF57" s="61" t="s">
        <v>84</v>
      </c>
      <c r="AG57" s="55"/>
      <c r="AH57" s="57">
        <v>24</v>
      </c>
      <c r="AI57" s="57" t="s">
        <v>53</v>
      </c>
      <c r="AJ57" s="57" t="s">
        <v>32</v>
      </c>
      <c r="AK57" s="57" t="s">
        <v>29</v>
      </c>
      <c r="AL57" s="57"/>
      <c r="AM57" s="60">
        <f t="shared" si="4"/>
        <v>0.36860682637976688</v>
      </c>
      <c r="AN57" s="60">
        <f t="shared" si="4"/>
        <v>0.35913513062696772</v>
      </c>
      <c r="AO57" s="59"/>
      <c r="AP57" s="61" t="s">
        <v>85</v>
      </c>
    </row>
    <row r="58" spans="2:42"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</row>
    <row r="59" spans="2:42"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</row>
    <row r="60" spans="2:42">
      <c r="C60" s="39" t="s">
        <v>0</v>
      </c>
      <c r="N60" s="39" t="s">
        <v>0</v>
      </c>
      <c r="X60" s="55"/>
      <c r="Y60" s="56" t="s">
        <v>0</v>
      </c>
      <c r="Z60" s="55"/>
      <c r="AA60" s="55"/>
      <c r="AB60" s="55"/>
      <c r="AC60" s="55"/>
      <c r="AD60" s="55"/>
      <c r="AE60" s="55"/>
      <c r="AF60" s="55"/>
      <c r="AG60" s="55"/>
      <c r="AH60" s="55"/>
      <c r="AI60" s="56" t="s">
        <v>0</v>
      </c>
      <c r="AJ60" s="55"/>
      <c r="AK60" s="55"/>
      <c r="AL60" s="55"/>
      <c r="AM60" s="55"/>
      <c r="AN60" s="55"/>
      <c r="AO60" s="55"/>
      <c r="AP60" s="55"/>
    </row>
    <row r="61" spans="2:42">
      <c r="B61" s="40"/>
      <c r="C61" s="37" t="s">
        <v>1</v>
      </c>
      <c r="D61" s="33" t="s">
        <v>2</v>
      </c>
      <c r="E61" s="33" t="s">
        <v>3</v>
      </c>
      <c r="F61" s="33" t="s">
        <v>22</v>
      </c>
      <c r="G61" s="33" t="s">
        <v>5</v>
      </c>
      <c r="H61" s="33" t="s">
        <v>79</v>
      </c>
      <c r="I61" s="33" t="s">
        <v>24</v>
      </c>
      <c r="J61" s="33" t="s">
        <v>25</v>
      </c>
      <c r="M61" s="40"/>
      <c r="N61" s="37" t="s">
        <v>1</v>
      </c>
      <c r="O61" s="33" t="s">
        <v>2</v>
      </c>
      <c r="P61" s="33" t="s">
        <v>3</v>
      </c>
      <c r="Q61" s="33" t="s">
        <v>22</v>
      </c>
      <c r="R61" s="33" t="s">
        <v>5</v>
      </c>
      <c r="S61" s="33" t="s">
        <v>79</v>
      </c>
      <c r="T61" s="33" t="s">
        <v>24</v>
      </c>
      <c r="U61" s="33" t="s">
        <v>25</v>
      </c>
      <c r="X61" s="57"/>
      <c r="Y61" s="58" t="s">
        <v>1</v>
      </c>
      <c r="Z61" s="59" t="s">
        <v>2</v>
      </c>
      <c r="AA61" s="59" t="s">
        <v>3</v>
      </c>
      <c r="AB61" s="59" t="s">
        <v>22</v>
      </c>
      <c r="AC61" s="59" t="s">
        <v>5</v>
      </c>
      <c r="AD61" s="59" t="s">
        <v>79</v>
      </c>
      <c r="AE61" s="59" t="s">
        <v>24</v>
      </c>
      <c r="AF61" s="59" t="s">
        <v>25</v>
      </c>
      <c r="AG61" s="55"/>
      <c r="AH61" s="57"/>
      <c r="AI61" s="58" t="s">
        <v>1</v>
      </c>
      <c r="AJ61" s="59" t="s">
        <v>2</v>
      </c>
      <c r="AK61" s="59" t="s">
        <v>3</v>
      </c>
      <c r="AL61" s="59" t="s">
        <v>22</v>
      </c>
      <c r="AM61" s="59" t="s">
        <v>5</v>
      </c>
      <c r="AN61" s="59" t="s">
        <v>79</v>
      </c>
      <c r="AO61" s="59" t="s">
        <v>24</v>
      </c>
      <c r="AP61" s="59" t="s">
        <v>25</v>
      </c>
    </row>
    <row r="62" spans="2:42">
      <c r="B62" s="40">
        <v>1</v>
      </c>
      <c r="C62" s="44" t="s">
        <v>21</v>
      </c>
      <c r="D62" s="44" t="s">
        <v>28</v>
      </c>
      <c r="E62" s="44" t="s">
        <v>29</v>
      </c>
      <c r="F62" s="44"/>
      <c r="G62" s="5">
        <v>0.54600612998060916</v>
      </c>
      <c r="H62" s="5">
        <v>0.49648464377306556</v>
      </c>
      <c r="I62" s="35"/>
      <c r="J62" s="34" t="s">
        <v>86</v>
      </c>
      <c r="K62" s="63"/>
      <c r="L62" s="63"/>
      <c r="M62" s="40">
        <v>1</v>
      </c>
      <c r="N62" s="44" t="s">
        <v>21</v>
      </c>
      <c r="O62" s="44" t="s">
        <v>28</v>
      </c>
      <c r="P62" s="44" t="s">
        <v>29</v>
      </c>
      <c r="Q62" s="44"/>
      <c r="R62" s="5">
        <v>0.51680115093513479</v>
      </c>
      <c r="S62" s="5">
        <v>0.5193407143303933</v>
      </c>
      <c r="T62" s="35"/>
      <c r="U62" s="34" t="s">
        <v>87</v>
      </c>
      <c r="V62" s="63"/>
      <c r="W62" s="63"/>
      <c r="X62" s="57">
        <v>1</v>
      </c>
      <c r="Y62" s="57" t="s">
        <v>21</v>
      </c>
      <c r="Z62" s="57" t="s">
        <v>32</v>
      </c>
      <c r="AA62" s="57" t="s">
        <v>29</v>
      </c>
      <c r="AB62" s="57"/>
      <c r="AC62" s="60">
        <f t="shared" ref="AC62:AC85" si="5">+G62*0.8</f>
        <v>0.43680490398448735</v>
      </c>
      <c r="AD62" s="60">
        <f t="shared" ref="AD62:AD85" si="6">+H62*0.8</f>
        <v>0.39718771501845246</v>
      </c>
      <c r="AE62" s="59"/>
      <c r="AF62" s="61" t="s">
        <v>86</v>
      </c>
      <c r="AG62" s="55"/>
      <c r="AH62" s="57">
        <v>1</v>
      </c>
      <c r="AI62" s="57" t="s">
        <v>21</v>
      </c>
      <c r="AJ62" s="57" t="s">
        <v>32</v>
      </c>
      <c r="AK62" s="57" t="s">
        <v>29</v>
      </c>
      <c r="AL62" s="57"/>
      <c r="AM62" s="60">
        <f t="shared" ref="AM62:AN85" si="7">+R62*0.8</f>
        <v>0.41344092074810784</v>
      </c>
      <c r="AN62" s="60">
        <f t="shared" si="7"/>
        <v>0.41547257146431466</v>
      </c>
      <c r="AO62" s="59"/>
      <c r="AP62" s="61" t="s">
        <v>87</v>
      </c>
    </row>
    <row r="63" spans="2:42">
      <c r="B63" s="40">
        <v>2</v>
      </c>
      <c r="C63" s="44" t="s">
        <v>20</v>
      </c>
      <c r="D63" s="44" t="s">
        <v>28</v>
      </c>
      <c r="E63" s="44" t="s">
        <v>29</v>
      </c>
      <c r="F63" s="44"/>
      <c r="G63" s="5">
        <v>0.31406689810471</v>
      </c>
      <c r="H63" s="5">
        <v>0.27349366246438861</v>
      </c>
      <c r="I63" s="35"/>
      <c r="J63" s="34" t="s">
        <v>86</v>
      </c>
      <c r="K63" s="63"/>
      <c r="L63" s="63"/>
      <c r="M63" s="40">
        <v>2</v>
      </c>
      <c r="N63" s="44" t="s">
        <v>20</v>
      </c>
      <c r="O63" s="44" t="s">
        <v>28</v>
      </c>
      <c r="P63" s="44" t="s">
        <v>29</v>
      </c>
      <c r="Q63" s="44"/>
      <c r="R63" s="5">
        <v>0.29678570514679536</v>
      </c>
      <c r="S63" s="5">
        <v>0.28626671812893428</v>
      </c>
      <c r="T63" s="35"/>
      <c r="U63" s="34" t="s">
        <v>87</v>
      </c>
      <c r="V63" s="63"/>
      <c r="W63" s="63"/>
      <c r="X63" s="57">
        <v>2</v>
      </c>
      <c r="Y63" s="57" t="s">
        <v>20</v>
      </c>
      <c r="Z63" s="57" t="s">
        <v>32</v>
      </c>
      <c r="AA63" s="57" t="s">
        <v>29</v>
      </c>
      <c r="AB63" s="57"/>
      <c r="AC63" s="60">
        <f t="shared" si="5"/>
        <v>0.25125351848376803</v>
      </c>
      <c r="AD63" s="60">
        <f t="shared" si="6"/>
        <v>0.2187949299715109</v>
      </c>
      <c r="AE63" s="59"/>
      <c r="AF63" s="61" t="s">
        <v>86</v>
      </c>
      <c r="AG63" s="55"/>
      <c r="AH63" s="57">
        <v>2</v>
      </c>
      <c r="AI63" s="57" t="s">
        <v>20</v>
      </c>
      <c r="AJ63" s="57" t="s">
        <v>32</v>
      </c>
      <c r="AK63" s="57" t="s">
        <v>29</v>
      </c>
      <c r="AL63" s="57"/>
      <c r="AM63" s="60">
        <f t="shared" si="7"/>
        <v>0.23742856411743629</v>
      </c>
      <c r="AN63" s="60">
        <f t="shared" si="7"/>
        <v>0.22901337450314743</v>
      </c>
      <c r="AO63" s="59"/>
      <c r="AP63" s="61" t="s">
        <v>87</v>
      </c>
    </row>
    <row r="64" spans="2:42">
      <c r="B64" s="40">
        <v>3</v>
      </c>
      <c r="C64" s="44" t="s">
        <v>46</v>
      </c>
      <c r="D64" s="44" t="s">
        <v>28</v>
      </c>
      <c r="E64" s="44" t="s">
        <v>29</v>
      </c>
      <c r="F64" s="44"/>
      <c r="G64" s="5">
        <v>0.48382569766506706</v>
      </c>
      <c r="H64" s="5">
        <v>0.42715197169128483</v>
      </c>
      <c r="I64" s="35"/>
      <c r="J64" s="34" t="s">
        <v>86</v>
      </c>
      <c r="K64" s="63"/>
      <c r="L64" s="63"/>
      <c r="M64" s="40">
        <v>3</v>
      </c>
      <c r="N64" s="44" t="s">
        <v>46</v>
      </c>
      <c r="O64" s="44" t="s">
        <v>28</v>
      </c>
      <c r="P64" s="44" t="s">
        <v>29</v>
      </c>
      <c r="Q64" s="44"/>
      <c r="R64" s="5">
        <v>0.45653834812213484</v>
      </c>
      <c r="S64" s="5">
        <v>0.44604321368254551</v>
      </c>
      <c r="T64" s="35"/>
      <c r="U64" s="34" t="s">
        <v>87</v>
      </c>
      <c r="V64" s="63"/>
      <c r="W64" s="63"/>
      <c r="X64" s="57">
        <v>3</v>
      </c>
      <c r="Y64" s="57" t="s">
        <v>46</v>
      </c>
      <c r="Z64" s="57" t="s">
        <v>32</v>
      </c>
      <c r="AA64" s="57" t="s">
        <v>29</v>
      </c>
      <c r="AB64" s="57"/>
      <c r="AC64" s="60">
        <f t="shared" si="5"/>
        <v>0.38706055813205364</v>
      </c>
      <c r="AD64" s="60">
        <f t="shared" si="6"/>
        <v>0.34172157735302788</v>
      </c>
      <c r="AE64" s="59"/>
      <c r="AF64" s="61" t="s">
        <v>86</v>
      </c>
      <c r="AG64" s="55"/>
      <c r="AH64" s="57">
        <v>3</v>
      </c>
      <c r="AI64" s="57" t="s">
        <v>46</v>
      </c>
      <c r="AJ64" s="57" t="s">
        <v>32</v>
      </c>
      <c r="AK64" s="57" t="s">
        <v>29</v>
      </c>
      <c r="AL64" s="57"/>
      <c r="AM64" s="60">
        <f t="shared" si="7"/>
        <v>0.36523067849770791</v>
      </c>
      <c r="AN64" s="60">
        <f t="shared" si="7"/>
        <v>0.35683457094603643</v>
      </c>
      <c r="AO64" s="59"/>
      <c r="AP64" s="61" t="s">
        <v>87</v>
      </c>
    </row>
    <row r="65" spans="2:42">
      <c r="B65" s="40">
        <v>4</v>
      </c>
      <c r="C65" s="44" t="s">
        <v>19</v>
      </c>
      <c r="D65" s="44" t="s">
        <v>28</v>
      </c>
      <c r="E65" s="44" t="s">
        <v>29</v>
      </c>
      <c r="F65" s="44"/>
      <c r="G65" s="5">
        <v>0.56223963220116346</v>
      </c>
      <c r="H65" s="5">
        <v>0.60962657158941636</v>
      </c>
      <c r="I65" s="35"/>
      <c r="J65" s="34" t="s">
        <v>86</v>
      </c>
      <c r="K65" s="63"/>
      <c r="L65" s="63"/>
      <c r="M65" s="40">
        <v>4</v>
      </c>
      <c r="N65" s="44" t="s">
        <v>19</v>
      </c>
      <c r="O65" s="44" t="s">
        <v>28</v>
      </c>
      <c r="P65" s="44" t="s">
        <v>29</v>
      </c>
      <c r="Q65" s="44"/>
      <c r="R65" s="5">
        <v>0.53150215800337774</v>
      </c>
      <c r="S65" s="5">
        <v>0.63780258960405323</v>
      </c>
      <c r="T65" s="35"/>
      <c r="U65" s="34" t="s">
        <v>87</v>
      </c>
      <c r="V65" s="63"/>
      <c r="W65" s="63"/>
      <c r="X65" s="57">
        <v>4</v>
      </c>
      <c r="Y65" s="57" t="s">
        <v>19</v>
      </c>
      <c r="Z65" s="57" t="s">
        <v>32</v>
      </c>
      <c r="AA65" s="57" t="s">
        <v>29</v>
      </c>
      <c r="AB65" s="57"/>
      <c r="AC65" s="60">
        <f t="shared" si="5"/>
        <v>0.4497917057609308</v>
      </c>
      <c r="AD65" s="60">
        <f t="shared" si="6"/>
        <v>0.48770125727153313</v>
      </c>
      <c r="AE65" s="59"/>
      <c r="AF65" s="61" t="s">
        <v>86</v>
      </c>
      <c r="AG65" s="55"/>
      <c r="AH65" s="57">
        <v>4</v>
      </c>
      <c r="AI65" s="57" t="s">
        <v>19</v>
      </c>
      <c r="AJ65" s="57" t="s">
        <v>32</v>
      </c>
      <c r="AK65" s="57" t="s">
        <v>29</v>
      </c>
      <c r="AL65" s="57"/>
      <c r="AM65" s="60">
        <f t="shared" si="7"/>
        <v>0.42520172640270221</v>
      </c>
      <c r="AN65" s="60">
        <f t="shared" si="7"/>
        <v>0.51024207168324265</v>
      </c>
      <c r="AO65" s="59"/>
      <c r="AP65" s="61" t="s">
        <v>87</v>
      </c>
    </row>
    <row r="66" spans="2:42">
      <c r="B66" s="40">
        <v>5</v>
      </c>
      <c r="C66" s="44" t="s">
        <v>18</v>
      </c>
      <c r="D66" s="44" t="s">
        <v>28</v>
      </c>
      <c r="E66" s="44" t="s">
        <v>29</v>
      </c>
      <c r="F66" s="44"/>
      <c r="G66" s="5">
        <v>0.32744819451518636</v>
      </c>
      <c r="H66" s="5">
        <v>0.34099777497788375</v>
      </c>
      <c r="I66" s="35"/>
      <c r="J66" s="34" t="s">
        <v>86</v>
      </c>
      <c r="K66" s="63"/>
      <c r="L66" s="63"/>
      <c r="M66" s="40">
        <v>5</v>
      </c>
      <c r="N66" s="44" t="s">
        <v>18</v>
      </c>
      <c r="O66" s="44" t="s">
        <v>28</v>
      </c>
      <c r="P66" s="44" t="s">
        <v>29</v>
      </c>
      <c r="Q66" s="44"/>
      <c r="R66" s="5">
        <v>0.30938208723158989</v>
      </c>
      <c r="S66" s="5">
        <v>0.35680561885103068</v>
      </c>
      <c r="T66" s="35"/>
      <c r="U66" s="34" t="s">
        <v>87</v>
      </c>
      <c r="V66" s="63"/>
      <c r="W66" s="63"/>
      <c r="X66" s="57">
        <v>5</v>
      </c>
      <c r="Y66" s="57" t="s">
        <v>18</v>
      </c>
      <c r="Z66" s="57" t="s">
        <v>32</v>
      </c>
      <c r="AA66" s="57" t="s">
        <v>29</v>
      </c>
      <c r="AB66" s="57"/>
      <c r="AC66" s="60">
        <f t="shared" si="5"/>
        <v>0.26195855561214909</v>
      </c>
      <c r="AD66" s="60">
        <f t="shared" si="6"/>
        <v>0.27279821998230702</v>
      </c>
      <c r="AE66" s="59"/>
      <c r="AF66" s="61" t="s">
        <v>86</v>
      </c>
      <c r="AG66" s="55"/>
      <c r="AH66" s="57">
        <v>5</v>
      </c>
      <c r="AI66" s="57" t="s">
        <v>18</v>
      </c>
      <c r="AJ66" s="57" t="s">
        <v>32</v>
      </c>
      <c r="AK66" s="57" t="s">
        <v>29</v>
      </c>
      <c r="AL66" s="57"/>
      <c r="AM66" s="60">
        <f t="shared" si="7"/>
        <v>0.24750566978527191</v>
      </c>
      <c r="AN66" s="60">
        <f t="shared" si="7"/>
        <v>0.28544449508082453</v>
      </c>
      <c r="AO66" s="59"/>
      <c r="AP66" s="61" t="s">
        <v>87</v>
      </c>
    </row>
    <row r="67" spans="2:42">
      <c r="B67" s="40">
        <v>6</v>
      </c>
      <c r="C67" s="44" t="s">
        <v>47</v>
      </c>
      <c r="D67" s="44" t="s">
        <v>28</v>
      </c>
      <c r="E67" s="44" t="s">
        <v>29</v>
      </c>
      <c r="F67" s="44"/>
      <c r="G67" s="5">
        <v>0.49960592981797697</v>
      </c>
      <c r="H67" s="5">
        <v>0.48009007318446223</v>
      </c>
      <c r="I67" s="35"/>
      <c r="J67" s="34" t="s">
        <v>86</v>
      </c>
      <c r="K67" s="63"/>
      <c r="L67" s="63"/>
      <c r="M67" s="40">
        <v>6</v>
      </c>
      <c r="N67" s="44" t="s">
        <v>47</v>
      </c>
      <c r="O67" s="44" t="s">
        <v>28</v>
      </c>
      <c r="P67" s="44" t="s">
        <v>29</v>
      </c>
      <c r="Q67" s="44"/>
      <c r="R67" s="5">
        <v>0.47228373053105632</v>
      </c>
      <c r="S67" s="5">
        <v>0.50155751548132843</v>
      </c>
      <c r="T67" s="35"/>
      <c r="U67" s="34" t="s">
        <v>87</v>
      </c>
      <c r="V67" s="63"/>
      <c r="W67" s="63"/>
      <c r="X67" s="57">
        <v>6</v>
      </c>
      <c r="Y67" s="57" t="s">
        <v>47</v>
      </c>
      <c r="Z67" s="57" t="s">
        <v>32</v>
      </c>
      <c r="AA67" s="57" t="s">
        <v>29</v>
      </c>
      <c r="AB67" s="57"/>
      <c r="AC67" s="60">
        <f t="shared" si="5"/>
        <v>0.39968474385438157</v>
      </c>
      <c r="AD67" s="60">
        <f t="shared" si="6"/>
        <v>0.38407205854756982</v>
      </c>
      <c r="AE67" s="59"/>
      <c r="AF67" s="61" t="s">
        <v>86</v>
      </c>
      <c r="AG67" s="55"/>
      <c r="AH67" s="57">
        <v>6</v>
      </c>
      <c r="AI67" s="57" t="s">
        <v>47</v>
      </c>
      <c r="AJ67" s="57" t="s">
        <v>32</v>
      </c>
      <c r="AK67" s="57" t="s">
        <v>29</v>
      </c>
      <c r="AL67" s="57"/>
      <c r="AM67" s="60">
        <f t="shared" si="7"/>
        <v>0.37782698442484508</v>
      </c>
      <c r="AN67" s="60">
        <f t="shared" si="7"/>
        <v>0.40124601238506274</v>
      </c>
      <c r="AO67" s="59"/>
      <c r="AP67" s="61" t="s">
        <v>87</v>
      </c>
    </row>
    <row r="68" spans="2:42">
      <c r="B68" s="40">
        <v>7</v>
      </c>
      <c r="C68" s="44" t="s">
        <v>17</v>
      </c>
      <c r="D68" s="44" t="s">
        <v>28</v>
      </c>
      <c r="E68" s="44" t="s">
        <v>29</v>
      </c>
      <c r="F68" s="44"/>
      <c r="G68" s="5">
        <v>0.52948978876662589</v>
      </c>
      <c r="H68" s="5">
        <v>0.44208597196065175</v>
      </c>
      <c r="I68" s="35"/>
      <c r="J68" s="34" t="s">
        <v>86</v>
      </c>
      <c r="K68" s="63"/>
      <c r="L68" s="63"/>
      <c r="M68" s="40">
        <v>7</v>
      </c>
      <c r="N68" s="44" t="s">
        <v>17</v>
      </c>
      <c r="O68" s="44" t="s">
        <v>28</v>
      </c>
      <c r="P68" s="44" t="s">
        <v>29</v>
      </c>
      <c r="Q68" s="44"/>
      <c r="R68" s="5">
        <v>0.50035518316463456</v>
      </c>
      <c r="S68" s="5">
        <v>0.46108680170108096</v>
      </c>
      <c r="T68" s="35"/>
      <c r="U68" s="34" t="s">
        <v>87</v>
      </c>
      <c r="V68" s="63"/>
      <c r="W68" s="63"/>
      <c r="X68" s="57">
        <v>7</v>
      </c>
      <c r="Y68" s="57" t="s">
        <v>17</v>
      </c>
      <c r="Z68" s="57" t="s">
        <v>32</v>
      </c>
      <c r="AA68" s="57" t="s">
        <v>29</v>
      </c>
      <c r="AB68" s="57"/>
      <c r="AC68" s="60">
        <f t="shared" si="5"/>
        <v>0.42359183101330072</v>
      </c>
      <c r="AD68" s="60">
        <f t="shared" si="6"/>
        <v>0.35366877756852144</v>
      </c>
      <c r="AE68" s="59"/>
      <c r="AF68" s="61" t="s">
        <v>86</v>
      </c>
      <c r="AG68" s="55"/>
      <c r="AH68" s="57">
        <v>7</v>
      </c>
      <c r="AI68" s="57" t="s">
        <v>17</v>
      </c>
      <c r="AJ68" s="57" t="s">
        <v>32</v>
      </c>
      <c r="AK68" s="57" t="s">
        <v>29</v>
      </c>
      <c r="AL68" s="57"/>
      <c r="AM68" s="60">
        <f t="shared" si="7"/>
        <v>0.40028414653170769</v>
      </c>
      <c r="AN68" s="60">
        <f t="shared" si="7"/>
        <v>0.3688694413608648</v>
      </c>
      <c r="AO68" s="59"/>
      <c r="AP68" s="61" t="s">
        <v>87</v>
      </c>
    </row>
    <row r="69" spans="2:42">
      <c r="B69" s="40">
        <v>8</v>
      </c>
      <c r="C69" s="44" t="s">
        <v>16</v>
      </c>
      <c r="D69" s="44" t="s">
        <v>28</v>
      </c>
      <c r="E69" s="44" t="s">
        <v>29</v>
      </c>
      <c r="F69" s="44"/>
      <c r="G69" s="5">
        <v>0.3139118033402139</v>
      </c>
      <c r="H69" s="5">
        <v>0.26434678176018017</v>
      </c>
      <c r="I69" s="35"/>
      <c r="J69" s="34" t="s">
        <v>86</v>
      </c>
      <c r="K69" s="63"/>
      <c r="L69" s="63"/>
      <c r="M69" s="40">
        <v>8</v>
      </c>
      <c r="N69" s="44" t="s">
        <v>16</v>
      </c>
      <c r="O69" s="44" t="s">
        <v>28</v>
      </c>
      <c r="P69" s="44" t="s">
        <v>29</v>
      </c>
      <c r="Q69" s="44"/>
      <c r="R69" s="5">
        <v>0.29663914430474764</v>
      </c>
      <c r="S69" s="5">
        <v>0.27711352974291614</v>
      </c>
      <c r="T69" s="35"/>
      <c r="U69" s="34" t="s">
        <v>87</v>
      </c>
      <c r="V69" s="63"/>
      <c r="W69" s="63"/>
      <c r="X69" s="57">
        <v>8</v>
      </c>
      <c r="Y69" s="57" t="s">
        <v>16</v>
      </c>
      <c r="Z69" s="57" t="s">
        <v>32</v>
      </c>
      <c r="AA69" s="57" t="s">
        <v>29</v>
      </c>
      <c r="AB69" s="57"/>
      <c r="AC69" s="60">
        <f t="shared" si="5"/>
        <v>0.25112944267217113</v>
      </c>
      <c r="AD69" s="60">
        <f t="shared" si="6"/>
        <v>0.21147742540814415</v>
      </c>
      <c r="AE69" s="59"/>
      <c r="AF69" s="61" t="s">
        <v>86</v>
      </c>
      <c r="AG69" s="55"/>
      <c r="AH69" s="57">
        <v>8</v>
      </c>
      <c r="AI69" s="57" t="s">
        <v>16</v>
      </c>
      <c r="AJ69" s="57" t="s">
        <v>32</v>
      </c>
      <c r="AK69" s="57" t="s">
        <v>29</v>
      </c>
      <c r="AL69" s="57"/>
      <c r="AM69" s="60">
        <f t="shared" si="7"/>
        <v>0.23731131544379813</v>
      </c>
      <c r="AN69" s="60">
        <f t="shared" si="7"/>
        <v>0.22169082379433291</v>
      </c>
      <c r="AO69" s="59"/>
      <c r="AP69" s="61" t="s">
        <v>87</v>
      </c>
    </row>
    <row r="70" spans="2:42">
      <c r="B70" s="40">
        <v>9</v>
      </c>
      <c r="C70" s="44" t="s">
        <v>48</v>
      </c>
      <c r="D70" s="44" t="s">
        <v>28</v>
      </c>
      <c r="E70" s="44" t="s">
        <v>29</v>
      </c>
      <c r="F70" s="44"/>
      <c r="G70" s="5">
        <v>0.40365453180709326</v>
      </c>
      <c r="H70" s="5">
        <v>0.31259757928316761</v>
      </c>
      <c r="I70" s="35"/>
      <c r="J70" s="34" t="s">
        <v>86</v>
      </c>
      <c r="K70" s="63"/>
      <c r="L70" s="63"/>
      <c r="M70" s="40">
        <v>9</v>
      </c>
      <c r="N70" s="44" t="s">
        <v>48</v>
      </c>
      <c r="O70" s="44" t="s">
        <v>28</v>
      </c>
      <c r="P70" s="44" t="s">
        <v>29</v>
      </c>
      <c r="Q70" s="44"/>
      <c r="R70" s="5">
        <v>0.38206370801276041</v>
      </c>
      <c r="S70" s="5">
        <v>0.32667855132294987</v>
      </c>
      <c r="T70" s="35"/>
      <c r="U70" s="34" t="s">
        <v>87</v>
      </c>
      <c r="V70" s="63"/>
      <c r="W70" s="63"/>
      <c r="X70" s="57">
        <v>9</v>
      </c>
      <c r="Y70" s="57" t="s">
        <v>48</v>
      </c>
      <c r="Z70" s="57" t="s">
        <v>32</v>
      </c>
      <c r="AA70" s="57" t="s">
        <v>29</v>
      </c>
      <c r="AB70" s="57"/>
      <c r="AC70" s="60">
        <f t="shared" si="5"/>
        <v>0.32292362544567466</v>
      </c>
      <c r="AD70" s="60">
        <f t="shared" si="6"/>
        <v>0.2500780634265341</v>
      </c>
      <c r="AE70" s="59"/>
      <c r="AF70" s="61" t="s">
        <v>86</v>
      </c>
      <c r="AG70" s="55"/>
      <c r="AH70" s="57">
        <v>9</v>
      </c>
      <c r="AI70" s="57" t="s">
        <v>48</v>
      </c>
      <c r="AJ70" s="57" t="s">
        <v>32</v>
      </c>
      <c r="AK70" s="57" t="s">
        <v>29</v>
      </c>
      <c r="AL70" s="57"/>
      <c r="AM70" s="60">
        <f t="shared" si="7"/>
        <v>0.30565096641020834</v>
      </c>
      <c r="AN70" s="60">
        <f t="shared" si="7"/>
        <v>0.26134284105835992</v>
      </c>
      <c r="AO70" s="59"/>
      <c r="AP70" s="61" t="s">
        <v>87</v>
      </c>
    </row>
    <row r="71" spans="2:42">
      <c r="B71" s="40">
        <v>10</v>
      </c>
      <c r="C71" s="44" t="s">
        <v>15</v>
      </c>
      <c r="D71" s="44" t="s">
        <v>28</v>
      </c>
      <c r="E71" s="44" t="s">
        <v>29</v>
      </c>
      <c r="F71" s="44"/>
      <c r="G71" s="5">
        <v>0.48622475458279552</v>
      </c>
      <c r="H71" s="5">
        <v>0.42274893805762642</v>
      </c>
      <c r="I71" s="35"/>
      <c r="J71" s="34" t="s">
        <v>86</v>
      </c>
      <c r="K71" s="63"/>
      <c r="L71" s="63"/>
      <c r="M71" s="40">
        <v>10</v>
      </c>
      <c r="N71" s="44" t="s">
        <v>15</v>
      </c>
      <c r="O71" s="44" t="s">
        <v>28</v>
      </c>
      <c r="P71" s="44" t="s">
        <v>29</v>
      </c>
      <c r="Q71" s="44"/>
      <c r="R71" s="5">
        <v>0.45956491164222446</v>
      </c>
      <c r="S71" s="5">
        <v>0.44179168301517707</v>
      </c>
      <c r="T71" s="35"/>
      <c r="U71" s="34" t="s">
        <v>87</v>
      </c>
      <c r="V71" s="63"/>
      <c r="W71" s="63"/>
      <c r="X71" s="57">
        <v>10</v>
      </c>
      <c r="Y71" s="57" t="s">
        <v>15</v>
      </c>
      <c r="Z71" s="57" t="s">
        <v>32</v>
      </c>
      <c r="AA71" s="57" t="s">
        <v>29</v>
      </c>
      <c r="AB71" s="57"/>
      <c r="AC71" s="60">
        <f t="shared" si="5"/>
        <v>0.38897980366623641</v>
      </c>
      <c r="AD71" s="60">
        <f t="shared" si="6"/>
        <v>0.33819915044610116</v>
      </c>
      <c r="AE71" s="59"/>
      <c r="AF71" s="61" t="s">
        <v>86</v>
      </c>
      <c r="AG71" s="55"/>
      <c r="AH71" s="57">
        <v>10</v>
      </c>
      <c r="AI71" s="57" t="s">
        <v>15</v>
      </c>
      <c r="AJ71" s="57" t="s">
        <v>32</v>
      </c>
      <c r="AK71" s="57" t="s">
        <v>29</v>
      </c>
      <c r="AL71" s="57"/>
      <c r="AM71" s="60">
        <f t="shared" si="7"/>
        <v>0.3676519293137796</v>
      </c>
      <c r="AN71" s="60">
        <f t="shared" si="7"/>
        <v>0.35343334641214169</v>
      </c>
      <c r="AO71" s="59"/>
      <c r="AP71" s="61" t="s">
        <v>87</v>
      </c>
    </row>
    <row r="72" spans="2:42">
      <c r="B72" s="40">
        <v>11</v>
      </c>
      <c r="C72" s="44" t="s">
        <v>14</v>
      </c>
      <c r="D72" s="44" t="s">
        <v>28</v>
      </c>
      <c r="E72" s="44" t="s">
        <v>29</v>
      </c>
      <c r="F72" s="44"/>
      <c r="G72" s="5">
        <v>0.30597610558578853</v>
      </c>
      <c r="H72" s="5">
        <v>0.24014261587539884</v>
      </c>
      <c r="I72" s="35"/>
      <c r="J72" s="34" t="s">
        <v>86</v>
      </c>
      <c r="K72" s="63"/>
      <c r="L72" s="63"/>
      <c r="M72" s="40">
        <v>11</v>
      </c>
      <c r="N72" s="44" t="s">
        <v>14</v>
      </c>
      <c r="O72" s="44" t="s">
        <v>28</v>
      </c>
      <c r="P72" s="44" t="s">
        <v>29</v>
      </c>
      <c r="Q72" s="44"/>
      <c r="R72" s="5">
        <v>0.28951773315819113</v>
      </c>
      <c r="S72" s="5">
        <v>0.25136423343966979</v>
      </c>
      <c r="T72" s="35"/>
      <c r="U72" s="34" t="s">
        <v>87</v>
      </c>
      <c r="V72" s="63"/>
      <c r="W72" s="63"/>
      <c r="X72" s="57">
        <v>11</v>
      </c>
      <c r="Y72" s="57" t="s">
        <v>14</v>
      </c>
      <c r="Z72" s="57" t="s">
        <v>32</v>
      </c>
      <c r="AA72" s="57" t="s">
        <v>29</v>
      </c>
      <c r="AB72" s="57"/>
      <c r="AC72" s="60">
        <f t="shared" si="5"/>
        <v>0.24478088446863083</v>
      </c>
      <c r="AD72" s="60">
        <f t="shared" si="6"/>
        <v>0.19211409270031909</v>
      </c>
      <c r="AE72" s="59"/>
      <c r="AF72" s="61" t="s">
        <v>86</v>
      </c>
      <c r="AG72" s="55"/>
      <c r="AH72" s="57">
        <v>11</v>
      </c>
      <c r="AI72" s="57" t="s">
        <v>14</v>
      </c>
      <c r="AJ72" s="57" t="s">
        <v>32</v>
      </c>
      <c r="AK72" s="57" t="s">
        <v>29</v>
      </c>
      <c r="AL72" s="57"/>
      <c r="AM72" s="60">
        <f t="shared" si="7"/>
        <v>0.23161418652655291</v>
      </c>
      <c r="AN72" s="60">
        <f t="shared" si="7"/>
        <v>0.20109138675173585</v>
      </c>
      <c r="AO72" s="59"/>
      <c r="AP72" s="61" t="s">
        <v>87</v>
      </c>
    </row>
    <row r="73" spans="2:42">
      <c r="B73" s="40">
        <v>12</v>
      </c>
      <c r="C73" s="44" t="s">
        <v>49</v>
      </c>
      <c r="D73" s="44" t="s">
        <v>28</v>
      </c>
      <c r="E73" s="44" t="s">
        <v>29</v>
      </c>
      <c r="F73" s="44"/>
      <c r="G73" s="5">
        <v>0.39500093826233823</v>
      </c>
      <c r="H73" s="5">
        <v>0.32418006296782809</v>
      </c>
      <c r="I73" s="35"/>
      <c r="J73" s="34" t="s">
        <v>86</v>
      </c>
      <c r="K73" s="63"/>
      <c r="L73" s="63"/>
      <c r="M73" s="40">
        <v>12</v>
      </c>
      <c r="N73" s="44" t="s">
        <v>49</v>
      </c>
      <c r="O73" s="44" t="s">
        <v>28</v>
      </c>
      <c r="P73" s="44" t="s">
        <v>29</v>
      </c>
      <c r="Q73" s="44"/>
      <c r="R73" s="5">
        <v>0.37305644169220831</v>
      </c>
      <c r="S73" s="5">
        <v>0.33914221972018938</v>
      </c>
      <c r="T73" s="35"/>
      <c r="U73" s="34" t="s">
        <v>87</v>
      </c>
      <c r="V73" s="63"/>
      <c r="W73" s="63"/>
      <c r="X73" s="57">
        <v>12</v>
      </c>
      <c r="Y73" s="57" t="s">
        <v>49</v>
      </c>
      <c r="Z73" s="57" t="s">
        <v>32</v>
      </c>
      <c r="AA73" s="57" t="s">
        <v>29</v>
      </c>
      <c r="AB73" s="57"/>
      <c r="AC73" s="60">
        <f t="shared" si="5"/>
        <v>0.3160007506098706</v>
      </c>
      <c r="AD73" s="60">
        <f t="shared" si="6"/>
        <v>0.2593440503742625</v>
      </c>
      <c r="AE73" s="59"/>
      <c r="AF73" s="61" t="s">
        <v>86</v>
      </c>
      <c r="AG73" s="55"/>
      <c r="AH73" s="57">
        <v>12</v>
      </c>
      <c r="AI73" s="57" t="s">
        <v>49</v>
      </c>
      <c r="AJ73" s="57" t="s">
        <v>32</v>
      </c>
      <c r="AK73" s="57" t="s">
        <v>29</v>
      </c>
      <c r="AL73" s="57"/>
      <c r="AM73" s="60">
        <f t="shared" si="7"/>
        <v>0.29844515335376665</v>
      </c>
      <c r="AN73" s="60">
        <f t="shared" si="7"/>
        <v>0.27131377577615151</v>
      </c>
      <c r="AO73" s="59"/>
      <c r="AP73" s="61" t="s">
        <v>87</v>
      </c>
    </row>
    <row r="74" spans="2:42">
      <c r="B74" s="40">
        <v>13</v>
      </c>
      <c r="C74" s="44" t="s">
        <v>13</v>
      </c>
      <c r="D74" s="44" t="s">
        <v>28</v>
      </c>
      <c r="E74" s="44" t="s">
        <v>29</v>
      </c>
      <c r="F74" s="44"/>
      <c r="G74" s="5">
        <v>0.51808929092236844</v>
      </c>
      <c r="H74" s="5">
        <v>0.46615368963186204</v>
      </c>
      <c r="I74" s="35"/>
      <c r="J74" s="34" t="s">
        <v>86</v>
      </c>
      <c r="K74" s="63"/>
      <c r="L74" s="63"/>
      <c r="M74" s="40">
        <v>13</v>
      </c>
      <c r="N74" s="44" t="s">
        <v>13</v>
      </c>
      <c r="O74" s="44" t="s">
        <v>28</v>
      </c>
      <c r="P74" s="44" t="s">
        <v>29</v>
      </c>
      <c r="Q74" s="44"/>
      <c r="R74" s="5">
        <v>0.49022140730307234</v>
      </c>
      <c r="S74" s="5">
        <v>0.48768796333768177</v>
      </c>
      <c r="T74" s="35"/>
      <c r="U74" s="34" t="s">
        <v>87</v>
      </c>
      <c r="V74" s="63"/>
      <c r="W74" s="63"/>
      <c r="X74" s="57">
        <v>13</v>
      </c>
      <c r="Y74" s="57" t="s">
        <v>13</v>
      </c>
      <c r="Z74" s="57" t="s">
        <v>32</v>
      </c>
      <c r="AA74" s="57" t="s">
        <v>29</v>
      </c>
      <c r="AB74" s="57"/>
      <c r="AC74" s="60">
        <f t="shared" si="5"/>
        <v>0.41447143273789477</v>
      </c>
      <c r="AD74" s="60">
        <f t="shared" si="6"/>
        <v>0.37292295170548967</v>
      </c>
      <c r="AE74" s="59"/>
      <c r="AF74" s="61" t="s">
        <v>86</v>
      </c>
      <c r="AG74" s="55"/>
      <c r="AH74" s="57">
        <v>13</v>
      </c>
      <c r="AI74" s="57" t="s">
        <v>13</v>
      </c>
      <c r="AJ74" s="57" t="s">
        <v>32</v>
      </c>
      <c r="AK74" s="57" t="s">
        <v>29</v>
      </c>
      <c r="AL74" s="57"/>
      <c r="AM74" s="60">
        <f t="shared" si="7"/>
        <v>0.3921771258424579</v>
      </c>
      <c r="AN74" s="60">
        <f t="shared" si="7"/>
        <v>0.39015037067014546</v>
      </c>
      <c r="AO74" s="59"/>
      <c r="AP74" s="61" t="s">
        <v>87</v>
      </c>
    </row>
    <row r="75" spans="2:42">
      <c r="B75" s="40">
        <v>14</v>
      </c>
      <c r="C75" s="44" t="s">
        <v>12</v>
      </c>
      <c r="D75" s="44" t="s">
        <v>28</v>
      </c>
      <c r="E75" s="44" t="s">
        <v>29</v>
      </c>
      <c r="F75" s="44"/>
      <c r="G75" s="5">
        <v>0.30039407018202291</v>
      </c>
      <c r="H75" s="5">
        <v>0.30264702570838808</v>
      </c>
      <c r="I75" s="35"/>
      <c r="J75" s="34" t="s">
        <v>86</v>
      </c>
      <c r="K75" s="63"/>
      <c r="L75" s="63"/>
      <c r="M75" s="40">
        <v>14</v>
      </c>
      <c r="N75" s="44" t="s">
        <v>12</v>
      </c>
      <c r="O75" s="44" t="s">
        <v>28</v>
      </c>
      <c r="P75" s="44" t="s">
        <v>29</v>
      </c>
      <c r="Q75" s="44"/>
      <c r="R75" s="5">
        <v>0.28462338149746669</v>
      </c>
      <c r="S75" s="5">
        <v>0.31616475886657908</v>
      </c>
      <c r="T75" s="35"/>
      <c r="U75" s="34" t="s">
        <v>87</v>
      </c>
      <c r="V75" s="63"/>
      <c r="W75" s="63"/>
      <c r="X75" s="57">
        <v>14</v>
      </c>
      <c r="Y75" s="57" t="s">
        <v>12</v>
      </c>
      <c r="Z75" s="57" t="s">
        <v>32</v>
      </c>
      <c r="AA75" s="57" t="s">
        <v>29</v>
      </c>
      <c r="AB75" s="57"/>
      <c r="AC75" s="60">
        <f t="shared" si="5"/>
        <v>0.24031525614561833</v>
      </c>
      <c r="AD75" s="60">
        <f t="shared" si="6"/>
        <v>0.24211762056671049</v>
      </c>
      <c r="AE75" s="59"/>
      <c r="AF75" s="61" t="s">
        <v>86</v>
      </c>
      <c r="AG75" s="55"/>
      <c r="AH75" s="57">
        <v>14</v>
      </c>
      <c r="AI75" s="57" t="s">
        <v>12</v>
      </c>
      <c r="AJ75" s="57" t="s">
        <v>32</v>
      </c>
      <c r="AK75" s="57" t="s">
        <v>29</v>
      </c>
      <c r="AL75" s="57"/>
      <c r="AM75" s="60">
        <f t="shared" si="7"/>
        <v>0.22769870519797336</v>
      </c>
      <c r="AN75" s="60">
        <f t="shared" si="7"/>
        <v>0.25293180709326329</v>
      </c>
      <c r="AO75" s="59"/>
      <c r="AP75" s="61" t="s">
        <v>87</v>
      </c>
    </row>
    <row r="76" spans="2:42">
      <c r="B76" s="40">
        <v>15</v>
      </c>
      <c r="C76" s="44" t="s">
        <v>50</v>
      </c>
      <c r="D76" s="44" t="s">
        <v>28</v>
      </c>
      <c r="E76" s="44" t="s">
        <v>29</v>
      </c>
      <c r="F76" s="44"/>
      <c r="G76" s="5">
        <v>0.38394117095139801</v>
      </c>
      <c r="H76" s="5">
        <v>0.34169825483205102</v>
      </c>
      <c r="I76" s="35"/>
      <c r="J76" s="34" t="s">
        <v>86</v>
      </c>
      <c r="K76" s="63"/>
      <c r="L76" s="63"/>
      <c r="M76" s="40">
        <v>15</v>
      </c>
      <c r="N76" s="44" t="s">
        <v>50</v>
      </c>
      <c r="O76" s="44" t="s">
        <v>28</v>
      </c>
      <c r="P76" s="44" t="s">
        <v>29</v>
      </c>
      <c r="Q76" s="44"/>
      <c r="R76" s="5">
        <v>0.36328907862638393</v>
      </c>
      <c r="S76" s="5">
        <v>0.357656689810471</v>
      </c>
      <c r="T76" s="35"/>
      <c r="U76" s="34" t="s">
        <v>87</v>
      </c>
      <c r="V76" s="63"/>
      <c r="W76" s="63"/>
      <c r="X76" s="57">
        <v>15</v>
      </c>
      <c r="Y76" s="57" t="s">
        <v>50</v>
      </c>
      <c r="Z76" s="57" t="s">
        <v>32</v>
      </c>
      <c r="AA76" s="57" t="s">
        <v>29</v>
      </c>
      <c r="AB76" s="57"/>
      <c r="AC76" s="60">
        <f t="shared" si="5"/>
        <v>0.30715293676111843</v>
      </c>
      <c r="AD76" s="60">
        <f t="shared" si="6"/>
        <v>0.27335860386564081</v>
      </c>
      <c r="AE76" s="59"/>
      <c r="AF76" s="61" t="s">
        <v>86</v>
      </c>
      <c r="AG76" s="55"/>
      <c r="AH76" s="57">
        <v>15</v>
      </c>
      <c r="AI76" s="57" t="s">
        <v>50</v>
      </c>
      <c r="AJ76" s="57" t="s">
        <v>32</v>
      </c>
      <c r="AK76" s="57" t="s">
        <v>29</v>
      </c>
      <c r="AL76" s="57"/>
      <c r="AM76" s="60">
        <f t="shared" si="7"/>
        <v>0.29063126290110713</v>
      </c>
      <c r="AN76" s="60">
        <f t="shared" si="7"/>
        <v>0.28612535184837679</v>
      </c>
      <c r="AO76" s="59"/>
      <c r="AP76" s="61" t="s">
        <v>87</v>
      </c>
    </row>
    <row r="77" spans="2:42">
      <c r="B77" s="40">
        <v>16</v>
      </c>
      <c r="C77" s="44" t="s">
        <v>11</v>
      </c>
      <c r="D77" s="44" t="s">
        <v>28</v>
      </c>
      <c r="E77" s="44" t="s">
        <v>29</v>
      </c>
      <c r="F77" s="44"/>
      <c r="G77" s="5">
        <v>0.55223960376897141</v>
      </c>
      <c r="H77" s="5">
        <v>0.53573589147242739</v>
      </c>
      <c r="I77" s="35"/>
      <c r="J77" s="34" t="s">
        <v>86</v>
      </c>
      <c r="K77" s="63"/>
      <c r="L77" s="63"/>
      <c r="M77" s="40">
        <v>16</v>
      </c>
      <c r="N77" s="44" t="s">
        <v>11</v>
      </c>
      <c r="O77" s="44" t="s">
        <v>28</v>
      </c>
      <c r="P77" s="44" t="s">
        <v>29</v>
      </c>
      <c r="Q77" s="44"/>
      <c r="R77" s="5">
        <v>0.52177121183689024</v>
      </c>
      <c r="S77" s="5">
        <v>0.55985670175199165</v>
      </c>
      <c r="T77" s="35"/>
      <c r="U77" s="34" t="s">
        <v>87</v>
      </c>
      <c r="V77" s="63"/>
      <c r="W77" s="63"/>
      <c r="X77" s="57">
        <v>16</v>
      </c>
      <c r="Y77" s="57" t="s">
        <v>11</v>
      </c>
      <c r="Z77" s="57" t="s">
        <v>32</v>
      </c>
      <c r="AA77" s="57" t="s">
        <v>29</v>
      </c>
      <c r="AB77" s="57"/>
      <c r="AC77" s="60">
        <f t="shared" si="5"/>
        <v>0.44179168301517713</v>
      </c>
      <c r="AD77" s="60">
        <f t="shared" si="6"/>
        <v>0.42858871317794195</v>
      </c>
      <c r="AE77" s="59"/>
      <c r="AF77" s="61" t="s">
        <v>86</v>
      </c>
      <c r="AG77" s="55"/>
      <c r="AH77" s="57">
        <v>16</v>
      </c>
      <c r="AI77" s="57" t="s">
        <v>11</v>
      </c>
      <c r="AJ77" s="57" t="s">
        <v>32</v>
      </c>
      <c r="AK77" s="57" t="s">
        <v>29</v>
      </c>
      <c r="AL77" s="57"/>
      <c r="AM77" s="60">
        <f t="shared" si="7"/>
        <v>0.41741696946951223</v>
      </c>
      <c r="AN77" s="60">
        <f t="shared" si="7"/>
        <v>0.44788536140159335</v>
      </c>
      <c r="AO77" s="59"/>
      <c r="AP77" s="61" t="s">
        <v>87</v>
      </c>
    </row>
    <row r="78" spans="2:42">
      <c r="B78" s="40">
        <v>17</v>
      </c>
      <c r="C78" s="44" t="s">
        <v>10</v>
      </c>
      <c r="D78" s="44" t="s">
        <v>28</v>
      </c>
      <c r="E78" s="44" t="s">
        <v>29</v>
      </c>
      <c r="F78" s="44"/>
      <c r="G78" s="5">
        <v>0.31869393882529562</v>
      </c>
      <c r="H78" s="5">
        <v>0.33290798774003888</v>
      </c>
      <c r="I78" s="35"/>
      <c r="J78" s="34" t="s">
        <v>86</v>
      </c>
      <c r="K78" s="63"/>
      <c r="L78" s="63"/>
      <c r="M78" s="40">
        <v>17</v>
      </c>
      <c r="N78" s="44" t="s">
        <v>10</v>
      </c>
      <c r="O78" s="44" t="s">
        <v>28</v>
      </c>
      <c r="P78" s="44" t="s">
        <v>29</v>
      </c>
      <c r="Q78" s="44"/>
      <c r="R78" s="5">
        <v>0.30148745856008019</v>
      </c>
      <c r="S78" s="5">
        <v>0.34861825233001825</v>
      </c>
      <c r="T78" s="35"/>
      <c r="U78" s="34" t="s">
        <v>87</v>
      </c>
      <c r="V78" s="63"/>
      <c r="W78" s="63"/>
      <c r="X78" s="57">
        <v>17</v>
      </c>
      <c r="Y78" s="57" t="s">
        <v>10</v>
      </c>
      <c r="Z78" s="57" t="s">
        <v>32</v>
      </c>
      <c r="AA78" s="57" t="s">
        <v>29</v>
      </c>
      <c r="AB78" s="57"/>
      <c r="AC78" s="60">
        <f t="shared" si="5"/>
        <v>0.25495515106023653</v>
      </c>
      <c r="AD78" s="60">
        <f t="shared" si="6"/>
        <v>0.26632639019203114</v>
      </c>
      <c r="AE78" s="59"/>
      <c r="AF78" s="61" t="s">
        <v>86</v>
      </c>
      <c r="AG78" s="55"/>
      <c r="AH78" s="57">
        <v>17</v>
      </c>
      <c r="AI78" s="57" t="s">
        <v>10</v>
      </c>
      <c r="AJ78" s="57" t="s">
        <v>32</v>
      </c>
      <c r="AK78" s="57" t="s">
        <v>29</v>
      </c>
      <c r="AL78" s="57"/>
      <c r="AM78" s="60">
        <f t="shared" si="7"/>
        <v>0.24118996684806415</v>
      </c>
      <c r="AN78" s="60">
        <f t="shared" si="7"/>
        <v>0.2788946018640146</v>
      </c>
      <c r="AO78" s="59"/>
      <c r="AP78" s="61" t="s">
        <v>87</v>
      </c>
    </row>
    <row r="79" spans="2:42">
      <c r="B79" s="40">
        <v>18</v>
      </c>
      <c r="C79" s="44" t="s">
        <v>51</v>
      </c>
      <c r="D79" s="44" t="s">
        <v>28</v>
      </c>
      <c r="E79" s="44" t="s">
        <v>29</v>
      </c>
      <c r="F79" s="44"/>
      <c r="G79" s="5">
        <v>0.44686974833719068</v>
      </c>
      <c r="H79" s="5">
        <v>0.43290506870165346</v>
      </c>
      <c r="I79" s="35"/>
      <c r="J79" s="34" t="s">
        <v>86</v>
      </c>
      <c r="K79" s="63"/>
      <c r="L79" s="63"/>
      <c r="M79" s="40">
        <v>18</v>
      </c>
      <c r="N79" s="44" t="s">
        <v>51</v>
      </c>
      <c r="O79" s="44" t="s">
        <v>28</v>
      </c>
      <c r="P79" s="44" t="s">
        <v>29</v>
      </c>
      <c r="Q79" s="44"/>
      <c r="R79" s="5">
        <v>0.42193282041658853</v>
      </c>
      <c r="S79" s="5">
        <v>0.4518571339213111</v>
      </c>
      <c r="T79" s="35"/>
      <c r="U79" s="34" t="s">
        <v>87</v>
      </c>
      <c r="V79" s="63"/>
      <c r="W79" s="63"/>
      <c r="X79" s="57">
        <v>18</v>
      </c>
      <c r="Y79" s="57" t="s">
        <v>51</v>
      </c>
      <c r="Z79" s="57" t="s">
        <v>32</v>
      </c>
      <c r="AA79" s="57" t="s">
        <v>29</v>
      </c>
      <c r="AB79" s="57"/>
      <c r="AC79" s="60">
        <f t="shared" si="5"/>
        <v>0.35749579866975256</v>
      </c>
      <c r="AD79" s="60">
        <f t="shared" si="6"/>
        <v>0.34632405496132279</v>
      </c>
      <c r="AE79" s="59"/>
      <c r="AF79" s="61" t="s">
        <v>86</v>
      </c>
      <c r="AG79" s="55"/>
      <c r="AH79" s="57">
        <v>18</v>
      </c>
      <c r="AI79" s="57" t="s">
        <v>51</v>
      </c>
      <c r="AJ79" s="57" t="s">
        <v>32</v>
      </c>
      <c r="AK79" s="57" t="s">
        <v>29</v>
      </c>
      <c r="AL79" s="57"/>
      <c r="AM79" s="60">
        <f t="shared" si="7"/>
        <v>0.33754625633327084</v>
      </c>
      <c r="AN79" s="60">
        <f t="shared" si="7"/>
        <v>0.36148570713704892</v>
      </c>
      <c r="AO79" s="59"/>
      <c r="AP79" s="61" t="s">
        <v>87</v>
      </c>
    </row>
    <row r="80" spans="2:42">
      <c r="B80" s="40">
        <v>19</v>
      </c>
      <c r="C80" s="44" t="s">
        <v>9</v>
      </c>
      <c r="D80" s="44" t="s">
        <v>28</v>
      </c>
      <c r="E80" s="44" t="s">
        <v>29</v>
      </c>
      <c r="F80" s="44"/>
      <c r="G80" s="5">
        <v>0.58465549753076818</v>
      </c>
      <c r="H80" s="5">
        <v>0.49080624196183792</v>
      </c>
      <c r="I80" s="35"/>
      <c r="J80" s="34" t="s">
        <v>86</v>
      </c>
      <c r="K80" s="63"/>
      <c r="L80" s="63"/>
      <c r="M80" s="40">
        <v>19</v>
      </c>
      <c r="N80" s="44" t="s">
        <v>9</v>
      </c>
      <c r="O80" s="44" t="s">
        <v>28</v>
      </c>
      <c r="P80" s="44" t="s">
        <v>29</v>
      </c>
      <c r="Q80" s="44"/>
      <c r="R80" s="5">
        <v>0.55168143476330611</v>
      </c>
      <c r="S80" s="5">
        <v>0.5136344392623885</v>
      </c>
      <c r="T80" s="35"/>
      <c r="U80" s="34" t="s">
        <v>87</v>
      </c>
      <c r="V80" s="63"/>
      <c r="W80" s="63"/>
      <c r="X80" s="57">
        <v>19</v>
      </c>
      <c r="Y80" s="57" t="s">
        <v>9</v>
      </c>
      <c r="Z80" s="57" t="s">
        <v>32</v>
      </c>
      <c r="AA80" s="57" t="s">
        <v>29</v>
      </c>
      <c r="AB80" s="57"/>
      <c r="AC80" s="60">
        <f t="shared" si="5"/>
        <v>0.46772439802461457</v>
      </c>
      <c r="AD80" s="60">
        <f t="shared" si="6"/>
        <v>0.39264499356947036</v>
      </c>
      <c r="AE80" s="59"/>
      <c r="AF80" s="61" t="s">
        <v>86</v>
      </c>
      <c r="AG80" s="55"/>
      <c r="AH80" s="57">
        <v>19</v>
      </c>
      <c r="AI80" s="57" t="s">
        <v>9</v>
      </c>
      <c r="AJ80" s="57" t="s">
        <v>32</v>
      </c>
      <c r="AK80" s="57" t="s">
        <v>29</v>
      </c>
      <c r="AL80" s="57"/>
      <c r="AM80" s="60">
        <f t="shared" si="7"/>
        <v>0.44134514781064493</v>
      </c>
      <c r="AN80" s="60">
        <f t="shared" si="7"/>
        <v>0.41090755140991081</v>
      </c>
      <c r="AO80" s="59"/>
      <c r="AP80" s="61" t="s">
        <v>87</v>
      </c>
    </row>
    <row r="81" spans="2:42">
      <c r="B81" s="40">
        <v>20</v>
      </c>
      <c r="C81" s="44" t="s">
        <v>8</v>
      </c>
      <c r="D81" s="44" t="s">
        <v>28</v>
      </c>
      <c r="E81" s="44" t="s">
        <v>29</v>
      </c>
      <c r="F81" s="44"/>
      <c r="G81" s="5">
        <v>0.3395282121780126</v>
      </c>
      <c r="H81" s="5">
        <v>0.28769757801809476</v>
      </c>
      <c r="I81" s="35"/>
      <c r="J81" s="34" t="s">
        <v>86</v>
      </c>
      <c r="K81" s="63"/>
      <c r="L81" s="63"/>
      <c r="M81" s="40">
        <v>20</v>
      </c>
      <c r="N81" s="44" t="s">
        <v>8</v>
      </c>
      <c r="O81" s="44" t="s">
        <v>28</v>
      </c>
      <c r="P81" s="44" t="s">
        <v>29</v>
      </c>
      <c r="Q81" s="44"/>
      <c r="R81" s="5">
        <v>0.32074899690268005</v>
      </c>
      <c r="S81" s="5">
        <v>0.30121861301633424</v>
      </c>
      <c r="T81" s="35"/>
      <c r="U81" s="34" t="s">
        <v>87</v>
      </c>
      <c r="V81" s="63"/>
      <c r="W81" s="63"/>
      <c r="X81" s="57">
        <v>20</v>
      </c>
      <c r="Y81" s="57" t="s">
        <v>8</v>
      </c>
      <c r="Z81" s="57" t="s">
        <v>32</v>
      </c>
      <c r="AA81" s="57" t="s">
        <v>29</v>
      </c>
      <c r="AB81" s="57"/>
      <c r="AC81" s="60">
        <f t="shared" si="5"/>
        <v>0.27162256974241011</v>
      </c>
      <c r="AD81" s="60">
        <f t="shared" si="6"/>
        <v>0.23015806241447581</v>
      </c>
      <c r="AE81" s="59"/>
      <c r="AF81" s="61" t="s">
        <v>86</v>
      </c>
      <c r="AG81" s="55"/>
      <c r="AH81" s="57">
        <v>20</v>
      </c>
      <c r="AI81" s="57" t="s">
        <v>8</v>
      </c>
      <c r="AJ81" s="57" t="s">
        <v>32</v>
      </c>
      <c r="AK81" s="57" t="s">
        <v>29</v>
      </c>
      <c r="AL81" s="57"/>
      <c r="AM81" s="60">
        <f t="shared" si="7"/>
        <v>0.25659919752214405</v>
      </c>
      <c r="AN81" s="60">
        <f t="shared" si="7"/>
        <v>0.24097489041306741</v>
      </c>
      <c r="AO81" s="59"/>
      <c r="AP81" s="61" t="s">
        <v>87</v>
      </c>
    </row>
    <row r="82" spans="2:42">
      <c r="B82" s="40">
        <v>21</v>
      </c>
      <c r="C82" s="44" t="s">
        <v>52</v>
      </c>
      <c r="D82" s="44" t="s">
        <v>28</v>
      </c>
      <c r="E82" s="44" t="s">
        <v>29</v>
      </c>
      <c r="F82" s="44"/>
      <c r="G82" s="5">
        <v>0.52952617751923436</v>
      </c>
      <c r="H82" s="5">
        <v>0.43932632764120844</v>
      </c>
      <c r="I82" s="35"/>
      <c r="J82" s="34" t="s">
        <v>86</v>
      </c>
      <c r="K82" s="63"/>
      <c r="L82" s="63"/>
      <c r="M82" s="40">
        <v>21</v>
      </c>
      <c r="N82" s="44" t="s">
        <v>52</v>
      </c>
      <c r="O82" s="44" t="s">
        <v>28</v>
      </c>
      <c r="P82" s="44" t="s">
        <v>29</v>
      </c>
      <c r="Q82" s="44"/>
      <c r="R82" s="5">
        <v>0.50087446049915552</v>
      </c>
      <c r="S82" s="5">
        <v>0.45948864702570835</v>
      </c>
      <c r="T82" s="35"/>
      <c r="U82" s="34" t="s">
        <v>87</v>
      </c>
      <c r="V82" s="63"/>
      <c r="W82" s="63"/>
      <c r="X82" s="57">
        <v>21</v>
      </c>
      <c r="Y82" s="57" t="s">
        <v>52</v>
      </c>
      <c r="Z82" s="57" t="s">
        <v>32</v>
      </c>
      <c r="AA82" s="57" t="s">
        <v>29</v>
      </c>
      <c r="AB82" s="57"/>
      <c r="AC82" s="60">
        <f t="shared" si="5"/>
        <v>0.42362094201538752</v>
      </c>
      <c r="AD82" s="60">
        <f t="shared" si="6"/>
        <v>0.35146106211296679</v>
      </c>
      <c r="AE82" s="59"/>
      <c r="AF82" s="61" t="s">
        <v>86</v>
      </c>
      <c r="AG82" s="55"/>
      <c r="AH82" s="57">
        <v>21</v>
      </c>
      <c r="AI82" s="57" t="s">
        <v>52</v>
      </c>
      <c r="AJ82" s="57" t="s">
        <v>32</v>
      </c>
      <c r="AK82" s="57" t="s">
        <v>29</v>
      </c>
      <c r="AL82" s="57"/>
      <c r="AM82" s="60">
        <f t="shared" si="7"/>
        <v>0.40069956839932441</v>
      </c>
      <c r="AN82" s="60">
        <f t="shared" si="7"/>
        <v>0.36759091762056673</v>
      </c>
      <c r="AO82" s="59"/>
      <c r="AP82" s="61" t="s">
        <v>87</v>
      </c>
    </row>
    <row r="83" spans="2:42">
      <c r="B83" s="40">
        <v>22</v>
      </c>
      <c r="C83" s="44" t="s">
        <v>7</v>
      </c>
      <c r="D83" s="44" t="s">
        <v>28</v>
      </c>
      <c r="E83" s="44" t="s">
        <v>29</v>
      </c>
      <c r="F83" s="44"/>
      <c r="G83" s="5">
        <v>0.61655716481762646</v>
      </c>
      <c r="H83" s="5">
        <v>0.56381704073954031</v>
      </c>
      <c r="I83" s="35"/>
      <c r="J83" s="34" t="s">
        <v>86</v>
      </c>
      <c r="K83" s="63"/>
      <c r="L83" s="63"/>
      <c r="M83" s="40">
        <v>22</v>
      </c>
      <c r="N83" s="44" t="s">
        <v>7</v>
      </c>
      <c r="O83" s="44" t="s">
        <v>28</v>
      </c>
      <c r="P83" s="44" t="s">
        <v>29</v>
      </c>
      <c r="Q83" s="44"/>
      <c r="R83" s="5">
        <v>0.58265279933885683</v>
      </c>
      <c r="S83" s="5">
        <v>0.59018710277858333</v>
      </c>
      <c r="T83" s="35"/>
      <c r="U83" s="34" t="s">
        <v>87</v>
      </c>
      <c r="V83" s="63"/>
      <c r="W83" s="63"/>
      <c r="X83" s="57">
        <v>22</v>
      </c>
      <c r="Y83" s="57" t="s">
        <v>7</v>
      </c>
      <c r="Z83" s="57" t="s">
        <v>32</v>
      </c>
      <c r="AA83" s="57" t="s">
        <v>29</v>
      </c>
      <c r="AB83" s="57"/>
      <c r="AC83" s="60">
        <f t="shared" si="5"/>
        <v>0.4932457318541012</v>
      </c>
      <c r="AD83" s="60">
        <f t="shared" si="6"/>
        <v>0.45105363259163228</v>
      </c>
      <c r="AE83" s="59"/>
      <c r="AF83" s="61" t="s">
        <v>86</v>
      </c>
      <c r="AG83" s="55"/>
      <c r="AH83" s="57">
        <v>22</v>
      </c>
      <c r="AI83" s="57" t="s">
        <v>7</v>
      </c>
      <c r="AJ83" s="57" t="s">
        <v>32</v>
      </c>
      <c r="AK83" s="57" t="s">
        <v>29</v>
      </c>
      <c r="AL83" s="57"/>
      <c r="AM83" s="60">
        <f t="shared" si="7"/>
        <v>0.4661222394710855</v>
      </c>
      <c r="AN83" s="60">
        <f t="shared" si="7"/>
        <v>0.47214968222286668</v>
      </c>
      <c r="AO83" s="59"/>
      <c r="AP83" s="61" t="s">
        <v>87</v>
      </c>
    </row>
    <row r="84" spans="2:42">
      <c r="B84" s="40">
        <v>23</v>
      </c>
      <c r="C84" s="44" t="s">
        <v>6</v>
      </c>
      <c r="D84" s="44" t="s">
        <v>28</v>
      </c>
      <c r="E84" s="44" t="s">
        <v>29</v>
      </c>
      <c r="F84" s="44"/>
      <c r="G84" s="5">
        <v>0.37451502875498194</v>
      </c>
      <c r="H84" s="5">
        <v>0.34552537171746239</v>
      </c>
      <c r="I84" s="35"/>
      <c r="J84" s="34" t="s">
        <v>86</v>
      </c>
      <c r="K84" s="63"/>
      <c r="L84" s="63"/>
      <c r="M84" s="40">
        <v>23</v>
      </c>
      <c r="N84" s="44" t="s">
        <v>6</v>
      </c>
      <c r="O84" s="44" t="s">
        <v>28</v>
      </c>
      <c r="P84" s="44" t="s">
        <v>29</v>
      </c>
      <c r="Q84" s="44"/>
      <c r="R84" s="5">
        <v>0.35414391840429255</v>
      </c>
      <c r="S84" s="5">
        <v>0.36197896084686537</v>
      </c>
      <c r="T84" s="35"/>
      <c r="U84" s="34" t="s">
        <v>87</v>
      </c>
      <c r="V84" s="63"/>
      <c r="W84" s="63"/>
      <c r="X84" s="57">
        <v>23</v>
      </c>
      <c r="Y84" s="57" t="s">
        <v>6</v>
      </c>
      <c r="Z84" s="57" t="s">
        <v>32</v>
      </c>
      <c r="AA84" s="57" t="s">
        <v>29</v>
      </c>
      <c r="AB84" s="57"/>
      <c r="AC84" s="60">
        <f t="shared" si="5"/>
        <v>0.29961202300398554</v>
      </c>
      <c r="AD84" s="60">
        <f t="shared" si="6"/>
        <v>0.27642029737396995</v>
      </c>
      <c r="AE84" s="59"/>
      <c r="AF84" s="61" t="s">
        <v>86</v>
      </c>
      <c r="AG84" s="55"/>
      <c r="AH84" s="57">
        <v>23</v>
      </c>
      <c r="AI84" s="57" t="s">
        <v>6</v>
      </c>
      <c r="AJ84" s="57" t="s">
        <v>32</v>
      </c>
      <c r="AK84" s="57" t="s">
        <v>29</v>
      </c>
      <c r="AL84" s="57"/>
      <c r="AM84" s="60">
        <f t="shared" si="7"/>
        <v>0.28331513472343406</v>
      </c>
      <c r="AN84" s="60">
        <f t="shared" si="7"/>
        <v>0.28958316867749229</v>
      </c>
      <c r="AO84" s="59"/>
      <c r="AP84" s="61" t="s">
        <v>87</v>
      </c>
    </row>
    <row r="85" spans="2:42">
      <c r="B85" s="40">
        <v>24</v>
      </c>
      <c r="C85" s="44" t="s">
        <v>53</v>
      </c>
      <c r="D85" s="44" t="s">
        <v>28</v>
      </c>
      <c r="E85" s="44" t="s">
        <v>29</v>
      </c>
      <c r="F85" s="44"/>
      <c r="G85" s="5">
        <v>0.49726402702195532</v>
      </c>
      <c r="H85" s="5">
        <v>0.45878526302620881</v>
      </c>
      <c r="I85" s="35"/>
      <c r="J85" s="34" t="s">
        <v>86</v>
      </c>
      <c r="K85" s="63"/>
      <c r="L85" s="63"/>
      <c r="M85" s="40">
        <v>24</v>
      </c>
      <c r="N85" s="44" t="s">
        <v>53</v>
      </c>
      <c r="O85" s="44" t="s">
        <v>28</v>
      </c>
      <c r="P85" s="44" t="s">
        <v>29</v>
      </c>
      <c r="Q85" s="44"/>
      <c r="R85" s="5">
        <v>0.46963824774295776</v>
      </c>
      <c r="S85" s="5">
        <v>0.47950459748545687</v>
      </c>
      <c r="T85" s="35"/>
      <c r="U85" s="34" t="s">
        <v>87</v>
      </c>
      <c r="V85" s="63"/>
      <c r="W85" s="63"/>
      <c r="X85" s="57">
        <v>24</v>
      </c>
      <c r="Y85" s="57" t="s">
        <v>53</v>
      </c>
      <c r="Z85" s="57" t="s">
        <v>32</v>
      </c>
      <c r="AA85" s="57" t="s">
        <v>29</v>
      </c>
      <c r="AB85" s="57"/>
      <c r="AC85" s="60">
        <f t="shared" si="5"/>
        <v>0.39781122161756427</v>
      </c>
      <c r="AD85" s="60">
        <f t="shared" si="6"/>
        <v>0.36702821042096706</v>
      </c>
      <c r="AE85" s="59"/>
      <c r="AF85" s="61" t="s">
        <v>86</v>
      </c>
      <c r="AG85" s="55"/>
      <c r="AH85" s="57">
        <v>24</v>
      </c>
      <c r="AI85" s="57" t="s">
        <v>53</v>
      </c>
      <c r="AJ85" s="57" t="s">
        <v>32</v>
      </c>
      <c r="AK85" s="57" t="s">
        <v>29</v>
      </c>
      <c r="AL85" s="57"/>
      <c r="AM85" s="60">
        <f t="shared" si="7"/>
        <v>0.37571059819436625</v>
      </c>
      <c r="AN85" s="60">
        <f t="shared" si="7"/>
        <v>0.38360367798836553</v>
      </c>
      <c r="AO85" s="59"/>
      <c r="AP85" s="61" t="s">
        <v>87</v>
      </c>
    </row>
    <row r="86" spans="2:42"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</row>
    <row r="87" spans="2:42">
      <c r="C87" s="39" t="s">
        <v>0</v>
      </c>
      <c r="N87" s="39" t="s">
        <v>0</v>
      </c>
      <c r="X87" s="55"/>
      <c r="Y87" s="56" t="s">
        <v>0</v>
      </c>
      <c r="Z87" s="55"/>
      <c r="AA87" s="55"/>
      <c r="AB87" s="55"/>
      <c r="AC87" s="55"/>
      <c r="AD87" s="55"/>
      <c r="AE87" s="55"/>
      <c r="AF87" s="55"/>
      <c r="AG87" s="55"/>
      <c r="AH87" s="55"/>
      <c r="AI87" s="56" t="s">
        <v>0</v>
      </c>
      <c r="AJ87" s="55"/>
      <c r="AK87" s="55"/>
      <c r="AL87" s="55"/>
      <c r="AM87" s="55"/>
      <c r="AN87" s="55"/>
      <c r="AO87" s="55"/>
      <c r="AP87" s="55"/>
    </row>
    <row r="88" spans="2:42">
      <c r="B88" s="40"/>
      <c r="C88" s="37" t="s">
        <v>1</v>
      </c>
      <c r="D88" s="33" t="s">
        <v>2</v>
      </c>
      <c r="E88" s="33" t="s">
        <v>3</v>
      </c>
      <c r="F88" s="33" t="s">
        <v>22</v>
      </c>
      <c r="G88" s="33" t="s">
        <v>5</v>
      </c>
      <c r="H88" s="33" t="s">
        <v>79</v>
      </c>
      <c r="I88" s="33" t="s">
        <v>24</v>
      </c>
      <c r="J88" s="33" t="s">
        <v>25</v>
      </c>
      <c r="M88" s="40"/>
      <c r="N88" s="37" t="s">
        <v>1</v>
      </c>
      <c r="O88" s="33" t="s">
        <v>2</v>
      </c>
      <c r="P88" s="33" t="s">
        <v>3</v>
      </c>
      <c r="Q88" s="33" t="s">
        <v>22</v>
      </c>
      <c r="R88" s="33" t="s">
        <v>5</v>
      </c>
      <c r="S88" s="33" t="s">
        <v>79</v>
      </c>
      <c r="T88" s="33" t="s">
        <v>24</v>
      </c>
      <c r="U88" s="33" t="s">
        <v>25</v>
      </c>
      <c r="X88" s="57"/>
      <c r="Y88" s="58" t="s">
        <v>1</v>
      </c>
      <c r="Z88" s="59" t="s">
        <v>2</v>
      </c>
      <c r="AA88" s="59" t="s">
        <v>3</v>
      </c>
      <c r="AB88" s="59" t="s">
        <v>22</v>
      </c>
      <c r="AC88" s="59" t="s">
        <v>5</v>
      </c>
      <c r="AD88" s="59" t="s">
        <v>79</v>
      </c>
      <c r="AE88" s="59" t="s">
        <v>24</v>
      </c>
      <c r="AF88" s="59" t="s">
        <v>25</v>
      </c>
      <c r="AG88" s="55"/>
      <c r="AH88" s="57"/>
      <c r="AI88" s="58" t="s">
        <v>1</v>
      </c>
      <c r="AJ88" s="59" t="s">
        <v>2</v>
      </c>
      <c r="AK88" s="59" t="s">
        <v>3</v>
      </c>
      <c r="AL88" s="59" t="s">
        <v>22</v>
      </c>
      <c r="AM88" s="59" t="s">
        <v>5</v>
      </c>
      <c r="AN88" s="59" t="s">
        <v>79</v>
      </c>
      <c r="AO88" s="59" t="s">
        <v>24</v>
      </c>
      <c r="AP88" s="59" t="s">
        <v>25</v>
      </c>
    </row>
    <row r="89" spans="2:42">
      <c r="B89" s="40">
        <v>1</v>
      </c>
      <c r="C89" s="44" t="s">
        <v>21</v>
      </c>
      <c r="D89" s="44" t="s">
        <v>28</v>
      </c>
      <c r="E89" s="44" t="s">
        <v>29</v>
      </c>
      <c r="F89" s="44"/>
      <c r="G89" s="5">
        <v>0.45966097454181515</v>
      </c>
      <c r="H89" s="5">
        <v>0.43934446737974597</v>
      </c>
      <c r="I89" s="35"/>
      <c r="J89" s="34" t="s">
        <v>88</v>
      </c>
      <c r="K89" s="63"/>
      <c r="L89" s="63"/>
      <c r="M89" s="40">
        <v>1</v>
      </c>
      <c r="N89" s="44" t="s">
        <v>21</v>
      </c>
      <c r="O89" s="44" t="s">
        <v>28</v>
      </c>
      <c r="P89" s="44" t="s">
        <v>29</v>
      </c>
      <c r="Q89" s="44"/>
      <c r="R89" s="5">
        <v>0.46474010133233246</v>
      </c>
      <c r="S89" s="5">
        <v>0.53457809470194528</v>
      </c>
      <c r="T89" s="35"/>
      <c r="U89" s="34" t="s">
        <v>89</v>
      </c>
      <c r="V89" s="63"/>
      <c r="W89" s="63"/>
      <c r="X89" s="57">
        <v>1</v>
      </c>
      <c r="Y89" s="57" t="s">
        <v>21</v>
      </c>
      <c r="Z89" s="57" t="s">
        <v>32</v>
      </c>
      <c r="AA89" s="57" t="s">
        <v>29</v>
      </c>
      <c r="AB89" s="57"/>
      <c r="AC89" s="60">
        <f t="shared" ref="AC89:AC112" si="8">+G89*0.8</f>
        <v>0.36772877963345213</v>
      </c>
      <c r="AD89" s="60">
        <f t="shared" ref="AD89:AD112" si="9">+H89*0.8</f>
        <v>0.3514755739037968</v>
      </c>
      <c r="AE89" s="59"/>
      <c r="AF89" s="61" t="s">
        <v>88</v>
      </c>
      <c r="AG89" s="55"/>
      <c r="AH89" s="57">
        <v>1</v>
      </c>
      <c r="AI89" s="57" t="s">
        <v>21</v>
      </c>
      <c r="AJ89" s="57" t="s">
        <v>32</v>
      </c>
      <c r="AK89" s="57" t="s">
        <v>29</v>
      </c>
      <c r="AL89" s="57"/>
      <c r="AM89" s="60">
        <f t="shared" ref="AM89:AN112" si="10">+R89*0.8</f>
        <v>0.37179208106586598</v>
      </c>
      <c r="AN89" s="60">
        <f t="shared" si="10"/>
        <v>0.42766247576155625</v>
      </c>
      <c r="AO89" s="59"/>
      <c r="AP89" s="61" t="s">
        <v>89</v>
      </c>
    </row>
    <row r="90" spans="2:42">
      <c r="B90" s="40">
        <v>2</v>
      </c>
      <c r="C90" s="44" t="s">
        <v>20</v>
      </c>
      <c r="D90" s="44" t="s">
        <v>28</v>
      </c>
      <c r="E90" s="44" t="s">
        <v>29</v>
      </c>
      <c r="F90" s="44"/>
      <c r="G90" s="5">
        <v>0.26447738787765052</v>
      </c>
      <c r="H90" s="5">
        <v>0.24193670141080534</v>
      </c>
      <c r="I90" s="35"/>
      <c r="J90" s="34" t="s">
        <v>88</v>
      </c>
      <c r="K90" s="63"/>
      <c r="L90" s="63"/>
      <c r="M90" s="40">
        <v>2</v>
      </c>
      <c r="N90" s="44" t="s">
        <v>20</v>
      </c>
      <c r="O90" s="44" t="s">
        <v>28</v>
      </c>
      <c r="P90" s="44" t="s">
        <v>29</v>
      </c>
      <c r="Q90" s="44"/>
      <c r="R90" s="5">
        <v>0.26673145652433505</v>
      </c>
      <c r="S90" s="5">
        <v>0.29453163650011083</v>
      </c>
      <c r="T90" s="35"/>
      <c r="U90" s="34" t="s">
        <v>89</v>
      </c>
      <c r="V90" s="63"/>
      <c r="W90" s="63"/>
      <c r="X90" s="57">
        <v>2</v>
      </c>
      <c r="Y90" s="57" t="s">
        <v>20</v>
      </c>
      <c r="Z90" s="57" t="s">
        <v>32</v>
      </c>
      <c r="AA90" s="57" t="s">
        <v>29</v>
      </c>
      <c r="AB90" s="57"/>
      <c r="AC90" s="60">
        <f t="shared" si="8"/>
        <v>0.21158191030212042</v>
      </c>
      <c r="AD90" s="60">
        <f t="shared" si="9"/>
        <v>0.19354936112864429</v>
      </c>
      <c r="AE90" s="59"/>
      <c r="AF90" s="61" t="s">
        <v>88</v>
      </c>
      <c r="AG90" s="55"/>
      <c r="AH90" s="57">
        <v>2</v>
      </c>
      <c r="AI90" s="57" t="s">
        <v>20</v>
      </c>
      <c r="AJ90" s="57" t="s">
        <v>32</v>
      </c>
      <c r="AK90" s="57" t="s">
        <v>29</v>
      </c>
      <c r="AL90" s="57"/>
      <c r="AM90" s="60">
        <f t="shared" si="10"/>
        <v>0.21338516521946804</v>
      </c>
      <c r="AN90" s="60">
        <f t="shared" si="10"/>
        <v>0.23562530920008867</v>
      </c>
      <c r="AO90" s="59"/>
      <c r="AP90" s="61" t="s">
        <v>89</v>
      </c>
    </row>
    <row r="91" spans="2:42">
      <c r="B91" s="40">
        <v>3</v>
      </c>
      <c r="C91" s="44" t="s">
        <v>46</v>
      </c>
      <c r="D91" s="44" t="s">
        <v>28</v>
      </c>
      <c r="E91" s="44" t="s">
        <v>29</v>
      </c>
      <c r="F91" s="44"/>
      <c r="G91" s="5">
        <v>0.4072112162560651</v>
      </c>
      <c r="H91" s="5">
        <v>0.37782483982521503</v>
      </c>
      <c r="I91" s="35"/>
      <c r="J91" s="34" t="s">
        <v>88</v>
      </c>
      <c r="K91" s="63"/>
      <c r="L91" s="63"/>
      <c r="M91" s="40">
        <v>3</v>
      </c>
      <c r="N91" s="44" t="s">
        <v>46</v>
      </c>
      <c r="O91" s="44" t="s">
        <v>28</v>
      </c>
      <c r="P91" s="44" t="s">
        <v>29</v>
      </c>
      <c r="Q91" s="44"/>
      <c r="R91" s="5">
        <v>0.41140927003190081</v>
      </c>
      <c r="S91" s="5">
        <v>0.45863737501005269</v>
      </c>
      <c r="T91" s="35"/>
      <c r="U91" s="34" t="s">
        <v>89</v>
      </c>
      <c r="V91" s="63"/>
      <c r="W91" s="63"/>
      <c r="X91" s="57">
        <v>3</v>
      </c>
      <c r="Y91" s="57" t="s">
        <v>46</v>
      </c>
      <c r="Z91" s="57" t="s">
        <v>32</v>
      </c>
      <c r="AA91" s="57" t="s">
        <v>29</v>
      </c>
      <c r="AB91" s="57"/>
      <c r="AC91" s="60">
        <f t="shared" si="8"/>
        <v>0.32576897300485208</v>
      </c>
      <c r="AD91" s="60">
        <f t="shared" si="9"/>
        <v>0.30225987186017206</v>
      </c>
      <c r="AE91" s="59"/>
      <c r="AF91" s="61" t="s">
        <v>88</v>
      </c>
      <c r="AG91" s="55"/>
      <c r="AH91" s="57">
        <v>3</v>
      </c>
      <c r="AI91" s="57" t="s">
        <v>46</v>
      </c>
      <c r="AJ91" s="57" t="s">
        <v>32</v>
      </c>
      <c r="AK91" s="57" t="s">
        <v>29</v>
      </c>
      <c r="AL91" s="57"/>
      <c r="AM91" s="60">
        <f t="shared" si="10"/>
        <v>0.32912741602552065</v>
      </c>
      <c r="AN91" s="60">
        <f t="shared" si="10"/>
        <v>0.36690990000804219</v>
      </c>
      <c r="AO91" s="59"/>
      <c r="AP91" s="61" t="s">
        <v>89</v>
      </c>
    </row>
    <row r="92" spans="2:42">
      <c r="B92" s="40">
        <v>4</v>
      </c>
      <c r="C92" s="44" t="s">
        <v>19</v>
      </c>
      <c r="D92" s="44" t="s">
        <v>28</v>
      </c>
      <c r="E92" s="44" t="s">
        <v>29</v>
      </c>
      <c r="F92" s="44"/>
      <c r="G92" s="5">
        <v>0.47386939388252952</v>
      </c>
      <c r="H92" s="5">
        <v>0.54046725464439849</v>
      </c>
      <c r="I92" s="35"/>
      <c r="J92" s="34" t="s">
        <v>88</v>
      </c>
      <c r="K92" s="63"/>
      <c r="L92" s="63"/>
      <c r="M92" s="40">
        <v>4</v>
      </c>
      <c r="N92" s="44" t="s">
        <v>19</v>
      </c>
      <c r="O92" s="44" t="s">
        <v>28</v>
      </c>
      <c r="P92" s="44" t="s">
        <v>29</v>
      </c>
      <c r="Q92" s="44"/>
      <c r="R92" s="5">
        <v>0.47899230624882716</v>
      </c>
      <c r="S92" s="5">
        <v>0.65573278288609493</v>
      </c>
      <c r="T92" s="35"/>
      <c r="U92" s="34" t="s">
        <v>89</v>
      </c>
      <c r="V92" s="63"/>
      <c r="W92" s="63"/>
      <c r="X92" s="57">
        <v>4</v>
      </c>
      <c r="Y92" s="57" t="s">
        <v>19</v>
      </c>
      <c r="Z92" s="57" t="s">
        <v>32</v>
      </c>
      <c r="AA92" s="57" t="s">
        <v>29</v>
      </c>
      <c r="AB92" s="57"/>
      <c r="AC92" s="60">
        <f t="shared" si="8"/>
        <v>0.37909551510602363</v>
      </c>
      <c r="AD92" s="60">
        <f t="shared" si="9"/>
        <v>0.43237380371551881</v>
      </c>
      <c r="AE92" s="59"/>
      <c r="AF92" s="61" t="s">
        <v>88</v>
      </c>
      <c r="AG92" s="55"/>
      <c r="AH92" s="57">
        <v>4</v>
      </c>
      <c r="AI92" s="57" t="s">
        <v>19</v>
      </c>
      <c r="AJ92" s="57" t="s">
        <v>32</v>
      </c>
      <c r="AK92" s="57" t="s">
        <v>29</v>
      </c>
      <c r="AL92" s="57"/>
      <c r="AM92" s="60">
        <f t="shared" si="10"/>
        <v>0.38319384499906173</v>
      </c>
      <c r="AN92" s="60">
        <f t="shared" si="10"/>
        <v>0.52458622630887597</v>
      </c>
      <c r="AO92" s="59"/>
      <c r="AP92" s="61" t="s">
        <v>89</v>
      </c>
    </row>
    <row r="93" spans="2:42">
      <c r="B93" s="40">
        <v>5</v>
      </c>
      <c r="C93" s="44" t="s">
        <v>18</v>
      </c>
      <c r="D93" s="44" t="s">
        <v>28</v>
      </c>
      <c r="E93" s="44" t="s">
        <v>29</v>
      </c>
      <c r="F93" s="44"/>
      <c r="G93" s="5">
        <v>0.27550813607484648</v>
      </c>
      <c r="H93" s="5">
        <v>0.30185454253009136</v>
      </c>
      <c r="I93" s="35"/>
      <c r="J93" s="34" t="s">
        <v>88</v>
      </c>
      <c r="K93" s="63"/>
      <c r="L93" s="63"/>
      <c r="M93" s="40">
        <v>5</v>
      </c>
      <c r="N93" s="44" t="s">
        <v>18</v>
      </c>
      <c r="O93" s="44" t="s">
        <v>28</v>
      </c>
      <c r="P93" s="44" t="s">
        <v>29</v>
      </c>
      <c r="Q93" s="44"/>
      <c r="R93" s="5">
        <v>0.27851915395544591</v>
      </c>
      <c r="S93" s="5">
        <v>0.36659142696297875</v>
      </c>
      <c r="T93" s="35"/>
      <c r="U93" s="34" t="s">
        <v>89</v>
      </c>
      <c r="V93" s="63"/>
      <c r="W93" s="63"/>
      <c r="X93" s="57">
        <v>5</v>
      </c>
      <c r="Y93" s="57" t="s">
        <v>18</v>
      </c>
      <c r="Z93" s="57" t="s">
        <v>32</v>
      </c>
      <c r="AA93" s="57" t="s">
        <v>29</v>
      </c>
      <c r="AB93" s="57"/>
      <c r="AC93" s="60">
        <f t="shared" si="8"/>
        <v>0.2204065088598772</v>
      </c>
      <c r="AD93" s="60">
        <f t="shared" si="9"/>
        <v>0.24148363402407311</v>
      </c>
      <c r="AE93" s="59"/>
      <c r="AF93" s="61" t="s">
        <v>88</v>
      </c>
      <c r="AG93" s="55"/>
      <c r="AH93" s="57">
        <v>5</v>
      </c>
      <c r="AI93" s="57" t="s">
        <v>18</v>
      </c>
      <c r="AJ93" s="57" t="s">
        <v>32</v>
      </c>
      <c r="AK93" s="57" t="s">
        <v>29</v>
      </c>
      <c r="AL93" s="57"/>
      <c r="AM93" s="60">
        <f t="shared" si="10"/>
        <v>0.22281532316435673</v>
      </c>
      <c r="AN93" s="60">
        <f t="shared" si="10"/>
        <v>0.29327314157038303</v>
      </c>
      <c r="AO93" s="59"/>
      <c r="AP93" s="61" t="s">
        <v>89</v>
      </c>
    </row>
    <row r="94" spans="2:42">
      <c r="B94" s="40">
        <v>6</v>
      </c>
      <c r="C94" s="44" t="s">
        <v>47</v>
      </c>
      <c r="D94" s="44" t="s">
        <v>28</v>
      </c>
      <c r="E94" s="44" t="s">
        <v>29</v>
      </c>
      <c r="F94" s="44"/>
      <c r="G94" s="5">
        <v>0.42056671045224231</v>
      </c>
      <c r="H94" s="5">
        <v>0.42446988177894529</v>
      </c>
      <c r="I94" s="35"/>
      <c r="J94" s="34" t="s">
        <v>88</v>
      </c>
      <c r="K94" s="63"/>
      <c r="L94" s="63"/>
      <c r="M94" s="40">
        <v>6</v>
      </c>
      <c r="N94" s="44" t="s">
        <v>47</v>
      </c>
      <c r="O94" s="44" t="s">
        <v>28</v>
      </c>
      <c r="P94" s="44" t="s">
        <v>29</v>
      </c>
      <c r="Q94" s="44"/>
      <c r="R94" s="5">
        <v>0.42544567461062099</v>
      </c>
      <c r="S94" s="5">
        <v>0.51619440795646454</v>
      </c>
      <c r="T94" s="35"/>
      <c r="U94" s="34" t="s">
        <v>89</v>
      </c>
      <c r="V94" s="63"/>
      <c r="W94" s="63"/>
      <c r="X94" s="57">
        <v>6</v>
      </c>
      <c r="Y94" s="57" t="s">
        <v>47</v>
      </c>
      <c r="Z94" s="57" t="s">
        <v>32</v>
      </c>
      <c r="AA94" s="57" t="s">
        <v>29</v>
      </c>
      <c r="AB94" s="57"/>
      <c r="AC94" s="60">
        <f t="shared" si="8"/>
        <v>0.33645336836179385</v>
      </c>
      <c r="AD94" s="60">
        <f t="shared" si="9"/>
        <v>0.33957590542315624</v>
      </c>
      <c r="AE94" s="59"/>
      <c r="AF94" s="61" t="s">
        <v>88</v>
      </c>
      <c r="AG94" s="55"/>
      <c r="AH94" s="57">
        <v>6</v>
      </c>
      <c r="AI94" s="57" t="s">
        <v>47</v>
      </c>
      <c r="AJ94" s="57" t="s">
        <v>32</v>
      </c>
      <c r="AK94" s="57" t="s">
        <v>29</v>
      </c>
      <c r="AL94" s="57"/>
      <c r="AM94" s="60">
        <f t="shared" si="10"/>
        <v>0.34035653968849683</v>
      </c>
      <c r="AN94" s="60">
        <f t="shared" si="10"/>
        <v>0.41295552636517163</v>
      </c>
      <c r="AO94" s="59"/>
      <c r="AP94" s="61" t="s">
        <v>89</v>
      </c>
    </row>
    <row r="95" spans="2:42">
      <c r="B95" s="40">
        <v>7</v>
      </c>
      <c r="C95" s="44" t="s">
        <v>17</v>
      </c>
      <c r="D95" s="44" t="s">
        <v>28</v>
      </c>
      <c r="E95" s="44" t="s">
        <v>29</v>
      </c>
      <c r="F95" s="44"/>
      <c r="G95" s="5">
        <v>0.4458861379087376</v>
      </c>
      <c r="H95" s="5">
        <v>0.39141709265284069</v>
      </c>
      <c r="I95" s="35"/>
      <c r="J95" s="34" t="s">
        <v>88</v>
      </c>
      <c r="K95" s="63"/>
      <c r="L95" s="63"/>
      <c r="M95" s="40">
        <v>7</v>
      </c>
      <c r="N95" s="44" t="s">
        <v>17</v>
      </c>
      <c r="O95" s="44" t="s">
        <v>28</v>
      </c>
      <c r="P95" s="44" t="s">
        <v>29</v>
      </c>
      <c r="Q95" s="44"/>
      <c r="R95" s="5">
        <v>0.44968630385682345</v>
      </c>
      <c r="S95" s="5">
        <v>0.47502074351072898</v>
      </c>
      <c r="T95" s="35"/>
      <c r="U95" s="34" t="s">
        <v>89</v>
      </c>
      <c r="V95" s="63"/>
      <c r="W95" s="63"/>
      <c r="X95" s="57">
        <v>7</v>
      </c>
      <c r="Y95" s="57" t="s">
        <v>17</v>
      </c>
      <c r="Z95" s="57" t="s">
        <v>32</v>
      </c>
      <c r="AA95" s="57" t="s">
        <v>29</v>
      </c>
      <c r="AB95" s="57"/>
      <c r="AC95" s="60">
        <f t="shared" si="8"/>
        <v>0.35670891032699009</v>
      </c>
      <c r="AD95" s="60">
        <f t="shared" si="9"/>
        <v>0.31313367412227255</v>
      </c>
      <c r="AE95" s="59"/>
      <c r="AF95" s="61" t="s">
        <v>88</v>
      </c>
      <c r="AG95" s="55"/>
      <c r="AH95" s="57">
        <v>7</v>
      </c>
      <c r="AI95" s="57" t="s">
        <v>17</v>
      </c>
      <c r="AJ95" s="57" t="s">
        <v>32</v>
      </c>
      <c r="AK95" s="57" t="s">
        <v>29</v>
      </c>
      <c r="AL95" s="57"/>
      <c r="AM95" s="60">
        <f t="shared" si="10"/>
        <v>0.3597490430854588</v>
      </c>
      <c r="AN95" s="60">
        <f t="shared" si="10"/>
        <v>0.38001659480858319</v>
      </c>
      <c r="AO95" s="59"/>
      <c r="AP95" s="61" t="s">
        <v>89</v>
      </c>
    </row>
    <row r="96" spans="2:42">
      <c r="B96" s="40">
        <v>8</v>
      </c>
      <c r="C96" s="44" t="s">
        <v>16</v>
      </c>
      <c r="D96" s="44" t="s">
        <v>28</v>
      </c>
      <c r="E96" s="44" t="s">
        <v>29</v>
      </c>
      <c r="F96" s="44"/>
      <c r="G96" s="5">
        <v>0.26434678176018017</v>
      </c>
      <c r="H96" s="5">
        <v>0.23430737474197788</v>
      </c>
      <c r="I96" s="35"/>
      <c r="J96" s="34" t="s">
        <v>88</v>
      </c>
      <c r="K96" s="63"/>
      <c r="L96" s="63"/>
      <c r="M96" s="40">
        <v>8</v>
      </c>
      <c r="N96" s="44" t="s">
        <v>16</v>
      </c>
      <c r="O96" s="44" t="s">
        <v>28</v>
      </c>
      <c r="P96" s="44" t="s">
        <v>29</v>
      </c>
      <c r="Q96" s="44"/>
      <c r="R96" s="5">
        <v>0.26659973728654535</v>
      </c>
      <c r="S96" s="5">
        <v>0.28462338149746669</v>
      </c>
      <c r="T96" s="35"/>
      <c r="U96" s="34" t="s">
        <v>89</v>
      </c>
      <c r="V96" s="63"/>
      <c r="W96" s="63"/>
      <c r="X96" s="57">
        <v>8</v>
      </c>
      <c r="Y96" s="57" t="s">
        <v>16</v>
      </c>
      <c r="Z96" s="57" t="s">
        <v>32</v>
      </c>
      <c r="AA96" s="57" t="s">
        <v>29</v>
      </c>
      <c r="AB96" s="57"/>
      <c r="AC96" s="60">
        <f t="shared" si="8"/>
        <v>0.21147742540814415</v>
      </c>
      <c r="AD96" s="60">
        <f t="shared" si="9"/>
        <v>0.18744589979358231</v>
      </c>
      <c r="AE96" s="59"/>
      <c r="AF96" s="61" t="s">
        <v>88</v>
      </c>
      <c r="AG96" s="55"/>
      <c r="AH96" s="57">
        <v>8</v>
      </c>
      <c r="AI96" s="57" t="s">
        <v>16</v>
      </c>
      <c r="AJ96" s="57" t="s">
        <v>32</v>
      </c>
      <c r="AK96" s="57" t="s">
        <v>29</v>
      </c>
      <c r="AL96" s="57"/>
      <c r="AM96" s="60">
        <f t="shared" si="10"/>
        <v>0.21327978982923629</v>
      </c>
      <c r="AN96" s="60">
        <f t="shared" si="10"/>
        <v>0.22769870519797336</v>
      </c>
      <c r="AO96" s="59"/>
      <c r="AP96" s="61" t="s">
        <v>89</v>
      </c>
    </row>
    <row r="97" spans="2:42">
      <c r="B97" s="40">
        <v>9</v>
      </c>
      <c r="C97" s="44" t="s">
        <v>48</v>
      </c>
      <c r="D97" s="44" t="s">
        <v>28</v>
      </c>
      <c r="E97" s="44" t="s">
        <v>29</v>
      </c>
      <c r="F97" s="44"/>
      <c r="G97" s="5">
        <v>0.33982079189341341</v>
      </c>
      <c r="H97" s="5">
        <v>0.27692578344905233</v>
      </c>
      <c r="I97" s="35"/>
      <c r="J97" s="34" t="s">
        <v>88</v>
      </c>
      <c r="K97" s="63"/>
      <c r="L97" s="63"/>
      <c r="M97" s="40">
        <v>9</v>
      </c>
      <c r="N97" s="44" t="s">
        <v>48</v>
      </c>
      <c r="O97" s="44" t="s">
        <v>28</v>
      </c>
      <c r="P97" s="44" t="s">
        <v>29</v>
      </c>
      <c r="Q97" s="44"/>
      <c r="R97" s="5">
        <v>0.34357571777068868</v>
      </c>
      <c r="S97" s="5">
        <v>0.33606586601613808</v>
      </c>
      <c r="T97" s="35"/>
      <c r="U97" s="34" t="s">
        <v>89</v>
      </c>
      <c r="V97" s="63"/>
      <c r="W97" s="63"/>
      <c r="X97" s="57">
        <v>9</v>
      </c>
      <c r="Y97" s="57" t="s">
        <v>48</v>
      </c>
      <c r="Z97" s="57" t="s">
        <v>32</v>
      </c>
      <c r="AA97" s="57" t="s">
        <v>29</v>
      </c>
      <c r="AB97" s="57"/>
      <c r="AC97" s="60">
        <f t="shared" si="8"/>
        <v>0.27185663351473072</v>
      </c>
      <c r="AD97" s="60">
        <f t="shared" si="9"/>
        <v>0.22154062675924188</v>
      </c>
      <c r="AE97" s="59"/>
      <c r="AF97" s="61" t="s">
        <v>88</v>
      </c>
      <c r="AG97" s="55"/>
      <c r="AH97" s="57">
        <v>9</v>
      </c>
      <c r="AI97" s="57" t="s">
        <v>48</v>
      </c>
      <c r="AJ97" s="57" t="s">
        <v>32</v>
      </c>
      <c r="AK97" s="57" t="s">
        <v>29</v>
      </c>
      <c r="AL97" s="57"/>
      <c r="AM97" s="60">
        <f t="shared" si="10"/>
        <v>0.27486057421655097</v>
      </c>
      <c r="AN97" s="60">
        <f t="shared" si="10"/>
        <v>0.26885269281291047</v>
      </c>
      <c r="AO97" s="59"/>
      <c r="AP97" s="61" t="s">
        <v>89</v>
      </c>
    </row>
    <row r="98" spans="2:42">
      <c r="B98" s="40">
        <v>10</v>
      </c>
      <c r="C98" s="44" t="s">
        <v>15</v>
      </c>
      <c r="D98" s="44" t="s">
        <v>28</v>
      </c>
      <c r="E98" s="44" t="s">
        <v>29</v>
      </c>
      <c r="F98" s="44"/>
      <c r="G98" s="5">
        <v>0.41005377475259258</v>
      </c>
      <c r="H98" s="5">
        <v>0.3745073174984978</v>
      </c>
      <c r="I98" s="35"/>
      <c r="J98" s="34" t="s">
        <v>88</v>
      </c>
      <c r="K98" s="63"/>
      <c r="L98" s="63"/>
      <c r="M98" s="40">
        <v>10</v>
      </c>
      <c r="N98" s="44" t="s">
        <v>15</v>
      </c>
      <c r="O98" s="44" t="s">
        <v>28</v>
      </c>
      <c r="P98" s="44" t="s">
        <v>29</v>
      </c>
      <c r="Q98" s="44"/>
      <c r="R98" s="5">
        <v>0.4138623237441027</v>
      </c>
      <c r="S98" s="5">
        <v>0.45448684632021091</v>
      </c>
      <c r="T98" s="35"/>
      <c r="U98" s="34" t="s">
        <v>89</v>
      </c>
      <c r="V98" s="63"/>
      <c r="W98" s="63"/>
      <c r="X98" s="57">
        <v>10</v>
      </c>
      <c r="Y98" s="57" t="s">
        <v>15</v>
      </c>
      <c r="Z98" s="57" t="s">
        <v>32</v>
      </c>
      <c r="AA98" s="57" t="s">
        <v>29</v>
      </c>
      <c r="AB98" s="57"/>
      <c r="AC98" s="60">
        <f t="shared" si="8"/>
        <v>0.32804301980207407</v>
      </c>
      <c r="AD98" s="60">
        <f t="shared" si="9"/>
        <v>0.29960585399879824</v>
      </c>
      <c r="AE98" s="59"/>
      <c r="AF98" s="61" t="s">
        <v>88</v>
      </c>
      <c r="AG98" s="55"/>
      <c r="AH98" s="57">
        <v>10</v>
      </c>
      <c r="AI98" s="57" t="s">
        <v>15</v>
      </c>
      <c r="AJ98" s="57" t="s">
        <v>32</v>
      </c>
      <c r="AK98" s="57" t="s">
        <v>29</v>
      </c>
      <c r="AL98" s="57"/>
      <c r="AM98" s="60">
        <f t="shared" si="10"/>
        <v>0.3310898589952822</v>
      </c>
      <c r="AN98" s="60">
        <f t="shared" si="10"/>
        <v>0.36358947705616873</v>
      </c>
      <c r="AO98" s="59"/>
      <c r="AP98" s="61" t="s">
        <v>89</v>
      </c>
    </row>
    <row r="99" spans="2:42">
      <c r="B99" s="40">
        <v>11</v>
      </c>
      <c r="C99" s="44" t="s">
        <v>14</v>
      </c>
      <c r="D99" s="44" t="s">
        <v>28</v>
      </c>
      <c r="E99" s="44" t="s">
        <v>29</v>
      </c>
      <c r="F99" s="44"/>
      <c r="G99" s="5">
        <v>0.25734909614061435</v>
      </c>
      <c r="H99" s="5">
        <v>0.21321073372114846</v>
      </c>
      <c r="I99" s="35"/>
      <c r="J99" s="34" t="s">
        <v>88</v>
      </c>
      <c r="K99" s="63"/>
      <c r="L99" s="63"/>
      <c r="M99" s="40">
        <v>11</v>
      </c>
      <c r="N99" s="44" t="s">
        <v>14</v>
      </c>
      <c r="O99" s="44" t="s">
        <v>28</v>
      </c>
      <c r="P99" s="44" t="s">
        <v>29</v>
      </c>
      <c r="Q99" s="44"/>
      <c r="R99" s="5">
        <v>0.26034152749108658</v>
      </c>
      <c r="S99" s="5">
        <v>0.25884531181585041</v>
      </c>
      <c r="T99" s="35"/>
      <c r="U99" s="34" t="s">
        <v>89</v>
      </c>
      <c r="V99" s="63"/>
      <c r="W99" s="63"/>
      <c r="X99" s="57">
        <v>11</v>
      </c>
      <c r="Y99" s="57" t="s">
        <v>14</v>
      </c>
      <c r="Z99" s="57" t="s">
        <v>32</v>
      </c>
      <c r="AA99" s="57" t="s">
        <v>29</v>
      </c>
      <c r="AB99" s="57"/>
      <c r="AC99" s="60">
        <f t="shared" si="8"/>
        <v>0.2058792769124915</v>
      </c>
      <c r="AD99" s="60">
        <f t="shared" si="9"/>
        <v>0.17056858697691879</v>
      </c>
      <c r="AE99" s="59"/>
      <c r="AF99" s="61" t="s">
        <v>88</v>
      </c>
      <c r="AG99" s="55"/>
      <c r="AH99" s="57">
        <v>11</v>
      </c>
      <c r="AI99" s="57" t="s">
        <v>14</v>
      </c>
      <c r="AJ99" s="57" t="s">
        <v>32</v>
      </c>
      <c r="AK99" s="57" t="s">
        <v>29</v>
      </c>
      <c r="AL99" s="57"/>
      <c r="AM99" s="60">
        <f t="shared" si="10"/>
        <v>0.20827322199286927</v>
      </c>
      <c r="AN99" s="60">
        <f t="shared" si="10"/>
        <v>0.20707624945268033</v>
      </c>
      <c r="AO99" s="59"/>
      <c r="AP99" s="61" t="s">
        <v>89</v>
      </c>
    </row>
    <row r="100" spans="2:42">
      <c r="B100" s="40">
        <v>12</v>
      </c>
      <c r="C100" s="44" t="s">
        <v>49</v>
      </c>
      <c r="D100" s="44" t="s">
        <v>28</v>
      </c>
      <c r="E100" s="44" t="s">
        <v>29</v>
      </c>
      <c r="F100" s="44"/>
      <c r="G100" s="5">
        <v>0.3321598799024208</v>
      </c>
      <c r="H100" s="5">
        <v>0.28727340964533687</v>
      </c>
      <c r="I100" s="35"/>
      <c r="J100" s="34" t="s">
        <v>88</v>
      </c>
      <c r="K100" s="63"/>
      <c r="L100" s="63"/>
      <c r="M100" s="40">
        <v>12</v>
      </c>
      <c r="N100" s="44" t="s">
        <v>49</v>
      </c>
      <c r="O100" s="44" t="s">
        <v>28</v>
      </c>
      <c r="P100" s="44" t="s">
        <v>29</v>
      </c>
      <c r="Q100" s="44"/>
      <c r="R100" s="5">
        <v>0.3361497883697171</v>
      </c>
      <c r="S100" s="5">
        <v>0.34911699088843018</v>
      </c>
      <c r="T100" s="35"/>
      <c r="U100" s="34" t="s">
        <v>89</v>
      </c>
      <c r="V100" s="63"/>
      <c r="W100" s="63"/>
      <c r="X100" s="57">
        <v>12</v>
      </c>
      <c r="Y100" s="57" t="s">
        <v>49</v>
      </c>
      <c r="Z100" s="57" t="s">
        <v>32</v>
      </c>
      <c r="AA100" s="57" t="s">
        <v>29</v>
      </c>
      <c r="AB100" s="57"/>
      <c r="AC100" s="60">
        <f t="shared" si="8"/>
        <v>0.26572790392193663</v>
      </c>
      <c r="AD100" s="60">
        <f t="shared" si="9"/>
        <v>0.22981872771626952</v>
      </c>
      <c r="AE100" s="59"/>
      <c r="AF100" s="61" t="s">
        <v>88</v>
      </c>
      <c r="AG100" s="55"/>
      <c r="AH100" s="57">
        <v>12</v>
      </c>
      <c r="AI100" s="57" t="s">
        <v>49</v>
      </c>
      <c r="AJ100" s="57" t="s">
        <v>32</v>
      </c>
      <c r="AK100" s="57" t="s">
        <v>29</v>
      </c>
      <c r="AL100" s="57"/>
      <c r="AM100" s="60">
        <f t="shared" si="10"/>
        <v>0.26891983069577369</v>
      </c>
      <c r="AN100" s="60">
        <f t="shared" si="10"/>
        <v>0.27929359271074417</v>
      </c>
      <c r="AO100" s="59"/>
      <c r="AP100" s="61" t="s">
        <v>89</v>
      </c>
    </row>
    <row r="101" spans="2:42">
      <c r="B101" s="40">
        <v>13</v>
      </c>
      <c r="C101" s="44" t="s">
        <v>13</v>
      </c>
      <c r="D101" s="44" t="s">
        <v>28</v>
      </c>
      <c r="E101" s="44" t="s">
        <v>29</v>
      </c>
      <c r="F101" s="44"/>
      <c r="G101" s="5">
        <v>0.43575236204717543</v>
      </c>
      <c r="H101" s="5">
        <v>0.41295136635866042</v>
      </c>
      <c r="I101" s="35"/>
      <c r="J101" s="34" t="s">
        <v>88</v>
      </c>
      <c r="K101" s="63"/>
      <c r="L101" s="63"/>
      <c r="M101" s="40">
        <v>13</v>
      </c>
      <c r="N101" s="44" t="s">
        <v>13</v>
      </c>
      <c r="O101" s="44" t="s">
        <v>28</v>
      </c>
      <c r="P101" s="44" t="s">
        <v>29</v>
      </c>
      <c r="Q101" s="44"/>
      <c r="R101" s="5">
        <v>0.44081924997795652</v>
      </c>
      <c r="S101" s="5">
        <v>0.50162190514732985</v>
      </c>
      <c r="T101" s="35"/>
      <c r="U101" s="34" t="s">
        <v>89</v>
      </c>
      <c r="V101" s="63"/>
      <c r="W101" s="63"/>
      <c r="X101" s="57">
        <v>13</v>
      </c>
      <c r="Y101" s="57" t="s">
        <v>13</v>
      </c>
      <c r="Z101" s="57" t="s">
        <v>32</v>
      </c>
      <c r="AA101" s="57" t="s">
        <v>29</v>
      </c>
      <c r="AB101" s="57"/>
      <c r="AC101" s="60">
        <f t="shared" si="8"/>
        <v>0.34860188963774036</v>
      </c>
      <c r="AD101" s="60">
        <f t="shared" si="9"/>
        <v>0.33036109308692835</v>
      </c>
      <c r="AE101" s="59"/>
      <c r="AF101" s="61" t="s">
        <v>88</v>
      </c>
      <c r="AG101" s="55"/>
      <c r="AH101" s="57">
        <v>13</v>
      </c>
      <c r="AI101" s="57" t="s">
        <v>13</v>
      </c>
      <c r="AJ101" s="57" t="s">
        <v>32</v>
      </c>
      <c r="AK101" s="57" t="s">
        <v>29</v>
      </c>
      <c r="AL101" s="57"/>
      <c r="AM101" s="60">
        <f t="shared" si="10"/>
        <v>0.35265539998236523</v>
      </c>
      <c r="AN101" s="60">
        <f t="shared" si="10"/>
        <v>0.4012975241178639</v>
      </c>
      <c r="AO101" s="59"/>
      <c r="AP101" s="61" t="s">
        <v>89</v>
      </c>
    </row>
    <row r="102" spans="2:42">
      <c r="B102" s="40">
        <v>14</v>
      </c>
      <c r="C102" s="44" t="s">
        <v>12</v>
      </c>
      <c r="D102" s="44" t="s">
        <v>28</v>
      </c>
      <c r="E102" s="44" t="s">
        <v>29</v>
      </c>
      <c r="F102" s="44"/>
      <c r="G102" s="5">
        <v>0.2530820041283543</v>
      </c>
      <c r="H102" s="5">
        <v>0.26810170763745544</v>
      </c>
      <c r="I102" s="35"/>
      <c r="J102" s="34" t="s">
        <v>88</v>
      </c>
      <c r="K102" s="63"/>
      <c r="L102" s="63"/>
      <c r="M102" s="40">
        <v>14</v>
      </c>
      <c r="N102" s="44" t="s">
        <v>12</v>
      </c>
      <c r="O102" s="44" t="s">
        <v>28</v>
      </c>
      <c r="P102" s="44" t="s">
        <v>29</v>
      </c>
      <c r="Q102" s="44"/>
      <c r="R102" s="5">
        <v>0.25608594483017455</v>
      </c>
      <c r="S102" s="5">
        <v>0.32517658097203977</v>
      </c>
      <c r="T102" s="35"/>
      <c r="U102" s="34" t="s">
        <v>89</v>
      </c>
      <c r="V102" s="63"/>
      <c r="W102" s="63"/>
      <c r="X102" s="57">
        <v>14</v>
      </c>
      <c r="Y102" s="57" t="s">
        <v>12</v>
      </c>
      <c r="Z102" s="57" t="s">
        <v>32</v>
      </c>
      <c r="AA102" s="57" t="s">
        <v>29</v>
      </c>
      <c r="AB102" s="57"/>
      <c r="AC102" s="60">
        <f t="shared" si="8"/>
        <v>0.20246560330268346</v>
      </c>
      <c r="AD102" s="60">
        <f t="shared" si="9"/>
        <v>0.21448136610996438</v>
      </c>
      <c r="AE102" s="59"/>
      <c r="AF102" s="61" t="s">
        <v>88</v>
      </c>
      <c r="AG102" s="55"/>
      <c r="AH102" s="57">
        <v>14</v>
      </c>
      <c r="AI102" s="57" t="s">
        <v>12</v>
      </c>
      <c r="AJ102" s="57" t="s">
        <v>32</v>
      </c>
      <c r="AK102" s="57" t="s">
        <v>29</v>
      </c>
      <c r="AL102" s="57"/>
      <c r="AM102" s="60">
        <f t="shared" si="10"/>
        <v>0.20486875586413966</v>
      </c>
      <c r="AN102" s="60">
        <f t="shared" si="10"/>
        <v>0.26014126477763183</v>
      </c>
      <c r="AO102" s="59"/>
      <c r="AP102" s="61" t="s">
        <v>89</v>
      </c>
    </row>
    <row r="103" spans="2:42">
      <c r="B103" s="40">
        <v>15</v>
      </c>
      <c r="C103" s="44" t="s">
        <v>50</v>
      </c>
      <c r="D103" s="44" t="s">
        <v>28</v>
      </c>
      <c r="E103" s="44" t="s">
        <v>29</v>
      </c>
      <c r="F103" s="44"/>
      <c r="G103" s="5">
        <v>0.32292362544567466</v>
      </c>
      <c r="H103" s="5">
        <v>0.30227153312066057</v>
      </c>
      <c r="I103" s="35"/>
      <c r="J103" s="34" t="s">
        <v>88</v>
      </c>
      <c r="K103" s="63"/>
      <c r="L103" s="63"/>
      <c r="M103" s="40">
        <v>15</v>
      </c>
      <c r="N103" s="44" t="s">
        <v>50</v>
      </c>
      <c r="O103" s="44" t="s">
        <v>28</v>
      </c>
      <c r="P103" s="44" t="s">
        <v>29</v>
      </c>
      <c r="Q103" s="44"/>
      <c r="R103" s="5">
        <v>0.32667855132294987</v>
      </c>
      <c r="S103" s="5">
        <v>0.36798273597297809</v>
      </c>
      <c r="T103" s="35"/>
      <c r="U103" s="34" t="s">
        <v>89</v>
      </c>
      <c r="V103" s="63"/>
      <c r="W103" s="63"/>
      <c r="X103" s="57">
        <v>15</v>
      </c>
      <c r="Y103" s="57" t="s">
        <v>50</v>
      </c>
      <c r="Z103" s="57" t="s">
        <v>32</v>
      </c>
      <c r="AA103" s="57" t="s">
        <v>29</v>
      </c>
      <c r="AB103" s="57"/>
      <c r="AC103" s="60">
        <f t="shared" si="8"/>
        <v>0.25833890035653972</v>
      </c>
      <c r="AD103" s="60">
        <f t="shared" si="9"/>
        <v>0.24181722649652848</v>
      </c>
      <c r="AE103" s="59"/>
      <c r="AF103" s="61" t="s">
        <v>88</v>
      </c>
      <c r="AG103" s="55"/>
      <c r="AH103" s="57">
        <v>15</v>
      </c>
      <c r="AI103" s="57" t="s">
        <v>50</v>
      </c>
      <c r="AJ103" s="57" t="s">
        <v>32</v>
      </c>
      <c r="AK103" s="57" t="s">
        <v>29</v>
      </c>
      <c r="AL103" s="57"/>
      <c r="AM103" s="60">
        <f t="shared" si="10"/>
        <v>0.26134284105835992</v>
      </c>
      <c r="AN103" s="60">
        <f t="shared" si="10"/>
        <v>0.29438618877838246</v>
      </c>
      <c r="AO103" s="59"/>
      <c r="AP103" s="61" t="s">
        <v>89</v>
      </c>
    </row>
    <row r="104" spans="2:42">
      <c r="B104" s="40">
        <v>16</v>
      </c>
      <c r="C104" s="44" t="s">
        <v>11</v>
      </c>
      <c r="D104" s="44" t="s">
        <v>28</v>
      </c>
      <c r="E104" s="44" t="s">
        <v>29</v>
      </c>
      <c r="F104" s="44"/>
      <c r="G104" s="5">
        <v>0.46464297696423801</v>
      </c>
      <c r="H104" s="5">
        <v>0.47479910760826505</v>
      </c>
      <c r="I104" s="35"/>
      <c r="J104" s="34" t="s">
        <v>88</v>
      </c>
      <c r="K104" s="63"/>
      <c r="L104" s="63"/>
      <c r="M104" s="40">
        <v>16</v>
      </c>
      <c r="N104" s="44" t="s">
        <v>11</v>
      </c>
      <c r="O104" s="44" t="s">
        <v>28</v>
      </c>
      <c r="P104" s="44" t="s">
        <v>29</v>
      </c>
      <c r="Q104" s="44"/>
      <c r="R104" s="5">
        <v>0.46972104228625156</v>
      </c>
      <c r="S104" s="5">
        <v>0.57636041404853566</v>
      </c>
      <c r="T104" s="35"/>
      <c r="U104" s="34" t="s">
        <v>89</v>
      </c>
      <c r="V104" s="63"/>
      <c r="W104" s="63"/>
      <c r="X104" s="57">
        <v>16</v>
      </c>
      <c r="Y104" s="57" t="s">
        <v>11</v>
      </c>
      <c r="Z104" s="57" t="s">
        <v>32</v>
      </c>
      <c r="AA104" s="57" t="s">
        <v>29</v>
      </c>
      <c r="AB104" s="57"/>
      <c r="AC104" s="60">
        <f t="shared" si="8"/>
        <v>0.37171438157139042</v>
      </c>
      <c r="AD104" s="60">
        <f t="shared" si="9"/>
        <v>0.37983928608661205</v>
      </c>
      <c r="AE104" s="59"/>
      <c r="AF104" s="61" t="s">
        <v>88</v>
      </c>
      <c r="AG104" s="55"/>
      <c r="AH104" s="57">
        <v>16</v>
      </c>
      <c r="AI104" s="57" t="s">
        <v>11</v>
      </c>
      <c r="AJ104" s="57" t="s">
        <v>32</v>
      </c>
      <c r="AK104" s="57" t="s">
        <v>29</v>
      </c>
      <c r="AL104" s="57"/>
      <c r="AM104" s="60">
        <f t="shared" si="10"/>
        <v>0.37577683382900129</v>
      </c>
      <c r="AN104" s="60">
        <f t="shared" si="10"/>
        <v>0.46108833123882853</v>
      </c>
      <c r="AO104" s="59"/>
      <c r="AP104" s="61" t="s">
        <v>89</v>
      </c>
    </row>
    <row r="105" spans="2:42">
      <c r="B105" s="40">
        <v>17</v>
      </c>
      <c r="C105" s="44" t="s">
        <v>10</v>
      </c>
      <c r="D105" s="44" t="s">
        <v>28</v>
      </c>
      <c r="E105" s="44" t="s">
        <v>29</v>
      </c>
      <c r="F105" s="44"/>
      <c r="G105" s="5">
        <v>0.26857071370488528</v>
      </c>
      <c r="H105" s="5">
        <v>0.29475448802151755</v>
      </c>
      <c r="I105" s="35"/>
      <c r="J105" s="34" t="s">
        <v>88</v>
      </c>
      <c r="K105" s="63"/>
      <c r="L105" s="63"/>
      <c r="M105" s="40">
        <v>17</v>
      </c>
      <c r="N105" s="44" t="s">
        <v>10</v>
      </c>
      <c r="O105" s="44" t="s">
        <v>28</v>
      </c>
      <c r="P105" s="44" t="s">
        <v>29</v>
      </c>
      <c r="Q105" s="44"/>
      <c r="R105" s="5">
        <v>0.27156314505535756</v>
      </c>
      <c r="S105" s="5">
        <v>0.35834365421905306</v>
      </c>
      <c r="T105" s="35"/>
      <c r="U105" s="34" t="s">
        <v>89</v>
      </c>
      <c r="V105" s="63"/>
      <c r="W105" s="63"/>
      <c r="X105" s="57">
        <v>17</v>
      </c>
      <c r="Y105" s="57" t="s">
        <v>10</v>
      </c>
      <c r="Z105" s="57" t="s">
        <v>32</v>
      </c>
      <c r="AA105" s="57" t="s">
        <v>29</v>
      </c>
      <c r="AB105" s="57"/>
      <c r="AC105" s="60">
        <f t="shared" si="8"/>
        <v>0.21485657096390823</v>
      </c>
      <c r="AD105" s="60">
        <f t="shared" si="9"/>
        <v>0.23580359041721405</v>
      </c>
      <c r="AE105" s="59"/>
      <c r="AF105" s="61" t="s">
        <v>88</v>
      </c>
      <c r="AG105" s="55"/>
      <c r="AH105" s="57">
        <v>17</v>
      </c>
      <c r="AI105" s="57" t="s">
        <v>10</v>
      </c>
      <c r="AJ105" s="57" t="s">
        <v>32</v>
      </c>
      <c r="AK105" s="57" t="s">
        <v>29</v>
      </c>
      <c r="AL105" s="57"/>
      <c r="AM105" s="60">
        <f t="shared" si="10"/>
        <v>0.21725051604428605</v>
      </c>
      <c r="AN105" s="60">
        <f t="shared" si="10"/>
        <v>0.28667492337524247</v>
      </c>
      <c r="AO105" s="59"/>
      <c r="AP105" s="61" t="s">
        <v>89</v>
      </c>
    </row>
    <row r="106" spans="2:42">
      <c r="B106" s="40">
        <v>18</v>
      </c>
      <c r="C106" s="44" t="s">
        <v>51</v>
      </c>
      <c r="D106" s="44" t="s">
        <v>28</v>
      </c>
      <c r="E106" s="44" t="s">
        <v>29</v>
      </c>
      <c r="F106" s="44"/>
      <c r="G106" s="5">
        <v>0.37604887304268053</v>
      </c>
      <c r="H106" s="5">
        <v>0.38303121286044917</v>
      </c>
      <c r="I106" s="35"/>
      <c r="J106" s="34" t="s">
        <v>88</v>
      </c>
      <c r="K106" s="63"/>
      <c r="L106" s="63"/>
      <c r="M106" s="40">
        <v>18</v>
      </c>
      <c r="N106" s="44" t="s">
        <v>51</v>
      </c>
      <c r="O106" s="44" t="s">
        <v>28</v>
      </c>
      <c r="P106" s="44" t="s">
        <v>29</v>
      </c>
      <c r="Q106" s="44"/>
      <c r="R106" s="5">
        <v>0.38003878150997689</v>
      </c>
      <c r="S106" s="5">
        <v>0.46482433644002424</v>
      </c>
      <c r="T106" s="35"/>
      <c r="U106" s="34" t="s">
        <v>89</v>
      </c>
      <c r="V106" s="63"/>
      <c r="W106" s="63"/>
      <c r="X106" s="57">
        <v>18</v>
      </c>
      <c r="Y106" s="57" t="s">
        <v>51</v>
      </c>
      <c r="Z106" s="57" t="s">
        <v>32</v>
      </c>
      <c r="AA106" s="57" t="s">
        <v>29</v>
      </c>
      <c r="AB106" s="57"/>
      <c r="AC106" s="60">
        <f t="shared" si="8"/>
        <v>0.30083909843414447</v>
      </c>
      <c r="AD106" s="60">
        <f t="shared" si="9"/>
        <v>0.30642497028835936</v>
      </c>
      <c r="AE106" s="59"/>
      <c r="AF106" s="61" t="s">
        <v>88</v>
      </c>
      <c r="AG106" s="55"/>
      <c r="AH106" s="57">
        <v>18</v>
      </c>
      <c r="AI106" s="57" t="s">
        <v>51</v>
      </c>
      <c r="AJ106" s="57" t="s">
        <v>32</v>
      </c>
      <c r="AK106" s="57" t="s">
        <v>29</v>
      </c>
      <c r="AL106" s="57"/>
      <c r="AM106" s="60">
        <f t="shared" si="10"/>
        <v>0.30403102520798153</v>
      </c>
      <c r="AN106" s="60">
        <f t="shared" si="10"/>
        <v>0.3718594691520194</v>
      </c>
      <c r="AO106" s="59"/>
      <c r="AP106" s="61" t="s">
        <v>89</v>
      </c>
    </row>
    <row r="107" spans="2:42">
      <c r="B107" s="40">
        <v>19</v>
      </c>
      <c r="C107" s="44" t="s">
        <v>9</v>
      </c>
      <c r="D107" s="44" t="s">
        <v>28</v>
      </c>
      <c r="E107" s="44" t="s">
        <v>29</v>
      </c>
      <c r="F107" s="44"/>
      <c r="G107" s="5">
        <v>0.49207447514520181</v>
      </c>
      <c r="H107" s="5">
        <v>0.43500398189382533</v>
      </c>
      <c r="I107" s="35"/>
      <c r="J107" s="34" t="s">
        <v>88</v>
      </c>
      <c r="K107" s="63"/>
      <c r="L107" s="63"/>
      <c r="M107" s="40">
        <v>19</v>
      </c>
      <c r="N107" s="44" t="s">
        <v>9</v>
      </c>
      <c r="O107" s="44" t="s">
        <v>28</v>
      </c>
      <c r="P107" s="44" t="s">
        <v>29</v>
      </c>
      <c r="Q107" s="44"/>
      <c r="R107" s="5">
        <v>0.49714740787865752</v>
      </c>
      <c r="S107" s="5">
        <v>0.52758500427939159</v>
      </c>
      <c r="T107" s="35"/>
      <c r="U107" s="34" t="s">
        <v>89</v>
      </c>
      <c r="V107" s="63"/>
      <c r="W107" s="63"/>
      <c r="X107" s="57">
        <v>19</v>
      </c>
      <c r="Y107" s="57" t="s">
        <v>9</v>
      </c>
      <c r="Z107" s="57" t="s">
        <v>32</v>
      </c>
      <c r="AA107" s="57" t="s">
        <v>29</v>
      </c>
      <c r="AB107" s="57"/>
      <c r="AC107" s="60">
        <f t="shared" si="8"/>
        <v>0.39365958011616148</v>
      </c>
      <c r="AD107" s="60">
        <f t="shared" si="9"/>
        <v>0.34800318551506026</v>
      </c>
      <c r="AE107" s="59"/>
      <c r="AF107" s="61" t="s">
        <v>88</v>
      </c>
      <c r="AG107" s="55"/>
      <c r="AH107" s="57">
        <v>19</v>
      </c>
      <c r="AI107" s="57" t="s">
        <v>9</v>
      </c>
      <c r="AJ107" s="57" t="s">
        <v>32</v>
      </c>
      <c r="AK107" s="57" t="s">
        <v>29</v>
      </c>
      <c r="AL107" s="57"/>
      <c r="AM107" s="60">
        <f t="shared" si="10"/>
        <v>0.39771792630292602</v>
      </c>
      <c r="AN107" s="60">
        <f t="shared" si="10"/>
        <v>0.4220680034235133</v>
      </c>
      <c r="AO107" s="59"/>
      <c r="AP107" s="61" t="s">
        <v>89</v>
      </c>
    </row>
    <row r="108" spans="2:42">
      <c r="B108" s="40">
        <v>20</v>
      </c>
      <c r="C108" s="44" t="s">
        <v>8</v>
      </c>
      <c r="D108" s="44" t="s">
        <v>28</v>
      </c>
      <c r="E108" s="44" t="s">
        <v>29</v>
      </c>
      <c r="F108" s="44"/>
      <c r="G108" s="5">
        <v>0.28619524079606817</v>
      </c>
      <c r="H108" s="5">
        <v>0.25539732774452278</v>
      </c>
      <c r="I108" s="35"/>
      <c r="J108" s="34" t="s">
        <v>88</v>
      </c>
      <c r="K108" s="63"/>
      <c r="L108" s="63"/>
      <c r="M108" s="40">
        <v>20</v>
      </c>
      <c r="N108" s="44" t="s">
        <v>8</v>
      </c>
      <c r="O108" s="44" t="s">
        <v>28</v>
      </c>
      <c r="P108" s="44" t="s">
        <v>29</v>
      </c>
      <c r="Q108" s="44"/>
      <c r="R108" s="5">
        <v>0.28919991524012134</v>
      </c>
      <c r="S108" s="5">
        <v>0.30948146773748053</v>
      </c>
      <c r="T108" s="35"/>
      <c r="U108" s="34" t="s">
        <v>89</v>
      </c>
      <c r="V108" s="63"/>
      <c r="W108" s="63"/>
      <c r="X108" s="57">
        <v>20</v>
      </c>
      <c r="Y108" s="57" t="s">
        <v>8</v>
      </c>
      <c r="Z108" s="57" t="s">
        <v>32</v>
      </c>
      <c r="AA108" s="57" t="s">
        <v>29</v>
      </c>
      <c r="AB108" s="57"/>
      <c r="AC108" s="60">
        <f t="shared" si="8"/>
        <v>0.22895619263685454</v>
      </c>
      <c r="AD108" s="60">
        <f t="shared" si="9"/>
        <v>0.20431786219561823</v>
      </c>
      <c r="AE108" s="59"/>
      <c r="AF108" s="61" t="s">
        <v>88</v>
      </c>
      <c r="AG108" s="55"/>
      <c r="AH108" s="57">
        <v>20</v>
      </c>
      <c r="AI108" s="57" t="s">
        <v>8</v>
      </c>
      <c r="AJ108" s="57" t="s">
        <v>32</v>
      </c>
      <c r="AK108" s="57" t="s">
        <v>29</v>
      </c>
      <c r="AL108" s="57"/>
      <c r="AM108" s="60">
        <f t="shared" si="10"/>
        <v>0.23135993219209708</v>
      </c>
      <c r="AN108" s="60">
        <f t="shared" si="10"/>
        <v>0.24758517418998444</v>
      </c>
      <c r="AO108" s="59"/>
      <c r="AP108" s="61" t="s">
        <v>89</v>
      </c>
    </row>
    <row r="109" spans="2:42">
      <c r="B109" s="40">
        <v>21</v>
      </c>
      <c r="C109" s="44" t="s">
        <v>52</v>
      </c>
      <c r="D109" s="44" t="s">
        <v>28</v>
      </c>
      <c r="E109" s="44" t="s">
        <v>29</v>
      </c>
      <c r="F109" s="44"/>
      <c r="G109" s="5">
        <v>0.44569337586789259</v>
      </c>
      <c r="H109" s="5">
        <v>0.38945111653218234</v>
      </c>
      <c r="I109" s="35"/>
      <c r="J109" s="34" t="s">
        <v>88</v>
      </c>
      <c r="K109" s="63"/>
      <c r="L109" s="63"/>
      <c r="M109" s="40">
        <v>21</v>
      </c>
      <c r="N109" s="44" t="s">
        <v>52</v>
      </c>
      <c r="O109" s="44" t="s">
        <v>28</v>
      </c>
      <c r="P109" s="44" t="s">
        <v>29</v>
      </c>
      <c r="Q109" s="44"/>
      <c r="R109" s="5">
        <v>0.45099924939012942</v>
      </c>
      <c r="S109" s="5">
        <v>0.47328391818352405</v>
      </c>
      <c r="T109" s="35"/>
      <c r="U109" s="34" t="s">
        <v>89</v>
      </c>
      <c r="V109" s="63"/>
      <c r="W109" s="63"/>
      <c r="X109" s="57">
        <v>21</v>
      </c>
      <c r="Y109" s="57" t="s">
        <v>52</v>
      </c>
      <c r="Z109" s="57" t="s">
        <v>32</v>
      </c>
      <c r="AA109" s="57" t="s">
        <v>29</v>
      </c>
      <c r="AB109" s="57"/>
      <c r="AC109" s="60">
        <f t="shared" si="8"/>
        <v>0.35655470069431411</v>
      </c>
      <c r="AD109" s="60">
        <f t="shared" si="9"/>
        <v>0.31156089322574587</v>
      </c>
      <c r="AE109" s="59"/>
      <c r="AF109" s="61" t="s">
        <v>88</v>
      </c>
      <c r="AG109" s="55"/>
      <c r="AH109" s="57">
        <v>21</v>
      </c>
      <c r="AI109" s="57" t="s">
        <v>52</v>
      </c>
      <c r="AJ109" s="57" t="s">
        <v>32</v>
      </c>
      <c r="AK109" s="57" t="s">
        <v>29</v>
      </c>
      <c r="AL109" s="57"/>
      <c r="AM109" s="60">
        <f t="shared" si="10"/>
        <v>0.36079939951210355</v>
      </c>
      <c r="AN109" s="60">
        <f t="shared" si="10"/>
        <v>0.37862713454681929</v>
      </c>
      <c r="AO109" s="59"/>
      <c r="AP109" s="61" t="s">
        <v>89</v>
      </c>
    </row>
    <row r="110" spans="2:42">
      <c r="B110" s="40">
        <v>22</v>
      </c>
      <c r="C110" s="44" t="s">
        <v>7</v>
      </c>
      <c r="D110" s="44" t="s">
        <v>28</v>
      </c>
      <c r="E110" s="44" t="s">
        <v>29</v>
      </c>
      <c r="F110" s="44"/>
      <c r="G110" s="5">
        <v>0.51861122010118066</v>
      </c>
      <c r="H110" s="5">
        <v>0.49977546150186425</v>
      </c>
      <c r="I110" s="35"/>
      <c r="J110" s="34" t="s">
        <v>88</v>
      </c>
      <c r="K110" s="63"/>
      <c r="L110" s="63"/>
      <c r="M110" s="40">
        <v>22</v>
      </c>
      <c r="N110" s="44" t="s">
        <v>7</v>
      </c>
      <c r="O110" s="44" t="s">
        <v>28</v>
      </c>
      <c r="P110" s="44" t="s">
        <v>29</v>
      </c>
      <c r="Q110" s="44"/>
      <c r="R110" s="5">
        <v>0.5236340890609984</v>
      </c>
      <c r="S110" s="5">
        <v>0.60651142689799098</v>
      </c>
      <c r="T110" s="35"/>
      <c r="U110" s="34" t="s">
        <v>89</v>
      </c>
      <c r="V110" s="63"/>
      <c r="W110" s="63"/>
      <c r="X110" s="57">
        <v>22</v>
      </c>
      <c r="Y110" s="57" t="s">
        <v>7</v>
      </c>
      <c r="Z110" s="57" t="s">
        <v>32</v>
      </c>
      <c r="AA110" s="57" t="s">
        <v>29</v>
      </c>
      <c r="AB110" s="57"/>
      <c r="AC110" s="60">
        <f t="shared" si="8"/>
        <v>0.41488897608094455</v>
      </c>
      <c r="AD110" s="60">
        <f t="shared" si="9"/>
        <v>0.39982036920149144</v>
      </c>
      <c r="AE110" s="59"/>
      <c r="AF110" s="61" t="s">
        <v>88</v>
      </c>
      <c r="AG110" s="55"/>
      <c r="AH110" s="57">
        <v>22</v>
      </c>
      <c r="AI110" s="57" t="s">
        <v>7</v>
      </c>
      <c r="AJ110" s="57" t="s">
        <v>32</v>
      </c>
      <c r="AK110" s="57" t="s">
        <v>29</v>
      </c>
      <c r="AL110" s="57"/>
      <c r="AM110" s="60">
        <f t="shared" si="10"/>
        <v>0.41890727124879873</v>
      </c>
      <c r="AN110" s="60">
        <f t="shared" si="10"/>
        <v>0.48520914151839278</v>
      </c>
      <c r="AO110" s="59"/>
      <c r="AP110" s="61" t="s">
        <v>89</v>
      </c>
    </row>
    <row r="111" spans="2:42">
      <c r="B111" s="40">
        <v>23</v>
      </c>
      <c r="C111" s="44" t="s">
        <v>6</v>
      </c>
      <c r="D111" s="44" t="s">
        <v>28</v>
      </c>
      <c r="E111" s="44" t="s">
        <v>29</v>
      </c>
      <c r="F111" s="44"/>
      <c r="G111" s="5">
        <v>0.31496870619142836</v>
      </c>
      <c r="H111" s="5">
        <v>0.30635015950459821</v>
      </c>
      <c r="I111" s="35"/>
      <c r="J111" s="34" t="s">
        <v>88</v>
      </c>
      <c r="K111" s="63"/>
      <c r="L111" s="63"/>
      <c r="M111" s="40">
        <v>23</v>
      </c>
      <c r="N111" s="44" t="s">
        <v>6</v>
      </c>
      <c r="O111" s="44" t="s">
        <v>28</v>
      </c>
      <c r="P111" s="44" t="s">
        <v>29</v>
      </c>
      <c r="Q111" s="44"/>
      <c r="R111" s="5">
        <v>0.3181027231684575</v>
      </c>
      <c r="S111" s="5">
        <v>0.37216451602221007</v>
      </c>
      <c r="T111" s="35"/>
      <c r="U111" s="34" t="s">
        <v>89</v>
      </c>
      <c r="V111" s="63"/>
      <c r="W111" s="63"/>
      <c r="X111" s="57">
        <v>23</v>
      </c>
      <c r="Y111" s="57" t="s">
        <v>6</v>
      </c>
      <c r="Z111" s="57" t="s">
        <v>32</v>
      </c>
      <c r="AA111" s="57" t="s">
        <v>29</v>
      </c>
      <c r="AB111" s="57"/>
      <c r="AC111" s="60">
        <f t="shared" si="8"/>
        <v>0.2519749649531427</v>
      </c>
      <c r="AD111" s="60">
        <f t="shared" si="9"/>
        <v>0.24508012760367859</v>
      </c>
      <c r="AE111" s="59"/>
      <c r="AF111" s="61" t="s">
        <v>88</v>
      </c>
      <c r="AG111" s="55"/>
      <c r="AH111" s="57">
        <v>23</v>
      </c>
      <c r="AI111" s="57" t="s">
        <v>6</v>
      </c>
      <c r="AJ111" s="57" t="s">
        <v>32</v>
      </c>
      <c r="AK111" s="57" t="s">
        <v>29</v>
      </c>
      <c r="AL111" s="57"/>
      <c r="AM111" s="60">
        <f t="shared" si="10"/>
        <v>0.25448217853476601</v>
      </c>
      <c r="AN111" s="60">
        <f t="shared" si="10"/>
        <v>0.29773161281776805</v>
      </c>
      <c r="AO111" s="59"/>
      <c r="AP111" s="61" t="s">
        <v>89</v>
      </c>
    </row>
    <row r="112" spans="2:42">
      <c r="B112" s="40">
        <v>24</v>
      </c>
      <c r="C112" s="44" t="s">
        <v>53</v>
      </c>
      <c r="D112" s="44" t="s">
        <v>28</v>
      </c>
      <c r="E112" s="44" t="s">
        <v>29</v>
      </c>
      <c r="F112" s="44"/>
      <c r="G112" s="5">
        <v>0.41833322908196241</v>
      </c>
      <c r="H112" s="5">
        <v>0.40550697441671352</v>
      </c>
      <c r="I112" s="35"/>
      <c r="J112" s="34" t="s">
        <v>88</v>
      </c>
      <c r="K112" s="63"/>
      <c r="L112" s="63"/>
      <c r="M112" s="40">
        <v>24</v>
      </c>
      <c r="N112" s="44" t="s">
        <v>53</v>
      </c>
      <c r="O112" s="44" t="s">
        <v>28</v>
      </c>
      <c r="P112" s="44" t="s">
        <v>29</v>
      </c>
      <c r="Q112" s="44"/>
      <c r="R112" s="5">
        <v>0.42227976897896202</v>
      </c>
      <c r="S112" s="5">
        <v>0.49331748712495566</v>
      </c>
      <c r="T112" s="35"/>
      <c r="U112" s="34" t="s">
        <v>89</v>
      </c>
      <c r="V112" s="63"/>
      <c r="W112" s="63"/>
      <c r="X112" s="57">
        <v>24</v>
      </c>
      <c r="Y112" s="57" t="s">
        <v>53</v>
      </c>
      <c r="Z112" s="57" t="s">
        <v>32</v>
      </c>
      <c r="AA112" s="57" t="s">
        <v>29</v>
      </c>
      <c r="AB112" s="57"/>
      <c r="AC112" s="60">
        <f t="shared" si="8"/>
        <v>0.33466658326556997</v>
      </c>
      <c r="AD112" s="60">
        <f t="shared" si="9"/>
        <v>0.32440557953337085</v>
      </c>
      <c r="AE112" s="59"/>
      <c r="AF112" s="61" t="s">
        <v>88</v>
      </c>
      <c r="AG112" s="55"/>
      <c r="AH112" s="57">
        <v>24</v>
      </c>
      <c r="AI112" s="57" t="s">
        <v>53</v>
      </c>
      <c r="AJ112" s="57" t="s">
        <v>32</v>
      </c>
      <c r="AK112" s="57" t="s">
        <v>29</v>
      </c>
      <c r="AL112" s="57"/>
      <c r="AM112" s="60">
        <f t="shared" si="10"/>
        <v>0.33782381518316962</v>
      </c>
      <c r="AN112" s="60">
        <f t="shared" si="10"/>
        <v>0.39465398969996457</v>
      </c>
      <c r="AO112" s="59"/>
      <c r="AP112" s="61" t="s">
        <v>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197"/>
  <sheetViews>
    <sheetView zoomScale="80" zoomScaleNormal="80" workbookViewId="0">
      <selection activeCell="B1" sqref="B1"/>
    </sheetView>
  </sheetViews>
  <sheetFormatPr defaultRowHeight="12.75"/>
  <cols>
    <col min="1" max="1" width="9.140625" style="9"/>
    <col min="2" max="8" width="12.5703125" style="8" customWidth="1"/>
    <col min="9" max="9" width="31.28515625" style="8" customWidth="1"/>
    <col min="10" max="14" width="12.5703125" style="9" customWidth="1"/>
    <col min="15" max="16384" width="9.140625" style="9"/>
  </cols>
  <sheetData>
    <row r="1" spans="1:18">
      <c r="A1" s="9" t="s">
        <v>23</v>
      </c>
      <c r="D1" s="8">
        <v>2015</v>
      </c>
    </row>
    <row r="2" spans="1:18">
      <c r="I2" s="8" t="s">
        <v>33</v>
      </c>
      <c r="P2" s="24">
        <v>0.39</v>
      </c>
      <c r="Q2" s="24">
        <v>0.44</v>
      </c>
      <c r="R2" s="24">
        <v>0.52</v>
      </c>
    </row>
    <row r="3" spans="1:18">
      <c r="O3" s="9" t="s">
        <v>79</v>
      </c>
      <c r="P3" s="9">
        <f>+P2/M5</f>
        <v>1.1243899365087158</v>
      </c>
      <c r="Q3" s="9">
        <f>+Q2/M5</f>
        <v>1.2685424924713715</v>
      </c>
      <c r="R3" s="9">
        <f>+R2/M5</f>
        <v>1.499186582011621</v>
      </c>
    </row>
    <row r="4" spans="1:18">
      <c r="A4" s="12"/>
      <c r="B4" s="11"/>
      <c r="C4" s="12"/>
      <c r="D4" s="12"/>
      <c r="E4" s="12"/>
      <c r="F4" s="12"/>
      <c r="G4" s="40"/>
      <c r="H4" s="10"/>
      <c r="I4" s="10"/>
      <c r="J4" s="10"/>
      <c r="K4" s="10"/>
      <c r="L4" s="12"/>
      <c r="M4" s="29" t="s">
        <v>79</v>
      </c>
      <c r="N4" s="9" t="s">
        <v>5</v>
      </c>
      <c r="O4" s="9" t="s">
        <v>5</v>
      </c>
      <c r="P4" s="29">
        <f>+P2/N5</f>
        <v>1.0440960458651796</v>
      </c>
      <c r="Q4" s="23">
        <f>Q2/N5</f>
        <v>1.1779545132837923</v>
      </c>
      <c r="R4" s="23">
        <f>R2/N5</f>
        <v>1.3921280611535729</v>
      </c>
    </row>
    <row r="5" spans="1:18">
      <c r="A5" s="12"/>
      <c r="B5" s="7" t="s">
        <v>1</v>
      </c>
      <c r="C5" s="1" t="s">
        <v>2</v>
      </c>
      <c r="D5" s="1" t="s">
        <v>3</v>
      </c>
      <c r="E5" s="1" t="s">
        <v>22</v>
      </c>
      <c r="F5" s="1" t="s">
        <v>5</v>
      </c>
      <c r="G5" s="33" t="s">
        <v>79</v>
      </c>
      <c r="H5" s="1" t="s">
        <v>24</v>
      </c>
      <c r="I5" s="1" t="s">
        <v>25</v>
      </c>
      <c r="J5" s="1"/>
      <c r="K5" s="1"/>
      <c r="L5" s="1"/>
      <c r="M5" s="54">
        <f>SUM(M6:M29)</f>
        <v>0.34685475860000009</v>
      </c>
      <c r="N5" s="31">
        <f>SUM(N6:N29)</f>
        <v>0.37352885450000001</v>
      </c>
    </row>
    <row r="6" spans="1:18">
      <c r="A6" s="12">
        <v>1</v>
      </c>
      <c r="B6" s="6" t="s">
        <v>76</v>
      </c>
      <c r="C6" s="6" t="s">
        <v>28</v>
      </c>
      <c r="D6" s="6" t="s">
        <v>29</v>
      </c>
      <c r="E6" s="6"/>
      <c r="F6" s="5">
        <v>0.35538999999999998</v>
      </c>
      <c r="G6" s="52">
        <v>0.310359</v>
      </c>
      <c r="H6" s="4"/>
      <c r="I6" s="34" t="s">
        <v>73</v>
      </c>
      <c r="J6" s="2"/>
      <c r="K6" s="2"/>
      <c r="L6" s="6"/>
      <c r="M6" s="25">
        <f>G6*O6</f>
        <v>3.1935941100000004E-2</v>
      </c>
      <c r="N6" s="25">
        <f>F6*O6</f>
        <v>3.6569630999999998E-2</v>
      </c>
      <c r="O6" s="43">
        <v>0.10290000000000001</v>
      </c>
    </row>
    <row r="7" spans="1:18">
      <c r="A7" s="12">
        <v>2</v>
      </c>
      <c r="B7" s="44" t="s">
        <v>76</v>
      </c>
      <c r="C7" s="44" t="s">
        <v>28</v>
      </c>
      <c r="D7" s="6" t="s">
        <v>29</v>
      </c>
      <c r="E7" s="6"/>
      <c r="F7" s="5">
        <v>0.356292</v>
      </c>
      <c r="G7" s="53">
        <v>0.29132400000000003</v>
      </c>
      <c r="H7" s="4"/>
      <c r="I7" s="34" t="s">
        <v>73</v>
      </c>
      <c r="J7" s="2"/>
      <c r="K7" s="2"/>
      <c r="L7" s="6"/>
      <c r="M7" s="25">
        <f t="shared" ref="M7:M29" si="0">G7*O7</f>
        <v>1.9256516400000003E-2</v>
      </c>
      <c r="N7" s="25">
        <f t="shared" ref="N7:N29" si="1">F7*O7</f>
        <v>2.3550901200000002E-2</v>
      </c>
      <c r="O7" s="43">
        <v>6.6100000000000006E-2</v>
      </c>
    </row>
    <row r="8" spans="1:18">
      <c r="A8" s="12">
        <v>3</v>
      </c>
      <c r="B8" s="44" t="s">
        <v>76</v>
      </c>
      <c r="C8" s="44" t="s">
        <v>28</v>
      </c>
      <c r="D8" s="6" t="s">
        <v>29</v>
      </c>
      <c r="E8" s="6"/>
      <c r="F8" s="5">
        <v>0.30085400000000001</v>
      </c>
      <c r="G8" s="53">
        <v>0.176569</v>
      </c>
      <c r="H8" s="4"/>
      <c r="I8" s="34" t="s">
        <v>73</v>
      </c>
      <c r="J8" s="2"/>
      <c r="K8" s="2"/>
      <c r="L8" s="6"/>
      <c r="M8" s="25">
        <f t="shared" si="0"/>
        <v>1.2889537E-3</v>
      </c>
      <c r="N8" s="25">
        <f t="shared" si="1"/>
        <v>2.1962342000000001E-3</v>
      </c>
      <c r="O8" s="43">
        <v>7.3000000000000001E-3</v>
      </c>
    </row>
    <row r="9" spans="1:18">
      <c r="A9" s="12">
        <v>4</v>
      </c>
      <c r="B9" s="44" t="s">
        <v>76</v>
      </c>
      <c r="C9" s="44" t="s">
        <v>28</v>
      </c>
      <c r="D9" s="6" t="s">
        <v>29</v>
      </c>
      <c r="E9" s="6"/>
      <c r="F9" s="5">
        <v>0.408391</v>
      </c>
      <c r="G9" s="53">
        <v>0.345528</v>
      </c>
      <c r="H9" s="4"/>
      <c r="I9" s="34" t="s">
        <v>73</v>
      </c>
      <c r="J9" s="2"/>
      <c r="K9" s="2"/>
      <c r="L9" s="6"/>
      <c r="M9" s="25">
        <f t="shared" si="0"/>
        <v>1.4166648E-2</v>
      </c>
      <c r="N9" s="25">
        <f t="shared" si="1"/>
        <v>1.6744030999999999E-2</v>
      </c>
      <c r="O9" s="43">
        <v>4.1000000000000002E-2</v>
      </c>
    </row>
    <row r="10" spans="1:18">
      <c r="A10" s="12">
        <v>5</v>
      </c>
      <c r="B10" s="44" t="s">
        <v>76</v>
      </c>
      <c r="C10" s="44" t="s">
        <v>28</v>
      </c>
      <c r="D10" s="6" t="s">
        <v>29</v>
      </c>
      <c r="E10" s="6"/>
      <c r="F10" s="5">
        <v>0.40518199999999999</v>
      </c>
      <c r="G10" s="53">
        <v>0.32089200000000001</v>
      </c>
      <c r="H10" s="4"/>
      <c r="I10" s="34" t="s">
        <v>73</v>
      </c>
      <c r="J10" s="2"/>
      <c r="K10" s="2"/>
      <c r="L10" s="6"/>
      <c r="M10" s="25">
        <f t="shared" si="0"/>
        <v>8.4394596000000009E-3</v>
      </c>
      <c r="N10" s="25">
        <f t="shared" si="1"/>
        <v>1.06562866E-2</v>
      </c>
      <c r="O10" s="43">
        <v>2.63E-2</v>
      </c>
    </row>
    <row r="11" spans="1:18">
      <c r="A11" s="12">
        <v>6</v>
      </c>
      <c r="B11" s="44" t="s">
        <v>76</v>
      </c>
      <c r="C11" s="44" t="s">
        <v>28</v>
      </c>
      <c r="D11" s="6" t="s">
        <v>29</v>
      </c>
      <c r="E11" s="6"/>
      <c r="F11" s="5">
        <v>0.30593199999999998</v>
      </c>
      <c r="G11" s="53">
        <v>0.13204099999999999</v>
      </c>
      <c r="H11" s="4"/>
      <c r="I11" s="34" t="s">
        <v>73</v>
      </c>
      <c r="J11" s="2"/>
      <c r="K11" s="2"/>
      <c r="L11" s="6"/>
      <c r="M11" s="25">
        <f t="shared" si="0"/>
        <v>3.8291889999999992E-4</v>
      </c>
      <c r="N11" s="25">
        <f t="shared" si="1"/>
        <v>8.8720279999999986E-4</v>
      </c>
      <c r="O11" s="43">
        <v>2.8999999999999998E-3</v>
      </c>
    </row>
    <row r="12" spans="1:18">
      <c r="A12" s="12">
        <v>7</v>
      </c>
      <c r="B12" s="44" t="s">
        <v>76</v>
      </c>
      <c r="C12" s="44" t="s">
        <v>28</v>
      </c>
      <c r="D12" s="6" t="s">
        <v>29</v>
      </c>
      <c r="E12" s="6"/>
      <c r="F12" s="5">
        <v>0.35731200000000002</v>
      </c>
      <c r="G12" s="53">
        <v>0.33501399999999998</v>
      </c>
      <c r="H12" s="4"/>
      <c r="I12" s="34" t="s">
        <v>73</v>
      </c>
      <c r="J12" s="2"/>
      <c r="K12" s="2"/>
      <c r="L12" s="6"/>
      <c r="M12" s="25">
        <f t="shared" si="0"/>
        <v>3.5209971399999998E-2</v>
      </c>
      <c r="N12" s="25">
        <f t="shared" si="1"/>
        <v>3.7553491200000004E-2</v>
      </c>
      <c r="O12" s="43">
        <v>0.1051</v>
      </c>
      <c r="P12" s="24">
        <f>+SUM(N12:N17)</f>
        <v>8.7909709599999997E-2</v>
      </c>
      <c r="Q12" s="24">
        <f>+SUM(O12:O17)</f>
        <v>0.252</v>
      </c>
      <c r="R12" s="9">
        <f>+P12/Q12</f>
        <v>0.34884805396825397</v>
      </c>
    </row>
    <row r="13" spans="1:18">
      <c r="A13" s="12">
        <v>8</v>
      </c>
      <c r="B13" s="44" t="s">
        <v>76</v>
      </c>
      <c r="C13" s="44" t="s">
        <v>28</v>
      </c>
      <c r="D13" s="6" t="s">
        <v>29</v>
      </c>
      <c r="E13" s="6"/>
      <c r="F13" s="5">
        <v>0.36197800000000002</v>
      </c>
      <c r="G13" s="53">
        <v>0.35294599999999998</v>
      </c>
      <c r="H13" s="4"/>
      <c r="I13" s="34" t="s">
        <v>73</v>
      </c>
      <c r="J13" s="2"/>
      <c r="K13" s="2"/>
      <c r="L13" s="6"/>
      <c r="M13" s="25">
        <f t="shared" si="0"/>
        <v>2.3859149599999997E-2</v>
      </c>
      <c r="N13" s="25">
        <f t="shared" si="1"/>
        <v>2.4469712799999998E-2</v>
      </c>
      <c r="O13" s="43">
        <v>6.7599999999999993E-2</v>
      </c>
    </row>
    <row r="14" spans="1:18">
      <c r="A14" s="12">
        <v>9</v>
      </c>
      <c r="B14" s="44" t="s">
        <v>76</v>
      </c>
      <c r="C14" s="44" t="s">
        <v>28</v>
      </c>
      <c r="D14" s="6" t="s">
        <v>29</v>
      </c>
      <c r="E14" s="6"/>
      <c r="F14" s="5">
        <v>0.28135100000000002</v>
      </c>
      <c r="G14" s="53">
        <v>0.28490399999999999</v>
      </c>
      <c r="H14" s="4"/>
      <c r="I14" s="34" t="s">
        <v>73</v>
      </c>
      <c r="J14" s="2"/>
      <c r="K14" s="2"/>
      <c r="L14" s="6"/>
      <c r="M14" s="25">
        <f t="shared" si="0"/>
        <v>2.13678E-3</v>
      </c>
      <c r="N14" s="25">
        <f t="shared" si="1"/>
        <v>2.1101325E-3</v>
      </c>
      <c r="O14" s="43">
        <v>7.4999999999999997E-3</v>
      </c>
    </row>
    <row r="15" spans="1:18">
      <c r="A15" s="12">
        <v>10</v>
      </c>
      <c r="B15" s="44" t="s">
        <v>76</v>
      </c>
      <c r="C15" s="44" t="s">
        <v>28</v>
      </c>
      <c r="D15" s="6" t="s">
        <v>29</v>
      </c>
      <c r="E15" s="6"/>
      <c r="F15" s="22">
        <v>0.33215899999999998</v>
      </c>
      <c r="G15" s="53">
        <v>0.390457</v>
      </c>
      <c r="H15" s="4"/>
      <c r="I15" s="34" t="s">
        <v>73</v>
      </c>
      <c r="J15" s="2"/>
      <c r="K15" s="2"/>
      <c r="L15" s="6"/>
      <c r="M15" s="25">
        <f t="shared" si="0"/>
        <v>1.6360148299999999E-2</v>
      </c>
      <c r="N15" s="25">
        <f t="shared" si="1"/>
        <v>1.39174621E-2</v>
      </c>
      <c r="O15" s="43">
        <v>4.19E-2</v>
      </c>
    </row>
    <row r="16" spans="1:18">
      <c r="A16" s="12">
        <v>11</v>
      </c>
      <c r="B16" s="44" t="s">
        <v>76</v>
      </c>
      <c r="C16" s="44" t="s">
        <v>28</v>
      </c>
      <c r="D16" s="6" t="s">
        <v>29</v>
      </c>
      <c r="E16" s="6"/>
      <c r="F16" s="22">
        <v>0.33729999999999999</v>
      </c>
      <c r="G16" s="53">
        <v>0.39077000000000001</v>
      </c>
      <c r="H16" s="4"/>
      <c r="I16" s="34" t="s">
        <v>73</v>
      </c>
      <c r="J16" s="2"/>
      <c r="K16" s="2"/>
      <c r="L16" s="6"/>
      <c r="M16" s="25">
        <f t="shared" si="0"/>
        <v>1.0511713000000001E-2</v>
      </c>
      <c r="N16" s="25">
        <f t="shared" si="1"/>
        <v>9.073369999999999E-3</v>
      </c>
      <c r="O16" s="43">
        <v>2.69E-2</v>
      </c>
    </row>
    <row r="17" spans="1:18">
      <c r="A17" s="12">
        <v>12</v>
      </c>
      <c r="B17" s="44" t="s">
        <v>76</v>
      </c>
      <c r="C17" s="44" t="s">
        <v>28</v>
      </c>
      <c r="D17" s="6" t="s">
        <v>29</v>
      </c>
      <c r="E17" s="6"/>
      <c r="F17" s="5">
        <v>0.261847</v>
      </c>
      <c r="G17" s="53">
        <v>0.28988199999999997</v>
      </c>
      <c r="H17" s="4"/>
      <c r="I17" s="34" t="s">
        <v>73</v>
      </c>
      <c r="J17" s="2"/>
      <c r="K17" s="2"/>
      <c r="L17" s="6"/>
      <c r="M17" s="25">
        <f t="shared" si="0"/>
        <v>8.6964599999999996E-4</v>
      </c>
      <c r="N17" s="25">
        <f t="shared" si="1"/>
        <v>7.8554099999999995E-4</v>
      </c>
      <c r="O17" s="43">
        <v>3.0000000000000001E-3</v>
      </c>
    </row>
    <row r="18" spans="1:18">
      <c r="A18" s="12">
        <v>13</v>
      </c>
      <c r="B18" s="44" t="s">
        <v>76</v>
      </c>
      <c r="C18" s="44" t="s">
        <v>28</v>
      </c>
      <c r="D18" s="6" t="s">
        <v>29</v>
      </c>
      <c r="E18" s="6"/>
      <c r="F18" s="22">
        <v>0.35831600000000002</v>
      </c>
      <c r="G18" s="53">
        <v>0.33412999999999998</v>
      </c>
      <c r="H18" s="4"/>
      <c r="I18" s="34" t="s">
        <v>73</v>
      </c>
      <c r="J18" s="2"/>
      <c r="K18" s="2"/>
      <c r="L18" s="6"/>
      <c r="M18" s="25">
        <f t="shared" si="0"/>
        <v>3.5117062999999997E-2</v>
      </c>
      <c r="N18" s="25">
        <f t="shared" si="1"/>
        <v>3.76590116E-2</v>
      </c>
      <c r="O18" s="43">
        <v>0.1051</v>
      </c>
      <c r="P18" s="24">
        <f>+SUM(N18:N23)</f>
        <v>8.8855413100000002E-2</v>
      </c>
      <c r="Q18" s="24">
        <f>+SUM(O18:O23)</f>
        <v>0.252</v>
      </c>
      <c r="R18" s="9">
        <f>+P18/Q18</f>
        <v>0.35260084563492067</v>
      </c>
    </row>
    <row r="19" spans="1:18">
      <c r="A19" s="12">
        <v>14</v>
      </c>
      <c r="B19" s="44" t="s">
        <v>76</v>
      </c>
      <c r="C19" s="44" t="s">
        <v>28</v>
      </c>
      <c r="D19" s="6" t="s">
        <v>29</v>
      </c>
      <c r="E19" s="6"/>
      <c r="F19" s="5">
        <v>0.35300900000000002</v>
      </c>
      <c r="G19" s="53">
        <v>0.36019899999999999</v>
      </c>
      <c r="H19" s="4"/>
      <c r="I19" s="34" t="s">
        <v>73</v>
      </c>
      <c r="J19" s="2"/>
      <c r="K19" s="2"/>
      <c r="L19" s="6"/>
      <c r="M19" s="25">
        <f t="shared" si="0"/>
        <v>2.4349452399999996E-2</v>
      </c>
      <c r="N19" s="25">
        <f t="shared" si="1"/>
        <v>2.3863408399999998E-2</v>
      </c>
      <c r="O19" s="43">
        <v>6.7599999999999993E-2</v>
      </c>
    </row>
    <row r="20" spans="1:18">
      <c r="A20" s="12">
        <v>15</v>
      </c>
      <c r="B20" s="44" t="s">
        <v>76</v>
      </c>
      <c r="C20" s="44" t="s">
        <v>28</v>
      </c>
      <c r="D20" s="6" t="s">
        <v>29</v>
      </c>
      <c r="E20" s="6"/>
      <c r="F20" s="5">
        <v>0.306925</v>
      </c>
      <c r="G20" s="53">
        <v>0.27157500000000001</v>
      </c>
      <c r="H20" s="4"/>
      <c r="I20" s="34" t="s">
        <v>73</v>
      </c>
      <c r="J20" s="2"/>
      <c r="K20" s="2"/>
      <c r="L20" s="6"/>
      <c r="M20" s="25">
        <f t="shared" si="0"/>
        <v>2.0368125E-3</v>
      </c>
      <c r="N20" s="25">
        <f t="shared" si="1"/>
        <v>2.3019374999999997E-3</v>
      </c>
      <c r="O20" s="43">
        <v>7.4999999999999997E-3</v>
      </c>
    </row>
    <row r="21" spans="1:18">
      <c r="A21" s="12">
        <v>16</v>
      </c>
      <c r="B21" s="44" t="s">
        <v>76</v>
      </c>
      <c r="C21" s="44" t="s">
        <v>28</v>
      </c>
      <c r="D21" s="6" t="s">
        <v>29</v>
      </c>
      <c r="E21" s="6"/>
      <c r="F21" s="5">
        <v>0.35184700000000002</v>
      </c>
      <c r="G21" s="53">
        <v>0.341671</v>
      </c>
      <c r="H21" s="4"/>
      <c r="I21" s="34" t="s">
        <v>73</v>
      </c>
      <c r="J21" s="2"/>
      <c r="K21" s="2"/>
      <c r="L21" s="6"/>
      <c r="M21" s="25">
        <f t="shared" si="0"/>
        <v>1.43160149E-2</v>
      </c>
      <c r="N21" s="25">
        <f t="shared" si="1"/>
        <v>1.47423893E-2</v>
      </c>
      <c r="O21" s="43">
        <v>4.19E-2</v>
      </c>
    </row>
    <row r="22" spans="1:18">
      <c r="A22" s="12">
        <v>17</v>
      </c>
      <c r="B22" s="44" t="s">
        <v>76</v>
      </c>
      <c r="C22" s="44" t="s">
        <v>28</v>
      </c>
      <c r="D22" s="6" t="s">
        <v>29</v>
      </c>
      <c r="E22" s="6"/>
      <c r="F22" s="5">
        <v>0.35218699999999997</v>
      </c>
      <c r="G22" s="53">
        <v>0.35861100000000001</v>
      </c>
      <c r="H22" s="4"/>
      <c r="I22" s="34" t="s">
        <v>73</v>
      </c>
      <c r="J22" s="2"/>
      <c r="K22" s="2"/>
      <c r="L22" s="6"/>
      <c r="M22" s="25">
        <f t="shared" si="0"/>
        <v>9.6466359000000005E-3</v>
      </c>
      <c r="N22" s="25">
        <f t="shared" si="1"/>
        <v>9.4738302999999996E-3</v>
      </c>
      <c r="O22" s="43">
        <v>2.69E-2</v>
      </c>
    </row>
    <row r="23" spans="1:18">
      <c r="A23" s="12">
        <v>18</v>
      </c>
      <c r="B23" s="44" t="s">
        <v>76</v>
      </c>
      <c r="C23" s="44" t="s">
        <v>28</v>
      </c>
      <c r="D23" s="6" t="s">
        <v>29</v>
      </c>
      <c r="E23" s="6"/>
      <c r="F23" s="5">
        <v>0.27161200000000002</v>
      </c>
      <c r="G23" s="53">
        <v>0.200436</v>
      </c>
      <c r="H23" s="4"/>
      <c r="I23" s="34" t="s">
        <v>73</v>
      </c>
      <c r="J23" s="2"/>
      <c r="K23" s="2"/>
      <c r="L23" s="6"/>
      <c r="M23" s="25">
        <f t="shared" si="0"/>
        <v>6.0130800000000005E-4</v>
      </c>
      <c r="N23" s="25">
        <f t="shared" si="1"/>
        <v>8.148360000000001E-4</v>
      </c>
      <c r="O23" s="43">
        <v>3.0000000000000001E-3</v>
      </c>
    </row>
    <row r="24" spans="1:18">
      <c r="A24" s="12">
        <v>19</v>
      </c>
      <c r="B24" s="44" t="s">
        <v>76</v>
      </c>
      <c r="C24" s="44" t="s">
        <v>28</v>
      </c>
      <c r="D24" s="6" t="s">
        <v>29</v>
      </c>
      <c r="E24" s="6"/>
      <c r="F24" s="5">
        <v>0.43829200000000001</v>
      </c>
      <c r="G24" s="53">
        <v>0.392758</v>
      </c>
      <c r="H24" s="4"/>
      <c r="I24" s="34" t="s">
        <v>73</v>
      </c>
      <c r="J24" s="2"/>
      <c r="K24" s="2"/>
      <c r="L24" s="6"/>
      <c r="M24" s="25">
        <f t="shared" si="0"/>
        <v>4.0846832E-2</v>
      </c>
      <c r="N24" s="25">
        <f t="shared" si="1"/>
        <v>4.5582367999999998E-2</v>
      </c>
      <c r="O24" s="43">
        <v>0.104</v>
      </c>
    </row>
    <row r="25" spans="1:18">
      <c r="A25" s="12">
        <v>20</v>
      </c>
      <c r="B25" s="44" t="s">
        <v>76</v>
      </c>
      <c r="C25" s="44" t="s">
        <v>28</v>
      </c>
      <c r="D25" s="6" t="s">
        <v>29</v>
      </c>
      <c r="E25" s="6"/>
      <c r="F25" s="5">
        <v>0.42770000000000002</v>
      </c>
      <c r="G25" s="53">
        <v>0.383851</v>
      </c>
      <c r="H25" s="4"/>
      <c r="I25" s="34" t="s">
        <v>73</v>
      </c>
      <c r="J25" s="2"/>
      <c r="K25" s="2"/>
      <c r="L25" s="6"/>
      <c r="M25" s="25">
        <f t="shared" si="0"/>
        <v>2.56796319E-2</v>
      </c>
      <c r="N25" s="25">
        <f t="shared" si="1"/>
        <v>2.8613130000000001E-2</v>
      </c>
      <c r="O25" s="43">
        <v>6.6900000000000001E-2</v>
      </c>
    </row>
    <row r="26" spans="1:18">
      <c r="A26" s="12">
        <v>21</v>
      </c>
      <c r="B26" s="44" t="s">
        <v>76</v>
      </c>
      <c r="C26" s="44" t="s">
        <v>28</v>
      </c>
      <c r="D26" s="6" t="s">
        <v>29</v>
      </c>
      <c r="E26" s="6"/>
      <c r="F26" s="5">
        <v>0.34104099999999998</v>
      </c>
      <c r="G26" s="53">
        <v>0.28650700000000001</v>
      </c>
      <c r="H26" s="4"/>
      <c r="I26" s="34" t="s">
        <v>73</v>
      </c>
      <c r="J26" s="2"/>
      <c r="K26" s="2"/>
      <c r="L26" s="6"/>
      <c r="M26" s="25">
        <f t="shared" si="0"/>
        <v>2.1201518000000001E-3</v>
      </c>
      <c r="N26" s="25">
        <f t="shared" si="1"/>
        <v>2.5237034000000001E-3</v>
      </c>
      <c r="O26" s="43">
        <v>7.4000000000000003E-3</v>
      </c>
    </row>
    <row r="27" spans="1:18">
      <c r="A27" s="12">
        <v>22</v>
      </c>
      <c r="B27" s="44" t="s">
        <v>76</v>
      </c>
      <c r="C27" s="44" t="s">
        <v>28</v>
      </c>
      <c r="D27" s="6" t="s">
        <v>29</v>
      </c>
      <c r="E27" s="6"/>
      <c r="F27" s="5">
        <v>0.42509599999999997</v>
      </c>
      <c r="G27" s="53">
        <v>0.39652500000000002</v>
      </c>
      <c r="H27" s="4"/>
      <c r="I27" s="34" t="s">
        <v>73</v>
      </c>
      <c r="J27" s="2"/>
      <c r="K27" s="2"/>
      <c r="L27" s="6"/>
      <c r="M27" s="25">
        <f t="shared" si="0"/>
        <v>1.6416135000000002E-2</v>
      </c>
      <c r="N27" s="25">
        <f t="shared" si="1"/>
        <v>1.7598974399999998E-2</v>
      </c>
      <c r="O27" s="43">
        <v>4.1399999999999999E-2</v>
      </c>
    </row>
    <row r="28" spans="1:18">
      <c r="A28" s="12">
        <v>23</v>
      </c>
      <c r="B28" s="44" t="s">
        <v>76</v>
      </c>
      <c r="C28" s="44" t="s">
        <v>28</v>
      </c>
      <c r="D28" s="6" t="s">
        <v>29</v>
      </c>
      <c r="E28" s="6"/>
      <c r="F28" s="22">
        <v>0.40858699999999998</v>
      </c>
      <c r="G28" s="53">
        <v>0.38764199999999999</v>
      </c>
      <c r="H28" s="4"/>
      <c r="I28" s="34" t="s">
        <v>73</v>
      </c>
      <c r="J28" s="2"/>
      <c r="K28" s="2"/>
      <c r="L28" s="6"/>
      <c r="M28" s="25">
        <f t="shared" si="0"/>
        <v>1.03112772E-2</v>
      </c>
      <c r="N28" s="25">
        <f t="shared" si="1"/>
        <v>1.0868414199999999E-2</v>
      </c>
      <c r="O28" s="43">
        <v>2.6599999999999999E-2</v>
      </c>
    </row>
    <row r="29" spans="1:18">
      <c r="A29" s="12">
        <v>24</v>
      </c>
      <c r="B29" s="44" t="s">
        <v>76</v>
      </c>
      <c r="C29" s="44" t="s">
        <v>28</v>
      </c>
      <c r="D29" s="6" t="s">
        <v>29</v>
      </c>
      <c r="E29" s="6"/>
      <c r="F29" s="5">
        <v>0.32428499999999999</v>
      </c>
      <c r="G29" s="53">
        <v>0.33186599999999999</v>
      </c>
      <c r="H29" s="4"/>
      <c r="I29" s="2" t="s">
        <v>73</v>
      </c>
      <c r="J29" s="2"/>
      <c r="K29" s="2"/>
      <c r="L29" s="6"/>
      <c r="M29" s="25">
        <f t="shared" si="0"/>
        <v>9.955980000000001E-4</v>
      </c>
      <c r="N29" s="25">
        <f t="shared" si="1"/>
        <v>9.7285500000000001E-4</v>
      </c>
      <c r="O29" s="43">
        <v>3.0000000000000001E-3</v>
      </c>
    </row>
    <row r="30" spans="1:18">
      <c r="A30" s="40">
        <v>1</v>
      </c>
      <c r="B30" s="44" t="s">
        <v>21</v>
      </c>
      <c r="C30" s="44" t="s">
        <v>28</v>
      </c>
      <c r="D30" s="44" t="s">
        <v>29</v>
      </c>
      <c r="E30" s="44"/>
      <c r="F30" s="5">
        <f>0.41/$N$5*F6</f>
        <v>0.39009007803438644</v>
      </c>
      <c r="G30" s="5">
        <f>0.41/$M$5*G6</f>
        <v>0.36686015355131402</v>
      </c>
      <c r="H30" s="35"/>
      <c r="I30" s="34" t="s">
        <v>72</v>
      </c>
      <c r="J30" s="34"/>
      <c r="K30" s="34"/>
      <c r="L30" s="44"/>
      <c r="M30" s="27"/>
      <c r="N30" s="25"/>
      <c r="O30" s="48"/>
    </row>
    <row r="31" spans="1:18">
      <c r="A31" s="40">
        <v>2</v>
      </c>
      <c r="B31" s="44" t="s">
        <v>20</v>
      </c>
      <c r="C31" s="44" t="s">
        <v>28</v>
      </c>
      <c r="D31" s="44" t="s">
        <v>29</v>
      </c>
      <c r="E31" s="44"/>
      <c r="F31" s="5">
        <f t="shared" ref="F31:F53" si="2">0.41/$N$5*F7</f>
        <v>0.39108014880280151</v>
      </c>
      <c r="G31" s="5">
        <f t="shared" ref="G31:G53" si="3">0.41/$M$5*G7</f>
        <v>0.34435981354877099</v>
      </c>
      <c r="H31" s="35"/>
      <c r="I31" s="34" t="s">
        <v>72</v>
      </c>
      <c r="J31" s="34"/>
      <c r="K31" s="34"/>
      <c r="L31" s="44"/>
      <c r="M31" s="27"/>
      <c r="N31" s="25"/>
      <c r="O31" s="48"/>
    </row>
    <row r="32" spans="1:18">
      <c r="A32" s="40">
        <v>3</v>
      </c>
      <c r="B32" s="44" t="s">
        <v>46</v>
      </c>
      <c r="C32" s="44" t="s">
        <v>28</v>
      </c>
      <c r="D32" s="44" t="s">
        <v>29</v>
      </c>
      <c r="E32" s="44"/>
      <c r="F32" s="5">
        <f t="shared" si="2"/>
        <v>0.33022921392542648</v>
      </c>
      <c r="G32" s="5">
        <f t="shared" si="3"/>
        <v>0.20871355576091549</v>
      </c>
      <c r="H32" s="35"/>
      <c r="I32" s="34" t="s">
        <v>72</v>
      </c>
      <c r="J32" s="34"/>
      <c r="K32" s="34"/>
      <c r="L32" s="44"/>
      <c r="M32" s="27"/>
      <c r="N32" s="25"/>
      <c r="O32" s="48"/>
    </row>
    <row r="33" spans="1:15">
      <c r="A33" s="40">
        <v>4</v>
      </c>
      <c r="B33" s="44" t="s">
        <v>19</v>
      </c>
      <c r="C33" s="44" t="s">
        <v>28</v>
      </c>
      <c r="D33" s="44" t="s">
        <v>29</v>
      </c>
      <c r="E33" s="44"/>
      <c r="F33" s="5">
        <f t="shared" si="2"/>
        <v>0.44826606561394844</v>
      </c>
      <c r="G33" s="5">
        <f t="shared" si="3"/>
        <v>0.40843170372464932</v>
      </c>
      <c r="H33" s="35"/>
      <c r="I33" s="34" t="s">
        <v>72</v>
      </c>
      <c r="J33" s="34"/>
      <c r="K33" s="34"/>
      <c r="L33" s="44"/>
      <c r="M33" s="27"/>
      <c r="N33" s="25"/>
      <c r="O33" s="48"/>
    </row>
    <row r="34" spans="1:15">
      <c r="A34" s="40">
        <v>5</v>
      </c>
      <c r="B34" s="44" t="s">
        <v>18</v>
      </c>
      <c r="C34" s="44" t="s">
        <v>28</v>
      </c>
      <c r="D34" s="44" t="s">
        <v>29</v>
      </c>
      <c r="E34" s="44"/>
      <c r="F34" s="5">
        <f t="shared" si="2"/>
        <v>0.44474374067398853</v>
      </c>
      <c r="G34" s="5">
        <f t="shared" si="3"/>
        <v>0.37931069630134223</v>
      </c>
      <c r="H34" s="35"/>
      <c r="I34" s="34" t="s">
        <v>72</v>
      </c>
      <c r="J34" s="34"/>
      <c r="K34" s="34"/>
      <c r="L34" s="44"/>
      <c r="M34" s="27"/>
      <c r="N34" s="25"/>
      <c r="O34" s="48"/>
    </row>
    <row r="35" spans="1:15">
      <c r="A35" s="40">
        <v>6</v>
      </c>
      <c r="B35" s="44" t="s">
        <v>47</v>
      </c>
      <c r="C35" s="44" t="s">
        <v>28</v>
      </c>
      <c r="D35" s="44" t="s">
        <v>29</v>
      </c>
      <c r="E35" s="44"/>
      <c r="F35" s="5">
        <f t="shared" si="2"/>
        <v>0.33580302696535053</v>
      </c>
      <c r="G35" s="5">
        <f t="shared" si="3"/>
        <v>0.15607919066329332</v>
      </c>
      <c r="H35" s="35"/>
      <c r="I35" s="34" t="s">
        <v>72</v>
      </c>
      <c r="J35" s="34"/>
      <c r="K35" s="34"/>
      <c r="L35" s="44"/>
      <c r="M35" s="27"/>
      <c r="N35" s="25"/>
      <c r="O35" s="48"/>
    </row>
    <row r="36" spans="1:15">
      <c r="A36" s="40">
        <v>7</v>
      </c>
      <c r="B36" s="44" t="s">
        <v>17</v>
      </c>
      <c r="C36" s="44" t="s">
        <v>28</v>
      </c>
      <c r="D36" s="44" t="s">
        <v>29</v>
      </c>
      <c r="E36" s="44"/>
      <c r="F36" s="5">
        <f>0.41/$N$5*F12</f>
        <v>0.39219974102429078</v>
      </c>
      <c r="G36" s="5">
        <f t="shared" si="3"/>
        <v>0.39600361994284011</v>
      </c>
      <c r="H36" s="35"/>
      <c r="I36" s="34" t="s">
        <v>72</v>
      </c>
      <c r="J36" s="34"/>
      <c r="K36" s="34"/>
      <c r="L36" s="44"/>
      <c r="M36" s="27"/>
      <c r="N36" s="25"/>
      <c r="O36" s="48"/>
    </row>
    <row r="37" spans="1:15">
      <c r="A37" s="40">
        <v>8</v>
      </c>
      <c r="B37" s="44" t="s">
        <v>16</v>
      </c>
      <c r="C37" s="44" t="s">
        <v>28</v>
      </c>
      <c r="D37" s="44" t="s">
        <v>29</v>
      </c>
      <c r="E37" s="44"/>
      <c r="F37" s="5">
        <f t="shared" si="2"/>
        <v>0.39732132661788783</v>
      </c>
      <c r="G37" s="5">
        <f t="shared" si="3"/>
        <v>0.41720015773772334</v>
      </c>
      <c r="H37" s="35"/>
      <c r="I37" s="34" t="s">
        <v>72</v>
      </c>
      <c r="J37" s="34"/>
      <c r="K37" s="34"/>
      <c r="L37" s="44"/>
      <c r="M37" s="27"/>
      <c r="N37" s="25"/>
      <c r="O37" s="48"/>
    </row>
    <row r="38" spans="1:15">
      <c r="A38" s="40">
        <v>9</v>
      </c>
      <c r="B38" s="44" t="s">
        <v>48</v>
      </c>
      <c r="C38" s="44" t="s">
        <v>28</v>
      </c>
      <c r="D38" s="44" t="s">
        <v>29</v>
      </c>
      <c r="E38" s="44"/>
      <c r="F38" s="5">
        <f t="shared" si="2"/>
        <v>0.30882195206689178</v>
      </c>
      <c r="G38" s="5">
        <f t="shared" si="3"/>
        <v>0.33677104639267291</v>
      </c>
      <c r="H38" s="35"/>
      <c r="I38" s="34" t="s">
        <v>72</v>
      </c>
      <c r="J38" s="34"/>
      <c r="K38" s="34"/>
      <c r="L38" s="44"/>
      <c r="M38" s="27"/>
      <c r="N38" s="25"/>
      <c r="O38" s="48"/>
    </row>
    <row r="39" spans="1:15">
      <c r="A39" s="40">
        <v>10</v>
      </c>
      <c r="B39" s="44" t="s">
        <v>15</v>
      </c>
      <c r="C39" s="44" t="s">
        <v>28</v>
      </c>
      <c r="D39" s="44" t="s">
        <v>29</v>
      </c>
      <c r="E39" s="44"/>
      <c r="F39" s="5">
        <f t="shared" si="2"/>
        <v>0.36459081637025176</v>
      </c>
      <c r="G39" s="5">
        <f t="shared" si="3"/>
        <v>0.46154007125678786</v>
      </c>
      <c r="H39" s="35"/>
      <c r="I39" s="34" t="s">
        <v>72</v>
      </c>
      <c r="J39" s="34"/>
      <c r="K39" s="34"/>
      <c r="L39" s="44"/>
      <c r="M39" s="27"/>
      <c r="N39" s="25"/>
      <c r="O39" s="48"/>
    </row>
    <row r="40" spans="1:15">
      <c r="A40" s="40">
        <v>11</v>
      </c>
      <c r="B40" s="44" t="s">
        <v>14</v>
      </c>
      <c r="C40" s="44" t="s">
        <v>28</v>
      </c>
      <c r="D40" s="44" t="s">
        <v>29</v>
      </c>
      <c r="E40" s="44"/>
      <c r="F40" s="5">
        <f t="shared" si="2"/>
        <v>0.37023378069444429</v>
      </c>
      <c r="G40" s="5">
        <f t="shared" si="3"/>
        <v>0.46191005320692163</v>
      </c>
      <c r="H40" s="35"/>
      <c r="I40" s="34" t="s">
        <v>72</v>
      </c>
      <c r="J40" s="34"/>
      <c r="K40" s="34"/>
      <c r="L40" s="44"/>
      <c r="M40" s="27"/>
      <c r="N40" s="25"/>
      <c r="O40" s="48"/>
    </row>
    <row r="41" spans="1:15">
      <c r="A41" s="40">
        <v>12</v>
      </c>
      <c r="B41" s="44" t="s">
        <v>49</v>
      </c>
      <c r="C41" s="44" t="s">
        <v>28</v>
      </c>
      <c r="D41" s="44" t="s">
        <v>29</v>
      </c>
      <c r="E41" s="44"/>
      <c r="F41" s="5">
        <f t="shared" si="2"/>
        <v>0.28741359256892429</v>
      </c>
      <c r="G41" s="5">
        <f t="shared" si="3"/>
        <v>0.34265529606604611</v>
      </c>
      <c r="H41" s="35"/>
      <c r="I41" s="34" t="s">
        <v>72</v>
      </c>
      <c r="J41" s="34"/>
      <c r="K41" s="34"/>
      <c r="L41" s="44"/>
      <c r="M41" s="27"/>
      <c r="N41" s="25"/>
      <c r="O41" s="48"/>
    </row>
    <row r="42" spans="1:15">
      <c r="A42" s="40">
        <v>13</v>
      </c>
      <c r="B42" s="44" t="s">
        <v>13</v>
      </c>
      <c r="C42" s="44" t="s">
        <v>28</v>
      </c>
      <c r="D42" s="44" t="s">
        <v>29</v>
      </c>
      <c r="E42" s="44"/>
      <c r="F42" s="5">
        <f t="shared" si="2"/>
        <v>0.39330177101485475</v>
      </c>
      <c r="G42" s="5">
        <f t="shared" si="3"/>
        <v>0.39495868689517799</v>
      </c>
      <c r="H42" s="35"/>
      <c r="I42" s="34" t="s">
        <v>72</v>
      </c>
      <c r="J42" s="34"/>
      <c r="K42" s="34"/>
      <c r="L42" s="44"/>
      <c r="M42" s="27"/>
      <c r="N42" s="25"/>
      <c r="O42" s="48"/>
    </row>
    <row r="43" spans="1:15">
      <c r="A43" s="40">
        <v>14</v>
      </c>
      <c r="B43" s="44" t="s">
        <v>12</v>
      </c>
      <c r="C43" s="44" t="s">
        <v>28</v>
      </c>
      <c r="D43" s="44" t="s">
        <v>29</v>
      </c>
      <c r="E43" s="44"/>
      <c r="F43" s="5">
        <f t="shared" si="2"/>
        <v>0.38747659854481203</v>
      </c>
      <c r="G43" s="5">
        <f t="shared" si="3"/>
        <v>0.42577357334257993</v>
      </c>
      <c r="H43" s="35"/>
      <c r="I43" s="34" t="s">
        <v>72</v>
      </c>
      <c r="J43" s="34"/>
      <c r="K43" s="34"/>
      <c r="L43" s="44"/>
      <c r="M43" s="27"/>
      <c r="N43" s="25"/>
      <c r="O43" s="48"/>
    </row>
    <row r="44" spans="1:15">
      <c r="A44" s="40">
        <v>15</v>
      </c>
      <c r="B44" s="44" t="s">
        <v>50</v>
      </c>
      <c r="C44" s="44" t="s">
        <v>28</v>
      </c>
      <c r="D44" s="44" t="s">
        <v>29</v>
      </c>
      <c r="E44" s="44"/>
      <c r="F44" s="5">
        <f t="shared" si="2"/>
        <v>0.33689298292215331</v>
      </c>
      <c r="G44" s="5">
        <f t="shared" si="3"/>
        <v>0.32101548916157779</v>
      </c>
      <c r="H44" s="35"/>
      <c r="I44" s="34" t="s">
        <v>72</v>
      </c>
      <c r="J44" s="34"/>
      <c r="K44" s="34"/>
      <c r="L44" s="44"/>
      <c r="M44" s="27"/>
      <c r="N44" s="25"/>
      <c r="O44" s="48"/>
    </row>
    <row r="45" spans="1:15">
      <c r="A45" s="40">
        <v>16</v>
      </c>
      <c r="B45" s="44" t="s">
        <v>11</v>
      </c>
      <c r="C45" s="44" t="s">
        <v>28</v>
      </c>
      <c r="D45" s="44" t="s">
        <v>29</v>
      </c>
      <c r="E45" s="44"/>
      <c r="F45" s="5">
        <f t="shared" si="2"/>
        <v>0.38620114152386054</v>
      </c>
      <c r="G45" s="5">
        <f t="shared" si="3"/>
        <v>0.40387253317619604</v>
      </c>
      <c r="H45" s="35"/>
      <c r="I45" s="34" t="s">
        <v>72</v>
      </c>
      <c r="J45" s="34"/>
      <c r="K45" s="34"/>
      <c r="L45" s="44"/>
      <c r="M45" s="27"/>
      <c r="N45" s="25"/>
      <c r="O45" s="48"/>
    </row>
    <row r="46" spans="1:15">
      <c r="A46" s="40">
        <v>17</v>
      </c>
      <c r="B46" s="44" t="s">
        <v>10</v>
      </c>
      <c r="C46" s="44" t="s">
        <v>28</v>
      </c>
      <c r="D46" s="44" t="s">
        <v>29</v>
      </c>
      <c r="E46" s="44"/>
      <c r="F46" s="5">
        <f t="shared" si="2"/>
        <v>0.38657433893102355</v>
      </c>
      <c r="G46" s="5">
        <f t="shared" si="3"/>
        <v>0.42389647641985662</v>
      </c>
      <c r="H46" s="35"/>
      <c r="I46" s="34" t="s">
        <v>72</v>
      </c>
      <c r="J46" s="34"/>
      <c r="K46" s="34"/>
      <c r="L46" s="44"/>
      <c r="M46" s="27"/>
      <c r="N46" s="25"/>
      <c r="O46" s="48"/>
    </row>
    <row r="47" spans="1:15">
      <c r="A47" s="40">
        <v>18</v>
      </c>
      <c r="B47" s="44" t="s">
        <v>51</v>
      </c>
      <c r="C47" s="44" t="s">
        <v>28</v>
      </c>
      <c r="D47" s="44" t="s">
        <v>29</v>
      </c>
      <c r="E47" s="44"/>
      <c r="F47" s="5">
        <f t="shared" si="2"/>
        <v>0.29813204163053486</v>
      </c>
      <c r="G47" s="5">
        <f t="shared" si="3"/>
        <v>0.23692556599683329</v>
      </c>
      <c r="H47" s="35"/>
      <c r="I47" s="34" t="s">
        <v>72</v>
      </c>
      <c r="J47" s="34"/>
      <c r="K47" s="34"/>
      <c r="L47" s="44"/>
      <c r="M47" s="27"/>
      <c r="N47" s="25"/>
      <c r="O47" s="48"/>
    </row>
    <row r="48" spans="1:15">
      <c r="A48" s="40">
        <v>19</v>
      </c>
      <c r="B48" s="44" t="s">
        <v>9</v>
      </c>
      <c r="C48" s="44" t="s">
        <v>28</v>
      </c>
      <c r="D48" s="44" t="s">
        <v>29</v>
      </c>
      <c r="E48" s="44"/>
      <c r="F48" s="5">
        <f t="shared" si="2"/>
        <v>0.48108658229507673</v>
      </c>
      <c r="G48" s="5">
        <f t="shared" si="3"/>
        <v>0.46425997051320245</v>
      </c>
      <c r="H48" s="35"/>
      <c r="I48" s="34" t="s">
        <v>72</v>
      </c>
      <c r="J48" s="34"/>
      <c r="K48" s="34"/>
      <c r="L48" s="44"/>
      <c r="M48" s="27"/>
      <c r="N48" s="25"/>
      <c r="O48" s="48"/>
    </row>
    <row r="49" spans="1:15">
      <c r="A49" s="40">
        <v>20</v>
      </c>
      <c r="B49" s="44" t="s">
        <v>8</v>
      </c>
      <c r="C49" s="44" t="s">
        <v>28</v>
      </c>
      <c r="D49" s="44" t="s">
        <v>29</v>
      </c>
      <c r="E49" s="44"/>
      <c r="F49" s="5">
        <f t="shared" si="2"/>
        <v>0.46946038542251362</v>
      </c>
      <c r="G49" s="5">
        <f t="shared" si="3"/>
        <v>0.45373144262233556</v>
      </c>
      <c r="H49" s="35"/>
      <c r="I49" s="34" t="s">
        <v>72</v>
      </c>
      <c r="J49" s="34"/>
      <c r="K49" s="34"/>
      <c r="L49" s="44"/>
      <c r="M49" s="27"/>
      <c r="N49" s="25"/>
      <c r="O49" s="48"/>
    </row>
    <row r="50" spans="1:15">
      <c r="A50" s="40">
        <v>21</v>
      </c>
      <c r="B50" s="44" t="s">
        <v>52</v>
      </c>
      <c r="C50" s="44" t="s">
        <v>28</v>
      </c>
      <c r="D50" s="44" t="s">
        <v>29</v>
      </c>
      <c r="E50" s="44"/>
      <c r="F50" s="5">
        <f t="shared" si="2"/>
        <v>0.37434004981267111</v>
      </c>
      <c r="G50" s="5">
        <f t="shared" si="3"/>
        <v>0.33866587407977966</v>
      </c>
      <c r="H50" s="35"/>
      <c r="I50" s="34" t="s">
        <v>72</v>
      </c>
      <c r="J50" s="34"/>
      <c r="K50" s="34"/>
      <c r="L50" s="44"/>
      <c r="M50" s="27"/>
      <c r="N50" s="25"/>
      <c r="O50" s="48"/>
    </row>
    <row r="51" spans="1:15">
      <c r="A51" s="40">
        <v>22</v>
      </c>
      <c r="B51" s="44" t="s">
        <v>7</v>
      </c>
      <c r="C51" s="44" t="s">
        <v>28</v>
      </c>
      <c r="D51" s="44" t="s">
        <v>29</v>
      </c>
      <c r="E51" s="44"/>
      <c r="F51" s="5">
        <f t="shared" si="2"/>
        <v>0.46660213233941739</v>
      </c>
      <c r="G51" s="5">
        <f t="shared" si="3"/>
        <v>0.46871275647535532</v>
      </c>
      <c r="H51" s="35"/>
      <c r="I51" s="34" t="s">
        <v>72</v>
      </c>
      <c r="J51" s="34"/>
      <c r="K51" s="34"/>
      <c r="L51" s="44"/>
      <c r="M51" s="27"/>
      <c r="N51" s="25"/>
      <c r="O51" s="48"/>
    </row>
    <row r="52" spans="1:15">
      <c r="A52" s="40">
        <v>23</v>
      </c>
      <c r="B52" s="44" t="s">
        <v>6</v>
      </c>
      <c r="C52" s="44" t="s">
        <v>28</v>
      </c>
      <c r="D52" s="44" t="s">
        <v>29</v>
      </c>
      <c r="E52" s="44"/>
      <c r="F52" s="5">
        <f t="shared" si="2"/>
        <v>0.4484812029427836</v>
      </c>
      <c r="G52" s="5">
        <f t="shared" si="3"/>
        <v>0.45821259780750184</v>
      </c>
      <c r="H52" s="35"/>
      <c r="I52" s="34" t="s">
        <v>72</v>
      </c>
      <c r="J52" s="34"/>
      <c r="K52" s="34"/>
      <c r="L52" s="44"/>
      <c r="M52" s="27"/>
      <c r="N52" s="25"/>
      <c r="O52" s="48"/>
    </row>
    <row r="53" spans="1:15">
      <c r="A53" s="40">
        <v>24</v>
      </c>
      <c r="B53" s="44" t="s">
        <v>53</v>
      </c>
      <c r="C53" s="44" t="s">
        <v>28</v>
      </c>
      <c r="D53" s="44" t="s">
        <v>29</v>
      </c>
      <c r="E53" s="44"/>
      <c r="F53" s="5">
        <f t="shared" si="2"/>
        <v>0.35594800347612765</v>
      </c>
      <c r="G53" s="5">
        <f t="shared" si="3"/>
        <v>0.39228252352424253</v>
      </c>
      <c r="H53" s="35"/>
      <c r="I53" s="34" t="s">
        <v>72</v>
      </c>
      <c r="J53" s="34"/>
      <c r="K53" s="34"/>
      <c r="L53" s="44"/>
      <c r="M53" s="27"/>
      <c r="N53" s="25"/>
      <c r="O53" s="48"/>
    </row>
    <row r="54" spans="1:15">
      <c r="A54" s="12">
        <v>1</v>
      </c>
      <c r="B54" s="17" t="s">
        <v>21</v>
      </c>
      <c r="C54" s="44" t="s">
        <v>28</v>
      </c>
      <c r="D54" s="17" t="s">
        <v>29</v>
      </c>
      <c r="E54" s="17"/>
      <c r="F54" s="16">
        <f t="shared" ref="F54:F77" si="4">F6*$P$4</f>
        <v>0.37106129374002617</v>
      </c>
      <c r="G54" s="16">
        <f t="shared" ref="G54:G77" si="5">G6*$P$3</f>
        <v>0.34896453630490853</v>
      </c>
      <c r="H54" s="15"/>
      <c r="I54" s="14" t="s">
        <v>60</v>
      </c>
      <c r="J54" s="14"/>
      <c r="K54" s="14"/>
      <c r="L54" s="17"/>
      <c r="M54" s="26"/>
      <c r="N54" s="26"/>
    </row>
    <row r="55" spans="1:15">
      <c r="A55" s="12">
        <v>2</v>
      </c>
      <c r="B55" s="17" t="s">
        <v>20</v>
      </c>
      <c r="C55" s="44" t="s">
        <v>28</v>
      </c>
      <c r="D55" s="17" t="s">
        <v>29</v>
      </c>
      <c r="E55" s="17"/>
      <c r="F55" s="16">
        <f t="shared" si="4"/>
        <v>0.37200306837339653</v>
      </c>
      <c r="G55" s="16">
        <f t="shared" si="5"/>
        <v>0.32756177386346513</v>
      </c>
      <c r="H55" s="15"/>
      <c r="I55" s="14" t="s">
        <v>60</v>
      </c>
      <c r="J55" s="14"/>
      <c r="K55" s="14"/>
      <c r="L55" s="17"/>
      <c r="M55" s="26"/>
      <c r="N55" s="26"/>
    </row>
    <row r="56" spans="1:15">
      <c r="A56" s="12">
        <v>3</v>
      </c>
      <c r="B56" s="17" t="s">
        <v>46</v>
      </c>
      <c r="C56" s="44" t="s">
        <v>28</v>
      </c>
      <c r="D56" s="17" t="s">
        <v>29</v>
      </c>
      <c r="E56" s="17"/>
      <c r="F56" s="16">
        <f t="shared" si="4"/>
        <v>0.31412047178272273</v>
      </c>
      <c r="G56" s="16">
        <f t="shared" si="5"/>
        <v>0.19853240669940744</v>
      </c>
      <c r="H56" s="15"/>
      <c r="I56" s="14" t="s">
        <v>60</v>
      </c>
      <c r="J56" s="14"/>
      <c r="K56" s="14"/>
      <c r="L56" s="17"/>
      <c r="M56" s="26"/>
      <c r="N56" s="26"/>
    </row>
    <row r="57" spans="1:15">
      <c r="A57" s="12">
        <v>4</v>
      </c>
      <c r="B57" s="17" t="s">
        <v>19</v>
      </c>
      <c r="C57" s="44" t="s">
        <v>28</v>
      </c>
      <c r="D57" s="17" t="s">
        <v>29</v>
      </c>
      <c r="E57" s="17"/>
      <c r="F57" s="16">
        <f t="shared" si="4"/>
        <v>0.42639942826692656</v>
      </c>
      <c r="G57" s="16">
        <f t="shared" si="5"/>
        <v>0.38850820598198355</v>
      </c>
      <c r="H57" s="15"/>
      <c r="I57" s="14" t="s">
        <v>60</v>
      </c>
      <c r="J57" s="14"/>
      <c r="K57" s="14"/>
      <c r="L57" s="17"/>
      <c r="M57" s="26"/>
      <c r="N57" s="26"/>
    </row>
    <row r="58" spans="1:15">
      <c r="A58" s="12">
        <v>5</v>
      </c>
      <c r="B58" s="17" t="s">
        <v>18</v>
      </c>
      <c r="C58" s="44" t="s">
        <v>28</v>
      </c>
      <c r="D58" s="17" t="s">
        <v>29</v>
      </c>
      <c r="E58" s="17"/>
      <c r="F58" s="16">
        <f t="shared" si="4"/>
        <v>0.42304892405574518</v>
      </c>
      <c r="G58" s="16">
        <f t="shared" si="5"/>
        <v>0.36080773550615486</v>
      </c>
      <c r="H58" s="15"/>
      <c r="I58" s="14" t="s">
        <v>60</v>
      </c>
      <c r="J58" s="14"/>
      <c r="K58" s="14"/>
      <c r="L58" s="17"/>
      <c r="M58" s="26"/>
      <c r="N58" s="26"/>
    </row>
    <row r="59" spans="1:15">
      <c r="A59" s="12">
        <v>6</v>
      </c>
      <c r="B59" s="17" t="s">
        <v>47</v>
      </c>
      <c r="C59" s="44" t="s">
        <v>28</v>
      </c>
      <c r="D59" s="17" t="s">
        <v>29</v>
      </c>
      <c r="E59" s="17"/>
      <c r="F59" s="16">
        <f t="shared" si="4"/>
        <v>0.31942239150362611</v>
      </c>
      <c r="G59" s="16">
        <f t="shared" si="5"/>
        <v>0.14846557160654733</v>
      </c>
      <c r="H59" s="15"/>
      <c r="I59" s="14" t="s">
        <v>60</v>
      </c>
      <c r="J59" s="14"/>
      <c r="K59" s="14"/>
      <c r="L59" s="17"/>
      <c r="M59" s="26"/>
      <c r="N59" s="26"/>
    </row>
    <row r="60" spans="1:15">
      <c r="A60" s="12">
        <v>7</v>
      </c>
      <c r="B60" s="17" t="s">
        <v>17</v>
      </c>
      <c r="C60" s="44" t="s">
        <v>28</v>
      </c>
      <c r="D60" s="14" t="s">
        <v>29</v>
      </c>
      <c r="E60" s="14"/>
      <c r="F60" s="16">
        <f t="shared" si="4"/>
        <v>0.37306804634017904</v>
      </c>
      <c r="G60" s="16">
        <f t="shared" si="5"/>
        <v>0.37668637018953088</v>
      </c>
      <c r="H60" s="14"/>
      <c r="I60" s="14" t="s">
        <v>60</v>
      </c>
      <c r="J60" s="14"/>
      <c r="K60" s="14"/>
      <c r="L60" s="17"/>
      <c r="M60" s="26"/>
      <c r="N60" s="26"/>
    </row>
    <row r="61" spans="1:15">
      <c r="A61" s="12">
        <v>8</v>
      </c>
      <c r="B61" s="17" t="s">
        <v>16</v>
      </c>
      <c r="C61" s="44" t="s">
        <v>28</v>
      </c>
      <c r="D61" s="14" t="s">
        <v>29</v>
      </c>
      <c r="E61" s="14"/>
      <c r="F61" s="16">
        <f t="shared" si="4"/>
        <v>0.377939798490186</v>
      </c>
      <c r="G61" s="16">
        <f t="shared" si="5"/>
        <v>0.39684893053100517</v>
      </c>
      <c r="H61" s="14"/>
      <c r="I61" s="14" t="s">
        <v>60</v>
      </c>
      <c r="J61" s="14"/>
      <c r="K61" s="14"/>
      <c r="L61" s="17"/>
      <c r="M61" s="26"/>
      <c r="N61" s="26"/>
    </row>
    <row r="62" spans="1:15">
      <c r="A62" s="12">
        <v>9</v>
      </c>
      <c r="B62" s="17" t="s">
        <v>48</v>
      </c>
      <c r="C62" s="44" t="s">
        <v>28</v>
      </c>
      <c r="D62" s="14" t="s">
        <v>29</v>
      </c>
      <c r="E62" s="14"/>
      <c r="F62" s="16">
        <f t="shared" si="4"/>
        <v>0.29375746660021418</v>
      </c>
      <c r="G62" s="16">
        <f t="shared" si="5"/>
        <v>0.32034319047107912</v>
      </c>
      <c r="H62" s="14"/>
      <c r="I62" s="14" t="s">
        <v>60</v>
      </c>
      <c r="J62" s="14"/>
      <c r="K62" s="14"/>
      <c r="L62" s="17"/>
      <c r="M62" s="26"/>
      <c r="N62" s="26"/>
    </row>
    <row r="63" spans="1:15">
      <c r="A63" s="12">
        <v>10</v>
      </c>
      <c r="B63" s="17" t="s">
        <v>15</v>
      </c>
      <c r="C63" s="44" t="s">
        <v>28</v>
      </c>
      <c r="D63" s="14" t="s">
        <v>29</v>
      </c>
      <c r="E63" s="14"/>
      <c r="F63" s="16">
        <f t="shared" si="4"/>
        <v>0.34680589849853216</v>
      </c>
      <c r="G63" s="16">
        <f t="shared" si="5"/>
        <v>0.43902592143938363</v>
      </c>
      <c r="H63" s="15"/>
      <c r="I63" s="14" t="s">
        <v>60</v>
      </c>
      <c r="J63" s="14"/>
      <c r="K63" s="14"/>
      <c r="L63" s="17"/>
      <c r="M63" s="26"/>
      <c r="N63" s="26"/>
    </row>
    <row r="64" spans="1:15">
      <c r="A64" s="12">
        <v>11</v>
      </c>
      <c r="B64" s="17" t="s">
        <v>14</v>
      </c>
      <c r="C64" s="44" t="s">
        <v>28</v>
      </c>
      <c r="D64" s="14" t="s">
        <v>29</v>
      </c>
      <c r="E64" s="14"/>
      <c r="F64" s="16">
        <f t="shared" si="4"/>
        <v>0.35217359627032507</v>
      </c>
      <c r="G64" s="16">
        <f t="shared" si="5"/>
        <v>0.43937785548951086</v>
      </c>
      <c r="H64" s="15"/>
      <c r="I64" s="14" t="s">
        <v>60</v>
      </c>
      <c r="J64" s="14"/>
      <c r="K64" s="14"/>
      <c r="L64" s="17"/>
      <c r="M64" s="26"/>
      <c r="N64" s="26"/>
    </row>
    <row r="65" spans="1:14">
      <c r="A65" s="12">
        <v>12</v>
      </c>
      <c r="B65" s="17" t="s">
        <v>49</v>
      </c>
      <c r="C65" s="44" t="s">
        <v>28</v>
      </c>
      <c r="D65" s="14" t="s">
        <v>29</v>
      </c>
      <c r="E65" s="14"/>
      <c r="F65" s="16">
        <f t="shared" si="4"/>
        <v>0.27339341732165967</v>
      </c>
      <c r="G65" s="16">
        <f t="shared" si="5"/>
        <v>0.32594040357501952</v>
      </c>
      <c r="H65" s="15"/>
      <c r="I65" s="14" t="s">
        <v>60</v>
      </c>
      <c r="J65" s="14"/>
      <c r="K65" s="14"/>
      <c r="L65" s="17"/>
      <c r="M65" s="26"/>
      <c r="N65" s="26"/>
    </row>
    <row r="66" spans="1:14">
      <c r="A66" s="12">
        <v>13</v>
      </c>
      <c r="B66" s="17" t="s">
        <v>13</v>
      </c>
      <c r="C66" s="44" t="s">
        <v>28</v>
      </c>
      <c r="D66" s="14" t="s">
        <v>29</v>
      </c>
      <c r="E66" s="14"/>
      <c r="F66" s="16">
        <f t="shared" si="4"/>
        <v>0.37411631877022772</v>
      </c>
      <c r="G66" s="16">
        <f t="shared" si="5"/>
        <v>0.37569240948565719</v>
      </c>
      <c r="H66" s="15"/>
      <c r="I66" s="14" t="s">
        <v>60</v>
      </c>
      <c r="J66" s="14"/>
      <c r="K66" s="14"/>
      <c r="L66" s="17"/>
      <c r="M66" s="26"/>
      <c r="N66" s="26"/>
    </row>
    <row r="67" spans="1:14">
      <c r="A67" s="12">
        <v>14</v>
      </c>
      <c r="B67" s="17" t="s">
        <v>12</v>
      </c>
      <c r="C67" s="44" t="s">
        <v>28</v>
      </c>
      <c r="D67" s="14" t="s">
        <v>29</v>
      </c>
      <c r="E67" s="14"/>
      <c r="F67" s="16">
        <f t="shared" si="4"/>
        <v>0.36857530105482117</v>
      </c>
      <c r="G67" s="16">
        <f t="shared" si="5"/>
        <v>0.4050041307405029</v>
      </c>
      <c r="H67" s="15"/>
      <c r="I67" s="14" t="s">
        <v>60</v>
      </c>
      <c r="J67" s="14"/>
      <c r="K67" s="14"/>
      <c r="L67" s="17"/>
      <c r="M67" s="26"/>
      <c r="N67" s="26"/>
    </row>
    <row r="68" spans="1:14">
      <c r="A68" s="12">
        <v>15</v>
      </c>
      <c r="B68" s="17" t="s">
        <v>50</v>
      </c>
      <c r="C68" s="44" t="s">
        <v>28</v>
      </c>
      <c r="D68" s="14" t="s">
        <v>29</v>
      </c>
      <c r="E68" s="14"/>
      <c r="F68" s="16">
        <f t="shared" si="4"/>
        <v>0.32045917887717024</v>
      </c>
      <c r="G68" s="16">
        <f t="shared" si="5"/>
        <v>0.3053561970073545</v>
      </c>
      <c r="H68" s="15"/>
      <c r="I68" s="14" t="s">
        <v>60</v>
      </c>
      <c r="J68" s="14"/>
      <c r="K68" s="14"/>
      <c r="L68" s="17"/>
      <c r="M68" s="26"/>
      <c r="N68" s="26"/>
    </row>
    <row r="69" spans="1:14">
      <c r="A69" s="12">
        <v>16</v>
      </c>
      <c r="B69" s="17" t="s">
        <v>11</v>
      </c>
      <c r="C69" s="44" t="s">
        <v>28</v>
      </c>
      <c r="D69" s="14" t="s">
        <v>29</v>
      </c>
      <c r="E69" s="14"/>
      <c r="F69" s="16">
        <f t="shared" si="4"/>
        <v>0.36736206144952588</v>
      </c>
      <c r="G69" s="16">
        <f t="shared" si="5"/>
        <v>0.38417143399686943</v>
      </c>
      <c r="H69" s="14"/>
      <c r="I69" s="14" t="s">
        <v>60</v>
      </c>
      <c r="J69" s="14"/>
      <c r="K69" s="14"/>
      <c r="L69" s="17"/>
      <c r="M69" s="26"/>
      <c r="N69" s="26"/>
    </row>
    <row r="70" spans="1:14">
      <c r="A70" s="12">
        <v>17</v>
      </c>
      <c r="B70" s="17" t="s">
        <v>10</v>
      </c>
      <c r="C70" s="44" t="s">
        <v>28</v>
      </c>
      <c r="D70" s="14" t="s">
        <v>29</v>
      </c>
      <c r="E70" s="14"/>
      <c r="F70" s="16">
        <f t="shared" si="4"/>
        <v>0.36771705410511996</v>
      </c>
      <c r="G70" s="16">
        <f t="shared" si="5"/>
        <v>0.4032185995213271</v>
      </c>
      <c r="H70" s="14"/>
      <c r="I70" s="14" t="s">
        <v>60</v>
      </c>
      <c r="J70" s="14"/>
      <c r="K70" s="14"/>
      <c r="L70" s="17"/>
      <c r="M70" s="26"/>
      <c r="N70" s="26"/>
    </row>
    <row r="71" spans="1:14">
      <c r="A71" s="12">
        <v>18</v>
      </c>
      <c r="B71" s="17" t="s">
        <v>51</v>
      </c>
      <c r="C71" s="44" t="s">
        <v>28</v>
      </c>
      <c r="D71" s="14" t="s">
        <v>29</v>
      </c>
      <c r="E71" s="14"/>
      <c r="F71" s="16">
        <f t="shared" si="4"/>
        <v>0.28358901520953317</v>
      </c>
      <c r="G71" s="16">
        <f t="shared" si="5"/>
        <v>0.22536822131406095</v>
      </c>
      <c r="H71" s="14"/>
      <c r="I71" s="14" t="s">
        <v>60</v>
      </c>
      <c r="J71" s="14"/>
      <c r="K71" s="14"/>
      <c r="L71" s="17"/>
      <c r="M71" s="26"/>
      <c r="N71" s="26"/>
    </row>
    <row r="72" spans="1:14">
      <c r="A72" s="12">
        <v>19</v>
      </c>
      <c r="B72" s="17" t="s">
        <v>9</v>
      </c>
      <c r="C72" s="44" t="s">
        <v>28</v>
      </c>
      <c r="D72" s="14" t="s">
        <v>29</v>
      </c>
      <c r="E72" s="14"/>
      <c r="F72" s="16">
        <f t="shared" si="4"/>
        <v>0.45761894413434129</v>
      </c>
      <c r="G72" s="16">
        <f t="shared" si="5"/>
        <v>0.44161314268329016</v>
      </c>
      <c r="H72" s="14"/>
      <c r="I72" s="14" t="s">
        <v>60</v>
      </c>
      <c r="J72" s="14"/>
      <c r="K72" s="14"/>
      <c r="L72" s="17"/>
      <c r="M72" s="26"/>
      <c r="N72" s="26"/>
    </row>
    <row r="73" spans="1:14">
      <c r="A73" s="12">
        <v>20</v>
      </c>
      <c r="B73" s="17" t="s">
        <v>8</v>
      </c>
      <c r="C73" s="44" t="s">
        <v>28</v>
      </c>
      <c r="D73" s="14" t="s">
        <v>29</v>
      </c>
      <c r="E73" s="14"/>
      <c r="F73" s="16">
        <f t="shared" si="4"/>
        <v>0.4465598788165373</v>
      </c>
      <c r="G73" s="16">
        <f t="shared" si="5"/>
        <v>0.43159820151880707</v>
      </c>
      <c r="H73" s="14"/>
      <c r="I73" s="14" t="s">
        <v>60</v>
      </c>
      <c r="J73" s="14"/>
      <c r="K73" s="14"/>
      <c r="L73" s="17"/>
      <c r="M73" s="26"/>
      <c r="N73" s="26"/>
    </row>
    <row r="74" spans="1:14">
      <c r="A74" s="12">
        <v>21</v>
      </c>
      <c r="B74" s="17" t="s">
        <v>52</v>
      </c>
      <c r="C74" s="44" t="s">
        <v>28</v>
      </c>
      <c r="D74" s="14" t="s">
        <v>29</v>
      </c>
      <c r="E74" s="14"/>
      <c r="F74" s="16">
        <f t="shared" si="4"/>
        <v>0.35607955957790671</v>
      </c>
      <c r="G74" s="16">
        <f t="shared" si="5"/>
        <v>0.32214558753930267</v>
      </c>
      <c r="H74" s="14"/>
      <c r="I74" s="14" t="s">
        <v>60</v>
      </c>
      <c r="J74" s="14"/>
      <c r="K74" s="14"/>
      <c r="L74" s="17"/>
      <c r="M74" s="26"/>
      <c r="N74" s="26"/>
    </row>
    <row r="75" spans="1:14">
      <c r="A75" s="12">
        <v>22</v>
      </c>
      <c r="B75" s="17" t="s">
        <v>7</v>
      </c>
      <c r="C75" s="44" t="s">
        <v>28</v>
      </c>
      <c r="D75" s="14" t="s">
        <v>29</v>
      </c>
      <c r="E75" s="14"/>
      <c r="F75" s="16">
        <f t="shared" si="4"/>
        <v>0.44384105271310437</v>
      </c>
      <c r="G75" s="16">
        <f t="shared" si="5"/>
        <v>0.44584871957411853</v>
      </c>
      <c r="H75" s="14"/>
      <c r="I75" s="14" t="s">
        <v>60</v>
      </c>
      <c r="J75" s="14"/>
      <c r="K75" s="14"/>
      <c r="L75" s="17"/>
      <c r="M75" s="26"/>
      <c r="N75" s="26"/>
    </row>
    <row r="76" spans="1:14">
      <c r="A76" s="12">
        <v>23</v>
      </c>
      <c r="B76" s="17" t="s">
        <v>6</v>
      </c>
      <c r="C76" s="44" t="s">
        <v>28</v>
      </c>
      <c r="D76" s="14" t="s">
        <v>29</v>
      </c>
      <c r="E76" s="14"/>
      <c r="F76" s="16">
        <f t="shared" si="4"/>
        <v>0.42660407109191611</v>
      </c>
      <c r="G76" s="16">
        <f t="shared" si="5"/>
        <v>0.43586076376811156</v>
      </c>
      <c r="H76" s="14"/>
      <c r="I76" s="14" t="s">
        <v>60</v>
      </c>
      <c r="J76" s="14"/>
      <c r="K76" s="14"/>
      <c r="L76" s="17"/>
      <c r="M76" s="26"/>
      <c r="N76" s="26"/>
    </row>
    <row r="77" spans="1:14">
      <c r="A77" s="12">
        <v>24</v>
      </c>
      <c r="B77" s="17" t="s">
        <v>53</v>
      </c>
      <c r="C77" s="44" t="s">
        <v>28</v>
      </c>
      <c r="D77" s="14" t="s">
        <v>29</v>
      </c>
      <c r="E77" s="14"/>
      <c r="F77" s="16">
        <f t="shared" si="4"/>
        <v>0.33858468623338972</v>
      </c>
      <c r="G77" s="16">
        <f t="shared" si="5"/>
        <v>0.37314679066940148</v>
      </c>
      <c r="H77" s="14"/>
      <c r="I77" s="14" t="s">
        <v>60</v>
      </c>
      <c r="J77" s="14"/>
      <c r="K77" s="14"/>
      <c r="L77" s="17"/>
      <c r="M77" s="26"/>
      <c r="N77" s="26"/>
    </row>
    <row r="78" spans="1:14">
      <c r="A78" s="12">
        <v>1</v>
      </c>
      <c r="B78" s="6" t="s">
        <v>21</v>
      </c>
      <c r="C78" s="44" t="s">
        <v>28</v>
      </c>
      <c r="D78" s="6" t="s">
        <v>29</v>
      </c>
      <c r="E78" s="6"/>
      <c r="F78" s="5">
        <f t="shared" ref="F78:F101" si="6">+F6*$Q$4</f>
        <v>0.41863325447592692</v>
      </c>
      <c r="G78" s="5">
        <f t="shared" ref="G78:G101" si="7">+G6*$Q$3</f>
        <v>0.39370357942092238</v>
      </c>
      <c r="H78" s="4"/>
      <c r="I78" s="2" t="s">
        <v>74</v>
      </c>
      <c r="J78" s="2"/>
      <c r="K78" s="2"/>
      <c r="L78" s="6"/>
    </row>
    <row r="79" spans="1:14">
      <c r="A79" s="12">
        <v>2</v>
      </c>
      <c r="B79" s="6" t="s">
        <v>20</v>
      </c>
      <c r="C79" s="44" t="s">
        <v>28</v>
      </c>
      <c r="D79" s="6" t="s">
        <v>29</v>
      </c>
      <c r="E79" s="6"/>
      <c r="F79" s="5">
        <f t="shared" si="6"/>
        <v>0.41969576944690895</v>
      </c>
      <c r="G79" s="5">
        <f t="shared" si="7"/>
        <v>0.36955687307672985</v>
      </c>
      <c r="H79" s="4"/>
      <c r="I79" s="34" t="s">
        <v>74</v>
      </c>
      <c r="J79" s="2"/>
      <c r="K79" s="2"/>
      <c r="L79" s="6"/>
    </row>
    <row r="80" spans="1:14">
      <c r="A80" s="12">
        <v>3</v>
      </c>
      <c r="B80" s="6" t="s">
        <v>46</v>
      </c>
      <c r="C80" s="44" t="s">
        <v>28</v>
      </c>
      <c r="D80" s="6" t="s">
        <v>29</v>
      </c>
      <c r="E80" s="6"/>
      <c r="F80" s="5">
        <f t="shared" si="6"/>
        <v>0.35439232713948204</v>
      </c>
      <c r="G80" s="5">
        <f t="shared" si="7"/>
        <v>0.22398527935317761</v>
      </c>
      <c r="H80" s="4"/>
      <c r="I80" s="34" t="s">
        <v>74</v>
      </c>
      <c r="J80" s="2"/>
      <c r="K80" s="2"/>
      <c r="L80" s="6"/>
    </row>
    <row r="81" spans="1:12">
      <c r="A81" s="12">
        <v>4</v>
      </c>
      <c r="B81" s="6" t="s">
        <v>19</v>
      </c>
      <c r="C81" s="44" t="s">
        <v>28</v>
      </c>
      <c r="D81" s="6" t="s">
        <v>29</v>
      </c>
      <c r="E81" s="6"/>
      <c r="F81" s="5">
        <f t="shared" si="6"/>
        <v>0.4810660216344812</v>
      </c>
      <c r="G81" s="5">
        <f t="shared" si="7"/>
        <v>0.43831695033864804</v>
      </c>
      <c r="H81" s="4"/>
      <c r="I81" s="34" t="s">
        <v>74</v>
      </c>
      <c r="J81" s="2"/>
      <c r="K81" s="2"/>
      <c r="L81" s="6"/>
    </row>
    <row r="82" spans="1:12">
      <c r="A82" s="12">
        <v>5</v>
      </c>
      <c r="B82" s="6" t="s">
        <v>18</v>
      </c>
      <c r="C82" s="44" t="s">
        <v>28</v>
      </c>
      <c r="D82" s="6" t="s">
        <v>29</v>
      </c>
      <c r="E82" s="6"/>
      <c r="F82" s="5">
        <f t="shared" si="6"/>
        <v>0.4772859656013535</v>
      </c>
      <c r="G82" s="5">
        <f t="shared" si="7"/>
        <v>0.40706513749412337</v>
      </c>
      <c r="H82" s="4"/>
      <c r="I82" s="34" t="s">
        <v>74</v>
      </c>
      <c r="J82" s="2"/>
      <c r="K82" s="2"/>
      <c r="L82" s="6"/>
    </row>
    <row r="83" spans="1:12">
      <c r="A83" s="12">
        <v>6</v>
      </c>
      <c r="B83" s="6" t="s">
        <v>47</v>
      </c>
      <c r="C83" s="44" t="s">
        <v>28</v>
      </c>
      <c r="D83" s="6" t="s">
        <v>29</v>
      </c>
      <c r="E83" s="6"/>
      <c r="F83" s="5">
        <f t="shared" si="6"/>
        <v>0.36037398015793715</v>
      </c>
      <c r="G83" s="5">
        <f t="shared" si="7"/>
        <v>0.16749961924841236</v>
      </c>
      <c r="H83" s="4"/>
      <c r="I83" s="34" t="s">
        <v>74</v>
      </c>
      <c r="J83" s="2"/>
      <c r="K83" s="2"/>
      <c r="L83" s="6"/>
    </row>
    <row r="84" spans="1:12">
      <c r="A84" s="12">
        <v>7</v>
      </c>
      <c r="B84" s="6" t="s">
        <v>17</v>
      </c>
      <c r="C84" s="44" t="s">
        <v>28</v>
      </c>
      <c r="D84" s="6" t="s">
        <v>29</v>
      </c>
      <c r="E84" s="6"/>
      <c r="F84" s="5">
        <f t="shared" si="6"/>
        <v>0.42089728305045843</v>
      </c>
      <c r="G84" s="5">
        <f t="shared" si="7"/>
        <v>0.42497949457280404</v>
      </c>
      <c r="H84" s="4"/>
      <c r="I84" s="34" t="s">
        <v>74</v>
      </c>
      <c r="J84" s="2"/>
      <c r="K84" s="2"/>
      <c r="L84" s="6"/>
    </row>
    <row r="85" spans="1:12">
      <c r="A85" s="12">
        <v>8</v>
      </c>
      <c r="B85" s="6" t="s">
        <v>16</v>
      </c>
      <c r="C85" s="44" t="s">
        <v>28</v>
      </c>
      <c r="D85" s="6" t="s">
        <v>29</v>
      </c>
      <c r="E85" s="6"/>
      <c r="F85" s="5">
        <f t="shared" si="6"/>
        <v>0.4263936188094406</v>
      </c>
      <c r="G85" s="5">
        <f t="shared" si="7"/>
        <v>0.44772699854780068</v>
      </c>
      <c r="H85" s="4"/>
      <c r="I85" s="34" t="s">
        <v>74</v>
      </c>
      <c r="J85" s="2"/>
      <c r="K85" s="2"/>
      <c r="L85" s="6"/>
    </row>
    <row r="86" spans="1:12">
      <c r="A86" s="12">
        <v>9</v>
      </c>
      <c r="B86" s="6" t="s">
        <v>48</v>
      </c>
      <c r="C86" s="44" t="s">
        <v>28</v>
      </c>
      <c r="D86" s="6" t="s">
        <v>29</v>
      </c>
      <c r="E86" s="6"/>
      <c r="F86" s="5">
        <f t="shared" si="6"/>
        <v>0.33141868026690829</v>
      </c>
      <c r="G86" s="5">
        <f t="shared" si="7"/>
        <v>0.3614128302750636</v>
      </c>
      <c r="H86" s="4"/>
      <c r="I86" s="34" t="s">
        <v>74</v>
      </c>
      <c r="J86" s="2"/>
      <c r="K86" s="2"/>
      <c r="L86" s="6"/>
    </row>
    <row r="87" spans="1:12">
      <c r="A87" s="12">
        <v>10</v>
      </c>
      <c r="B87" s="6" t="s">
        <v>15</v>
      </c>
      <c r="C87" s="44" t="s">
        <v>28</v>
      </c>
      <c r="D87" s="6" t="s">
        <v>29</v>
      </c>
      <c r="E87" s="6"/>
      <c r="F87" s="5">
        <f t="shared" si="6"/>
        <v>0.39126819317783113</v>
      </c>
      <c r="G87" s="5">
        <f t="shared" si="7"/>
        <v>0.49531129598289431</v>
      </c>
      <c r="H87" s="4"/>
      <c r="I87" s="34" t="s">
        <v>74</v>
      </c>
      <c r="J87" s="2"/>
      <c r="K87" s="2"/>
      <c r="L87" s="6"/>
    </row>
    <row r="88" spans="1:12">
      <c r="A88" s="12">
        <v>11</v>
      </c>
      <c r="B88" s="6" t="s">
        <v>14</v>
      </c>
      <c r="C88" s="44" t="s">
        <v>28</v>
      </c>
      <c r="D88" s="6" t="s">
        <v>29</v>
      </c>
      <c r="E88" s="6"/>
      <c r="F88" s="5">
        <f t="shared" si="6"/>
        <v>0.39732405733062315</v>
      </c>
      <c r="G88" s="5">
        <f t="shared" si="7"/>
        <v>0.49570834978303785</v>
      </c>
      <c r="H88" s="4"/>
      <c r="I88" s="34" t="s">
        <v>74</v>
      </c>
      <c r="J88" s="2"/>
      <c r="K88" s="2"/>
      <c r="L88" s="6"/>
    </row>
    <row r="89" spans="1:12">
      <c r="A89" s="12">
        <v>12</v>
      </c>
      <c r="B89" s="6" t="s">
        <v>49</v>
      </c>
      <c r="C89" s="44" t="s">
        <v>28</v>
      </c>
      <c r="D89" s="6" t="s">
        <v>29</v>
      </c>
      <c r="E89" s="6"/>
      <c r="F89" s="5">
        <f t="shared" si="6"/>
        <v>0.30844385543982117</v>
      </c>
      <c r="G89" s="5">
        <f t="shared" si="7"/>
        <v>0.36772763480258608</v>
      </c>
      <c r="H89" s="4"/>
      <c r="I89" s="34" t="s">
        <v>74</v>
      </c>
      <c r="J89" s="2"/>
      <c r="K89" s="2"/>
      <c r="L89" s="6"/>
    </row>
    <row r="90" spans="1:12">
      <c r="A90" s="12">
        <v>13</v>
      </c>
      <c r="B90" s="6" t="s">
        <v>13</v>
      </c>
      <c r="C90" s="44" t="s">
        <v>28</v>
      </c>
      <c r="D90" s="6" t="s">
        <v>29</v>
      </c>
      <c r="E90" s="6"/>
      <c r="F90" s="5">
        <f t="shared" si="6"/>
        <v>0.42207994938179533</v>
      </c>
      <c r="G90" s="5">
        <f t="shared" si="7"/>
        <v>0.42385810300945936</v>
      </c>
      <c r="H90" s="4"/>
      <c r="I90" s="34" t="s">
        <v>74</v>
      </c>
      <c r="J90" s="2"/>
      <c r="K90" s="2"/>
      <c r="L90" s="6"/>
    </row>
    <row r="91" spans="1:12">
      <c r="A91" s="12">
        <v>14</v>
      </c>
      <c r="B91" s="6" t="s">
        <v>12</v>
      </c>
      <c r="C91" s="44" t="s">
        <v>28</v>
      </c>
      <c r="D91" s="6" t="s">
        <v>29</v>
      </c>
      <c r="E91" s="6"/>
      <c r="F91" s="5">
        <f t="shared" si="6"/>
        <v>0.41582854477979825</v>
      </c>
      <c r="G91" s="5">
        <f t="shared" si="7"/>
        <v>0.45692773724569552</v>
      </c>
      <c r="H91" s="4"/>
      <c r="I91" s="34" t="s">
        <v>74</v>
      </c>
      <c r="J91" s="2"/>
      <c r="K91" s="2"/>
      <c r="L91" s="6"/>
    </row>
    <row r="92" spans="1:12">
      <c r="A92" s="12">
        <v>15</v>
      </c>
      <c r="B92" s="6" t="s">
        <v>50</v>
      </c>
      <c r="C92" s="44" t="s">
        <v>28</v>
      </c>
      <c r="D92" s="6" t="s">
        <v>29</v>
      </c>
      <c r="E92" s="6"/>
      <c r="F92" s="5">
        <f t="shared" si="6"/>
        <v>0.36154368898962796</v>
      </c>
      <c r="G92" s="5">
        <f t="shared" si="7"/>
        <v>0.34450442739291276</v>
      </c>
      <c r="H92" s="4"/>
      <c r="I92" s="34" t="s">
        <v>74</v>
      </c>
      <c r="J92" s="2"/>
      <c r="K92" s="2"/>
      <c r="L92" s="6"/>
    </row>
    <row r="93" spans="1:12">
      <c r="A93" s="12">
        <v>16</v>
      </c>
      <c r="B93" s="6" t="s">
        <v>11</v>
      </c>
      <c r="C93" s="44" t="s">
        <v>28</v>
      </c>
      <c r="D93" s="6" t="s">
        <v>29</v>
      </c>
      <c r="E93" s="6"/>
      <c r="F93" s="5">
        <f t="shared" si="6"/>
        <v>0.41445976163536252</v>
      </c>
      <c r="G93" s="5">
        <f t="shared" si="7"/>
        <v>0.433424181945186</v>
      </c>
      <c r="H93" s="4"/>
      <c r="I93" s="34" t="s">
        <v>74</v>
      </c>
      <c r="J93" s="2"/>
      <c r="K93" s="2"/>
      <c r="L93" s="6"/>
    </row>
    <row r="94" spans="1:12">
      <c r="A94" s="12">
        <v>17</v>
      </c>
      <c r="B94" s="6" t="s">
        <v>10</v>
      </c>
      <c r="C94" s="44" t="s">
        <v>28</v>
      </c>
      <c r="D94" s="6" t="s">
        <v>29</v>
      </c>
      <c r="E94" s="6"/>
      <c r="F94" s="5">
        <f t="shared" si="6"/>
        <v>0.41486026616987892</v>
      </c>
      <c r="G94" s="5">
        <f t="shared" si="7"/>
        <v>0.45491329176765105</v>
      </c>
      <c r="H94" s="4"/>
      <c r="I94" s="34" t="s">
        <v>74</v>
      </c>
      <c r="J94" s="2"/>
      <c r="K94" s="2"/>
      <c r="L94" s="6"/>
    </row>
    <row r="95" spans="1:12">
      <c r="A95" s="12">
        <v>18</v>
      </c>
      <c r="B95" s="6" t="s">
        <v>51</v>
      </c>
      <c r="C95" s="44" t="s">
        <v>28</v>
      </c>
      <c r="D95" s="6" t="s">
        <v>29</v>
      </c>
      <c r="E95" s="6"/>
      <c r="F95" s="5">
        <f t="shared" si="6"/>
        <v>0.3199465812620374</v>
      </c>
      <c r="G95" s="5">
        <f t="shared" si="7"/>
        <v>0.25426158302099183</v>
      </c>
      <c r="H95" s="4"/>
      <c r="I95" s="34" t="s">
        <v>74</v>
      </c>
      <c r="J95" s="2"/>
      <c r="K95" s="2"/>
      <c r="L95" s="6"/>
    </row>
    <row r="96" spans="1:12">
      <c r="A96" s="12">
        <v>19</v>
      </c>
      <c r="B96" s="6" t="s">
        <v>9</v>
      </c>
      <c r="C96" s="44" t="s">
        <v>28</v>
      </c>
      <c r="D96" s="6" t="s">
        <v>29</v>
      </c>
      <c r="E96" s="6"/>
      <c r="F96" s="5">
        <f t="shared" si="6"/>
        <v>0.51628803953617997</v>
      </c>
      <c r="G96" s="5">
        <f t="shared" si="7"/>
        <v>0.4982302122580709</v>
      </c>
      <c r="H96" s="4"/>
      <c r="I96" s="34" t="s">
        <v>74</v>
      </c>
      <c r="J96" s="2"/>
      <c r="K96" s="2"/>
      <c r="L96" s="6"/>
    </row>
    <row r="97" spans="1:12">
      <c r="A97" s="12">
        <v>20</v>
      </c>
      <c r="B97" s="6" t="s">
        <v>8</v>
      </c>
      <c r="C97" s="44" t="s">
        <v>28</v>
      </c>
      <c r="D97" s="6" t="s">
        <v>29</v>
      </c>
      <c r="E97" s="6"/>
      <c r="F97" s="5">
        <f t="shared" si="6"/>
        <v>0.50381114533147797</v>
      </c>
      <c r="G97" s="5">
        <f t="shared" si="7"/>
        <v>0.48693130427762843</v>
      </c>
      <c r="H97" s="4"/>
      <c r="I97" s="34" t="s">
        <v>74</v>
      </c>
      <c r="J97" s="2"/>
      <c r="K97" s="2"/>
      <c r="L97" s="6"/>
    </row>
    <row r="98" spans="1:12">
      <c r="A98" s="12">
        <v>21</v>
      </c>
      <c r="B98" s="6" t="s">
        <v>52</v>
      </c>
      <c r="C98" s="44" t="s">
        <v>28</v>
      </c>
      <c r="D98" s="6" t="s">
        <v>29</v>
      </c>
      <c r="E98" s="6"/>
      <c r="F98" s="5">
        <f t="shared" si="6"/>
        <v>0.40173078516481781</v>
      </c>
      <c r="G98" s="5">
        <f t="shared" si="7"/>
        <v>0.36344630389049526</v>
      </c>
      <c r="H98" s="4"/>
      <c r="I98" s="34" t="s">
        <v>74</v>
      </c>
      <c r="J98" s="2"/>
      <c r="K98" s="2"/>
      <c r="L98" s="6"/>
    </row>
    <row r="99" spans="1:12">
      <c r="A99" s="12">
        <v>22</v>
      </c>
      <c r="B99" s="6" t="s">
        <v>7</v>
      </c>
      <c r="C99" s="44" t="s">
        <v>28</v>
      </c>
      <c r="D99" s="6" t="s">
        <v>29</v>
      </c>
      <c r="E99" s="6"/>
      <c r="F99" s="5">
        <f t="shared" si="6"/>
        <v>0.50074375177888697</v>
      </c>
      <c r="G99" s="5">
        <f t="shared" si="7"/>
        <v>0.50300881182721058</v>
      </c>
      <c r="H99" s="4"/>
      <c r="I99" s="34" t="s">
        <v>74</v>
      </c>
      <c r="J99" s="2"/>
      <c r="K99" s="2"/>
      <c r="L99" s="6"/>
    </row>
    <row r="100" spans="1:12">
      <c r="A100" s="12">
        <v>23</v>
      </c>
      <c r="B100" s="6" t="s">
        <v>6</v>
      </c>
      <c r="C100" s="44" t="s">
        <v>28</v>
      </c>
      <c r="D100" s="6" t="s">
        <v>29</v>
      </c>
      <c r="E100" s="6"/>
      <c r="F100" s="5">
        <f t="shared" si="6"/>
        <v>0.48129690071908482</v>
      </c>
      <c r="G100" s="5">
        <f t="shared" si="7"/>
        <v>0.49174034886658741</v>
      </c>
      <c r="H100" s="4"/>
      <c r="I100" s="34" t="s">
        <v>74</v>
      </c>
      <c r="J100" s="2"/>
      <c r="K100" s="2"/>
      <c r="L100" s="6"/>
    </row>
    <row r="101" spans="1:12">
      <c r="A101" s="12">
        <v>24</v>
      </c>
      <c r="B101" s="6" t="s">
        <v>53</v>
      </c>
      <c r="C101" s="44" t="s">
        <v>28</v>
      </c>
      <c r="D101" s="6" t="s">
        <v>29</v>
      </c>
      <c r="E101" s="6"/>
      <c r="F101" s="5">
        <f t="shared" si="6"/>
        <v>0.38199297934023457</v>
      </c>
      <c r="G101" s="5">
        <f t="shared" si="7"/>
        <v>0.42098612280650416</v>
      </c>
      <c r="H101" s="4"/>
      <c r="I101" s="34" t="s">
        <v>74</v>
      </c>
      <c r="J101" s="2"/>
      <c r="K101" s="2"/>
      <c r="L101" s="6"/>
    </row>
    <row r="102" spans="1:12">
      <c r="A102" s="29"/>
      <c r="B102" s="44" t="s">
        <v>21</v>
      </c>
      <c r="C102" s="44" t="s">
        <v>28</v>
      </c>
      <c r="D102" s="44" t="s">
        <v>29</v>
      </c>
      <c r="E102" s="44"/>
      <c r="F102" s="5">
        <f t="shared" ref="F102:F125" si="8">+F6*$R$4</f>
        <v>0.49474839165336826</v>
      </c>
      <c r="G102" s="5">
        <f t="shared" ref="G102:G125" si="9">+G6*$R$3</f>
        <v>0.46528604840654469</v>
      </c>
      <c r="H102" s="35"/>
      <c r="I102" s="34" t="s">
        <v>75</v>
      </c>
      <c r="J102" s="49"/>
      <c r="K102" s="49"/>
      <c r="L102" s="27"/>
    </row>
    <row r="103" spans="1:12">
      <c r="A103" s="29"/>
      <c r="B103" s="44" t="s">
        <v>20</v>
      </c>
      <c r="C103" s="44" t="s">
        <v>28</v>
      </c>
      <c r="D103" s="44" t="s">
        <v>29</v>
      </c>
      <c r="E103" s="44"/>
      <c r="F103" s="5">
        <f t="shared" si="8"/>
        <v>0.49600409116452882</v>
      </c>
      <c r="G103" s="5">
        <f t="shared" si="9"/>
        <v>0.43674903181795355</v>
      </c>
      <c r="H103" s="35"/>
      <c r="I103" s="34" t="s">
        <v>75</v>
      </c>
      <c r="J103" s="49"/>
      <c r="K103" s="49"/>
      <c r="L103" s="27"/>
    </row>
    <row r="104" spans="1:12">
      <c r="A104" s="29"/>
      <c r="B104" s="44" t="s">
        <v>46</v>
      </c>
      <c r="C104" s="44" t="s">
        <v>28</v>
      </c>
      <c r="D104" s="44" t="s">
        <v>29</v>
      </c>
      <c r="E104" s="44"/>
      <c r="F104" s="5">
        <f t="shared" si="8"/>
        <v>0.41882729571029703</v>
      </c>
      <c r="G104" s="5">
        <f t="shared" si="9"/>
        <v>0.26470987559920994</v>
      </c>
      <c r="H104" s="35"/>
      <c r="I104" s="34" t="s">
        <v>75</v>
      </c>
      <c r="J104" s="49"/>
      <c r="K104" s="49"/>
      <c r="L104" s="27"/>
    </row>
    <row r="105" spans="1:12">
      <c r="A105" s="29"/>
      <c r="B105" s="44" t="s">
        <v>19</v>
      </c>
      <c r="C105" s="44" t="s">
        <v>28</v>
      </c>
      <c r="D105" s="44" t="s">
        <v>29</v>
      </c>
      <c r="E105" s="44"/>
      <c r="F105" s="5">
        <f t="shared" si="8"/>
        <v>0.56853257102256882</v>
      </c>
      <c r="G105" s="5">
        <f t="shared" si="9"/>
        <v>0.51801094130931136</v>
      </c>
      <c r="H105" s="35"/>
      <c r="I105" s="34" t="s">
        <v>75</v>
      </c>
      <c r="J105" s="49"/>
      <c r="K105" s="49"/>
      <c r="L105" s="27"/>
    </row>
    <row r="106" spans="1:12">
      <c r="A106" s="29"/>
      <c r="B106" s="44" t="s">
        <v>18</v>
      </c>
      <c r="C106" s="44" t="s">
        <v>28</v>
      </c>
      <c r="D106" s="44" t="s">
        <v>29</v>
      </c>
      <c r="E106" s="44"/>
      <c r="F106" s="5">
        <f t="shared" si="8"/>
        <v>0.56406523207432691</v>
      </c>
      <c r="G106" s="5">
        <f t="shared" si="9"/>
        <v>0.48107698067487309</v>
      </c>
      <c r="H106" s="35"/>
      <c r="I106" s="34" t="s">
        <v>75</v>
      </c>
      <c r="J106" s="49"/>
      <c r="K106" s="49"/>
      <c r="L106" s="27"/>
    </row>
    <row r="107" spans="1:12">
      <c r="A107" s="29"/>
      <c r="B107" s="44" t="s">
        <v>47</v>
      </c>
      <c r="C107" s="44" t="s">
        <v>28</v>
      </c>
      <c r="D107" s="44" t="s">
        <v>29</v>
      </c>
      <c r="E107" s="44"/>
      <c r="F107" s="5">
        <f t="shared" si="8"/>
        <v>0.42589652200483485</v>
      </c>
      <c r="G107" s="5">
        <f t="shared" si="9"/>
        <v>0.19795409547539644</v>
      </c>
      <c r="H107" s="35"/>
      <c r="I107" s="34" t="s">
        <v>75</v>
      </c>
      <c r="J107" s="49"/>
      <c r="K107" s="49"/>
      <c r="L107" s="27"/>
    </row>
    <row r="108" spans="1:12">
      <c r="A108" s="29"/>
      <c r="B108" s="44" t="s">
        <v>17</v>
      </c>
      <c r="C108" s="44" t="s">
        <v>28</v>
      </c>
      <c r="D108" s="44" t="s">
        <v>29</v>
      </c>
      <c r="E108" s="44"/>
      <c r="F108" s="5">
        <f t="shared" si="8"/>
        <v>0.49742406178690546</v>
      </c>
      <c r="G108" s="5">
        <f t="shared" si="9"/>
        <v>0.50224849358604118</v>
      </c>
      <c r="H108" s="35"/>
      <c r="I108" s="34" t="s">
        <v>75</v>
      </c>
      <c r="J108" s="49"/>
      <c r="K108" s="49"/>
      <c r="L108" s="27"/>
    </row>
    <row r="109" spans="1:12">
      <c r="A109" s="29"/>
      <c r="B109" s="44" t="s">
        <v>16</v>
      </c>
      <c r="C109" s="44" t="s">
        <v>28</v>
      </c>
      <c r="D109" s="44" t="s">
        <v>29</v>
      </c>
      <c r="E109" s="44"/>
      <c r="F109" s="5">
        <f t="shared" si="8"/>
        <v>0.50391973132024803</v>
      </c>
      <c r="G109" s="5">
        <f t="shared" si="9"/>
        <v>0.52913190737467353</v>
      </c>
      <c r="H109" s="35"/>
      <c r="I109" s="34" t="s">
        <v>75</v>
      </c>
      <c r="J109" s="49"/>
      <c r="K109" s="49"/>
      <c r="L109" s="27"/>
    </row>
    <row r="110" spans="1:12">
      <c r="A110" s="29"/>
      <c r="B110" s="44" t="s">
        <v>48</v>
      </c>
      <c r="C110" s="44" t="s">
        <v>28</v>
      </c>
      <c r="D110" s="44" t="s">
        <v>29</v>
      </c>
      <c r="E110" s="44"/>
      <c r="F110" s="5">
        <f t="shared" si="8"/>
        <v>0.39167662213361892</v>
      </c>
      <c r="G110" s="5">
        <f t="shared" si="9"/>
        <v>0.42712425396143888</v>
      </c>
      <c r="H110" s="35"/>
      <c r="I110" s="34" t="s">
        <v>75</v>
      </c>
      <c r="J110" s="49"/>
      <c r="K110" s="49"/>
      <c r="L110" s="27"/>
    </row>
    <row r="111" spans="1:12">
      <c r="A111" s="29"/>
      <c r="B111" s="44" t="s">
        <v>15</v>
      </c>
      <c r="C111" s="44" t="s">
        <v>28</v>
      </c>
      <c r="D111" s="44" t="s">
        <v>29</v>
      </c>
      <c r="E111" s="44"/>
      <c r="F111" s="5">
        <f t="shared" si="8"/>
        <v>0.46240786466470962</v>
      </c>
      <c r="G111" s="5">
        <f t="shared" si="9"/>
        <v>0.58536789525251154</v>
      </c>
      <c r="H111" s="35"/>
      <c r="I111" s="34" t="s">
        <v>75</v>
      </c>
      <c r="J111" s="49"/>
      <c r="K111" s="49"/>
      <c r="L111" s="27"/>
    </row>
    <row r="112" spans="1:12">
      <c r="A112" s="29"/>
      <c r="B112" s="44" t="s">
        <v>14</v>
      </c>
      <c r="C112" s="44" t="s">
        <v>28</v>
      </c>
      <c r="D112" s="44" t="s">
        <v>29</v>
      </c>
      <c r="E112" s="44"/>
      <c r="F112" s="5">
        <f t="shared" si="8"/>
        <v>0.46956479502710013</v>
      </c>
      <c r="G112" s="5">
        <f t="shared" si="9"/>
        <v>0.58583714065268111</v>
      </c>
      <c r="H112" s="35"/>
      <c r="I112" s="34" t="s">
        <v>75</v>
      </c>
      <c r="J112" s="49"/>
      <c r="K112" s="49"/>
      <c r="L112" s="27"/>
    </row>
    <row r="113" spans="1:12">
      <c r="A113" s="29"/>
      <c r="B113" s="44" t="s">
        <v>49</v>
      </c>
      <c r="C113" s="44" t="s">
        <v>28</v>
      </c>
      <c r="D113" s="44" t="s">
        <v>29</v>
      </c>
      <c r="E113" s="44"/>
      <c r="F113" s="5">
        <f t="shared" si="8"/>
        <v>0.3645245564288796</v>
      </c>
      <c r="G113" s="5">
        <f t="shared" si="9"/>
        <v>0.43458720476669266</v>
      </c>
      <c r="H113" s="35"/>
      <c r="I113" s="34" t="s">
        <v>75</v>
      </c>
      <c r="J113" s="49"/>
      <c r="K113" s="49"/>
      <c r="L113" s="27"/>
    </row>
    <row r="114" spans="1:12">
      <c r="A114" s="29"/>
      <c r="B114" s="44" t="s">
        <v>13</v>
      </c>
      <c r="C114" s="44" t="s">
        <v>28</v>
      </c>
      <c r="D114" s="44" t="s">
        <v>29</v>
      </c>
      <c r="E114" s="44"/>
      <c r="F114" s="5">
        <f t="shared" si="8"/>
        <v>0.49882175836030368</v>
      </c>
      <c r="G114" s="5">
        <f t="shared" si="9"/>
        <v>0.50092321264754291</v>
      </c>
      <c r="H114" s="35"/>
      <c r="I114" s="34" t="s">
        <v>75</v>
      </c>
      <c r="J114" s="49"/>
      <c r="K114" s="49"/>
      <c r="L114" s="27"/>
    </row>
    <row r="115" spans="1:12">
      <c r="A115" s="29"/>
      <c r="B115" s="44" t="s">
        <v>12</v>
      </c>
      <c r="C115" s="44" t="s">
        <v>28</v>
      </c>
      <c r="D115" s="44" t="s">
        <v>29</v>
      </c>
      <c r="E115" s="44"/>
      <c r="F115" s="5">
        <f t="shared" si="8"/>
        <v>0.49143373473976165</v>
      </c>
      <c r="G115" s="5">
        <f t="shared" si="9"/>
        <v>0.5400055076540039</v>
      </c>
      <c r="H115" s="35"/>
      <c r="I115" s="34" t="s">
        <v>75</v>
      </c>
      <c r="J115" s="49"/>
      <c r="K115" s="49"/>
      <c r="L115" s="27"/>
    </row>
    <row r="116" spans="1:12">
      <c r="A116" s="29"/>
      <c r="B116" s="44" t="s">
        <v>50</v>
      </c>
      <c r="C116" s="44" t="s">
        <v>28</v>
      </c>
      <c r="D116" s="44" t="s">
        <v>29</v>
      </c>
      <c r="E116" s="44"/>
      <c r="F116" s="5">
        <f t="shared" si="8"/>
        <v>0.42727890516956035</v>
      </c>
      <c r="G116" s="5">
        <f t="shared" si="9"/>
        <v>0.40714159600980598</v>
      </c>
      <c r="H116" s="35"/>
      <c r="I116" s="34" t="s">
        <v>75</v>
      </c>
      <c r="J116" s="49"/>
      <c r="K116" s="49"/>
      <c r="L116" s="27"/>
    </row>
    <row r="117" spans="1:12">
      <c r="A117" s="29"/>
      <c r="B117" s="44" t="s">
        <v>11</v>
      </c>
      <c r="C117" s="44" t="s">
        <v>28</v>
      </c>
      <c r="D117" s="44" t="s">
        <v>29</v>
      </c>
      <c r="E117" s="44"/>
      <c r="F117" s="5">
        <f t="shared" si="8"/>
        <v>0.48981608193270121</v>
      </c>
      <c r="G117" s="5">
        <f t="shared" si="9"/>
        <v>0.51222857866249261</v>
      </c>
      <c r="H117" s="35"/>
      <c r="I117" s="34" t="s">
        <v>75</v>
      </c>
      <c r="J117" s="49"/>
      <c r="K117" s="49"/>
      <c r="L117" s="27"/>
    </row>
    <row r="118" spans="1:12">
      <c r="A118" s="29"/>
      <c r="B118" s="44" t="s">
        <v>10</v>
      </c>
      <c r="C118" s="44" t="s">
        <v>28</v>
      </c>
      <c r="D118" s="44" t="s">
        <v>29</v>
      </c>
      <c r="E118" s="44"/>
      <c r="F118" s="5">
        <f t="shared" si="8"/>
        <v>0.49028940547349337</v>
      </c>
      <c r="G118" s="5">
        <f t="shared" si="9"/>
        <v>0.53762479936176943</v>
      </c>
      <c r="H118" s="35"/>
      <c r="I118" s="34" t="s">
        <v>75</v>
      </c>
      <c r="J118" s="49"/>
      <c r="K118" s="49"/>
      <c r="L118" s="27"/>
    </row>
    <row r="119" spans="1:12">
      <c r="A119" s="29"/>
      <c r="B119" s="44" t="s">
        <v>51</v>
      </c>
      <c r="C119" s="44" t="s">
        <v>28</v>
      </c>
      <c r="D119" s="44" t="s">
        <v>29</v>
      </c>
      <c r="E119" s="44"/>
      <c r="F119" s="5">
        <f t="shared" si="8"/>
        <v>0.37811868694604428</v>
      </c>
      <c r="G119" s="5">
        <f t="shared" si="9"/>
        <v>0.30049096175208129</v>
      </c>
      <c r="H119" s="35"/>
      <c r="I119" s="34" t="s">
        <v>75</v>
      </c>
      <c r="J119" s="49"/>
      <c r="K119" s="49"/>
      <c r="L119" s="27"/>
    </row>
    <row r="120" spans="1:12">
      <c r="A120" s="29"/>
      <c r="B120" s="44" t="s">
        <v>9</v>
      </c>
      <c r="C120" s="44" t="s">
        <v>28</v>
      </c>
      <c r="D120" s="44" t="s">
        <v>29</v>
      </c>
      <c r="E120" s="44"/>
      <c r="F120" s="5">
        <f t="shared" si="8"/>
        <v>0.61015859217912183</v>
      </c>
      <c r="G120" s="5">
        <f t="shared" si="9"/>
        <v>0.58881752357772021</v>
      </c>
      <c r="H120" s="35"/>
      <c r="I120" s="34" t="s">
        <v>75</v>
      </c>
      <c r="J120" s="49"/>
      <c r="K120" s="49"/>
      <c r="L120" s="27"/>
    </row>
    <row r="121" spans="1:12">
      <c r="A121" s="29"/>
      <c r="B121" s="44" t="s">
        <v>8</v>
      </c>
      <c r="C121" s="44" t="s">
        <v>28</v>
      </c>
      <c r="D121" s="44" t="s">
        <v>29</v>
      </c>
      <c r="E121" s="44"/>
      <c r="F121" s="5">
        <f t="shared" si="8"/>
        <v>0.59541317175538322</v>
      </c>
      <c r="G121" s="5">
        <f t="shared" si="9"/>
        <v>0.57546426869174272</v>
      </c>
      <c r="H121" s="35"/>
      <c r="I121" s="34" t="s">
        <v>75</v>
      </c>
      <c r="J121" s="49"/>
      <c r="K121" s="49"/>
      <c r="L121" s="27"/>
    </row>
    <row r="122" spans="1:12">
      <c r="A122" s="29"/>
      <c r="B122" s="44" t="s">
        <v>52</v>
      </c>
      <c r="C122" s="44" t="s">
        <v>28</v>
      </c>
      <c r="D122" s="44" t="s">
        <v>29</v>
      </c>
      <c r="E122" s="44"/>
      <c r="F122" s="5">
        <f t="shared" si="8"/>
        <v>0.47477274610387565</v>
      </c>
      <c r="G122" s="5">
        <f t="shared" si="9"/>
        <v>0.4295274500524035</v>
      </c>
      <c r="H122" s="35"/>
      <c r="I122" s="34" t="s">
        <v>75</v>
      </c>
      <c r="J122" s="49"/>
      <c r="K122" s="49"/>
      <c r="L122" s="27"/>
    </row>
    <row r="123" spans="1:12">
      <c r="A123" s="29"/>
      <c r="B123" s="44" t="s">
        <v>7</v>
      </c>
      <c r="C123" s="44" t="s">
        <v>28</v>
      </c>
      <c r="D123" s="44" t="s">
        <v>29</v>
      </c>
      <c r="E123" s="44"/>
      <c r="F123" s="5">
        <f t="shared" si="8"/>
        <v>0.59178807028413916</v>
      </c>
      <c r="G123" s="5">
        <f t="shared" si="9"/>
        <v>0.59446495943215805</v>
      </c>
      <c r="H123" s="35"/>
      <c r="I123" s="34" t="s">
        <v>75</v>
      </c>
      <c r="J123" s="49"/>
      <c r="K123" s="49"/>
      <c r="L123" s="27"/>
    </row>
    <row r="124" spans="1:12">
      <c r="A124" s="29"/>
      <c r="B124" s="44" t="s">
        <v>6</v>
      </c>
      <c r="C124" s="44" t="s">
        <v>28</v>
      </c>
      <c r="D124" s="44" t="s">
        <v>29</v>
      </c>
      <c r="E124" s="44"/>
      <c r="F124" s="5">
        <f t="shared" si="8"/>
        <v>0.56880542812255486</v>
      </c>
      <c r="G124" s="5">
        <f t="shared" si="9"/>
        <v>0.58114768502414882</v>
      </c>
      <c r="H124" s="35"/>
      <c r="I124" s="34" t="s">
        <v>75</v>
      </c>
      <c r="J124" s="49"/>
      <c r="K124" s="49"/>
      <c r="L124" s="27"/>
    </row>
    <row r="125" spans="1:12">
      <c r="A125" s="29"/>
      <c r="B125" s="44" t="s">
        <v>53</v>
      </c>
      <c r="C125" s="44" t="s">
        <v>28</v>
      </c>
      <c r="D125" s="44" t="s">
        <v>29</v>
      </c>
      <c r="E125" s="44"/>
      <c r="F125" s="5">
        <f t="shared" si="8"/>
        <v>0.45144624831118635</v>
      </c>
      <c r="G125" s="5">
        <f t="shared" si="9"/>
        <v>0.49752905422586863</v>
      </c>
      <c r="H125" s="35"/>
      <c r="I125" s="34" t="s">
        <v>75</v>
      </c>
      <c r="J125" s="49"/>
      <c r="K125" s="49"/>
      <c r="L125" s="27"/>
    </row>
    <row r="126" spans="1:12">
      <c r="B126" s="8" t="s">
        <v>21</v>
      </c>
      <c r="C126" s="8" t="s">
        <v>32</v>
      </c>
      <c r="D126" s="6" t="s">
        <v>29</v>
      </c>
      <c r="E126" s="6"/>
      <c r="F126" s="47">
        <f>+F30*0.7</f>
        <v>0.27306305462407049</v>
      </c>
      <c r="G126" s="47">
        <f>+G30*0.7</f>
        <v>0.25680210748591981</v>
      </c>
      <c r="I126" s="34" t="s">
        <v>80</v>
      </c>
    </row>
    <row r="127" spans="1:12">
      <c r="B127" s="8" t="s">
        <v>20</v>
      </c>
      <c r="C127" s="8" t="s">
        <v>32</v>
      </c>
      <c r="D127" s="8" t="s">
        <v>29</v>
      </c>
      <c r="F127" s="47">
        <f t="shared" ref="F127:G127" si="10">+F31*0.7</f>
        <v>0.27375610416196106</v>
      </c>
      <c r="G127" s="47">
        <f t="shared" si="10"/>
        <v>0.24105186948413967</v>
      </c>
      <c r="I127" s="34" t="s">
        <v>80</v>
      </c>
    </row>
    <row r="128" spans="1:12">
      <c r="B128" s="8" t="s">
        <v>46</v>
      </c>
      <c r="C128" s="8" t="s">
        <v>32</v>
      </c>
      <c r="D128" s="8" t="s">
        <v>29</v>
      </c>
      <c r="F128" s="47">
        <f t="shared" ref="F128:G128" si="11">+F32*0.7</f>
        <v>0.23116044974779851</v>
      </c>
      <c r="G128" s="47">
        <f t="shared" si="11"/>
        <v>0.14609948903264083</v>
      </c>
      <c r="I128" s="34" t="s">
        <v>80</v>
      </c>
    </row>
    <row r="129" spans="2:9">
      <c r="B129" s="8" t="s">
        <v>19</v>
      </c>
      <c r="C129" s="8" t="s">
        <v>32</v>
      </c>
      <c r="D129" s="8" t="s">
        <v>29</v>
      </c>
      <c r="F129" s="47">
        <f t="shared" ref="F129:G129" si="12">+F33*0.7</f>
        <v>0.3137862459297639</v>
      </c>
      <c r="G129" s="47">
        <f t="shared" si="12"/>
        <v>0.28590219260725452</v>
      </c>
      <c r="I129" s="34" t="s">
        <v>80</v>
      </c>
    </row>
    <row r="130" spans="2:9">
      <c r="B130" s="8" t="s">
        <v>18</v>
      </c>
      <c r="C130" s="8" t="s">
        <v>32</v>
      </c>
      <c r="D130" s="8" t="s">
        <v>29</v>
      </c>
      <c r="F130" s="47">
        <f t="shared" ref="F130:G130" si="13">+F34*0.7</f>
        <v>0.31132061847179193</v>
      </c>
      <c r="G130" s="47">
        <f t="shared" si="13"/>
        <v>0.26551748741093956</v>
      </c>
      <c r="I130" s="34" t="s">
        <v>80</v>
      </c>
    </row>
    <row r="131" spans="2:9">
      <c r="B131" s="8" t="s">
        <v>47</v>
      </c>
      <c r="C131" s="8" t="s">
        <v>32</v>
      </c>
      <c r="D131" s="8" t="s">
        <v>29</v>
      </c>
      <c r="F131" s="47">
        <f t="shared" ref="F131:G131" si="14">+F35*0.7</f>
        <v>0.23506211887574535</v>
      </c>
      <c r="G131" s="47">
        <f t="shared" si="14"/>
        <v>0.10925543346430532</v>
      </c>
      <c r="I131" s="34" t="s">
        <v>80</v>
      </c>
    </row>
    <row r="132" spans="2:9">
      <c r="B132" s="8" t="s">
        <v>17</v>
      </c>
      <c r="C132" s="8" t="s">
        <v>32</v>
      </c>
      <c r="D132" s="8" t="s">
        <v>29</v>
      </c>
      <c r="F132" s="47">
        <f t="shared" ref="F132:G132" si="15">+F36*0.7</f>
        <v>0.2745398187170035</v>
      </c>
      <c r="G132" s="47">
        <f t="shared" si="15"/>
        <v>0.27720253395998806</v>
      </c>
      <c r="I132" s="34" t="s">
        <v>80</v>
      </c>
    </row>
    <row r="133" spans="2:9">
      <c r="B133" s="8" t="s">
        <v>16</v>
      </c>
      <c r="C133" s="8" t="s">
        <v>32</v>
      </c>
      <c r="D133" s="8" t="s">
        <v>29</v>
      </c>
      <c r="F133" s="47">
        <f t="shared" ref="F133:G133" si="16">+F37*0.7</f>
        <v>0.27812492863252147</v>
      </c>
      <c r="G133" s="47">
        <f t="shared" si="16"/>
        <v>0.29204011041640632</v>
      </c>
      <c r="I133" s="34" t="s">
        <v>80</v>
      </c>
    </row>
    <row r="134" spans="2:9">
      <c r="B134" s="8" t="s">
        <v>48</v>
      </c>
      <c r="C134" s="8" t="s">
        <v>32</v>
      </c>
      <c r="D134" s="8" t="s">
        <v>29</v>
      </c>
      <c r="F134" s="47">
        <f t="shared" ref="F134:G134" si="17">+F38*0.7</f>
        <v>0.21617536644682422</v>
      </c>
      <c r="G134" s="47">
        <f t="shared" si="17"/>
        <v>0.23573973247487101</v>
      </c>
      <c r="I134" s="34" t="s">
        <v>80</v>
      </c>
    </row>
    <row r="135" spans="2:9">
      <c r="B135" s="8" t="s">
        <v>15</v>
      </c>
      <c r="C135" s="8" t="s">
        <v>32</v>
      </c>
      <c r="D135" s="8" t="s">
        <v>29</v>
      </c>
      <c r="F135" s="47">
        <f t="shared" ref="F135:G135" si="18">+F39*0.7</f>
        <v>0.25521357145917622</v>
      </c>
      <c r="G135" s="47">
        <f t="shared" si="18"/>
        <v>0.32307804987975147</v>
      </c>
      <c r="I135" s="34" t="s">
        <v>80</v>
      </c>
    </row>
    <row r="136" spans="2:9">
      <c r="B136" s="8" t="s">
        <v>14</v>
      </c>
      <c r="C136" s="8" t="s">
        <v>32</v>
      </c>
      <c r="D136" s="8" t="s">
        <v>29</v>
      </c>
      <c r="F136" s="47">
        <f t="shared" ref="F136:G136" si="19">+F40*0.7</f>
        <v>0.25916364648611101</v>
      </c>
      <c r="G136" s="47">
        <f t="shared" si="19"/>
        <v>0.32333703724484514</v>
      </c>
      <c r="I136" s="34" t="s">
        <v>80</v>
      </c>
    </row>
    <row r="137" spans="2:9">
      <c r="B137" s="8" t="s">
        <v>49</v>
      </c>
      <c r="C137" s="8" t="s">
        <v>32</v>
      </c>
      <c r="D137" s="8" t="s">
        <v>29</v>
      </c>
      <c r="F137" s="47">
        <f t="shared" ref="F137:G137" si="20">+F41*0.7</f>
        <v>0.20118951479824698</v>
      </c>
      <c r="G137" s="47">
        <f t="shared" si="20"/>
        <v>0.23985870724623226</v>
      </c>
      <c r="I137" s="34" t="s">
        <v>80</v>
      </c>
    </row>
    <row r="138" spans="2:9">
      <c r="B138" s="8" t="s">
        <v>13</v>
      </c>
      <c r="C138" s="8" t="s">
        <v>32</v>
      </c>
      <c r="D138" s="8" t="s">
        <v>29</v>
      </c>
      <c r="F138" s="47">
        <f t="shared" ref="F138:G138" si="21">+F42*0.7</f>
        <v>0.27531123971039828</v>
      </c>
      <c r="G138" s="47">
        <f t="shared" si="21"/>
        <v>0.27647108082662458</v>
      </c>
      <c r="I138" s="34" t="s">
        <v>80</v>
      </c>
    </row>
    <row r="139" spans="2:9">
      <c r="B139" s="8" t="s">
        <v>12</v>
      </c>
      <c r="C139" s="8" t="s">
        <v>32</v>
      </c>
      <c r="D139" s="8" t="s">
        <v>29</v>
      </c>
      <c r="F139" s="47">
        <f t="shared" ref="F139:G139" si="22">+F43*0.7</f>
        <v>0.27123361898136839</v>
      </c>
      <c r="G139" s="47">
        <f t="shared" si="22"/>
        <v>0.29804150133980595</v>
      </c>
      <c r="I139" s="34" t="s">
        <v>80</v>
      </c>
    </row>
    <row r="140" spans="2:9">
      <c r="B140" s="8" t="s">
        <v>50</v>
      </c>
      <c r="C140" s="8" t="s">
        <v>32</v>
      </c>
      <c r="D140" s="8" t="s">
        <v>29</v>
      </c>
      <c r="F140" s="47">
        <f t="shared" ref="F140:G140" si="23">+F44*0.7</f>
        <v>0.23582508804550731</v>
      </c>
      <c r="G140" s="47">
        <f t="shared" si="23"/>
        <v>0.22471084241310443</v>
      </c>
      <c r="I140" s="34" t="s">
        <v>80</v>
      </c>
    </row>
    <row r="141" spans="2:9">
      <c r="B141" s="8" t="s">
        <v>11</v>
      </c>
      <c r="C141" s="8" t="s">
        <v>32</v>
      </c>
      <c r="D141" s="8" t="s">
        <v>29</v>
      </c>
      <c r="F141" s="47">
        <f t="shared" ref="F141:G141" si="24">+F45*0.7</f>
        <v>0.27034079906670233</v>
      </c>
      <c r="G141" s="47">
        <f t="shared" si="24"/>
        <v>0.28271077322333721</v>
      </c>
      <c r="I141" s="34" t="s">
        <v>80</v>
      </c>
    </row>
    <row r="142" spans="2:9">
      <c r="B142" s="8" t="s">
        <v>10</v>
      </c>
      <c r="C142" s="8" t="s">
        <v>32</v>
      </c>
      <c r="D142" s="8" t="s">
        <v>29</v>
      </c>
      <c r="F142" s="47">
        <f t="shared" ref="F142:G142" si="25">+F46*0.7</f>
        <v>0.27060203725171644</v>
      </c>
      <c r="G142" s="47">
        <f t="shared" si="25"/>
        <v>0.29672753349389963</v>
      </c>
      <c r="I142" s="34" t="s">
        <v>80</v>
      </c>
    </row>
    <row r="143" spans="2:9">
      <c r="B143" s="8" t="s">
        <v>51</v>
      </c>
      <c r="C143" s="8" t="s">
        <v>32</v>
      </c>
      <c r="D143" s="8" t="s">
        <v>29</v>
      </c>
      <c r="F143" s="47">
        <f t="shared" ref="F143:G143" si="26">+F47*0.7</f>
        <v>0.2086924291413744</v>
      </c>
      <c r="G143" s="47">
        <f t="shared" si="26"/>
        <v>0.16584789619778328</v>
      </c>
      <c r="I143" s="34" t="s">
        <v>80</v>
      </c>
    </row>
    <row r="144" spans="2:9">
      <c r="B144" s="8" t="s">
        <v>9</v>
      </c>
      <c r="C144" s="8" t="s">
        <v>32</v>
      </c>
      <c r="D144" s="8" t="s">
        <v>29</v>
      </c>
      <c r="F144" s="47">
        <f t="shared" ref="F144:G144" si="27">+F48*0.7</f>
        <v>0.33676060760655369</v>
      </c>
      <c r="G144" s="47">
        <f t="shared" si="27"/>
        <v>0.32498197935924167</v>
      </c>
      <c r="I144" s="34" t="s">
        <v>80</v>
      </c>
    </row>
    <row r="145" spans="2:9">
      <c r="B145" s="8" t="s">
        <v>8</v>
      </c>
      <c r="C145" s="8" t="s">
        <v>32</v>
      </c>
      <c r="D145" s="8" t="s">
        <v>29</v>
      </c>
      <c r="F145" s="47">
        <f t="shared" ref="F145:G145" si="28">+F49*0.7</f>
        <v>0.32862226979575954</v>
      </c>
      <c r="G145" s="47">
        <f t="shared" si="28"/>
        <v>0.31761200983563487</v>
      </c>
      <c r="I145" s="34" t="s">
        <v>80</v>
      </c>
    </row>
    <row r="146" spans="2:9">
      <c r="B146" s="8" t="s">
        <v>52</v>
      </c>
      <c r="C146" s="8" t="s">
        <v>32</v>
      </c>
      <c r="D146" s="8" t="s">
        <v>29</v>
      </c>
      <c r="F146" s="47">
        <f t="shared" ref="F146:G146" si="29">+F50*0.7</f>
        <v>0.26203803486886978</v>
      </c>
      <c r="G146" s="47">
        <f t="shared" si="29"/>
        <v>0.23706611185584575</v>
      </c>
      <c r="I146" s="34" t="s">
        <v>80</v>
      </c>
    </row>
    <row r="147" spans="2:9">
      <c r="B147" s="8" t="s">
        <v>7</v>
      </c>
      <c r="C147" s="8" t="s">
        <v>32</v>
      </c>
      <c r="D147" s="8" t="s">
        <v>29</v>
      </c>
      <c r="F147" s="47">
        <f t="shared" ref="F147:G147" si="30">+F51*0.7</f>
        <v>0.32662149263759216</v>
      </c>
      <c r="G147" s="47">
        <f t="shared" si="30"/>
        <v>0.32809892953274872</v>
      </c>
      <c r="I147" s="34" t="s">
        <v>80</v>
      </c>
    </row>
    <row r="148" spans="2:9">
      <c r="B148" s="8" t="s">
        <v>6</v>
      </c>
      <c r="C148" s="8" t="s">
        <v>32</v>
      </c>
      <c r="D148" s="8" t="s">
        <v>29</v>
      </c>
      <c r="F148" s="47">
        <f t="shared" ref="F148:G148" si="31">+F52*0.7</f>
        <v>0.31393684205994848</v>
      </c>
      <c r="G148" s="47">
        <f t="shared" si="31"/>
        <v>0.32074881846525127</v>
      </c>
      <c r="I148" s="34" t="s">
        <v>80</v>
      </c>
    </row>
    <row r="149" spans="2:9">
      <c r="B149" s="8" t="s">
        <v>53</v>
      </c>
      <c r="C149" s="8" t="s">
        <v>32</v>
      </c>
      <c r="D149" s="8" t="s">
        <v>29</v>
      </c>
      <c r="F149" s="47">
        <f t="shared" ref="F149:G149" si="32">+F53*0.7</f>
        <v>0.24916360243328933</v>
      </c>
      <c r="G149" s="47">
        <f t="shared" si="32"/>
        <v>0.27459776646696976</v>
      </c>
      <c r="I149" s="34" t="s">
        <v>80</v>
      </c>
    </row>
    <row r="150" spans="2:9">
      <c r="B150" s="8" t="s">
        <v>21</v>
      </c>
      <c r="C150" s="8" t="s">
        <v>32</v>
      </c>
      <c r="D150" s="8" t="s">
        <v>29</v>
      </c>
      <c r="F150" s="47">
        <f>+F78*0.7</f>
        <v>0.29304327813314884</v>
      </c>
      <c r="G150" s="47">
        <f>+G78*0.7</f>
        <v>0.27559250559464565</v>
      </c>
      <c r="I150" s="14" t="s">
        <v>74</v>
      </c>
    </row>
    <row r="151" spans="2:9">
      <c r="B151" s="8" t="s">
        <v>20</v>
      </c>
      <c r="C151" s="8" t="s">
        <v>32</v>
      </c>
      <c r="D151" s="8" t="s">
        <v>29</v>
      </c>
      <c r="F151" s="47">
        <f t="shared" ref="F151:G151" si="33">+F79*0.7</f>
        <v>0.29378703861283623</v>
      </c>
      <c r="G151" s="47">
        <f t="shared" si="33"/>
        <v>0.25868981115371087</v>
      </c>
      <c r="I151" s="14" t="s">
        <v>74</v>
      </c>
    </row>
    <row r="152" spans="2:9">
      <c r="B152" s="8" t="s">
        <v>46</v>
      </c>
      <c r="C152" s="8" t="s">
        <v>32</v>
      </c>
      <c r="D152" s="8" t="s">
        <v>29</v>
      </c>
      <c r="F152" s="47">
        <f t="shared" ref="F152:G152" si="34">+F80*0.7</f>
        <v>0.24807462899763741</v>
      </c>
      <c r="G152" s="47">
        <f t="shared" si="34"/>
        <v>0.15678969554722433</v>
      </c>
      <c r="I152" s="14" t="s">
        <v>74</v>
      </c>
    </row>
    <row r="153" spans="2:9">
      <c r="B153" s="8" t="s">
        <v>19</v>
      </c>
      <c r="C153" s="8" t="s">
        <v>32</v>
      </c>
      <c r="D153" s="8" t="s">
        <v>29</v>
      </c>
      <c r="F153" s="47">
        <f t="shared" ref="F153:G153" si="35">+F81*0.7</f>
        <v>0.33674621514413683</v>
      </c>
      <c r="G153" s="47">
        <f t="shared" si="35"/>
        <v>0.30682186523705363</v>
      </c>
      <c r="I153" s="14" t="s">
        <v>74</v>
      </c>
    </row>
    <row r="154" spans="2:9">
      <c r="B154" s="8" t="s">
        <v>18</v>
      </c>
      <c r="C154" s="8" t="s">
        <v>32</v>
      </c>
      <c r="D154" s="8" t="s">
        <v>29</v>
      </c>
      <c r="F154" s="47">
        <f t="shared" ref="F154:G154" si="36">+F82*0.7</f>
        <v>0.33410017592094743</v>
      </c>
      <c r="G154" s="47">
        <f t="shared" si="36"/>
        <v>0.28494559624588633</v>
      </c>
      <c r="I154" s="14" t="s">
        <v>74</v>
      </c>
    </row>
    <row r="155" spans="2:9">
      <c r="B155" s="8" t="s">
        <v>47</v>
      </c>
      <c r="C155" s="8" t="s">
        <v>32</v>
      </c>
      <c r="D155" s="8" t="s">
        <v>29</v>
      </c>
      <c r="F155" s="47">
        <f t="shared" ref="F155:G155" si="37">+F83*0.7</f>
        <v>0.252261786110556</v>
      </c>
      <c r="G155" s="47">
        <f t="shared" si="37"/>
        <v>0.11724973347388865</v>
      </c>
      <c r="I155" s="14" t="s">
        <v>74</v>
      </c>
    </row>
    <row r="156" spans="2:9">
      <c r="B156" s="8" t="s">
        <v>17</v>
      </c>
      <c r="C156" s="8" t="s">
        <v>32</v>
      </c>
      <c r="D156" s="8" t="s">
        <v>29</v>
      </c>
      <c r="F156" s="47">
        <f t="shared" ref="F156:G156" si="38">+F84*0.7</f>
        <v>0.29462809813532087</v>
      </c>
      <c r="G156" s="47">
        <f t="shared" si="38"/>
        <v>0.29748564620096279</v>
      </c>
      <c r="I156" s="14" t="s">
        <v>74</v>
      </c>
    </row>
    <row r="157" spans="2:9">
      <c r="B157" s="8" t="s">
        <v>16</v>
      </c>
      <c r="C157" s="8" t="s">
        <v>32</v>
      </c>
      <c r="D157" s="8" t="s">
        <v>29</v>
      </c>
      <c r="F157" s="47">
        <f t="shared" ref="F157:G157" si="39">+F85*0.7</f>
        <v>0.29847553316660841</v>
      </c>
      <c r="G157" s="47">
        <f t="shared" si="39"/>
        <v>0.31340889898346047</v>
      </c>
      <c r="I157" s="14" t="s">
        <v>74</v>
      </c>
    </row>
    <row r="158" spans="2:9">
      <c r="B158" s="8" t="s">
        <v>48</v>
      </c>
      <c r="C158" s="8" t="s">
        <v>32</v>
      </c>
      <c r="D158" s="8" t="s">
        <v>29</v>
      </c>
      <c r="F158" s="47">
        <f t="shared" ref="F158:G158" si="40">+F86*0.7</f>
        <v>0.23199307618683579</v>
      </c>
      <c r="G158" s="47">
        <f t="shared" si="40"/>
        <v>0.25298898119254448</v>
      </c>
      <c r="I158" s="14" t="s">
        <v>74</v>
      </c>
    </row>
    <row r="159" spans="2:9">
      <c r="B159" s="8" t="s">
        <v>15</v>
      </c>
      <c r="C159" s="8" t="s">
        <v>32</v>
      </c>
      <c r="D159" s="8" t="s">
        <v>29</v>
      </c>
      <c r="F159" s="47">
        <f t="shared" ref="F159:G159" si="41">+F87*0.7</f>
        <v>0.27388773522448179</v>
      </c>
      <c r="G159" s="47">
        <f t="shared" si="41"/>
        <v>0.34671790718802598</v>
      </c>
      <c r="I159" s="14" t="s">
        <v>74</v>
      </c>
    </row>
    <row r="160" spans="2:9">
      <c r="B160" s="8" t="s">
        <v>14</v>
      </c>
      <c r="C160" s="8" t="s">
        <v>32</v>
      </c>
      <c r="D160" s="8" t="s">
        <v>29</v>
      </c>
      <c r="F160" s="47">
        <f t="shared" ref="F160:G160" si="42">+F88*0.7</f>
        <v>0.27812684013143618</v>
      </c>
      <c r="G160" s="47">
        <f t="shared" si="42"/>
        <v>0.34699584484812646</v>
      </c>
      <c r="I160" s="14" t="s">
        <v>74</v>
      </c>
    </row>
    <row r="161" spans="2:9">
      <c r="B161" s="8" t="s">
        <v>49</v>
      </c>
      <c r="C161" s="8" t="s">
        <v>32</v>
      </c>
      <c r="D161" s="8" t="s">
        <v>29</v>
      </c>
      <c r="F161" s="47">
        <f t="shared" ref="F161:G161" si="43">+F89*0.7</f>
        <v>0.21591069880787481</v>
      </c>
      <c r="G161" s="47">
        <f t="shared" si="43"/>
        <v>0.25740934436181023</v>
      </c>
      <c r="I161" s="14" t="s">
        <v>74</v>
      </c>
    </row>
    <row r="162" spans="2:9">
      <c r="B162" s="8" t="s">
        <v>13</v>
      </c>
      <c r="C162" s="8" t="s">
        <v>32</v>
      </c>
      <c r="D162" s="8" t="s">
        <v>29</v>
      </c>
      <c r="F162" s="47">
        <f t="shared" ref="F162:G162" si="44">+F90*0.7</f>
        <v>0.2954559645672567</v>
      </c>
      <c r="G162" s="47">
        <f t="shared" si="44"/>
        <v>0.29670067210662154</v>
      </c>
      <c r="I162" s="14" t="s">
        <v>74</v>
      </c>
    </row>
    <row r="163" spans="2:9">
      <c r="B163" s="8" t="s">
        <v>12</v>
      </c>
      <c r="C163" s="8" t="s">
        <v>32</v>
      </c>
      <c r="D163" s="8" t="s">
        <v>29</v>
      </c>
      <c r="F163" s="47">
        <f t="shared" ref="F163:G163" si="45">+F91*0.7</f>
        <v>0.29107998134585877</v>
      </c>
      <c r="G163" s="47">
        <f t="shared" si="45"/>
        <v>0.31984941607198686</v>
      </c>
      <c r="I163" s="14" t="s">
        <v>74</v>
      </c>
    </row>
    <row r="164" spans="2:9">
      <c r="B164" s="8" t="s">
        <v>50</v>
      </c>
      <c r="C164" s="8" t="s">
        <v>32</v>
      </c>
      <c r="D164" s="8" t="s">
        <v>29</v>
      </c>
      <c r="F164" s="47">
        <f t="shared" ref="F164:G164" si="46">+F92*0.7</f>
        <v>0.25308058229273955</v>
      </c>
      <c r="G164" s="47">
        <f t="shared" si="46"/>
        <v>0.24115309917503891</v>
      </c>
      <c r="I164" s="14" t="s">
        <v>74</v>
      </c>
    </row>
    <row r="165" spans="2:9">
      <c r="B165" s="8" t="s">
        <v>11</v>
      </c>
      <c r="C165" s="8" t="s">
        <v>32</v>
      </c>
      <c r="D165" s="8" t="s">
        <v>29</v>
      </c>
      <c r="F165" s="47">
        <f t="shared" ref="F165:G165" si="47">+F93*0.7</f>
        <v>0.29012183314475376</v>
      </c>
      <c r="G165" s="47">
        <f t="shared" si="47"/>
        <v>0.30339692736163021</v>
      </c>
      <c r="I165" s="14" t="s">
        <v>74</v>
      </c>
    </row>
    <row r="166" spans="2:9">
      <c r="B166" s="8" t="s">
        <v>10</v>
      </c>
      <c r="C166" s="8" t="s">
        <v>32</v>
      </c>
      <c r="D166" s="8" t="s">
        <v>29</v>
      </c>
      <c r="F166" s="47">
        <f t="shared" ref="F166:G166" si="48">+F94*0.7</f>
        <v>0.29040218631891523</v>
      </c>
      <c r="G166" s="47">
        <f t="shared" si="48"/>
        <v>0.31843930423735572</v>
      </c>
      <c r="I166" s="14" t="s">
        <v>74</v>
      </c>
    </row>
    <row r="167" spans="2:9">
      <c r="B167" s="8" t="s">
        <v>51</v>
      </c>
      <c r="C167" s="8" t="s">
        <v>32</v>
      </c>
      <c r="D167" s="8" t="s">
        <v>29</v>
      </c>
      <c r="F167" s="47">
        <f t="shared" ref="F167:G167" si="49">+F95*0.7</f>
        <v>0.22396260688342617</v>
      </c>
      <c r="G167" s="47">
        <f t="shared" si="49"/>
        <v>0.17798310811469428</v>
      </c>
      <c r="I167" s="14" t="s">
        <v>74</v>
      </c>
    </row>
    <row r="168" spans="2:9">
      <c r="B168" s="8" t="s">
        <v>9</v>
      </c>
      <c r="C168" s="8" t="s">
        <v>32</v>
      </c>
      <c r="D168" s="8" t="s">
        <v>29</v>
      </c>
      <c r="F168" s="47">
        <f t="shared" ref="F168:G168" si="50">+F96*0.7</f>
        <v>0.36140162767532596</v>
      </c>
      <c r="G168" s="47">
        <f t="shared" si="50"/>
        <v>0.3487611485806496</v>
      </c>
      <c r="I168" s="14" t="s">
        <v>74</v>
      </c>
    </row>
    <row r="169" spans="2:9">
      <c r="B169" s="8" t="s">
        <v>8</v>
      </c>
      <c r="C169" s="8" t="s">
        <v>32</v>
      </c>
      <c r="D169" s="8" t="s">
        <v>29</v>
      </c>
      <c r="F169" s="47">
        <f t="shared" ref="F169:G169" si="51">+F97*0.7</f>
        <v>0.35266780173203455</v>
      </c>
      <c r="G169" s="47">
        <f t="shared" si="51"/>
        <v>0.34085191299433987</v>
      </c>
      <c r="I169" s="14" t="s">
        <v>74</v>
      </c>
    </row>
    <row r="170" spans="2:9">
      <c r="B170" s="8" t="s">
        <v>52</v>
      </c>
      <c r="C170" s="8" t="s">
        <v>32</v>
      </c>
      <c r="D170" s="8" t="s">
        <v>29</v>
      </c>
      <c r="F170" s="47">
        <f t="shared" ref="F170:G170" si="52">+F98*0.7</f>
        <v>0.28121154961537242</v>
      </c>
      <c r="G170" s="47">
        <f t="shared" si="52"/>
        <v>0.25441241272334669</v>
      </c>
      <c r="I170" s="14" t="s">
        <v>74</v>
      </c>
    </row>
    <row r="171" spans="2:9">
      <c r="B171" s="8" t="s">
        <v>7</v>
      </c>
      <c r="C171" s="8" t="s">
        <v>32</v>
      </c>
      <c r="D171" s="8" t="s">
        <v>29</v>
      </c>
      <c r="F171" s="47">
        <f t="shared" ref="F171:G171" si="53">+F99*0.7</f>
        <v>0.35052062624522085</v>
      </c>
      <c r="G171" s="47">
        <f t="shared" si="53"/>
        <v>0.35210616827904739</v>
      </c>
      <c r="I171" s="14" t="s">
        <v>74</v>
      </c>
    </row>
    <row r="172" spans="2:9">
      <c r="B172" s="8" t="s">
        <v>6</v>
      </c>
      <c r="C172" s="8" t="s">
        <v>32</v>
      </c>
      <c r="D172" s="8" t="s">
        <v>29</v>
      </c>
      <c r="F172" s="47">
        <f t="shared" ref="F172:G172" si="54">+F100*0.7</f>
        <v>0.33690783050335937</v>
      </c>
      <c r="G172" s="47">
        <f t="shared" si="54"/>
        <v>0.34421824420661118</v>
      </c>
      <c r="I172" s="14" t="s">
        <v>74</v>
      </c>
    </row>
    <row r="173" spans="2:9">
      <c r="B173" s="8" t="s">
        <v>53</v>
      </c>
      <c r="C173" s="8" t="s">
        <v>32</v>
      </c>
      <c r="D173" s="8" t="s">
        <v>29</v>
      </c>
      <c r="F173" s="47">
        <f t="shared" ref="F173:G173" si="55">+F101*0.7</f>
        <v>0.26739508553816416</v>
      </c>
      <c r="G173" s="47">
        <f t="shared" si="55"/>
        <v>0.29469028596455288</v>
      </c>
      <c r="I173" s="14" t="s">
        <v>74</v>
      </c>
    </row>
    <row r="174" spans="2:9">
      <c r="B174" s="8" t="s">
        <v>21</v>
      </c>
      <c r="C174" s="8" t="s">
        <v>32</v>
      </c>
      <c r="D174" s="8" t="s">
        <v>29</v>
      </c>
      <c r="F174" s="47">
        <f>+F102*0.7</f>
        <v>0.34632387415735777</v>
      </c>
      <c r="G174" s="47">
        <f>+G102*0.7</f>
        <v>0.32570023388458125</v>
      </c>
      <c r="I174" s="34" t="s">
        <v>81</v>
      </c>
    </row>
    <row r="175" spans="2:9">
      <c r="B175" s="8" t="s">
        <v>20</v>
      </c>
      <c r="C175" s="8" t="s">
        <v>32</v>
      </c>
      <c r="D175" s="8" t="s">
        <v>29</v>
      </c>
      <c r="F175" s="47">
        <f t="shared" ref="F175:G175" si="56">+F103*0.7</f>
        <v>0.34720286381517013</v>
      </c>
      <c r="G175" s="47">
        <f t="shared" si="56"/>
        <v>0.30572432227256746</v>
      </c>
      <c r="I175" s="34" t="s">
        <v>81</v>
      </c>
    </row>
    <row r="176" spans="2:9">
      <c r="B176" s="8" t="s">
        <v>46</v>
      </c>
      <c r="C176" s="8" t="s">
        <v>32</v>
      </c>
      <c r="D176" s="8" t="s">
        <v>29</v>
      </c>
      <c r="F176" s="47">
        <f t="shared" ref="F176:G176" si="57">+F104*0.7</f>
        <v>0.29317910699720789</v>
      </c>
      <c r="G176" s="47">
        <f t="shared" si="57"/>
        <v>0.18529691291944694</v>
      </c>
      <c r="I176" s="34" t="s">
        <v>81</v>
      </c>
    </row>
    <row r="177" spans="2:9">
      <c r="B177" s="8" t="s">
        <v>19</v>
      </c>
      <c r="C177" s="8" t="s">
        <v>32</v>
      </c>
      <c r="D177" s="8" t="s">
        <v>29</v>
      </c>
      <c r="F177" s="47">
        <f t="shared" ref="F177:G177" si="58">+F105*0.7</f>
        <v>0.39797279971579813</v>
      </c>
      <c r="G177" s="47">
        <f t="shared" si="58"/>
        <v>0.36260765891651792</v>
      </c>
      <c r="I177" s="34" t="s">
        <v>81</v>
      </c>
    </row>
    <row r="178" spans="2:9">
      <c r="B178" s="8" t="s">
        <v>18</v>
      </c>
      <c r="C178" s="8" t="s">
        <v>32</v>
      </c>
      <c r="D178" s="8" t="s">
        <v>29</v>
      </c>
      <c r="F178" s="47">
        <f t="shared" ref="F178:G178" si="59">+F106*0.7</f>
        <v>0.39484566245202879</v>
      </c>
      <c r="G178" s="47">
        <f t="shared" si="59"/>
        <v>0.33675388647241117</v>
      </c>
      <c r="I178" s="34" t="s">
        <v>81</v>
      </c>
    </row>
    <row r="179" spans="2:9">
      <c r="B179" s="8" t="s">
        <v>47</v>
      </c>
      <c r="C179" s="8" t="s">
        <v>32</v>
      </c>
      <c r="D179" s="8" t="s">
        <v>29</v>
      </c>
      <c r="F179" s="47">
        <f t="shared" ref="F179:G179" si="60">+F107*0.7</f>
        <v>0.29812756540338436</v>
      </c>
      <c r="G179" s="47">
        <f t="shared" si="60"/>
        <v>0.1385678668327775</v>
      </c>
      <c r="I179" s="34" t="s">
        <v>81</v>
      </c>
    </row>
    <row r="180" spans="2:9">
      <c r="B180" s="8" t="s">
        <v>17</v>
      </c>
      <c r="C180" s="8" t="s">
        <v>32</v>
      </c>
      <c r="D180" s="8" t="s">
        <v>29</v>
      </c>
      <c r="F180" s="47">
        <f t="shared" ref="F180:G180" si="61">+F108*0.7</f>
        <v>0.34819684325083378</v>
      </c>
      <c r="G180" s="47">
        <f t="shared" si="61"/>
        <v>0.3515739455102288</v>
      </c>
      <c r="I180" s="34" t="s">
        <v>81</v>
      </c>
    </row>
    <row r="181" spans="2:9">
      <c r="B181" s="8" t="s">
        <v>16</v>
      </c>
      <c r="C181" s="8" t="s">
        <v>32</v>
      </c>
      <c r="D181" s="8" t="s">
        <v>29</v>
      </c>
      <c r="F181" s="47">
        <f t="shared" ref="F181:G181" si="62">+F109*0.7</f>
        <v>0.35274381192417359</v>
      </c>
      <c r="G181" s="47">
        <f t="shared" si="62"/>
        <v>0.37039233516227144</v>
      </c>
      <c r="I181" s="34" t="s">
        <v>81</v>
      </c>
    </row>
    <row r="182" spans="2:9">
      <c r="B182" s="8" t="s">
        <v>48</v>
      </c>
      <c r="C182" s="8" t="s">
        <v>32</v>
      </c>
      <c r="D182" s="8" t="s">
        <v>29</v>
      </c>
      <c r="F182" s="47">
        <f t="shared" ref="F182:G182" si="63">+F110*0.7</f>
        <v>0.27417363549353324</v>
      </c>
      <c r="G182" s="47">
        <f t="shared" si="63"/>
        <v>0.2989869777730072</v>
      </c>
      <c r="I182" s="34" t="s">
        <v>81</v>
      </c>
    </row>
    <row r="183" spans="2:9">
      <c r="B183" s="8" t="s">
        <v>15</v>
      </c>
      <c r="C183" s="8" t="s">
        <v>32</v>
      </c>
      <c r="D183" s="8" t="s">
        <v>29</v>
      </c>
      <c r="F183" s="47">
        <f t="shared" ref="F183:G183" si="64">+F111*0.7</f>
        <v>0.32368550526529671</v>
      </c>
      <c r="G183" s="47">
        <f t="shared" si="64"/>
        <v>0.40975752667675808</v>
      </c>
      <c r="I183" s="34" t="s">
        <v>81</v>
      </c>
    </row>
    <row r="184" spans="2:9">
      <c r="B184" s="8" t="s">
        <v>14</v>
      </c>
      <c r="C184" s="8" t="s">
        <v>32</v>
      </c>
      <c r="D184" s="8" t="s">
        <v>29</v>
      </c>
      <c r="F184" s="47">
        <f t="shared" ref="F184:G184" si="65">+F112*0.7</f>
        <v>0.32869535651897008</v>
      </c>
      <c r="G184" s="47">
        <f t="shared" si="65"/>
        <v>0.41008599845687677</v>
      </c>
      <c r="I184" s="34" t="s">
        <v>81</v>
      </c>
    </row>
    <row r="185" spans="2:9">
      <c r="B185" s="8" t="s">
        <v>49</v>
      </c>
      <c r="C185" s="8" t="s">
        <v>32</v>
      </c>
      <c r="D185" s="8" t="s">
        <v>29</v>
      </c>
      <c r="F185" s="47">
        <f t="shared" ref="F185:G185" si="66">+F113*0.7</f>
        <v>0.25516718950021572</v>
      </c>
      <c r="G185" s="47">
        <f t="shared" si="66"/>
        <v>0.30421104333668486</v>
      </c>
      <c r="I185" s="34" t="s">
        <v>81</v>
      </c>
    </row>
    <row r="186" spans="2:9">
      <c r="B186" s="8" t="s">
        <v>13</v>
      </c>
      <c r="C186" s="8" t="s">
        <v>32</v>
      </c>
      <c r="D186" s="8" t="s">
        <v>29</v>
      </c>
      <c r="F186" s="47">
        <f t="shared" ref="F186:G186" si="67">+F114*0.7</f>
        <v>0.34917523085221258</v>
      </c>
      <c r="G186" s="47">
        <f t="shared" si="67"/>
        <v>0.35064624885328</v>
      </c>
      <c r="I186" s="34" t="s">
        <v>81</v>
      </c>
    </row>
    <row r="187" spans="2:9">
      <c r="B187" s="8" t="s">
        <v>12</v>
      </c>
      <c r="C187" s="8" t="s">
        <v>32</v>
      </c>
      <c r="D187" s="8" t="s">
        <v>29</v>
      </c>
      <c r="F187" s="47">
        <f t="shared" ref="F187:G187" si="68">+F115*0.7</f>
        <v>0.34400361431783316</v>
      </c>
      <c r="G187" s="47">
        <f t="shared" si="68"/>
        <v>0.37800385535780273</v>
      </c>
      <c r="I187" s="34" t="s">
        <v>81</v>
      </c>
    </row>
    <row r="188" spans="2:9">
      <c r="B188" s="8" t="s">
        <v>50</v>
      </c>
      <c r="C188" s="8" t="s">
        <v>32</v>
      </c>
      <c r="D188" s="8" t="s">
        <v>29</v>
      </c>
      <c r="F188" s="47">
        <f t="shared" ref="F188:G188" si="69">+F116*0.7</f>
        <v>0.29909523361869222</v>
      </c>
      <c r="G188" s="47">
        <f t="shared" si="69"/>
        <v>0.28499911720686416</v>
      </c>
      <c r="I188" s="34" t="s">
        <v>81</v>
      </c>
    </row>
    <row r="189" spans="2:9">
      <c r="B189" s="8" t="s">
        <v>11</v>
      </c>
      <c r="C189" s="8" t="s">
        <v>32</v>
      </c>
      <c r="D189" s="8" t="s">
        <v>29</v>
      </c>
      <c r="F189" s="47">
        <f t="shared" ref="F189:G189" si="70">+F117*0.7</f>
        <v>0.34287125735289081</v>
      </c>
      <c r="G189" s="47">
        <f t="shared" si="70"/>
        <v>0.3585600050637448</v>
      </c>
      <c r="I189" s="34" t="s">
        <v>81</v>
      </c>
    </row>
    <row r="190" spans="2:9">
      <c r="B190" s="8" t="s">
        <v>10</v>
      </c>
      <c r="C190" s="8" t="s">
        <v>32</v>
      </c>
      <c r="D190" s="8" t="s">
        <v>29</v>
      </c>
      <c r="F190" s="47">
        <f t="shared" ref="F190:G190" si="71">+F118*0.7</f>
        <v>0.34320258383144536</v>
      </c>
      <c r="G190" s="47">
        <f t="shared" si="71"/>
        <v>0.3763373595532386</v>
      </c>
      <c r="I190" s="34" t="s">
        <v>81</v>
      </c>
    </row>
    <row r="191" spans="2:9">
      <c r="B191" s="8" t="s">
        <v>51</v>
      </c>
      <c r="C191" s="8" t="s">
        <v>32</v>
      </c>
      <c r="D191" s="8" t="s">
        <v>29</v>
      </c>
      <c r="F191" s="47">
        <f t="shared" ref="F191:G191" si="72">+F119*0.7</f>
        <v>0.26468308086223097</v>
      </c>
      <c r="G191" s="47">
        <f t="shared" si="72"/>
        <v>0.21034367322645689</v>
      </c>
      <c r="I191" s="34" t="s">
        <v>81</v>
      </c>
    </row>
    <row r="192" spans="2:9">
      <c r="B192" s="8" t="s">
        <v>9</v>
      </c>
      <c r="C192" s="8" t="s">
        <v>32</v>
      </c>
      <c r="D192" s="8" t="s">
        <v>29</v>
      </c>
      <c r="F192" s="47">
        <f t="shared" ref="F192:G192" si="73">+F120*0.7</f>
        <v>0.42711101452538525</v>
      </c>
      <c r="G192" s="47">
        <f t="shared" si="73"/>
        <v>0.41217226650440414</v>
      </c>
      <c r="I192" s="34" t="s">
        <v>81</v>
      </c>
    </row>
    <row r="193" spans="2:9">
      <c r="B193" s="8" t="s">
        <v>8</v>
      </c>
      <c r="C193" s="8" t="s">
        <v>32</v>
      </c>
      <c r="D193" s="8" t="s">
        <v>29</v>
      </c>
      <c r="F193" s="47">
        <f t="shared" ref="F193:G193" si="74">+F121*0.7</f>
        <v>0.41678922022876824</v>
      </c>
      <c r="G193" s="47">
        <f t="shared" si="74"/>
        <v>0.4028249880842199</v>
      </c>
      <c r="I193" s="34" t="s">
        <v>81</v>
      </c>
    </row>
    <row r="194" spans="2:9">
      <c r="B194" s="8" t="s">
        <v>52</v>
      </c>
      <c r="C194" s="8" t="s">
        <v>32</v>
      </c>
      <c r="D194" s="8" t="s">
        <v>29</v>
      </c>
      <c r="F194" s="47">
        <f t="shared" ref="F194:G194" si="75">+F122*0.7</f>
        <v>0.33234092227271295</v>
      </c>
      <c r="G194" s="47">
        <f t="shared" si="75"/>
        <v>0.30066921503668242</v>
      </c>
      <c r="I194" s="34" t="s">
        <v>81</v>
      </c>
    </row>
    <row r="195" spans="2:9">
      <c r="B195" s="8" t="s">
        <v>7</v>
      </c>
      <c r="C195" s="8" t="s">
        <v>32</v>
      </c>
      <c r="D195" s="8" t="s">
        <v>29</v>
      </c>
      <c r="F195" s="47">
        <f t="shared" ref="F195:G195" si="76">+F123*0.7</f>
        <v>0.4142516491988974</v>
      </c>
      <c r="G195" s="47">
        <f t="shared" si="76"/>
        <v>0.41612547160251062</v>
      </c>
      <c r="I195" s="34" t="s">
        <v>81</v>
      </c>
    </row>
    <row r="196" spans="2:9">
      <c r="B196" s="8" t="s">
        <v>6</v>
      </c>
      <c r="C196" s="8" t="s">
        <v>32</v>
      </c>
      <c r="D196" s="8" t="s">
        <v>29</v>
      </c>
      <c r="F196" s="47">
        <f t="shared" ref="F196:G196" si="77">+F124*0.7</f>
        <v>0.39816379968578836</v>
      </c>
      <c r="G196" s="47">
        <f t="shared" si="77"/>
        <v>0.40680337951690415</v>
      </c>
      <c r="I196" s="34" t="s">
        <v>81</v>
      </c>
    </row>
    <row r="197" spans="2:9">
      <c r="B197" s="8" t="s">
        <v>53</v>
      </c>
      <c r="C197" s="8" t="s">
        <v>32</v>
      </c>
      <c r="D197" s="8" t="s">
        <v>29</v>
      </c>
      <c r="F197" s="47">
        <f t="shared" ref="F197:G197" si="78">+F125*0.7</f>
        <v>0.31601237381783043</v>
      </c>
      <c r="G197" s="47">
        <f t="shared" si="78"/>
        <v>0.34827033795810802</v>
      </c>
      <c r="I197" s="34" t="s">
        <v>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40"/>
  <sheetViews>
    <sheetView zoomScale="85" zoomScaleNormal="85" workbookViewId="0">
      <selection activeCell="B4" sqref="B4"/>
    </sheetView>
  </sheetViews>
  <sheetFormatPr defaultRowHeight="15"/>
  <cols>
    <col min="2" max="2" width="13.140625" customWidth="1"/>
    <col min="5" max="5" width="9.140625" style="18"/>
    <col min="7" max="7" width="9.140625" style="32"/>
    <col min="9" max="9" width="47.42578125" customWidth="1"/>
  </cols>
  <sheetData>
    <row r="1" spans="1:23" s="9" customFormat="1" ht="12.75">
      <c r="A1" s="9" t="s">
        <v>34</v>
      </c>
      <c r="B1" s="8"/>
      <c r="C1" s="8"/>
      <c r="D1" s="8">
        <v>2015</v>
      </c>
      <c r="E1" s="8"/>
      <c r="F1" s="8"/>
      <c r="G1" s="8"/>
      <c r="H1" s="8"/>
      <c r="I1" s="8"/>
    </row>
    <row r="2" spans="1:23" s="9" customFormat="1" ht="12.75">
      <c r="B2" s="8"/>
      <c r="C2" s="8"/>
      <c r="D2" s="8"/>
      <c r="E2" s="8"/>
      <c r="F2" s="8"/>
      <c r="G2" s="8"/>
      <c r="H2" s="8"/>
      <c r="I2" s="8"/>
    </row>
    <row r="3" spans="1:23" s="9" customFormat="1" ht="12.75">
      <c r="B3" s="8"/>
      <c r="C3" s="8"/>
      <c r="D3" s="8"/>
      <c r="E3" s="8"/>
      <c r="F3" s="8"/>
      <c r="G3" s="8"/>
      <c r="H3" s="8"/>
      <c r="I3" s="8" t="s">
        <v>35</v>
      </c>
      <c r="O3" s="8"/>
      <c r="P3" s="8"/>
      <c r="Q3" s="8"/>
      <c r="R3" s="8"/>
      <c r="S3" s="8"/>
      <c r="T3" s="8"/>
    </row>
    <row r="4" spans="1:23" s="9" customFormat="1" ht="12.75">
      <c r="A4" s="40"/>
      <c r="B4" s="39"/>
      <c r="C4" s="40"/>
      <c r="D4" s="40"/>
      <c r="E4" s="40"/>
      <c r="F4" s="40"/>
      <c r="G4" s="40"/>
      <c r="H4" s="38"/>
      <c r="I4" s="38"/>
      <c r="J4" s="10"/>
      <c r="K4" s="10"/>
      <c r="L4" s="12"/>
      <c r="N4" s="12"/>
      <c r="O4" s="11"/>
      <c r="P4" s="12"/>
      <c r="Q4" s="12"/>
      <c r="R4" s="12"/>
      <c r="S4" s="10"/>
      <c r="T4" s="10"/>
      <c r="U4" s="10"/>
      <c r="V4" s="10"/>
      <c r="W4" s="12"/>
    </row>
    <row r="5" spans="1:23" s="9" customFormat="1" ht="12.75">
      <c r="A5" s="40"/>
      <c r="B5" s="37" t="s">
        <v>1</v>
      </c>
      <c r="C5" s="33" t="s">
        <v>2</v>
      </c>
      <c r="D5" s="33" t="s">
        <v>3</v>
      </c>
      <c r="E5" s="33" t="s">
        <v>22</v>
      </c>
      <c r="F5" s="33" t="s">
        <v>5</v>
      </c>
      <c r="G5" s="33" t="s">
        <v>79</v>
      </c>
      <c r="H5" s="33" t="s">
        <v>24</v>
      </c>
      <c r="I5" s="33" t="s">
        <v>25</v>
      </c>
      <c r="J5" s="1"/>
      <c r="K5" s="1"/>
      <c r="L5" s="1"/>
      <c r="N5" s="12"/>
      <c r="O5" s="19"/>
      <c r="P5" s="12"/>
      <c r="Q5" s="12"/>
      <c r="R5" s="12"/>
      <c r="S5" s="10"/>
      <c r="T5" s="10"/>
      <c r="U5" s="10"/>
      <c r="V5" s="10"/>
      <c r="W5" s="12"/>
    </row>
    <row r="6" spans="1:23" s="9" customFormat="1" ht="12.75">
      <c r="A6" s="40">
        <v>1</v>
      </c>
      <c r="B6" s="36" t="s">
        <v>21</v>
      </c>
      <c r="C6" s="36" t="s">
        <v>77</v>
      </c>
      <c r="D6" s="36" t="s">
        <v>29</v>
      </c>
      <c r="E6" s="36"/>
      <c r="F6" s="41">
        <v>0.51193299999999997</v>
      </c>
      <c r="G6" s="41">
        <v>0.53193158837606791</v>
      </c>
      <c r="H6" s="35"/>
      <c r="I6" s="34" t="s">
        <v>59</v>
      </c>
      <c r="J6" s="2"/>
      <c r="K6" s="45">
        <v>0.10290000000000001</v>
      </c>
      <c r="L6" s="6"/>
      <c r="N6" s="12"/>
      <c r="O6" s="7"/>
      <c r="P6" s="1"/>
      <c r="Q6" s="1"/>
      <c r="R6" s="1"/>
      <c r="S6" s="1"/>
      <c r="T6" s="1"/>
      <c r="U6" s="1"/>
      <c r="V6" s="1"/>
      <c r="W6" s="1"/>
    </row>
    <row r="7" spans="1:23" s="9" customFormat="1" ht="12.75">
      <c r="A7" s="40">
        <v>2</v>
      </c>
      <c r="B7" s="36" t="s">
        <v>20</v>
      </c>
      <c r="C7" s="44" t="s">
        <v>77</v>
      </c>
      <c r="D7" s="36" t="s">
        <v>29</v>
      </c>
      <c r="E7" s="36"/>
      <c r="F7" s="41">
        <v>1.2409999999999999E-3</v>
      </c>
      <c r="G7" s="41">
        <v>1.3890880000000001E-3</v>
      </c>
      <c r="H7" s="35"/>
      <c r="I7" s="34" t="s">
        <v>59</v>
      </c>
      <c r="J7" s="2"/>
      <c r="K7" s="45">
        <v>6.6100000000000006E-2</v>
      </c>
      <c r="L7" s="6"/>
      <c r="N7" s="12"/>
      <c r="O7" s="6"/>
      <c r="P7" s="6"/>
      <c r="Q7" s="6"/>
      <c r="R7" s="5"/>
      <c r="S7" s="4"/>
      <c r="T7" s="2"/>
      <c r="U7" s="2"/>
      <c r="V7" s="2"/>
      <c r="W7" s="6"/>
    </row>
    <row r="8" spans="1:23" s="9" customFormat="1" ht="12.75">
      <c r="A8" s="40">
        <v>3</v>
      </c>
      <c r="B8" s="36" t="s">
        <v>46</v>
      </c>
      <c r="C8" s="44" t="s">
        <v>77</v>
      </c>
      <c r="D8" s="36" t="s">
        <v>29</v>
      </c>
      <c r="E8" s="36"/>
      <c r="F8" s="41">
        <v>0.112</v>
      </c>
      <c r="G8" s="41">
        <v>4.3679999999999997E-2</v>
      </c>
      <c r="H8" s="35"/>
      <c r="I8" s="34" t="s">
        <v>59</v>
      </c>
      <c r="J8" s="2"/>
      <c r="K8" s="45">
        <v>7.3000000000000001E-3</v>
      </c>
      <c r="L8" s="6"/>
      <c r="N8" s="12"/>
      <c r="O8" s="6"/>
      <c r="P8" s="6"/>
      <c r="Q8" s="6"/>
      <c r="R8" s="5"/>
      <c r="S8" s="4"/>
      <c r="T8" s="2"/>
      <c r="U8" s="2"/>
      <c r="V8" s="2"/>
      <c r="W8" s="6"/>
    </row>
    <row r="9" spans="1:23" s="9" customFormat="1" ht="12.75">
      <c r="A9" s="40">
        <v>4</v>
      </c>
      <c r="B9" s="36" t="s">
        <v>19</v>
      </c>
      <c r="C9" s="44" t="s">
        <v>77</v>
      </c>
      <c r="D9" s="36" t="s">
        <v>29</v>
      </c>
      <c r="E9" s="36"/>
      <c r="F9" s="41">
        <v>0.46121099999999998</v>
      </c>
      <c r="G9" s="41">
        <v>0.52891290985754935</v>
      </c>
      <c r="H9" s="35"/>
      <c r="I9" s="34" t="s">
        <v>59</v>
      </c>
      <c r="J9" s="2"/>
      <c r="K9" s="45">
        <v>4.1000000000000002E-2</v>
      </c>
      <c r="L9" s="6"/>
      <c r="N9" s="12"/>
      <c r="O9" s="6"/>
      <c r="P9" s="6"/>
      <c r="Q9" s="6"/>
      <c r="R9" s="5"/>
      <c r="S9" s="4"/>
      <c r="T9" s="2"/>
      <c r="U9" s="2"/>
      <c r="V9" s="2"/>
      <c r="W9" s="6"/>
    </row>
    <row r="10" spans="1:23" s="9" customFormat="1" ht="12.75">
      <c r="A10" s="40">
        <v>5</v>
      </c>
      <c r="B10" s="36" t="s">
        <v>18</v>
      </c>
      <c r="C10" s="44" t="s">
        <v>77</v>
      </c>
      <c r="D10" s="36" t="s">
        <v>29</v>
      </c>
      <c r="E10" s="36"/>
      <c r="F10" s="41">
        <v>1.2409999999999999E-3</v>
      </c>
      <c r="G10" s="41">
        <v>2.0479905185185228E-3</v>
      </c>
      <c r="H10" s="35"/>
      <c r="I10" s="34" t="s">
        <v>59</v>
      </c>
      <c r="J10" s="2"/>
      <c r="K10" s="45">
        <v>2.63E-2</v>
      </c>
      <c r="L10" s="6"/>
      <c r="N10" s="12"/>
      <c r="O10" s="6"/>
      <c r="P10" s="6"/>
      <c r="Q10" s="6"/>
      <c r="R10" s="5"/>
      <c r="S10" s="4"/>
      <c r="T10" s="2"/>
      <c r="U10" s="2"/>
      <c r="V10" s="2"/>
      <c r="W10" s="6"/>
    </row>
    <row r="11" spans="1:23" s="9" customFormat="1" ht="12.75">
      <c r="A11" s="40">
        <v>6</v>
      </c>
      <c r="B11" s="36" t="s">
        <v>47</v>
      </c>
      <c r="C11" s="44" t="s">
        <v>77</v>
      </c>
      <c r="D11" s="36" t="s">
        <v>29</v>
      </c>
      <c r="E11" s="36"/>
      <c r="F11" s="41">
        <v>0.19936000000000001</v>
      </c>
      <c r="G11" s="41">
        <v>0.17696000000000001</v>
      </c>
      <c r="H11" s="35"/>
      <c r="I11" s="34" t="s">
        <v>59</v>
      </c>
      <c r="J11" s="2"/>
      <c r="K11" s="45">
        <v>2.8999999999999998E-3</v>
      </c>
      <c r="L11" s="6"/>
      <c r="N11" s="12"/>
      <c r="O11" s="6"/>
      <c r="P11" s="6"/>
      <c r="Q11" s="6"/>
      <c r="R11" s="5"/>
      <c r="S11" s="4"/>
      <c r="T11" s="2"/>
      <c r="U11" s="2"/>
      <c r="V11" s="2"/>
      <c r="W11" s="6"/>
    </row>
    <row r="12" spans="1:23" s="9" customFormat="1" ht="12.75">
      <c r="A12" s="40">
        <v>7</v>
      </c>
      <c r="B12" s="36" t="s">
        <v>17</v>
      </c>
      <c r="C12" s="44" t="s">
        <v>77</v>
      </c>
      <c r="D12" s="36" t="s">
        <v>29</v>
      </c>
      <c r="E12" s="34"/>
      <c r="F12" s="41">
        <v>0.28709499999999999</v>
      </c>
      <c r="G12" s="41">
        <v>0.29297284773892823</v>
      </c>
      <c r="H12" s="34"/>
      <c r="I12" s="34" t="s">
        <v>59</v>
      </c>
      <c r="J12" s="2"/>
      <c r="K12" s="45">
        <v>0.1051</v>
      </c>
      <c r="L12" s="6"/>
      <c r="N12" s="12"/>
      <c r="O12" s="6"/>
      <c r="P12" s="6"/>
      <c r="Q12" s="6"/>
      <c r="R12" s="5"/>
      <c r="S12" s="4"/>
      <c r="T12" s="2"/>
      <c r="U12" s="2"/>
      <c r="V12" s="2"/>
      <c r="W12" s="6"/>
    </row>
    <row r="13" spans="1:23" s="9" customFormat="1" ht="12.75">
      <c r="A13" s="40">
        <v>8</v>
      </c>
      <c r="B13" s="36" t="s">
        <v>16</v>
      </c>
      <c r="C13" s="44" t="s">
        <v>77</v>
      </c>
      <c r="D13" s="36" t="s">
        <v>29</v>
      </c>
      <c r="E13" s="34"/>
      <c r="F13" s="41">
        <v>0</v>
      </c>
      <c r="G13" s="41">
        <v>0</v>
      </c>
      <c r="H13" s="34"/>
      <c r="I13" s="34" t="s">
        <v>59</v>
      </c>
      <c r="J13" s="2"/>
      <c r="K13" s="45">
        <v>6.7599999999999993E-2</v>
      </c>
      <c r="L13" s="6"/>
      <c r="N13" s="12"/>
      <c r="O13" s="6"/>
      <c r="P13" s="2"/>
      <c r="Q13" s="2"/>
      <c r="R13" s="3"/>
      <c r="S13" s="2"/>
      <c r="T13" s="2"/>
      <c r="U13" s="2"/>
      <c r="V13" s="2"/>
      <c r="W13" s="6"/>
    </row>
    <row r="14" spans="1:23" s="9" customFormat="1" ht="12.75">
      <c r="A14" s="40">
        <v>9</v>
      </c>
      <c r="B14" s="36" t="s">
        <v>48</v>
      </c>
      <c r="C14" s="44" t="s">
        <v>77</v>
      </c>
      <c r="D14" s="36" t="s">
        <v>29</v>
      </c>
      <c r="E14" s="34"/>
      <c r="F14" s="41">
        <v>0</v>
      </c>
      <c r="G14" s="41">
        <v>6.7200000000000003E-3</v>
      </c>
      <c r="H14" s="34"/>
      <c r="I14" s="34" t="s">
        <v>59</v>
      </c>
      <c r="J14" s="2"/>
      <c r="K14" s="45">
        <v>7.4999999999999997E-3</v>
      </c>
      <c r="L14" s="6"/>
      <c r="N14" s="12"/>
      <c r="O14" s="6"/>
      <c r="P14" s="2"/>
      <c r="Q14" s="2"/>
      <c r="R14" s="3"/>
      <c r="S14" s="2"/>
      <c r="T14" s="2"/>
      <c r="U14" s="2"/>
      <c r="V14" s="2"/>
      <c r="W14" s="6"/>
    </row>
    <row r="15" spans="1:23" s="9" customFormat="1" ht="12.75">
      <c r="A15" s="40">
        <v>10</v>
      </c>
      <c r="B15" s="36" t="s">
        <v>15</v>
      </c>
      <c r="C15" s="44" t="s">
        <v>77</v>
      </c>
      <c r="D15" s="36" t="s">
        <v>29</v>
      </c>
      <c r="E15" s="34"/>
      <c r="F15" s="41">
        <v>0.27896100000000001</v>
      </c>
      <c r="G15" s="41">
        <v>0.30539238816568071</v>
      </c>
      <c r="H15" s="35"/>
      <c r="I15" s="34" t="s">
        <v>59</v>
      </c>
      <c r="J15" s="2"/>
      <c r="K15" s="45">
        <v>4.19E-2</v>
      </c>
      <c r="L15" s="6"/>
      <c r="N15" s="12"/>
      <c r="O15" s="6"/>
      <c r="P15" s="2"/>
      <c r="Q15" s="2"/>
      <c r="R15" s="3"/>
      <c r="S15" s="2"/>
      <c r="T15" s="2"/>
      <c r="U15" s="2"/>
      <c r="V15" s="2"/>
      <c r="W15" s="6"/>
    </row>
    <row r="16" spans="1:23" s="9" customFormat="1" ht="12.75">
      <c r="A16" s="40">
        <v>11</v>
      </c>
      <c r="B16" s="36" t="s">
        <v>14</v>
      </c>
      <c r="C16" s="44" t="s">
        <v>77</v>
      </c>
      <c r="D16" s="36" t="s">
        <v>29</v>
      </c>
      <c r="E16" s="34"/>
      <c r="F16" s="41">
        <v>0</v>
      </c>
      <c r="G16" s="41">
        <v>0</v>
      </c>
      <c r="H16" s="35"/>
      <c r="I16" s="34" t="s">
        <v>59</v>
      </c>
      <c r="J16" s="2"/>
      <c r="K16" s="45">
        <v>2.69E-2</v>
      </c>
      <c r="L16" s="6"/>
      <c r="N16" s="12"/>
      <c r="O16" s="6"/>
      <c r="P16" s="6"/>
      <c r="Q16" s="2"/>
      <c r="R16" s="5"/>
      <c r="S16" s="4"/>
      <c r="T16" s="2"/>
      <c r="U16" s="2"/>
      <c r="V16" s="2"/>
      <c r="W16" s="6"/>
    </row>
    <row r="17" spans="1:23" s="9" customFormat="1" ht="12.75">
      <c r="A17" s="40">
        <v>12</v>
      </c>
      <c r="B17" s="36" t="s">
        <v>49</v>
      </c>
      <c r="C17" s="44" t="s">
        <v>77</v>
      </c>
      <c r="D17" s="36" t="s">
        <v>29</v>
      </c>
      <c r="E17" s="34"/>
      <c r="F17" s="41">
        <v>0</v>
      </c>
      <c r="G17" s="41">
        <v>0</v>
      </c>
      <c r="H17" s="35"/>
      <c r="I17" s="34" t="s">
        <v>59</v>
      </c>
      <c r="J17" s="2"/>
      <c r="K17" s="45">
        <v>3.0000000000000001E-3</v>
      </c>
      <c r="L17" s="6"/>
      <c r="N17" s="12"/>
      <c r="O17" s="6"/>
      <c r="P17" s="6"/>
      <c r="Q17" s="2"/>
      <c r="R17" s="5"/>
      <c r="S17" s="4"/>
      <c r="T17" s="2"/>
      <c r="U17" s="2"/>
      <c r="V17" s="2"/>
      <c r="W17" s="6"/>
    </row>
    <row r="18" spans="1:23" s="9" customFormat="1" ht="12.75">
      <c r="A18" s="40">
        <v>13</v>
      </c>
      <c r="B18" s="36" t="s">
        <v>13</v>
      </c>
      <c r="C18" s="44" t="s">
        <v>77</v>
      </c>
      <c r="D18" s="36" t="s">
        <v>29</v>
      </c>
      <c r="E18" s="34"/>
      <c r="F18" s="41">
        <v>0.212677</v>
      </c>
      <c r="G18" s="41">
        <v>0.19073383310023337</v>
      </c>
      <c r="H18" s="35"/>
      <c r="I18" s="34" t="s">
        <v>59</v>
      </c>
      <c r="J18" s="2"/>
      <c r="K18" s="45">
        <v>0.1051</v>
      </c>
      <c r="L18" s="6"/>
      <c r="N18" s="12"/>
      <c r="O18" s="6"/>
      <c r="P18" s="6"/>
      <c r="Q18" s="2"/>
      <c r="R18" s="5"/>
      <c r="S18" s="4"/>
      <c r="T18" s="2"/>
      <c r="U18" s="2"/>
      <c r="V18" s="2"/>
      <c r="W18" s="6"/>
    </row>
    <row r="19" spans="1:23" s="9" customFormat="1" ht="12.75">
      <c r="A19" s="40">
        <v>14</v>
      </c>
      <c r="B19" s="36" t="s">
        <v>12</v>
      </c>
      <c r="C19" s="44" t="s">
        <v>77</v>
      </c>
      <c r="D19" s="36" t="s">
        <v>29</v>
      </c>
      <c r="E19" s="34"/>
      <c r="F19" s="41">
        <v>0</v>
      </c>
      <c r="G19" s="41">
        <v>0</v>
      </c>
      <c r="H19" s="35"/>
      <c r="I19" s="34" t="s">
        <v>59</v>
      </c>
      <c r="J19" s="2"/>
      <c r="K19" s="45">
        <v>6.7599999999999993E-2</v>
      </c>
      <c r="L19" s="6"/>
      <c r="N19" s="12"/>
      <c r="O19" s="6"/>
      <c r="P19" s="6"/>
      <c r="Q19" s="2"/>
      <c r="R19" s="5"/>
      <c r="S19" s="4"/>
      <c r="T19" s="2"/>
      <c r="U19" s="2"/>
      <c r="V19" s="2"/>
      <c r="W19" s="6"/>
    </row>
    <row r="20" spans="1:23" s="9" customFormat="1" ht="12.75">
      <c r="A20" s="40">
        <v>15</v>
      </c>
      <c r="B20" s="36" t="s">
        <v>50</v>
      </c>
      <c r="C20" s="44" t="s">
        <v>77</v>
      </c>
      <c r="D20" s="36" t="s">
        <v>29</v>
      </c>
      <c r="E20" s="34"/>
      <c r="F20" s="41">
        <v>0</v>
      </c>
      <c r="G20" s="41">
        <v>0</v>
      </c>
      <c r="H20" s="35"/>
      <c r="I20" s="34" t="s">
        <v>59</v>
      </c>
      <c r="J20" s="2"/>
      <c r="K20" s="45">
        <v>7.4999999999999997E-3</v>
      </c>
      <c r="L20" s="6"/>
      <c r="N20" s="12"/>
      <c r="O20" s="6"/>
      <c r="P20" s="6"/>
      <c r="Q20" s="2"/>
      <c r="R20" s="5"/>
      <c r="S20" s="4"/>
      <c r="T20" s="2"/>
      <c r="U20" s="2"/>
      <c r="V20" s="2"/>
      <c r="W20" s="6"/>
    </row>
    <row r="21" spans="1:23" s="9" customFormat="1" ht="12.75">
      <c r="A21" s="40">
        <v>16</v>
      </c>
      <c r="B21" s="36" t="s">
        <v>11</v>
      </c>
      <c r="C21" s="44" t="s">
        <v>77</v>
      </c>
      <c r="D21" s="36" t="s">
        <v>29</v>
      </c>
      <c r="E21" s="34"/>
      <c r="F21" s="41">
        <v>0.17116999999999999</v>
      </c>
      <c r="G21" s="41">
        <v>0.16829335384615418</v>
      </c>
      <c r="H21" s="34"/>
      <c r="I21" s="34" t="s">
        <v>59</v>
      </c>
      <c r="J21" s="2"/>
      <c r="K21" s="45">
        <v>4.19E-2</v>
      </c>
      <c r="L21" s="6"/>
      <c r="N21" s="12"/>
      <c r="O21" s="6"/>
      <c r="P21" s="6"/>
      <c r="Q21" s="2"/>
      <c r="R21" s="5"/>
      <c r="S21" s="4"/>
      <c r="T21" s="2"/>
      <c r="U21" s="2"/>
      <c r="V21" s="2"/>
      <c r="W21" s="6"/>
    </row>
    <row r="22" spans="1:23" s="9" customFormat="1" ht="12.75">
      <c r="A22" s="40">
        <v>17</v>
      </c>
      <c r="B22" s="36" t="s">
        <v>10</v>
      </c>
      <c r="C22" s="44" t="s">
        <v>77</v>
      </c>
      <c r="D22" s="36" t="s">
        <v>29</v>
      </c>
      <c r="E22" s="34"/>
      <c r="F22" s="41">
        <v>0</v>
      </c>
      <c r="G22" s="41">
        <v>0</v>
      </c>
      <c r="H22" s="34"/>
      <c r="I22" s="34" t="s">
        <v>59</v>
      </c>
      <c r="J22" s="14"/>
      <c r="K22" s="45">
        <v>2.69E-2</v>
      </c>
      <c r="L22" s="17"/>
      <c r="N22" s="12"/>
      <c r="O22" s="6"/>
      <c r="P22" s="2"/>
      <c r="Q22" s="2"/>
      <c r="R22" s="3"/>
      <c r="S22" s="2"/>
      <c r="T22" s="2"/>
      <c r="U22" s="2"/>
      <c r="V22" s="2"/>
      <c r="W22" s="6"/>
    </row>
    <row r="23" spans="1:23" s="9" customFormat="1" ht="12.75">
      <c r="A23" s="40">
        <v>18</v>
      </c>
      <c r="B23" s="36" t="s">
        <v>51</v>
      </c>
      <c r="C23" s="44" t="s">
        <v>77</v>
      </c>
      <c r="D23" s="36" t="s">
        <v>29</v>
      </c>
      <c r="E23" s="34"/>
      <c r="F23" s="41">
        <v>0</v>
      </c>
      <c r="G23" s="41">
        <v>0</v>
      </c>
      <c r="H23" s="34"/>
      <c r="I23" s="34" t="s">
        <v>59</v>
      </c>
      <c r="J23" s="14"/>
      <c r="K23" s="45">
        <v>3.0000000000000001E-3</v>
      </c>
      <c r="L23" s="17"/>
      <c r="N23" s="12"/>
      <c r="O23" s="17"/>
      <c r="P23" s="17"/>
      <c r="Q23" s="17"/>
      <c r="R23" s="16"/>
      <c r="S23" s="15"/>
      <c r="T23" s="14"/>
      <c r="U23" s="14"/>
      <c r="V23" s="14"/>
      <c r="W23" s="17"/>
    </row>
    <row r="24" spans="1:23" s="9" customFormat="1" ht="12.75">
      <c r="A24" s="40">
        <v>19</v>
      </c>
      <c r="B24" s="36" t="s">
        <v>9</v>
      </c>
      <c r="C24" s="44" t="s">
        <v>77</v>
      </c>
      <c r="D24" s="36" t="s">
        <v>29</v>
      </c>
      <c r="E24" s="34"/>
      <c r="F24" s="41">
        <v>0.41333500000000001</v>
      </c>
      <c r="G24" s="41">
        <v>0.43022650925443745</v>
      </c>
      <c r="H24" s="34"/>
      <c r="I24" s="34" t="s">
        <v>59</v>
      </c>
      <c r="J24" s="14"/>
      <c r="K24" s="45">
        <v>0.104</v>
      </c>
      <c r="L24" s="17"/>
      <c r="N24" s="12"/>
      <c r="O24" s="17"/>
      <c r="P24" s="17"/>
      <c r="Q24" s="17"/>
      <c r="R24" s="16"/>
      <c r="S24" s="15"/>
      <c r="T24" s="14"/>
      <c r="U24" s="14"/>
      <c r="V24" s="14"/>
      <c r="W24" s="17"/>
    </row>
    <row r="25" spans="1:23" s="9" customFormat="1" ht="12.75">
      <c r="A25" s="40">
        <v>20</v>
      </c>
      <c r="B25" s="36" t="s">
        <v>8</v>
      </c>
      <c r="C25" s="44" t="s">
        <v>77</v>
      </c>
      <c r="D25" s="36" t="s">
        <v>29</v>
      </c>
      <c r="E25" s="34"/>
      <c r="F25" s="41">
        <v>9.4600000000000001E-4</v>
      </c>
      <c r="G25" s="41">
        <v>8.2186633846153851E-4</v>
      </c>
      <c r="H25" s="34"/>
      <c r="I25" s="34" t="s">
        <v>59</v>
      </c>
      <c r="J25" s="14"/>
      <c r="K25" s="45">
        <v>6.6900000000000001E-2</v>
      </c>
      <c r="L25" s="17"/>
      <c r="N25" s="12"/>
      <c r="O25" s="17"/>
      <c r="P25" s="17"/>
      <c r="Q25" s="17"/>
      <c r="R25" s="16"/>
      <c r="S25" s="15"/>
      <c r="T25" s="14"/>
      <c r="U25" s="14"/>
      <c r="V25" s="14"/>
      <c r="W25" s="17"/>
    </row>
    <row r="26" spans="1:23" s="9" customFormat="1" ht="12.75">
      <c r="A26" s="40">
        <v>21</v>
      </c>
      <c r="B26" s="36" t="s">
        <v>52</v>
      </c>
      <c r="C26" s="44" t="s">
        <v>77</v>
      </c>
      <c r="D26" s="36" t="s">
        <v>29</v>
      </c>
      <c r="E26" s="34"/>
      <c r="F26" s="41">
        <v>0</v>
      </c>
      <c r="G26" s="41">
        <v>2.128E-2</v>
      </c>
      <c r="H26" s="34"/>
      <c r="I26" s="34" t="s">
        <v>59</v>
      </c>
      <c r="J26" s="14"/>
      <c r="K26" s="45">
        <v>7.4000000000000003E-3</v>
      </c>
      <c r="L26" s="17"/>
      <c r="N26" s="12"/>
      <c r="O26" s="17"/>
      <c r="P26" s="17"/>
      <c r="Q26" s="17"/>
      <c r="R26" s="16"/>
      <c r="S26" s="15"/>
      <c r="T26" s="14"/>
      <c r="U26" s="14"/>
      <c r="V26" s="14"/>
      <c r="W26" s="17"/>
    </row>
    <row r="27" spans="1:23" s="9" customFormat="1" ht="12.75">
      <c r="A27" s="40">
        <v>22</v>
      </c>
      <c r="B27" s="36" t="s">
        <v>7</v>
      </c>
      <c r="C27" s="44" t="s">
        <v>77</v>
      </c>
      <c r="D27" s="36" t="s">
        <v>29</v>
      </c>
      <c r="E27" s="34"/>
      <c r="F27" s="41">
        <v>0.44932899999999998</v>
      </c>
      <c r="G27" s="41">
        <v>0.39786621538461564</v>
      </c>
      <c r="H27" s="34"/>
      <c r="I27" s="34" t="s">
        <v>59</v>
      </c>
      <c r="J27" s="14"/>
      <c r="K27" s="45">
        <v>4.1399999999999999E-2</v>
      </c>
      <c r="L27" s="17"/>
      <c r="N27" s="12"/>
      <c r="O27" s="17"/>
      <c r="P27" s="17"/>
      <c r="Q27" s="17"/>
      <c r="R27" s="16"/>
      <c r="S27" s="15"/>
      <c r="T27" s="14"/>
      <c r="U27" s="14"/>
      <c r="V27" s="14"/>
      <c r="W27" s="17"/>
    </row>
    <row r="28" spans="1:23" s="9" customFormat="1" ht="12.75">
      <c r="A28" s="40">
        <v>23</v>
      </c>
      <c r="B28" s="36" t="s">
        <v>6</v>
      </c>
      <c r="C28" s="44" t="s">
        <v>77</v>
      </c>
      <c r="D28" s="36" t="s">
        <v>29</v>
      </c>
      <c r="E28" s="34"/>
      <c r="F28" s="41">
        <v>8.0500000000000005E-4</v>
      </c>
      <c r="G28" s="41">
        <v>1.2075667692307709E-3</v>
      </c>
      <c r="H28" s="34"/>
      <c r="I28" s="34" t="s">
        <v>59</v>
      </c>
      <c r="J28" s="14"/>
      <c r="K28" s="45">
        <v>2.6599999999999999E-2</v>
      </c>
      <c r="L28" s="17"/>
      <c r="N28" s="12"/>
      <c r="O28" s="17"/>
      <c r="P28" s="17"/>
      <c r="Q28" s="17"/>
      <c r="R28" s="16"/>
      <c r="S28" s="15"/>
      <c r="T28" s="14"/>
      <c r="U28" s="14"/>
      <c r="V28" s="14"/>
      <c r="W28" s="17"/>
    </row>
    <row r="29" spans="1:23" s="9" customFormat="1" ht="12.75">
      <c r="A29" s="40">
        <v>24</v>
      </c>
      <c r="B29" s="36" t="s">
        <v>53</v>
      </c>
      <c r="C29" s="44" t="s">
        <v>77</v>
      </c>
      <c r="D29" s="36" t="s">
        <v>29</v>
      </c>
      <c r="E29" s="34"/>
      <c r="F29" s="41">
        <v>0</v>
      </c>
      <c r="G29" s="41">
        <v>0</v>
      </c>
      <c r="H29" s="34"/>
      <c r="I29" s="34" t="s">
        <v>59</v>
      </c>
      <c r="J29" s="14"/>
      <c r="K29" s="45">
        <v>3.0000000000000001E-3</v>
      </c>
      <c r="L29" s="17"/>
      <c r="N29" s="12"/>
      <c r="O29" s="17"/>
      <c r="P29" s="17"/>
      <c r="Q29" s="14"/>
      <c r="R29" s="13"/>
      <c r="S29" s="14"/>
      <c r="T29" s="14"/>
      <c r="U29" s="14"/>
      <c r="V29" s="14"/>
      <c r="W29" s="17"/>
    </row>
    <row r="30" spans="1:23" s="9" customFormat="1">
      <c r="A30" s="32"/>
      <c r="B30" s="32"/>
      <c r="C30" s="46"/>
      <c r="D30" s="36"/>
      <c r="E30" s="36"/>
      <c r="F30" s="42"/>
      <c r="G30" s="42"/>
      <c r="H30" s="34"/>
      <c r="I30" s="34"/>
      <c r="J30" s="14"/>
      <c r="K30" s="14"/>
      <c r="L30" s="17"/>
      <c r="N30" s="12"/>
      <c r="O30" s="17"/>
      <c r="P30" s="17"/>
      <c r="Q30" s="14"/>
      <c r="R30" s="13"/>
      <c r="S30" s="14"/>
      <c r="T30" s="14"/>
      <c r="U30" s="14"/>
      <c r="V30" s="14"/>
      <c r="W30" s="17"/>
    </row>
    <row r="31" spans="1:23" s="9" customFormat="1" ht="12.75">
      <c r="A31" s="12"/>
      <c r="B31" s="17"/>
      <c r="C31" s="17"/>
      <c r="D31" s="14"/>
      <c r="E31" s="14"/>
      <c r="F31" s="16"/>
      <c r="G31" s="16"/>
      <c r="H31" s="15"/>
      <c r="I31" s="2"/>
      <c r="J31" s="14"/>
      <c r="K31" s="14"/>
      <c r="L31" s="17"/>
      <c r="N31" s="12"/>
      <c r="O31" s="17"/>
      <c r="P31" s="17"/>
      <c r="Q31" s="14"/>
      <c r="R31" s="13"/>
      <c r="S31" s="14"/>
      <c r="T31" s="14"/>
      <c r="U31" s="14"/>
      <c r="V31" s="14"/>
      <c r="W31" s="17"/>
    </row>
    <row r="32" spans="1:23" s="9" customFormat="1" ht="12.75">
      <c r="A32" s="12"/>
      <c r="B32" s="17"/>
      <c r="C32" s="17"/>
      <c r="D32" s="14"/>
      <c r="E32" s="14"/>
      <c r="F32" s="16"/>
      <c r="G32" s="16"/>
      <c r="H32" s="15"/>
      <c r="I32" s="2"/>
      <c r="J32" s="14"/>
      <c r="K32" s="14"/>
      <c r="L32" s="17"/>
      <c r="N32" s="12"/>
      <c r="O32" s="17"/>
      <c r="P32" s="17"/>
      <c r="Q32" s="14"/>
      <c r="R32" s="16"/>
      <c r="S32" s="15"/>
      <c r="T32" s="14"/>
      <c r="U32" s="14"/>
      <c r="V32" s="14"/>
      <c r="W32" s="17"/>
    </row>
    <row r="33" spans="1:23" s="9" customFormat="1" ht="12.75">
      <c r="A33" s="12"/>
      <c r="B33" s="17"/>
      <c r="C33" s="17"/>
      <c r="D33" s="14"/>
      <c r="E33" s="14"/>
      <c r="F33" s="16"/>
      <c r="G33" s="16"/>
      <c r="H33" s="15"/>
      <c r="I33" s="2"/>
      <c r="J33" s="14"/>
      <c r="K33" s="14"/>
      <c r="L33" s="17"/>
      <c r="N33" s="12"/>
      <c r="O33" s="17"/>
      <c r="P33" s="17"/>
      <c r="Q33" s="14"/>
      <c r="R33" s="16"/>
      <c r="S33" s="15"/>
      <c r="T33" s="14"/>
      <c r="U33" s="14"/>
      <c r="V33" s="14"/>
      <c r="W33" s="17"/>
    </row>
    <row r="34" spans="1:23" s="9" customFormat="1" ht="12.75">
      <c r="A34" s="12"/>
      <c r="B34" s="17"/>
      <c r="C34" s="17"/>
      <c r="D34" s="14"/>
      <c r="E34" s="14"/>
      <c r="F34" s="16"/>
      <c r="G34" s="16"/>
      <c r="H34" s="15"/>
      <c r="I34" s="2"/>
      <c r="J34" s="14"/>
      <c r="K34" s="14"/>
      <c r="L34" s="17"/>
      <c r="N34" s="12"/>
      <c r="O34" s="17"/>
      <c r="P34" s="17"/>
      <c r="Q34" s="14"/>
      <c r="R34" s="16"/>
      <c r="S34" s="15"/>
      <c r="T34" s="14"/>
      <c r="U34" s="14"/>
      <c r="V34" s="14"/>
      <c r="W34" s="17"/>
    </row>
    <row r="35" spans="1:23" s="9" customFormat="1" ht="12.75">
      <c r="A35" s="12"/>
      <c r="B35" s="17"/>
      <c r="C35" s="17"/>
      <c r="D35" s="14"/>
      <c r="E35" s="14"/>
      <c r="F35" s="16"/>
      <c r="G35" s="16"/>
      <c r="H35" s="15"/>
      <c r="I35" s="2"/>
      <c r="J35" s="14"/>
      <c r="K35" s="14"/>
      <c r="L35" s="17"/>
      <c r="N35" s="12"/>
      <c r="O35" s="17"/>
      <c r="P35" s="17"/>
      <c r="Q35" s="14"/>
      <c r="R35" s="16"/>
      <c r="S35" s="15"/>
      <c r="T35" s="14"/>
      <c r="U35" s="14"/>
      <c r="V35" s="14"/>
      <c r="W35" s="17"/>
    </row>
    <row r="36" spans="1:23" s="9" customFormat="1" ht="12.75">
      <c r="A36" s="12"/>
      <c r="B36" s="17"/>
      <c r="C36" s="17"/>
      <c r="D36" s="14"/>
      <c r="E36" s="14"/>
      <c r="F36" s="16"/>
      <c r="G36" s="16"/>
      <c r="H36" s="15"/>
      <c r="I36" s="2"/>
      <c r="J36" s="14"/>
      <c r="K36" s="14"/>
      <c r="L36" s="17"/>
      <c r="N36" s="12"/>
      <c r="O36" s="17"/>
      <c r="P36" s="17"/>
      <c r="Q36" s="14"/>
      <c r="R36" s="16"/>
      <c r="S36" s="15"/>
      <c r="T36" s="14"/>
      <c r="U36" s="14"/>
      <c r="V36" s="14"/>
      <c r="W36" s="17"/>
    </row>
    <row r="37" spans="1:23" s="9" customFormat="1" ht="12.75">
      <c r="A37" s="12"/>
      <c r="B37" s="17"/>
      <c r="C37" s="17"/>
      <c r="D37" s="14"/>
      <c r="E37" s="14"/>
      <c r="F37" s="13"/>
      <c r="G37" s="13"/>
      <c r="H37" s="14"/>
      <c r="I37" s="2"/>
      <c r="J37" s="14"/>
      <c r="K37" s="14"/>
      <c r="L37" s="17"/>
      <c r="N37" s="12"/>
      <c r="O37" s="17"/>
      <c r="P37" s="17"/>
      <c r="Q37" s="14"/>
      <c r="R37" s="16"/>
      <c r="S37" s="15"/>
      <c r="T37" s="14"/>
      <c r="U37" s="14"/>
      <c r="V37" s="14"/>
      <c r="W37" s="17"/>
    </row>
    <row r="38" spans="1:23" s="9" customFormat="1" ht="12.75">
      <c r="B38" s="8"/>
      <c r="C38" s="8"/>
      <c r="D38" s="6"/>
      <c r="E38" s="6"/>
      <c r="F38" s="30"/>
      <c r="G38" s="51"/>
      <c r="H38" s="8"/>
      <c r="I38" s="2"/>
      <c r="N38" s="12"/>
      <c r="O38" s="17"/>
      <c r="P38" s="17"/>
      <c r="Q38" s="14"/>
      <c r="R38" s="13"/>
      <c r="S38" s="14"/>
      <c r="T38" s="14"/>
      <c r="U38" s="14"/>
      <c r="V38" s="14"/>
      <c r="W38" s="17"/>
    </row>
    <row r="39" spans="1:23" s="9" customFormat="1" ht="12.75">
      <c r="B39" s="8"/>
      <c r="C39" s="8"/>
      <c r="D39" s="8"/>
      <c r="E39" s="8"/>
      <c r="F39" s="8"/>
      <c r="G39" s="8"/>
      <c r="H39" s="8"/>
      <c r="I39" s="8"/>
    </row>
    <row r="40" spans="1:23">
      <c r="N40" s="9"/>
      <c r="O40" s="9"/>
      <c r="P40" s="9"/>
      <c r="Q40" s="9"/>
      <c r="R40" s="9"/>
      <c r="S40" s="9"/>
      <c r="T40" s="9"/>
      <c r="U40" s="9"/>
      <c r="V40" s="9"/>
      <c r="W4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85"/>
  <sheetViews>
    <sheetView zoomScale="70" zoomScaleNormal="70" workbookViewId="0"/>
  </sheetViews>
  <sheetFormatPr defaultRowHeight="15"/>
  <cols>
    <col min="1" max="4" width="11" customWidth="1"/>
    <col min="5" max="5" width="11" style="18" customWidth="1"/>
    <col min="6" max="7" width="11" customWidth="1"/>
    <col min="8" max="8" width="50.42578125" customWidth="1"/>
    <col min="9" max="9" width="22" bestFit="1" customWidth="1"/>
    <col min="10" max="11" width="11" customWidth="1"/>
    <col min="12" max="13" width="11" style="18" customWidth="1"/>
    <col min="14" max="14" width="11" customWidth="1"/>
    <col min="15" max="16" width="11" style="18" customWidth="1"/>
    <col min="17" max="37" width="11" customWidth="1"/>
  </cols>
  <sheetData>
    <row r="1" spans="1:28">
      <c r="A1" s="9" t="s">
        <v>36</v>
      </c>
      <c r="B1" s="8"/>
      <c r="C1" s="8"/>
      <c r="D1" s="8">
        <v>2015</v>
      </c>
      <c r="E1" s="8"/>
      <c r="F1" s="8"/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8" s="18" customFormat="1">
      <c r="A2" s="9"/>
      <c r="B2" s="8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8" s="18" customFormat="1">
      <c r="A3" s="12"/>
      <c r="B3" s="11"/>
      <c r="C3" s="12"/>
      <c r="D3" s="12"/>
      <c r="E3" s="12"/>
      <c r="F3" s="12"/>
      <c r="G3" s="40"/>
      <c r="H3" s="10"/>
      <c r="I3" s="10"/>
      <c r="J3" s="10"/>
      <c r="K3" s="10"/>
      <c r="L3" s="1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s="18" customFormat="1">
      <c r="A4" s="12"/>
      <c r="B4" s="7" t="s">
        <v>1</v>
      </c>
      <c r="C4" s="1" t="s">
        <v>2</v>
      </c>
      <c r="D4" s="1" t="s">
        <v>3</v>
      </c>
      <c r="E4" s="1" t="s">
        <v>22</v>
      </c>
      <c r="F4" s="1" t="s">
        <v>5</v>
      </c>
      <c r="G4" s="33" t="s">
        <v>79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s="18" customFormat="1">
      <c r="A5" s="12">
        <v>1</v>
      </c>
      <c r="B5" s="6" t="s">
        <v>55</v>
      </c>
      <c r="C5" s="6" t="s">
        <v>28</v>
      </c>
      <c r="D5" s="6" t="s">
        <v>78</v>
      </c>
      <c r="E5" s="6"/>
      <c r="F5" s="5">
        <f>+SUM(O36:O41)/SUM(N36:N41)</f>
        <v>0.38683659959432048</v>
      </c>
      <c r="G5" s="5">
        <v>0.58373703042596348</v>
      </c>
      <c r="H5" s="4" t="s">
        <v>30</v>
      </c>
      <c r="I5" s="21" t="s">
        <v>61</v>
      </c>
      <c r="J5" s="2"/>
      <c r="K5" s="2"/>
      <c r="L5" s="6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s="18" customFormat="1">
      <c r="A6" s="12">
        <v>2</v>
      </c>
      <c r="B6" s="6" t="s">
        <v>56</v>
      </c>
      <c r="C6" s="6" t="s">
        <v>28</v>
      </c>
      <c r="D6" s="44" t="s">
        <v>78</v>
      </c>
      <c r="E6" s="6"/>
      <c r="F6" s="5">
        <f>+SUM(O42:O47)/SUM(N42:N47)</f>
        <v>0.38227891071428566</v>
      </c>
      <c r="G6" s="5">
        <v>0.53955223611111103</v>
      </c>
      <c r="H6" s="4" t="s">
        <v>30</v>
      </c>
      <c r="I6" s="21" t="s">
        <v>61</v>
      </c>
      <c r="J6" s="2"/>
      <c r="K6" s="2"/>
      <c r="L6" s="6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8" customFormat="1">
      <c r="A7" s="12">
        <v>3</v>
      </c>
      <c r="B7" s="6" t="s">
        <v>57</v>
      </c>
      <c r="C7" s="6" t="s">
        <v>28</v>
      </c>
      <c r="D7" s="44" t="s">
        <v>78</v>
      </c>
      <c r="E7" s="6"/>
      <c r="F7" s="5">
        <f>+SUM(O48:O53)/SUM(N48:N53)</f>
        <v>0.52051244920634909</v>
      </c>
      <c r="G7" s="5">
        <v>0.59310947142857129</v>
      </c>
      <c r="H7" s="4" t="s">
        <v>30</v>
      </c>
      <c r="I7" s="21" t="s">
        <v>61</v>
      </c>
      <c r="J7" s="2"/>
      <c r="K7" s="2"/>
      <c r="L7" s="6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s="18" customFormat="1">
      <c r="A8" s="12">
        <v>4</v>
      </c>
      <c r="B8" s="6" t="s">
        <v>58</v>
      </c>
      <c r="C8" s="6" t="s">
        <v>28</v>
      </c>
      <c r="D8" s="44" t="s">
        <v>78</v>
      </c>
      <c r="E8" s="6"/>
      <c r="F8" s="5">
        <f>+SUM(O54:O59)/SUM(N54:N59)</f>
        <v>0.51456842960288807</v>
      </c>
      <c r="G8" s="5">
        <v>0.573951381869234</v>
      </c>
      <c r="H8" s="4" t="s">
        <v>30</v>
      </c>
      <c r="I8" s="21" t="s">
        <v>61</v>
      </c>
      <c r="J8" s="2"/>
      <c r="K8" s="2"/>
      <c r="L8" s="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s="18" customFormat="1">
      <c r="A9" s="9"/>
      <c r="B9" s="8"/>
      <c r="C9" s="8"/>
      <c r="D9" s="8"/>
      <c r="E9" s="8"/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s="18" customFormat="1">
      <c r="A10" s="9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s="32" customFormat="1">
      <c r="A11" s="9"/>
      <c r="B11" s="8"/>
      <c r="C11" s="8"/>
      <c r="D11" s="8"/>
      <c r="E11" s="8"/>
      <c r="F11" s="8"/>
      <c r="G11" s="8"/>
      <c r="H11" s="8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s="32" customFormat="1">
      <c r="A12" s="40"/>
      <c r="B12" s="39"/>
      <c r="C12" s="40"/>
      <c r="D12" s="40"/>
      <c r="E12" s="40"/>
      <c r="F12" s="40"/>
      <c r="G12" s="40"/>
      <c r="H12" s="38"/>
      <c r="I12" s="38"/>
      <c r="J12" s="38"/>
      <c r="K12" s="38"/>
      <c r="L12" s="4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s="32" customFormat="1">
      <c r="A13" s="40"/>
      <c r="B13" s="37" t="s">
        <v>1</v>
      </c>
      <c r="C13" s="33" t="s">
        <v>2</v>
      </c>
      <c r="D13" s="33" t="s">
        <v>3</v>
      </c>
      <c r="E13" s="33" t="s">
        <v>22</v>
      </c>
      <c r="F13" s="33" t="s">
        <v>5</v>
      </c>
      <c r="G13" s="33" t="s">
        <v>79</v>
      </c>
      <c r="H13" s="33" t="s">
        <v>24</v>
      </c>
      <c r="I13" s="33" t="s">
        <v>25</v>
      </c>
      <c r="J13" s="33" t="s">
        <v>26</v>
      </c>
      <c r="K13" s="33" t="s">
        <v>27</v>
      </c>
      <c r="L13" s="33" t="s">
        <v>4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s="32" customFormat="1">
      <c r="A14" s="40">
        <v>1</v>
      </c>
      <c r="B14" s="44" t="s">
        <v>64</v>
      </c>
      <c r="C14" s="44" t="s">
        <v>28</v>
      </c>
      <c r="D14" s="44" t="s">
        <v>29</v>
      </c>
      <c r="E14" s="44"/>
      <c r="F14" s="5">
        <f>+SUM(O36:O38)/SUM(N36:N38)</f>
        <v>0.40764735450935902</v>
      </c>
      <c r="G14" s="5">
        <v>0.59915852637549638</v>
      </c>
      <c r="H14" s="35" t="s">
        <v>30</v>
      </c>
      <c r="I14" s="21" t="s">
        <v>70</v>
      </c>
      <c r="J14" s="34"/>
      <c r="K14" s="34"/>
      <c r="L14" s="44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s="32" customFormat="1">
      <c r="A15" s="40">
        <v>2</v>
      </c>
      <c r="B15" s="44" t="s">
        <v>63</v>
      </c>
      <c r="C15" s="44" t="s">
        <v>28</v>
      </c>
      <c r="D15" s="44" t="s">
        <v>29</v>
      </c>
      <c r="E15" s="44"/>
      <c r="F15" s="5">
        <f>+SUM(O39:O41)/SUM(N39:N41)</f>
        <v>0.33457255270655273</v>
      </c>
      <c r="G15" s="5">
        <v>0.54500754700854703</v>
      </c>
      <c r="H15" s="35" t="s">
        <v>30</v>
      </c>
      <c r="I15" s="21" t="s">
        <v>70</v>
      </c>
      <c r="J15" s="34"/>
      <c r="K15" s="34"/>
      <c r="L15" s="4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s="32" customFormat="1">
      <c r="A16" s="40">
        <v>3</v>
      </c>
      <c r="B16" s="44" t="s">
        <v>62</v>
      </c>
      <c r="C16" s="44" t="s">
        <v>28</v>
      </c>
      <c r="D16" s="44" t="s">
        <v>29</v>
      </c>
      <c r="E16" s="44"/>
      <c r="F16" s="5">
        <f>+SUM(O42:O44)/SUM(N42:N44)</f>
        <v>0.40019876359600437</v>
      </c>
      <c r="G16" s="5">
        <v>0.5544101448390677</v>
      </c>
      <c r="H16" s="35" t="s">
        <v>30</v>
      </c>
      <c r="I16" s="21" t="s">
        <v>70</v>
      </c>
      <c r="J16" s="34"/>
      <c r="K16" s="34"/>
      <c r="L16" s="4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s="32" customFormat="1">
      <c r="A17" s="40">
        <v>4</v>
      </c>
      <c r="B17" s="44" t="s">
        <v>65</v>
      </c>
      <c r="C17" s="44" t="s">
        <v>28</v>
      </c>
      <c r="D17" s="44" t="s">
        <v>29</v>
      </c>
      <c r="E17" s="44"/>
      <c r="F17" s="5">
        <f>+SUM(O45:O47)/SUM(N45:N47)</f>
        <v>0.33730457242339834</v>
      </c>
      <c r="G17" s="5">
        <v>0.50226261002785499</v>
      </c>
      <c r="H17" s="35" t="s">
        <v>30</v>
      </c>
      <c r="I17" s="21" t="s">
        <v>70</v>
      </c>
      <c r="J17" s="34"/>
      <c r="K17" s="34"/>
      <c r="L17" s="44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s="32" customFormat="1">
      <c r="A18" s="40">
        <v>5</v>
      </c>
      <c r="B18" s="44" t="s">
        <v>66</v>
      </c>
      <c r="C18" s="44" t="s">
        <v>28</v>
      </c>
      <c r="D18" s="44" t="s">
        <v>29</v>
      </c>
      <c r="E18" s="44"/>
      <c r="F18" s="5">
        <f>+SUM(O48:O50)/SUM(N48:N50)</f>
        <v>0.53898123917869023</v>
      </c>
      <c r="G18" s="5">
        <v>0.60986311265260817</v>
      </c>
      <c r="H18" s="35" t="s">
        <v>30</v>
      </c>
      <c r="I18" s="21" t="s">
        <v>70</v>
      </c>
      <c r="J18" s="34"/>
      <c r="K18" s="34"/>
      <c r="L18" s="44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s="32" customFormat="1">
      <c r="A19" s="40">
        <v>6</v>
      </c>
      <c r="B19" s="44" t="s">
        <v>68</v>
      </c>
      <c r="C19" s="44" t="s">
        <v>28</v>
      </c>
      <c r="D19" s="44" t="s">
        <v>29</v>
      </c>
      <c r="E19" s="44"/>
      <c r="F19" s="5">
        <f>+SUM(O51:O53)/SUM(N51:N53)</f>
        <v>0.47416041643454038</v>
      </c>
      <c r="G19" s="5">
        <v>0.55106203203342619</v>
      </c>
      <c r="H19" s="35" t="s">
        <v>30</v>
      </c>
      <c r="I19" s="21" t="s">
        <v>70</v>
      </c>
      <c r="J19" s="34"/>
      <c r="K19" s="34"/>
      <c r="L19" s="44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s="32" customFormat="1">
      <c r="A20" s="40">
        <v>7</v>
      </c>
      <c r="B20" s="44" t="s">
        <v>67</v>
      </c>
      <c r="C20" s="44" t="s">
        <v>28</v>
      </c>
      <c r="D20" s="44" t="s">
        <v>29</v>
      </c>
      <c r="E20" s="44"/>
      <c r="F20" s="5">
        <f>+SUM(O54:O56)/SUM(N54:N56)</f>
        <v>0.53527255692652842</v>
      </c>
      <c r="G20" s="5">
        <v>0.59098858272574328</v>
      </c>
      <c r="H20" s="35" t="s">
        <v>30</v>
      </c>
      <c r="I20" s="21" t="s">
        <v>70</v>
      </c>
      <c r="J20" s="34"/>
      <c r="K20" s="34"/>
      <c r="L20" s="44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s="32" customFormat="1">
      <c r="A21" s="40">
        <v>8</v>
      </c>
      <c r="B21" s="44" t="s">
        <v>69</v>
      </c>
      <c r="C21" s="44" t="s">
        <v>28</v>
      </c>
      <c r="D21" s="44" t="s">
        <v>29</v>
      </c>
      <c r="E21" s="44"/>
      <c r="F21" s="5">
        <f>+SUM(O57:O59)/SUM(N57:N59)</f>
        <v>0.46257482535211253</v>
      </c>
      <c r="G21" s="5">
        <v>0.53116641126760555</v>
      </c>
      <c r="H21" s="35" t="s">
        <v>30</v>
      </c>
      <c r="I21" s="21" t="s">
        <v>70</v>
      </c>
      <c r="J21" s="34"/>
      <c r="K21" s="34"/>
      <c r="L21" s="44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s="32" customFormat="1">
      <c r="A22" s="9"/>
      <c r="B22" s="8"/>
      <c r="C22" s="8"/>
      <c r="D22" s="8"/>
      <c r="E22" s="8"/>
      <c r="F22" s="8"/>
      <c r="G22" s="8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8" s="32" customFormat="1">
      <c r="A23" s="9"/>
      <c r="B23" s="8"/>
      <c r="C23" s="8"/>
      <c r="D23" s="8"/>
      <c r="E23" s="8"/>
      <c r="F23" s="8"/>
      <c r="G23" s="8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8" s="32" customFormat="1">
      <c r="A24" s="9"/>
      <c r="B24" s="8"/>
      <c r="C24" s="8"/>
      <c r="D24" s="8"/>
      <c r="E24" s="8"/>
      <c r="F24" s="8"/>
      <c r="G24" s="8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8" s="18" customFormat="1">
      <c r="A25" s="9"/>
      <c r="B25" s="8"/>
      <c r="C25" s="8"/>
      <c r="D25" s="8"/>
      <c r="E25" s="8"/>
      <c r="F25" s="8"/>
      <c r="G25" s="8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8" s="18" customFormat="1">
      <c r="A26" s="9"/>
      <c r="B26" s="8"/>
      <c r="C26" s="8"/>
      <c r="D26" s="8"/>
      <c r="E26" s="8"/>
      <c r="F26" s="8"/>
      <c r="G26" s="8"/>
      <c r="H26" s="8"/>
      <c r="I26" s="9"/>
      <c r="J26" s="9"/>
      <c r="K26" s="9"/>
      <c r="L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8" s="18" customFormat="1">
      <c r="A27" s="9"/>
      <c r="B27" s="8"/>
      <c r="C27" s="8"/>
      <c r="D27" s="8"/>
      <c r="E27" s="8"/>
      <c r="F27" s="8"/>
      <c r="G27" s="8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8" s="18" customFormat="1">
      <c r="A28" s="9"/>
      <c r="B28" s="8"/>
      <c r="C28" s="8"/>
      <c r="D28" s="8"/>
      <c r="E28" s="8"/>
      <c r="F28" s="8"/>
      <c r="G28" s="8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8" s="18" customFormat="1">
      <c r="A29" s="9"/>
      <c r="B29" s="8"/>
      <c r="C29" s="8"/>
      <c r="D29" s="8"/>
      <c r="E29" s="8"/>
      <c r="F29" s="8"/>
      <c r="G29" s="8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8" s="18" customFormat="1">
      <c r="A30" s="9"/>
      <c r="B30" s="8"/>
      <c r="C30" s="8"/>
      <c r="D30" s="8"/>
      <c r="E30" s="8"/>
      <c r="F30" s="8"/>
      <c r="G30" s="8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8" s="18" customFormat="1">
      <c r="A31" s="9"/>
      <c r="B31" s="8"/>
      <c r="C31" s="8"/>
      <c r="D31" s="8"/>
      <c r="E31" s="8"/>
      <c r="F31" s="8"/>
      <c r="G31" s="8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8">
      <c r="A32" s="9"/>
      <c r="B32" s="8"/>
      <c r="C32" s="8"/>
      <c r="D32" s="8"/>
      <c r="E32" s="8"/>
      <c r="F32" s="8"/>
      <c r="G32" s="8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38">
      <c r="A33" s="9"/>
      <c r="C33" s="8"/>
      <c r="D33" s="8"/>
      <c r="E33" s="8"/>
      <c r="F33" s="8"/>
      <c r="G33" s="8"/>
      <c r="H33" s="8" t="s">
        <v>37</v>
      </c>
      <c r="I33" s="9"/>
      <c r="J33" s="9"/>
      <c r="K33" s="9"/>
      <c r="L33" s="9"/>
      <c r="M33" s="9"/>
      <c r="N33" s="9"/>
      <c r="O33" s="9"/>
      <c r="P33" s="9"/>
      <c r="Q33" s="9"/>
      <c r="R33" s="8"/>
      <c r="S33" s="8"/>
      <c r="T33" s="8"/>
      <c r="U33" s="8"/>
      <c r="V33" s="8"/>
      <c r="W33" s="8" t="s">
        <v>38</v>
      </c>
      <c r="X33" s="9"/>
      <c r="Y33" s="9"/>
      <c r="Z33" s="9"/>
      <c r="AA33" s="9"/>
      <c r="AB33" s="9"/>
      <c r="AC33" s="8"/>
      <c r="AD33" s="8"/>
      <c r="AE33" s="8"/>
      <c r="AF33" s="8"/>
      <c r="AG33" s="8"/>
      <c r="AH33" s="8" t="s">
        <v>39</v>
      </c>
      <c r="AI33" s="9"/>
      <c r="AJ33" s="9"/>
      <c r="AK33" s="9"/>
    </row>
    <row r="34" spans="1:38">
      <c r="A34" s="12"/>
      <c r="B34" s="11"/>
      <c r="C34" s="12"/>
      <c r="D34" s="12"/>
      <c r="E34" s="12"/>
      <c r="F34" s="12"/>
      <c r="G34" s="40"/>
      <c r="H34" s="10"/>
      <c r="I34" s="10"/>
      <c r="J34" s="10"/>
      <c r="K34" s="10"/>
      <c r="L34" s="12"/>
      <c r="M34" s="29"/>
      <c r="N34" s="29"/>
      <c r="O34" s="9"/>
      <c r="P34" s="9"/>
      <c r="Q34" s="9"/>
      <c r="R34" s="12"/>
      <c r="S34" s="11"/>
      <c r="T34" s="12"/>
      <c r="U34" s="12"/>
      <c r="V34" s="12"/>
      <c r="W34" s="10"/>
      <c r="X34" s="10"/>
      <c r="Y34" s="10"/>
      <c r="Z34" s="10"/>
      <c r="AA34" s="12"/>
      <c r="AB34" s="9"/>
      <c r="AC34" s="12"/>
      <c r="AD34" s="11" t="s">
        <v>0</v>
      </c>
      <c r="AE34" s="12"/>
      <c r="AF34" s="12"/>
      <c r="AG34" s="12"/>
      <c r="AH34" s="10"/>
      <c r="AI34" s="10"/>
      <c r="AJ34" s="10"/>
      <c r="AK34" s="10"/>
      <c r="AL34" s="12"/>
    </row>
    <row r="35" spans="1:38">
      <c r="A35" s="12"/>
      <c r="B35" s="7" t="s">
        <v>1</v>
      </c>
      <c r="C35" s="1" t="s">
        <v>2</v>
      </c>
      <c r="D35" s="1" t="s">
        <v>3</v>
      </c>
      <c r="E35" s="1" t="s">
        <v>22</v>
      </c>
      <c r="F35" s="1" t="s">
        <v>5</v>
      </c>
      <c r="G35" s="33" t="s">
        <v>79</v>
      </c>
      <c r="H35" s="1" t="s">
        <v>24</v>
      </c>
      <c r="I35" s="1" t="s">
        <v>25</v>
      </c>
      <c r="J35" s="1" t="s">
        <v>26</v>
      </c>
      <c r="K35" s="1" t="s">
        <v>27</v>
      </c>
      <c r="L35" s="1" t="s">
        <v>4</v>
      </c>
      <c r="M35" s="28"/>
      <c r="N35" s="28"/>
      <c r="O35" s="9"/>
      <c r="P35" s="9"/>
      <c r="Q35" s="9"/>
      <c r="R35" s="12"/>
      <c r="S35" s="19"/>
      <c r="T35" s="12"/>
      <c r="U35" s="12"/>
      <c r="V35" s="12"/>
      <c r="W35" s="10"/>
      <c r="X35" s="10"/>
      <c r="Y35" s="10"/>
      <c r="Z35" s="10"/>
      <c r="AA35" s="12"/>
      <c r="AB35" s="9"/>
      <c r="AC35" s="12"/>
      <c r="AD35" s="19"/>
      <c r="AE35" s="12"/>
      <c r="AF35" s="12"/>
      <c r="AG35" s="12"/>
      <c r="AH35" s="10"/>
      <c r="AI35" s="10"/>
      <c r="AJ35" s="10"/>
      <c r="AK35" s="10"/>
      <c r="AL35" s="12"/>
    </row>
    <row r="36" spans="1:38" ht="18" customHeight="1">
      <c r="A36" s="12">
        <v>1</v>
      </c>
      <c r="B36" s="6" t="s">
        <v>21</v>
      </c>
      <c r="C36" s="6" t="s">
        <v>28</v>
      </c>
      <c r="D36" s="6" t="s">
        <v>29</v>
      </c>
      <c r="E36" s="6"/>
      <c r="F36" s="5">
        <v>0.47985299999999997</v>
      </c>
      <c r="G36" s="5">
        <v>0.64407800000000004</v>
      </c>
      <c r="H36" s="4" t="s">
        <v>30</v>
      </c>
      <c r="I36" s="21" t="s">
        <v>71</v>
      </c>
      <c r="J36" s="2"/>
      <c r="K36" s="2"/>
      <c r="L36" s="6"/>
      <c r="M36" s="27"/>
      <c r="N36" s="45">
        <v>0.10290000000000001</v>
      </c>
      <c r="O36" s="9">
        <f t="shared" ref="O36:O59" si="0">+F36*N36</f>
        <v>4.9376873699999997E-2</v>
      </c>
      <c r="P36" s="9">
        <f>+SUM(O36:O41)</f>
        <v>9.5355221800000001E-2</v>
      </c>
      <c r="Q36" s="9">
        <f>+P36/SUM(N36:N41)</f>
        <v>0.38683659959432048</v>
      </c>
      <c r="R36" s="12"/>
      <c r="S36" s="7" t="s">
        <v>1</v>
      </c>
      <c r="T36" s="1" t="s">
        <v>2</v>
      </c>
      <c r="U36" s="1" t="s">
        <v>3</v>
      </c>
      <c r="V36" s="1" t="s">
        <v>5</v>
      </c>
      <c r="W36" s="1" t="s">
        <v>24</v>
      </c>
      <c r="X36" s="1" t="s">
        <v>25</v>
      </c>
      <c r="Y36" s="1" t="s">
        <v>26</v>
      </c>
      <c r="Z36" s="1" t="s">
        <v>27</v>
      </c>
      <c r="AA36" s="1" t="s">
        <v>4</v>
      </c>
      <c r="AB36" s="9"/>
      <c r="AC36" s="12"/>
      <c r="AD36" s="7" t="s">
        <v>1</v>
      </c>
      <c r="AE36" s="1" t="s">
        <v>2</v>
      </c>
      <c r="AF36" s="1" t="s">
        <v>3</v>
      </c>
      <c r="AG36" s="1" t="s">
        <v>5</v>
      </c>
      <c r="AH36" s="1" t="s">
        <v>24</v>
      </c>
      <c r="AI36" s="1" t="s">
        <v>25</v>
      </c>
      <c r="AJ36" s="1" t="s">
        <v>26</v>
      </c>
      <c r="AK36" s="1" t="s">
        <v>27</v>
      </c>
      <c r="AL36" s="1" t="s">
        <v>4</v>
      </c>
    </row>
    <row r="37" spans="1:38">
      <c r="A37" s="12">
        <v>2</v>
      </c>
      <c r="B37" s="6" t="s">
        <v>20</v>
      </c>
      <c r="C37" s="6" t="s">
        <v>28</v>
      </c>
      <c r="D37" s="6" t="s">
        <v>29</v>
      </c>
      <c r="E37" s="6"/>
      <c r="F37" s="5">
        <v>0.29810500000000001</v>
      </c>
      <c r="G37" s="5">
        <v>0.53406600000000004</v>
      </c>
      <c r="H37" s="4" t="s">
        <v>30</v>
      </c>
      <c r="I37" s="21" t="s">
        <v>71</v>
      </c>
      <c r="J37" s="2"/>
      <c r="K37" s="2"/>
      <c r="L37" s="6"/>
      <c r="M37" s="27"/>
      <c r="N37" s="45">
        <v>6.6100000000000006E-2</v>
      </c>
      <c r="O37" s="9">
        <f t="shared" si="0"/>
        <v>1.9704740500000002E-2</v>
      </c>
      <c r="P37" s="9"/>
      <c r="Q37" s="9"/>
      <c r="R37" s="12">
        <v>1</v>
      </c>
      <c r="S37" s="6" t="s">
        <v>21</v>
      </c>
      <c r="T37" s="6" t="s">
        <v>28</v>
      </c>
      <c r="U37" s="6" t="s">
        <v>29</v>
      </c>
      <c r="V37" s="5"/>
      <c r="W37" s="4" t="s">
        <v>30</v>
      </c>
      <c r="X37" s="2"/>
      <c r="Y37" s="2" t="s">
        <v>42</v>
      </c>
      <c r="Z37" s="2" t="s">
        <v>31</v>
      </c>
      <c r="AA37" s="6"/>
      <c r="AB37" s="9"/>
      <c r="AC37" s="12">
        <v>1</v>
      </c>
      <c r="AD37" s="6" t="s">
        <v>21</v>
      </c>
      <c r="AE37" s="6" t="s">
        <v>28</v>
      </c>
      <c r="AF37" s="6" t="s">
        <v>29</v>
      </c>
      <c r="AG37" s="5"/>
      <c r="AH37" s="4" t="s">
        <v>30</v>
      </c>
      <c r="AI37" s="2"/>
      <c r="AJ37" s="2" t="s">
        <v>42</v>
      </c>
      <c r="AK37" s="2" t="s">
        <v>31</v>
      </c>
      <c r="AL37" s="6"/>
    </row>
    <row r="38" spans="1:38">
      <c r="A38" s="12">
        <v>3</v>
      </c>
      <c r="B38" s="6" t="s">
        <v>46</v>
      </c>
      <c r="C38" s="6" t="s">
        <v>28</v>
      </c>
      <c r="D38" s="6" t="s">
        <v>29</v>
      </c>
      <c r="E38" s="6"/>
      <c r="F38" s="5">
        <v>0.38172800000000001</v>
      </c>
      <c r="G38" s="5">
        <v>0.55537800000000004</v>
      </c>
      <c r="H38" s="4" t="s">
        <v>30</v>
      </c>
      <c r="I38" s="21" t="s">
        <v>71</v>
      </c>
      <c r="J38" s="2"/>
      <c r="K38" s="2"/>
      <c r="L38" s="6"/>
      <c r="M38" s="27"/>
      <c r="N38" s="45">
        <v>7.3000000000000001E-3</v>
      </c>
      <c r="O38" s="9">
        <f t="shared" si="0"/>
        <v>2.7866143999999999E-3</v>
      </c>
      <c r="P38" s="9"/>
      <c r="Q38" s="9"/>
      <c r="R38" s="12">
        <v>2</v>
      </c>
      <c r="S38" s="6" t="s">
        <v>20</v>
      </c>
      <c r="T38" s="6" t="s">
        <v>28</v>
      </c>
      <c r="U38" s="6" t="s">
        <v>29</v>
      </c>
      <c r="V38" s="5"/>
      <c r="W38" s="4" t="s">
        <v>30</v>
      </c>
      <c r="X38" s="2"/>
      <c r="Y38" s="2" t="s">
        <v>42</v>
      </c>
      <c r="Z38" s="2" t="s">
        <v>31</v>
      </c>
      <c r="AA38" s="6"/>
      <c r="AB38" s="9"/>
      <c r="AC38" s="12">
        <v>2</v>
      </c>
      <c r="AD38" s="6" t="s">
        <v>20</v>
      </c>
      <c r="AE38" s="6" t="s">
        <v>28</v>
      </c>
      <c r="AF38" s="6" t="s">
        <v>29</v>
      </c>
      <c r="AG38" s="5"/>
      <c r="AH38" s="4" t="s">
        <v>30</v>
      </c>
      <c r="AI38" s="2"/>
      <c r="AJ38" s="2" t="s">
        <v>42</v>
      </c>
      <c r="AK38" s="2" t="s">
        <v>31</v>
      </c>
      <c r="AL38" s="6"/>
    </row>
    <row r="39" spans="1:38">
      <c r="A39" s="12">
        <v>4</v>
      </c>
      <c r="B39" s="6" t="s">
        <v>19</v>
      </c>
      <c r="C39" s="6" t="s">
        <v>28</v>
      </c>
      <c r="D39" s="6" t="s">
        <v>29</v>
      </c>
      <c r="E39" s="6"/>
      <c r="F39" s="5">
        <v>0.37218400000000001</v>
      </c>
      <c r="G39" s="5">
        <v>0.56795300000000004</v>
      </c>
      <c r="H39" s="4" t="s">
        <v>30</v>
      </c>
      <c r="I39" s="21" t="s">
        <v>71</v>
      </c>
      <c r="J39" s="2"/>
      <c r="K39" s="2"/>
      <c r="L39" s="6"/>
      <c r="M39" s="27"/>
      <c r="N39" s="45">
        <v>4.1000000000000002E-2</v>
      </c>
      <c r="O39" s="9">
        <f t="shared" si="0"/>
        <v>1.5259544000000002E-2</v>
      </c>
      <c r="P39" s="9"/>
      <c r="Q39" s="9"/>
      <c r="R39" s="12">
        <v>3</v>
      </c>
      <c r="S39" s="6" t="s">
        <v>19</v>
      </c>
      <c r="T39" s="6" t="s">
        <v>28</v>
      </c>
      <c r="U39" s="6" t="s">
        <v>29</v>
      </c>
      <c r="V39" s="5"/>
      <c r="W39" s="4" t="s">
        <v>30</v>
      </c>
      <c r="X39" s="2"/>
      <c r="Y39" s="2" t="s">
        <v>42</v>
      </c>
      <c r="Z39" s="2" t="s">
        <v>31</v>
      </c>
      <c r="AA39" s="6"/>
      <c r="AB39" s="9"/>
      <c r="AC39" s="12">
        <v>3</v>
      </c>
      <c r="AD39" s="6" t="s">
        <v>19</v>
      </c>
      <c r="AE39" s="6" t="s">
        <v>28</v>
      </c>
      <c r="AF39" s="6" t="s">
        <v>29</v>
      </c>
      <c r="AG39" s="5"/>
      <c r="AH39" s="4" t="s">
        <v>30</v>
      </c>
      <c r="AI39" s="2"/>
      <c r="AJ39" s="2" t="s">
        <v>42</v>
      </c>
      <c r="AK39" s="2" t="s">
        <v>31</v>
      </c>
      <c r="AL39" s="6"/>
    </row>
    <row r="40" spans="1:38">
      <c r="A40" s="12">
        <v>5</v>
      </c>
      <c r="B40" s="6" t="s">
        <v>18</v>
      </c>
      <c r="C40" s="6" t="s">
        <v>28</v>
      </c>
      <c r="D40" s="6" t="s">
        <v>29</v>
      </c>
      <c r="E40" s="6"/>
      <c r="F40" s="5">
        <v>0.27586899999999998</v>
      </c>
      <c r="G40" s="5">
        <v>0.51102300000000001</v>
      </c>
      <c r="H40" s="4" t="s">
        <v>30</v>
      </c>
      <c r="I40" s="21" t="s">
        <v>71</v>
      </c>
      <c r="J40" s="2"/>
      <c r="K40" s="2"/>
      <c r="L40" s="6"/>
      <c r="M40" s="27"/>
      <c r="N40" s="45">
        <v>2.63E-2</v>
      </c>
      <c r="O40" s="9">
        <f t="shared" si="0"/>
        <v>7.2553546999999993E-3</v>
      </c>
      <c r="P40" s="9"/>
      <c r="Q40" s="9"/>
      <c r="R40" s="12">
        <v>4</v>
      </c>
      <c r="S40" s="6" t="s">
        <v>18</v>
      </c>
      <c r="T40" s="6" t="s">
        <v>28</v>
      </c>
      <c r="U40" s="6" t="s">
        <v>29</v>
      </c>
      <c r="V40" s="5"/>
      <c r="W40" s="4" t="s">
        <v>30</v>
      </c>
      <c r="X40" s="2"/>
      <c r="Y40" s="2" t="s">
        <v>42</v>
      </c>
      <c r="Z40" s="2" t="s">
        <v>31</v>
      </c>
      <c r="AA40" s="6"/>
      <c r="AB40" s="9"/>
      <c r="AC40" s="12">
        <v>4</v>
      </c>
      <c r="AD40" s="6" t="s">
        <v>18</v>
      </c>
      <c r="AE40" s="6" t="s">
        <v>28</v>
      </c>
      <c r="AF40" s="6" t="s">
        <v>29</v>
      </c>
      <c r="AG40" s="5"/>
      <c r="AH40" s="4" t="s">
        <v>30</v>
      </c>
      <c r="AI40" s="2"/>
      <c r="AJ40" s="2" t="s">
        <v>42</v>
      </c>
      <c r="AK40" s="2" t="s">
        <v>31</v>
      </c>
      <c r="AL40" s="6"/>
    </row>
    <row r="41" spans="1:38">
      <c r="A41" s="12">
        <v>6</v>
      </c>
      <c r="B41" s="6" t="s">
        <v>47</v>
      </c>
      <c r="C41" s="6" t="s">
        <v>28</v>
      </c>
      <c r="D41" s="6" t="s">
        <v>29</v>
      </c>
      <c r="E41" s="6"/>
      <c r="F41" s="5">
        <v>0.33520499999999998</v>
      </c>
      <c r="G41" s="5">
        <v>0.52881100000000003</v>
      </c>
      <c r="H41" s="4" t="s">
        <v>30</v>
      </c>
      <c r="I41" s="21" t="s">
        <v>71</v>
      </c>
      <c r="J41" s="2"/>
      <c r="K41" s="2"/>
      <c r="L41" s="6"/>
      <c r="M41" s="27"/>
      <c r="N41" s="45">
        <v>2.8999999999999998E-3</v>
      </c>
      <c r="O41" s="9">
        <f t="shared" si="0"/>
        <v>9.7209449999999991E-4</v>
      </c>
      <c r="P41" s="9"/>
      <c r="Q41" s="9"/>
      <c r="R41" s="12">
        <v>5</v>
      </c>
      <c r="S41" s="6" t="s">
        <v>17</v>
      </c>
      <c r="T41" s="6" t="s">
        <v>28</v>
      </c>
      <c r="U41" s="6" t="s">
        <v>29</v>
      </c>
      <c r="V41" s="5"/>
      <c r="W41" s="4" t="s">
        <v>30</v>
      </c>
      <c r="X41" s="2"/>
      <c r="Y41" s="2" t="s">
        <v>42</v>
      </c>
      <c r="Z41" s="2" t="s">
        <v>31</v>
      </c>
      <c r="AA41" s="6"/>
      <c r="AB41" s="9"/>
      <c r="AC41" s="12">
        <v>5</v>
      </c>
      <c r="AD41" s="6" t="s">
        <v>17</v>
      </c>
      <c r="AE41" s="6" t="s">
        <v>28</v>
      </c>
      <c r="AF41" s="6" t="s">
        <v>29</v>
      </c>
      <c r="AG41" s="5"/>
      <c r="AH41" s="4" t="s">
        <v>30</v>
      </c>
      <c r="AI41" s="2"/>
      <c r="AJ41" s="2" t="s">
        <v>42</v>
      </c>
      <c r="AK41" s="2" t="s">
        <v>31</v>
      </c>
      <c r="AL41" s="6"/>
    </row>
    <row r="42" spans="1:38">
      <c r="A42" s="12">
        <v>7</v>
      </c>
      <c r="B42" s="6" t="s">
        <v>17</v>
      </c>
      <c r="C42" s="6" t="s">
        <v>28</v>
      </c>
      <c r="D42" s="6" t="s">
        <v>29</v>
      </c>
      <c r="E42" s="6"/>
      <c r="F42" s="5">
        <v>0.462474</v>
      </c>
      <c r="G42" s="5">
        <v>0.60239200000000004</v>
      </c>
      <c r="H42" s="4" t="s">
        <v>30</v>
      </c>
      <c r="I42" s="21" t="s">
        <v>71</v>
      </c>
      <c r="J42" s="2"/>
      <c r="K42" s="2"/>
      <c r="L42" s="6"/>
      <c r="M42" s="27"/>
      <c r="N42" s="45">
        <v>0.1051</v>
      </c>
      <c r="O42" s="9">
        <f t="shared" si="0"/>
        <v>4.86060174E-2</v>
      </c>
      <c r="P42" s="9">
        <f>+SUM(O42:O47)</f>
        <v>9.6334285499999991E-2</v>
      </c>
      <c r="Q42" s="9">
        <f>+P42/SUM(N42:N47)</f>
        <v>0.38227891071428566</v>
      </c>
      <c r="R42" s="12">
        <v>6</v>
      </c>
      <c r="S42" s="6" t="s">
        <v>16</v>
      </c>
      <c r="T42" s="6" t="s">
        <v>28</v>
      </c>
      <c r="U42" s="6" t="s">
        <v>29</v>
      </c>
      <c r="V42" s="5"/>
      <c r="W42" s="4" t="s">
        <v>30</v>
      </c>
      <c r="X42" s="2"/>
      <c r="Y42" s="2" t="s">
        <v>42</v>
      </c>
      <c r="Z42" s="2" t="s">
        <v>31</v>
      </c>
      <c r="AA42" s="6"/>
      <c r="AB42" s="9"/>
      <c r="AC42" s="12">
        <v>6</v>
      </c>
      <c r="AD42" s="6" t="s">
        <v>16</v>
      </c>
      <c r="AE42" s="6" t="s">
        <v>28</v>
      </c>
      <c r="AF42" s="6" t="s">
        <v>29</v>
      </c>
      <c r="AG42" s="5"/>
      <c r="AH42" s="4" t="s">
        <v>30</v>
      </c>
      <c r="AI42" s="2"/>
      <c r="AJ42" s="2" t="s">
        <v>42</v>
      </c>
      <c r="AK42" s="2" t="s">
        <v>31</v>
      </c>
      <c r="AL42" s="6"/>
    </row>
    <row r="43" spans="1:38">
      <c r="A43" s="12">
        <v>8</v>
      </c>
      <c r="B43" s="6" t="s">
        <v>16</v>
      </c>
      <c r="C43" s="6" t="s">
        <v>28</v>
      </c>
      <c r="D43" s="6" t="s">
        <v>29</v>
      </c>
      <c r="E43" s="6"/>
      <c r="F43" s="5">
        <v>0.301348</v>
      </c>
      <c r="G43" s="5">
        <v>0.48681400000000002</v>
      </c>
      <c r="H43" s="4" t="s">
        <v>30</v>
      </c>
      <c r="I43" s="21" t="s">
        <v>71</v>
      </c>
      <c r="J43" s="2"/>
      <c r="K43" s="2"/>
      <c r="L43" s="6"/>
      <c r="M43" s="27"/>
      <c r="N43" s="45">
        <v>6.7599999999999993E-2</v>
      </c>
      <c r="O43" s="9">
        <f t="shared" si="0"/>
        <v>2.0371124799999998E-2</v>
      </c>
      <c r="P43" s="9"/>
      <c r="Q43" s="9"/>
      <c r="R43" s="12">
        <v>7</v>
      </c>
      <c r="S43" s="6" t="s">
        <v>15</v>
      </c>
      <c r="T43" s="2" t="s">
        <v>28</v>
      </c>
      <c r="U43" s="2" t="s">
        <v>29</v>
      </c>
      <c r="V43" s="3"/>
      <c r="W43" s="2" t="s">
        <v>30</v>
      </c>
      <c r="X43" s="2"/>
      <c r="Y43" s="2" t="s">
        <v>42</v>
      </c>
      <c r="Z43" s="2" t="s">
        <v>31</v>
      </c>
      <c r="AA43" s="6"/>
      <c r="AB43" s="9"/>
      <c r="AC43" s="12">
        <v>7</v>
      </c>
      <c r="AD43" s="6" t="s">
        <v>15</v>
      </c>
      <c r="AE43" s="2" t="s">
        <v>28</v>
      </c>
      <c r="AF43" s="2" t="s">
        <v>29</v>
      </c>
      <c r="AG43" s="3"/>
      <c r="AH43" s="2" t="s">
        <v>30</v>
      </c>
      <c r="AI43" s="2"/>
      <c r="AJ43" s="2" t="s">
        <v>42</v>
      </c>
      <c r="AK43" s="2" t="s">
        <v>31</v>
      </c>
      <c r="AL43" s="6"/>
    </row>
    <row r="44" spans="1:38">
      <c r="A44" s="12">
        <v>9</v>
      </c>
      <c r="B44" s="6" t="s">
        <v>48</v>
      </c>
      <c r="C44" s="6" t="s">
        <v>28</v>
      </c>
      <c r="D44" s="6" t="s">
        <v>29</v>
      </c>
      <c r="E44" s="6"/>
      <c r="F44" s="5">
        <v>0.41848999999999997</v>
      </c>
      <c r="G44" s="5">
        <v>0.49129099999999998</v>
      </c>
      <c r="H44" s="4" t="s">
        <v>30</v>
      </c>
      <c r="I44" s="21" t="s">
        <v>71</v>
      </c>
      <c r="J44" s="2"/>
      <c r="K44" s="2"/>
      <c r="L44" s="6"/>
      <c r="M44" s="27"/>
      <c r="N44" s="45">
        <v>7.4999999999999997E-3</v>
      </c>
      <c r="O44" s="9">
        <f t="shared" si="0"/>
        <v>3.1386749999999996E-3</v>
      </c>
      <c r="P44" s="9"/>
      <c r="Q44" s="9"/>
      <c r="R44" s="12">
        <v>8</v>
      </c>
      <c r="S44" s="6" t="s">
        <v>14</v>
      </c>
      <c r="T44" s="2" t="s">
        <v>28</v>
      </c>
      <c r="U44" s="2" t="s">
        <v>29</v>
      </c>
      <c r="V44" s="3"/>
      <c r="W44" s="2" t="s">
        <v>30</v>
      </c>
      <c r="X44" s="2"/>
      <c r="Y44" s="2" t="s">
        <v>42</v>
      </c>
      <c r="Z44" s="2" t="s">
        <v>31</v>
      </c>
      <c r="AA44" s="6"/>
      <c r="AB44" s="9"/>
      <c r="AC44" s="12">
        <v>8</v>
      </c>
      <c r="AD44" s="6" t="s">
        <v>14</v>
      </c>
      <c r="AE44" s="2" t="s">
        <v>28</v>
      </c>
      <c r="AF44" s="2" t="s">
        <v>29</v>
      </c>
      <c r="AG44" s="3"/>
      <c r="AH44" s="2" t="s">
        <v>30</v>
      </c>
      <c r="AI44" s="2"/>
      <c r="AJ44" s="2" t="s">
        <v>42</v>
      </c>
      <c r="AK44" s="2" t="s">
        <v>31</v>
      </c>
      <c r="AL44" s="6"/>
    </row>
    <row r="45" spans="1:38">
      <c r="A45" s="12">
        <v>10</v>
      </c>
      <c r="B45" s="6" t="s">
        <v>15</v>
      </c>
      <c r="C45" s="2" t="s">
        <v>28</v>
      </c>
      <c r="D45" s="6" t="s">
        <v>29</v>
      </c>
      <c r="E45" s="6"/>
      <c r="F45" s="5">
        <v>0.36974099999999999</v>
      </c>
      <c r="G45" s="5">
        <v>0.52768899999999996</v>
      </c>
      <c r="H45" s="4" t="s">
        <v>30</v>
      </c>
      <c r="I45" s="21" t="s">
        <v>71</v>
      </c>
      <c r="J45" s="2"/>
      <c r="K45" s="2"/>
      <c r="L45" s="6"/>
      <c r="M45" s="27"/>
      <c r="N45" s="45">
        <v>4.19E-2</v>
      </c>
      <c r="O45" s="9">
        <f t="shared" si="0"/>
        <v>1.5492147899999999E-2</v>
      </c>
      <c r="P45" s="9"/>
      <c r="Q45" s="9"/>
      <c r="R45" s="12">
        <v>9</v>
      </c>
      <c r="S45" s="6" t="s">
        <v>13</v>
      </c>
      <c r="T45" s="2" t="s">
        <v>28</v>
      </c>
      <c r="U45" s="2" t="s">
        <v>29</v>
      </c>
      <c r="V45" s="3"/>
      <c r="W45" s="2" t="s">
        <v>30</v>
      </c>
      <c r="X45" s="2"/>
      <c r="Y45" s="2" t="s">
        <v>42</v>
      </c>
      <c r="Z45" s="2" t="s">
        <v>31</v>
      </c>
      <c r="AA45" s="6"/>
      <c r="AB45" s="9"/>
      <c r="AC45" s="12">
        <v>9</v>
      </c>
      <c r="AD45" s="6" t="s">
        <v>13</v>
      </c>
      <c r="AE45" s="2" t="s">
        <v>28</v>
      </c>
      <c r="AF45" s="2" t="s">
        <v>29</v>
      </c>
      <c r="AG45" s="3"/>
      <c r="AH45" s="2" t="s">
        <v>30</v>
      </c>
      <c r="AI45" s="2"/>
      <c r="AJ45" s="2" t="s">
        <v>42</v>
      </c>
      <c r="AK45" s="2" t="s">
        <v>31</v>
      </c>
      <c r="AL45" s="6"/>
    </row>
    <row r="46" spans="1:38">
      <c r="A46" s="12">
        <v>11</v>
      </c>
      <c r="B46" s="6" t="s">
        <v>14</v>
      </c>
      <c r="C46" s="2" t="s">
        <v>28</v>
      </c>
      <c r="D46" s="6" t="s">
        <v>29</v>
      </c>
      <c r="E46" s="6"/>
      <c r="F46" s="5">
        <v>0.28420600000000001</v>
      </c>
      <c r="G46" s="5">
        <v>0.46796700000000002</v>
      </c>
      <c r="H46" s="4" t="s">
        <v>30</v>
      </c>
      <c r="I46" s="21" t="s">
        <v>71</v>
      </c>
      <c r="J46" s="2"/>
      <c r="K46" s="2"/>
      <c r="L46" s="6"/>
      <c r="M46" s="27"/>
      <c r="N46" s="45">
        <v>2.69E-2</v>
      </c>
      <c r="O46" s="9">
        <f t="shared" si="0"/>
        <v>7.6451414000000004E-3</v>
      </c>
      <c r="P46" s="9"/>
      <c r="Q46" s="9"/>
      <c r="R46" s="12">
        <v>10</v>
      </c>
      <c r="S46" s="6" t="s">
        <v>12</v>
      </c>
      <c r="T46" s="6" t="s">
        <v>28</v>
      </c>
      <c r="U46" s="2" t="s">
        <v>29</v>
      </c>
      <c r="V46" s="5"/>
      <c r="W46" s="4" t="s">
        <v>30</v>
      </c>
      <c r="X46" s="2"/>
      <c r="Y46" s="2" t="s">
        <v>42</v>
      </c>
      <c r="Z46" s="2" t="s">
        <v>31</v>
      </c>
      <c r="AA46" s="6"/>
      <c r="AB46" s="9"/>
      <c r="AC46" s="12">
        <v>10</v>
      </c>
      <c r="AD46" s="6" t="s">
        <v>12</v>
      </c>
      <c r="AE46" s="6" t="s">
        <v>28</v>
      </c>
      <c r="AF46" s="2" t="s">
        <v>29</v>
      </c>
      <c r="AG46" s="5"/>
      <c r="AH46" s="4" t="s">
        <v>30</v>
      </c>
      <c r="AI46" s="2"/>
      <c r="AJ46" s="2" t="s">
        <v>42</v>
      </c>
      <c r="AK46" s="2" t="s">
        <v>31</v>
      </c>
      <c r="AL46" s="6"/>
    </row>
    <row r="47" spans="1:38">
      <c r="A47" s="12">
        <v>12</v>
      </c>
      <c r="B47" s="6" t="s">
        <v>49</v>
      </c>
      <c r="C47" s="2" t="s">
        <v>28</v>
      </c>
      <c r="D47" s="6" t="s">
        <v>29</v>
      </c>
      <c r="E47" s="6"/>
      <c r="F47" s="5">
        <v>0.36039300000000002</v>
      </c>
      <c r="G47" s="5">
        <v>0.45465800000000001</v>
      </c>
      <c r="H47" s="4" t="s">
        <v>30</v>
      </c>
      <c r="I47" s="21" t="s">
        <v>71</v>
      </c>
      <c r="J47" s="2"/>
      <c r="K47" s="2"/>
      <c r="L47" s="6"/>
      <c r="M47" s="27"/>
      <c r="N47" s="45">
        <v>3.0000000000000001E-3</v>
      </c>
      <c r="O47" s="9">
        <f t="shared" si="0"/>
        <v>1.081179E-3</v>
      </c>
      <c r="P47" s="9"/>
      <c r="Q47" s="9"/>
      <c r="R47" s="12">
        <v>11</v>
      </c>
      <c r="S47" s="6" t="s">
        <v>11</v>
      </c>
      <c r="T47" s="6" t="s">
        <v>28</v>
      </c>
      <c r="U47" s="2" t="s">
        <v>29</v>
      </c>
      <c r="V47" s="5"/>
      <c r="W47" s="4" t="s">
        <v>30</v>
      </c>
      <c r="X47" s="2"/>
      <c r="Y47" s="2" t="s">
        <v>42</v>
      </c>
      <c r="Z47" s="2" t="s">
        <v>31</v>
      </c>
      <c r="AA47" s="6"/>
      <c r="AB47" s="9"/>
      <c r="AC47" s="12">
        <v>11</v>
      </c>
      <c r="AD47" s="6" t="s">
        <v>11</v>
      </c>
      <c r="AE47" s="6" t="s">
        <v>28</v>
      </c>
      <c r="AF47" s="2" t="s">
        <v>29</v>
      </c>
      <c r="AG47" s="5"/>
      <c r="AH47" s="4" t="s">
        <v>30</v>
      </c>
      <c r="AI47" s="2"/>
      <c r="AJ47" s="2" t="s">
        <v>42</v>
      </c>
      <c r="AK47" s="2" t="s">
        <v>31</v>
      </c>
      <c r="AL47" s="6"/>
    </row>
    <row r="48" spans="1:38">
      <c r="A48" s="12">
        <v>13</v>
      </c>
      <c r="B48" s="6" t="s">
        <v>13</v>
      </c>
      <c r="C48" s="2" t="s">
        <v>28</v>
      </c>
      <c r="D48" s="6" t="s">
        <v>29</v>
      </c>
      <c r="E48" s="6"/>
      <c r="F48" s="5">
        <v>0.60388799999999998</v>
      </c>
      <c r="G48" s="5">
        <v>0.65720400000000001</v>
      </c>
      <c r="H48" s="4" t="s">
        <v>30</v>
      </c>
      <c r="I48" s="21" t="s">
        <v>71</v>
      </c>
      <c r="J48" s="2"/>
      <c r="K48" s="2"/>
      <c r="L48" s="6"/>
      <c r="M48" s="27"/>
      <c r="N48" s="45">
        <v>0.1051</v>
      </c>
      <c r="O48" s="9">
        <f t="shared" si="0"/>
        <v>6.3468628799999996E-2</v>
      </c>
      <c r="P48" s="9">
        <f>+SUM(O48:O53)</f>
        <v>0.13116913719999998</v>
      </c>
      <c r="Q48" s="9">
        <f>+P48/SUM(N48:N53)</f>
        <v>0.52051244920634909</v>
      </c>
      <c r="R48" s="12">
        <v>12</v>
      </c>
      <c r="S48" s="6" t="s">
        <v>10</v>
      </c>
      <c r="T48" s="6" t="s">
        <v>28</v>
      </c>
      <c r="U48" s="2" t="s">
        <v>29</v>
      </c>
      <c r="V48" s="5"/>
      <c r="W48" s="4" t="s">
        <v>30</v>
      </c>
      <c r="X48" s="2"/>
      <c r="Y48" s="2" t="s">
        <v>42</v>
      </c>
      <c r="Z48" s="2" t="s">
        <v>31</v>
      </c>
      <c r="AA48" s="6"/>
      <c r="AB48" s="9"/>
      <c r="AC48" s="12">
        <v>12</v>
      </c>
      <c r="AD48" s="6" t="s">
        <v>10</v>
      </c>
      <c r="AE48" s="6" t="s">
        <v>28</v>
      </c>
      <c r="AF48" s="2" t="s">
        <v>29</v>
      </c>
      <c r="AG48" s="5"/>
      <c r="AH48" s="4" t="s">
        <v>30</v>
      </c>
      <c r="AI48" s="2"/>
      <c r="AJ48" s="2" t="s">
        <v>42</v>
      </c>
      <c r="AK48" s="2" t="s">
        <v>31</v>
      </c>
      <c r="AL48" s="6"/>
    </row>
    <row r="49" spans="1:38">
      <c r="A49" s="12">
        <v>14</v>
      </c>
      <c r="B49" s="6" t="s">
        <v>12</v>
      </c>
      <c r="C49" s="6" t="s">
        <v>28</v>
      </c>
      <c r="D49" s="6" t="s">
        <v>29</v>
      </c>
      <c r="E49" s="6"/>
      <c r="F49" s="5">
        <v>0.43752999999999997</v>
      </c>
      <c r="G49" s="5">
        <v>0.53954999999999997</v>
      </c>
      <c r="H49" s="4" t="s">
        <v>30</v>
      </c>
      <c r="I49" s="21" t="s">
        <v>71</v>
      </c>
      <c r="J49" s="2"/>
      <c r="K49" s="2"/>
      <c r="L49" s="6"/>
      <c r="M49" s="27"/>
      <c r="N49" s="45">
        <v>6.7599999999999993E-2</v>
      </c>
      <c r="O49" s="9">
        <f t="shared" si="0"/>
        <v>2.9577027999999995E-2</v>
      </c>
      <c r="P49" s="9"/>
      <c r="Q49" s="9"/>
      <c r="R49" s="12">
        <v>13</v>
      </c>
      <c r="S49" s="6" t="s">
        <v>9</v>
      </c>
      <c r="T49" s="6" t="s">
        <v>28</v>
      </c>
      <c r="U49" s="2" t="s">
        <v>29</v>
      </c>
      <c r="V49" s="5"/>
      <c r="W49" s="4" t="s">
        <v>30</v>
      </c>
      <c r="X49" s="2"/>
      <c r="Y49" s="2" t="s">
        <v>42</v>
      </c>
      <c r="Z49" s="2" t="s">
        <v>31</v>
      </c>
      <c r="AA49" s="6"/>
      <c r="AB49" s="9"/>
      <c r="AC49" s="12">
        <v>13</v>
      </c>
      <c r="AD49" s="6" t="s">
        <v>9</v>
      </c>
      <c r="AE49" s="6" t="s">
        <v>28</v>
      </c>
      <c r="AF49" s="2" t="s">
        <v>29</v>
      </c>
      <c r="AG49" s="5"/>
      <c r="AH49" s="4" t="s">
        <v>30</v>
      </c>
      <c r="AI49" s="2"/>
      <c r="AJ49" s="2" t="s">
        <v>42</v>
      </c>
      <c r="AK49" s="2" t="s">
        <v>31</v>
      </c>
      <c r="AL49" s="6"/>
    </row>
    <row r="50" spans="1:38">
      <c r="A50" s="12">
        <v>15</v>
      </c>
      <c r="B50" s="6" t="s">
        <v>50</v>
      </c>
      <c r="C50" s="6" t="s">
        <v>28</v>
      </c>
      <c r="D50" s="6" t="s">
        <v>29</v>
      </c>
      <c r="E50" s="6"/>
      <c r="F50" s="5">
        <v>0.54383499999999996</v>
      </c>
      <c r="G50" s="5">
        <v>0.58021500000000004</v>
      </c>
      <c r="H50" s="4" t="s">
        <v>30</v>
      </c>
      <c r="I50" s="21" t="s">
        <v>71</v>
      </c>
      <c r="J50" s="2"/>
      <c r="K50" s="2"/>
      <c r="L50" s="6"/>
      <c r="M50" s="27"/>
      <c r="N50" s="45">
        <v>7.4999999999999997E-3</v>
      </c>
      <c r="O50" s="9">
        <f t="shared" si="0"/>
        <v>4.0787624999999994E-3</v>
      </c>
      <c r="P50" s="9"/>
      <c r="Q50" s="9"/>
      <c r="R50" s="12">
        <v>14</v>
      </c>
      <c r="S50" s="6" t="s">
        <v>8</v>
      </c>
      <c r="T50" s="6" t="s">
        <v>28</v>
      </c>
      <c r="U50" s="2" t="s">
        <v>29</v>
      </c>
      <c r="V50" s="5"/>
      <c r="W50" s="4" t="s">
        <v>30</v>
      </c>
      <c r="X50" s="2"/>
      <c r="Y50" s="2" t="s">
        <v>42</v>
      </c>
      <c r="Z50" s="2" t="s">
        <v>31</v>
      </c>
      <c r="AA50" s="6"/>
      <c r="AB50" s="9"/>
      <c r="AC50" s="12">
        <v>14</v>
      </c>
      <c r="AD50" s="6" t="s">
        <v>8</v>
      </c>
      <c r="AE50" s="6" t="s">
        <v>28</v>
      </c>
      <c r="AF50" s="2" t="s">
        <v>29</v>
      </c>
      <c r="AG50" s="5"/>
      <c r="AH50" s="4" t="s">
        <v>30</v>
      </c>
      <c r="AI50" s="2"/>
      <c r="AJ50" s="2" t="s">
        <v>42</v>
      </c>
      <c r="AK50" s="2" t="s">
        <v>31</v>
      </c>
      <c r="AL50" s="6"/>
    </row>
    <row r="51" spans="1:38">
      <c r="A51" s="12">
        <v>16</v>
      </c>
      <c r="B51" s="6" t="s">
        <v>11</v>
      </c>
      <c r="C51" s="6" t="s">
        <v>28</v>
      </c>
      <c r="D51" s="6" t="s">
        <v>29</v>
      </c>
      <c r="E51" s="6"/>
      <c r="F51" s="5">
        <v>0.51050600000000002</v>
      </c>
      <c r="G51" s="5">
        <v>0.57121900000000003</v>
      </c>
      <c r="H51" s="4" t="s">
        <v>30</v>
      </c>
      <c r="I51" s="21" t="s">
        <v>71</v>
      </c>
      <c r="J51" s="2"/>
      <c r="K51" s="2"/>
      <c r="L51" s="6"/>
      <c r="M51" s="27"/>
      <c r="N51" s="45">
        <v>4.19E-2</v>
      </c>
      <c r="O51" s="9">
        <f t="shared" si="0"/>
        <v>2.1390201399999999E-2</v>
      </c>
      <c r="P51" s="9"/>
      <c r="Q51" s="9"/>
      <c r="R51" s="12">
        <v>15</v>
      </c>
      <c r="S51" s="6" t="s">
        <v>7</v>
      </c>
      <c r="T51" s="6" t="s">
        <v>28</v>
      </c>
      <c r="U51" s="2" t="s">
        <v>29</v>
      </c>
      <c r="V51" s="5"/>
      <c r="W51" s="4" t="s">
        <v>30</v>
      </c>
      <c r="X51" s="2"/>
      <c r="Y51" s="2" t="s">
        <v>42</v>
      </c>
      <c r="Z51" s="2" t="s">
        <v>31</v>
      </c>
      <c r="AA51" s="6"/>
      <c r="AB51" s="9"/>
      <c r="AC51" s="12">
        <v>15</v>
      </c>
      <c r="AD51" s="6" t="s">
        <v>7</v>
      </c>
      <c r="AE51" s="6" t="s">
        <v>28</v>
      </c>
      <c r="AF51" s="2" t="s">
        <v>29</v>
      </c>
      <c r="AG51" s="5"/>
      <c r="AH51" s="4" t="s">
        <v>30</v>
      </c>
      <c r="AI51" s="2"/>
      <c r="AJ51" s="2" t="s">
        <v>42</v>
      </c>
      <c r="AK51" s="2" t="s">
        <v>31</v>
      </c>
      <c r="AL51" s="6"/>
    </row>
    <row r="52" spans="1:38">
      <c r="A52" s="12">
        <v>17</v>
      </c>
      <c r="B52" s="6" t="s">
        <v>10</v>
      </c>
      <c r="C52" s="6" t="s">
        <v>28</v>
      </c>
      <c r="D52" s="6" t="s">
        <v>29</v>
      </c>
      <c r="E52" s="6"/>
      <c r="F52" s="5">
        <v>0.411325</v>
      </c>
      <c r="G52" s="5">
        <v>0.519482</v>
      </c>
      <c r="H52" s="4" t="s">
        <v>30</v>
      </c>
      <c r="I52" s="21" t="s">
        <v>71</v>
      </c>
      <c r="J52" s="2"/>
      <c r="K52" s="2"/>
      <c r="L52" s="6"/>
      <c r="M52" s="27"/>
      <c r="N52" s="45">
        <v>2.69E-2</v>
      </c>
      <c r="O52" s="9">
        <f t="shared" si="0"/>
        <v>1.1064642499999999E-2</v>
      </c>
      <c r="P52" s="9"/>
      <c r="Q52" s="9"/>
      <c r="R52" s="12">
        <v>16</v>
      </c>
      <c r="S52" s="6" t="s">
        <v>6</v>
      </c>
      <c r="T52" s="2" t="s">
        <v>28</v>
      </c>
      <c r="U52" s="2" t="s">
        <v>29</v>
      </c>
      <c r="V52" s="3"/>
      <c r="W52" s="2" t="s">
        <v>30</v>
      </c>
      <c r="X52" s="2"/>
      <c r="Y52" s="2" t="s">
        <v>42</v>
      </c>
      <c r="Z52" s="2" t="s">
        <v>31</v>
      </c>
      <c r="AA52" s="6"/>
      <c r="AB52" s="9"/>
      <c r="AC52" s="12">
        <v>16</v>
      </c>
      <c r="AD52" s="6" t="s">
        <v>6</v>
      </c>
      <c r="AE52" s="2" t="s">
        <v>28</v>
      </c>
      <c r="AF52" s="2" t="s">
        <v>29</v>
      </c>
      <c r="AG52" s="3"/>
      <c r="AH52" s="2" t="s">
        <v>30</v>
      </c>
      <c r="AI52" s="2"/>
      <c r="AJ52" s="2" t="s">
        <v>42</v>
      </c>
      <c r="AK52" s="2" t="s">
        <v>31</v>
      </c>
      <c r="AL52" s="6"/>
    </row>
    <row r="53" spans="1:38">
      <c r="A53" s="12">
        <v>18</v>
      </c>
      <c r="B53" s="6" t="s">
        <v>51</v>
      </c>
      <c r="C53" s="6" t="s">
        <v>28</v>
      </c>
      <c r="D53" s="6" t="s">
        <v>29</v>
      </c>
      <c r="E53" s="6"/>
      <c r="F53" s="5">
        <v>0.52995800000000004</v>
      </c>
      <c r="G53" s="5">
        <v>0.55270399999999997</v>
      </c>
      <c r="H53" s="4" t="s">
        <v>30</v>
      </c>
      <c r="I53" s="21" t="s">
        <v>71</v>
      </c>
      <c r="J53" s="2"/>
      <c r="K53" s="2"/>
      <c r="L53" s="6"/>
      <c r="M53" s="27"/>
      <c r="N53" s="45">
        <v>3.0000000000000001E-3</v>
      </c>
      <c r="O53" s="9">
        <f t="shared" si="0"/>
        <v>1.5898740000000002E-3</v>
      </c>
      <c r="P53" s="9"/>
      <c r="Q53" s="9"/>
      <c r="R53" s="12">
        <v>1</v>
      </c>
      <c r="S53" s="17" t="s">
        <v>21</v>
      </c>
      <c r="T53" s="17" t="s">
        <v>32</v>
      </c>
      <c r="U53" s="17" t="s">
        <v>29</v>
      </c>
      <c r="V53" s="16"/>
      <c r="W53" s="15" t="s">
        <v>30</v>
      </c>
      <c r="X53" s="14"/>
      <c r="Y53" s="14" t="s">
        <v>42</v>
      </c>
      <c r="Z53" s="14" t="s">
        <v>31</v>
      </c>
      <c r="AA53" s="17"/>
      <c r="AB53" s="9"/>
      <c r="AC53" s="12">
        <v>1</v>
      </c>
      <c r="AD53" s="17" t="s">
        <v>21</v>
      </c>
      <c r="AE53" s="17" t="s">
        <v>32</v>
      </c>
      <c r="AF53" s="17" t="s">
        <v>29</v>
      </c>
      <c r="AG53" s="16"/>
      <c r="AH53" s="15" t="s">
        <v>30</v>
      </c>
      <c r="AI53" s="14"/>
      <c r="AJ53" s="14" t="s">
        <v>42</v>
      </c>
      <c r="AK53" s="14" t="s">
        <v>31</v>
      </c>
      <c r="AL53" s="17"/>
    </row>
    <row r="54" spans="1:38">
      <c r="A54" s="12">
        <v>19</v>
      </c>
      <c r="B54" s="6" t="s">
        <v>9</v>
      </c>
      <c r="C54" s="6" t="s">
        <v>28</v>
      </c>
      <c r="D54" s="6" t="s">
        <v>29</v>
      </c>
      <c r="E54" s="6"/>
      <c r="F54" s="5">
        <v>0.60904100000000005</v>
      </c>
      <c r="G54" s="5">
        <v>0.63451299999999999</v>
      </c>
      <c r="H54" s="4" t="s">
        <v>30</v>
      </c>
      <c r="I54" s="21" t="s">
        <v>71</v>
      </c>
      <c r="J54" s="2"/>
      <c r="K54" s="2"/>
      <c r="L54" s="6"/>
      <c r="M54" s="27"/>
      <c r="N54" s="45">
        <v>0.104</v>
      </c>
      <c r="O54" s="9">
        <f t="shared" si="0"/>
        <v>6.3340264000000007E-2</v>
      </c>
      <c r="P54" s="9">
        <f>+SUM(O54:O59)</f>
        <v>0.12828190949999999</v>
      </c>
      <c r="Q54" s="9">
        <f>+P54/SUM(N54:N59)</f>
        <v>0.51456842960288807</v>
      </c>
      <c r="R54" s="12">
        <v>2</v>
      </c>
      <c r="S54" s="17" t="s">
        <v>20</v>
      </c>
      <c r="T54" s="17" t="s">
        <v>32</v>
      </c>
      <c r="U54" s="17" t="s">
        <v>29</v>
      </c>
      <c r="V54" s="16"/>
      <c r="W54" s="15" t="s">
        <v>30</v>
      </c>
      <c r="X54" s="14"/>
      <c r="Y54" s="14" t="s">
        <v>42</v>
      </c>
      <c r="Z54" s="14" t="s">
        <v>31</v>
      </c>
      <c r="AA54" s="17"/>
      <c r="AB54" s="9"/>
      <c r="AC54" s="12">
        <v>2</v>
      </c>
      <c r="AD54" s="17" t="s">
        <v>20</v>
      </c>
      <c r="AE54" s="17" t="s">
        <v>32</v>
      </c>
      <c r="AF54" s="17" t="s">
        <v>29</v>
      </c>
      <c r="AG54" s="16"/>
      <c r="AH54" s="15" t="s">
        <v>30</v>
      </c>
      <c r="AI54" s="14"/>
      <c r="AJ54" s="14" t="s">
        <v>42</v>
      </c>
      <c r="AK54" s="14" t="s">
        <v>31</v>
      </c>
      <c r="AL54" s="17"/>
    </row>
    <row r="55" spans="1:38">
      <c r="A55" s="12">
        <v>20</v>
      </c>
      <c r="B55" s="6" t="s">
        <v>8</v>
      </c>
      <c r="C55" s="6" t="s">
        <v>28</v>
      </c>
      <c r="D55" s="6" t="s">
        <v>29</v>
      </c>
      <c r="E55" s="6"/>
      <c r="F55" s="5">
        <v>0.42328300000000002</v>
      </c>
      <c r="G55" s="5">
        <v>0.52079500000000001</v>
      </c>
      <c r="H55" s="4" t="s">
        <v>30</v>
      </c>
      <c r="I55" s="21" t="s">
        <v>71</v>
      </c>
      <c r="J55" s="2"/>
      <c r="K55" s="2"/>
      <c r="L55" s="6"/>
      <c r="M55" s="27"/>
      <c r="N55" s="45">
        <v>6.6900000000000001E-2</v>
      </c>
      <c r="O55" s="9">
        <f t="shared" si="0"/>
        <v>2.8317632700000001E-2</v>
      </c>
      <c r="P55" s="9"/>
      <c r="Q55" s="9"/>
      <c r="R55" s="12">
        <v>3</v>
      </c>
      <c r="S55" s="17" t="s">
        <v>19</v>
      </c>
      <c r="T55" s="17" t="s">
        <v>32</v>
      </c>
      <c r="U55" s="17" t="s">
        <v>29</v>
      </c>
      <c r="V55" s="16"/>
      <c r="W55" s="15" t="s">
        <v>30</v>
      </c>
      <c r="X55" s="14"/>
      <c r="Y55" s="14" t="s">
        <v>42</v>
      </c>
      <c r="Z55" s="14" t="s">
        <v>31</v>
      </c>
      <c r="AA55" s="17"/>
      <c r="AB55" s="9"/>
      <c r="AC55" s="12">
        <v>3</v>
      </c>
      <c r="AD55" s="17" t="s">
        <v>19</v>
      </c>
      <c r="AE55" s="17" t="s">
        <v>32</v>
      </c>
      <c r="AF55" s="17" t="s">
        <v>29</v>
      </c>
      <c r="AG55" s="16"/>
      <c r="AH55" s="15" t="s">
        <v>30</v>
      </c>
      <c r="AI55" s="14"/>
      <c r="AJ55" s="14" t="s">
        <v>42</v>
      </c>
      <c r="AK55" s="14" t="s">
        <v>31</v>
      </c>
      <c r="AL55" s="17"/>
    </row>
    <row r="56" spans="1:38">
      <c r="A56" s="12">
        <v>21</v>
      </c>
      <c r="B56" s="6" t="s">
        <v>52</v>
      </c>
      <c r="C56" s="6" t="s">
        <v>28</v>
      </c>
      <c r="D56" s="6" t="s">
        <v>29</v>
      </c>
      <c r="E56" s="6"/>
      <c r="F56" s="5">
        <v>0.51097300000000001</v>
      </c>
      <c r="G56" s="5">
        <v>0.61388200000000004</v>
      </c>
      <c r="H56" s="4" t="s">
        <v>30</v>
      </c>
      <c r="I56" s="21" t="s">
        <v>71</v>
      </c>
      <c r="J56" s="2"/>
      <c r="K56" s="2"/>
      <c r="L56" s="6"/>
      <c r="M56" s="27"/>
      <c r="N56" s="45">
        <v>7.4000000000000003E-3</v>
      </c>
      <c r="O56" s="9">
        <f t="shared" si="0"/>
        <v>3.7812002000000003E-3</v>
      </c>
      <c r="P56" s="9"/>
      <c r="Q56" s="9"/>
      <c r="R56" s="12">
        <v>4</v>
      </c>
      <c r="S56" s="17" t="s">
        <v>18</v>
      </c>
      <c r="T56" s="17" t="s">
        <v>32</v>
      </c>
      <c r="U56" s="17" t="s">
        <v>29</v>
      </c>
      <c r="V56" s="16"/>
      <c r="W56" s="15" t="s">
        <v>30</v>
      </c>
      <c r="X56" s="14"/>
      <c r="Y56" s="14" t="s">
        <v>42</v>
      </c>
      <c r="Z56" s="14" t="s">
        <v>31</v>
      </c>
      <c r="AA56" s="17"/>
      <c r="AB56" s="9"/>
      <c r="AC56" s="12">
        <v>4</v>
      </c>
      <c r="AD56" s="17" t="s">
        <v>18</v>
      </c>
      <c r="AE56" s="17" t="s">
        <v>32</v>
      </c>
      <c r="AF56" s="17" t="s">
        <v>29</v>
      </c>
      <c r="AG56" s="16"/>
      <c r="AH56" s="15" t="s">
        <v>30</v>
      </c>
      <c r="AI56" s="14"/>
      <c r="AJ56" s="14" t="s">
        <v>42</v>
      </c>
      <c r="AK56" s="14" t="s">
        <v>31</v>
      </c>
      <c r="AL56" s="17"/>
    </row>
    <row r="57" spans="1:38">
      <c r="A57" s="12">
        <v>22</v>
      </c>
      <c r="B57" s="6" t="s">
        <v>7</v>
      </c>
      <c r="C57" s="6" t="s">
        <v>28</v>
      </c>
      <c r="D57" s="6" t="s">
        <v>29</v>
      </c>
      <c r="E57" s="6"/>
      <c r="F57" s="5">
        <v>0.49862899999999999</v>
      </c>
      <c r="G57" s="5">
        <v>0.55091199999999996</v>
      </c>
      <c r="H57" s="4" t="s">
        <v>30</v>
      </c>
      <c r="I57" s="21" t="s">
        <v>71</v>
      </c>
      <c r="J57" s="2"/>
      <c r="K57" s="2"/>
      <c r="L57" s="6"/>
      <c r="M57" s="27"/>
      <c r="N57" s="45">
        <v>4.1399999999999999E-2</v>
      </c>
      <c r="O57" s="9">
        <f t="shared" si="0"/>
        <v>2.0643240599999998E-2</v>
      </c>
      <c r="P57" s="9"/>
      <c r="Q57" s="9"/>
      <c r="R57" s="12">
        <v>5</v>
      </c>
      <c r="S57" s="17" t="s">
        <v>17</v>
      </c>
      <c r="T57" s="17" t="s">
        <v>32</v>
      </c>
      <c r="U57" s="17" t="s">
        <v>29</v>
      </c>
      <c r="V57" s="16"/>
      <c r="W57" s="15" t="s">
        <v>30</v>
      </c>
      <c r="X57" s="14"/>
      <c r="Y57" s="14" t="s">
        <v>42</v>
      </c>
      <c r="Z57" s="14" t="s">
        <v>31</v>
      </c>
      <c r="AA57" s="17"/>
      <c r="AB57" s="9"/>
      <c r="AC57" s="12">
        <v>5</v>
      </c>
      <c r="AD57" s="17" t="s">
        <v>17</v>
      </c>
      <c r="AE57" s="17" t="s">
        <v>32</v>
      </c>
      <c r="AF57" s="17" t="s">
        <v>29</v>
      </c>
      <c r="AG57" s="16"/>
      <c r="AH57" s="15" t="s">
        <v>30</v>
      </c>
      <c r="AI57" s="14"/>
      <c r="AJ57" s="14" t="s">
        <v>42</v>
      </c>
      <c r="AK57" s="14" t="s">
        <v>31</v>
      </c>
      <c r="AL57" s="17"/>
    </row>
    <row r="58" spans="1:38">
      <c r="A58" s="12">
        <v>23</v>
      </c>
      <c r="B58" s="6" t="s">
        <v>6</v>
      </c>
      <c r="C58" s="2" t="s">
        <v>28</v>
      </c>
      <c r="D58" s="6" t="s">
        <v>29</v>
      </c>
      <c r="E58" s="6"/>
      <c r="F58" s="5">
        <v>0.40503</v>
      </c>
      <c r="G58" s="5">
        <v>0.49947900000000001</v>
      </c>
      <c r="H58" s="4" t="s">
        <v>30</v>
      </c>
      <c r="I58" s="21" t="s">
        <v>71</v>
      </c>
      <c r="J58" s="2"/>
      <c r="K58" s="2"/>
      <c r="L58" s="6"/>
      <c r="M58" s="27"/>
      <c r="N58" s="45">
        <v>2.6599999999999999E-2</v>
      </c>
      <c r="O58" s="9">
        <f t="shared" si="0"/>
        <v>1.0773797999999999E-2</v>
      </c>
      <c r="P58" s="9"/>
      <c r="Q58" s="9"/>
      <c r="R58" s="12">
        <v>6</v>
      </c>
      <c r="S58" s="17" t="s">
        <v>16</v>
      </c>
      <c r="T58" s="17" t="s">
        <v>32</v>
      </c>
      <c r="U58" s="17" t="s">
        <v>29</v>
      </c>
      <c r="V58" s="16"/>
      <c r="W58" s="15" t="s">
        <v>30</v>
      </c>
      <c r="X58" s="14"/>
      <c r="Y58" s="14" t="s">
        <v>42</v>
      </c>
      <c r="Z58" s="14" t="s">
        <v>31</v>
      </c>
      <c r="AA58" s="17"/>
      <c r="AB58" s="9"/>
      <c r="AC58" s="12">
        <v>6</v>
      </c>
      <c r="AD58" s="17" t="s">
        <v>16</v>
      </c>
      <c r="AE58" s="17" t="s">
        <v>32</v>
      </c>
      <c r="AF58" s="17" t="s">
        <v>29</v>
      </c>
      <c r="AG58" s="16"/>
      <c r="AH58" s="15" t="s">
        <v>30</v>
      </c>
      <c r="AI58" s="14"/>
      <c r="AJ58" s="14" t="s">
        <v>42</v>
      </c>
      <c r="AK58" s="14" t="s">
        <v>31</v>
      </c>
      <c r="AL58" s="17"/>
    </row>
    <row r="59" spans="1:38">
      <c r="A59" s="12">
        <v>24</v>
      </c>
      <c r="B59" s="6" t="s">
        <v>53</v>
      </c>
      <c r="C59" s="2" t="s">
        <v>28</v>
      </c>
      <c r="D59" s="6" t="s">
        <v>29</v>
      </c>
      <c r="E59" s="6"/>
      <c r="F59" s="5">
        <v>0.47525800000000001</v>
      </c>
      <c r="G59" s="5">
        <v>0.53963899999999998</v>
      </c>
      <c r="H59" s="4" t="s">
        <v>30</v>
      </c>
      <c r="I59" s="21" t="s">
        <v>71</v>
      </c>
      <c r="J59" s="2"/>
      <c r="K59" s="2"/>
      <c r="L59" s="6"/>
      <c r="M59" s="27"/>
      <c r="N59" s="45">
        <v>3.0000000000000001E-3</v>
      </c>
      <c r="O59" s="9">
        <f t="shared" si="0"/>
        <v>1.4257740000000001E-3</v>
      </c>
      <c r="P59" s="9"/>
      <c r="Q59" s="9"/>
      <c r="R59" s="12">
        <v>7</v>
      </c>
      <c r="S59" s="17" t="s">
        <v>15</v>
      </c>
      <c r="T59" s="17" t="s">
        <v>32</v>
      </c>
      <c r="U59" s="14" t="s">
        <v>29</v>
      </c>
      <c r="V59" s="13"/>
      <c r="W59" s="14" t="s">
        <v>30</v>
      </c>
      <c r="X59" s="14"/>
      <c r="Y59" s="14" t="s">
        <v>42</v>
      </c>
      <c r="Z59" s="14" t="s">
        <v>31</v>
      </c>
      <c r="AA59" s="17"/>
      <c r="AB59" s="9"/>
      <c r="AC59" s="12">
        <v>7</v>
      </c>
      <c r="AD59" s="17" t="s">
        <v>15</v>
      </c>
      <c r="AE59" s="17" t="s">
        <v>32</v>
      </c>
      <c r="AF59" s="14" t="s">
        <v>29</v>
      </c>
      <c r="AG59" s="13"/>
      <c r="AH59" s="14" t="s">
        <v>30</v>
      </c>
      <c r="AI59" s="14"/>
      <c r="AJ59" s="14" t="s">
        <v>42</v>
      </c>
      <c r="AK59" s="14" t="s">
        <v>31</v>
      </c>
      <c r="AL59" s="17"/>
    </row>
    <row r="60" spans="1:38">
      <c r="A60" s="12"/>
      <c r="B60" s="6"/>
      <c r="C60" s="2"/>
      <c r="D60" s="6"/>
      <c r="E60" s="6"/>
      <c r="F60" s="30"/>
      <c r="G60" s="30"/>
      <c r="H60" s="4"/>
      <c r="I60" s="21"/>
      <c r="J60" s="2"/>
      <c r="K60" s="2"/>
      <c r="L60" s="6"/>
      <c r="M60" s="27"/>
      <c r="N60" s="27"/>
      <c r="O60" s="9"/>
      <c r="P60" s="9"/>
      <c r="Q60" s="9"/>
      <c r="R60" s="12">
        <v>8</v>
      </c>
      <c r="S60" s="17" t="s">
        <v>14</v>
      </c>
      <c r="T60" s="17" t="s">
        <v>32</v>
      </c>
      <c r="U60" s="14" t="s">
        <v>29</v>
      </c>
      <c r="V60" s="13"/>
      <c r="W60" s="14" t="s">
        <v>30</v>
      </c>
      <c r="X60" s="14"/>
      <c r="Y60" s="14" t="s">
        <v>42</v>
      </c>
      <c r="Z60" s="14" t="s">
        <v>31</v>
      </c>
      <c r="AA60" s="17"/>
      <c r="AB60" s="9"/>
      <c r="AC60" s="12">
        <v>8</v>
      </c>
      <c r="AD60" s="17" t="s">
        <v>14</v>
      </c>
      <c r="AE60" s="17" t="s">
        <v>32</v>
      </c>
      <c r="AF60" s="14" t="s">
        <v>29</v>
      </c>
      <c r="AG60" s="13"/>
      <c r="AH60" s="14" t="s">
        <v>30</v>
      </c>
      <c r="AI60" s="14"/>
      <c r="AJ60" s="14" t="s">
        <v>42</v>
      </c>
      <c r="AK60" s="14" t="s">
        <v>31</v>
      </c>
      <c r="AL60" s="17"/>
    </row>
    <row r="61" spans="1:38">
      <c r="A61" s="12"/>
      <c r="B61" s="6"/>
      <c r="C61" s="2"/>
      <c r="D61" s="6"/>
      <c r="E61" s="6"/>
      <c r="F61" s="5"/>
      <c r="G61" s="5"/>
      <c r="H61" s="4"/>
      <c r="I61" s="21"/>
      <c r="J61" s="2"/>
      <c r="K61" s="2"/>
      <c r="L61" s="6"/>
      <c r="M61" s="27"/>
      <c r="N61" s="27"/>
      <c r="O61" s="9"/>
      <c r="P61" s="9"/>
      <c r="Q61" s="9"/>
      <c r="R61" s="12">
        <v>9</v>
      </c>
      <c r="S61" s="17" t="s">
        <v>13</v>
      </c>
      <c r="T61" s="17" t="s">
        <v>32</v>
      </c>
      <c r="U61" s="14" t="s">
        <v>29</v>
      </c>
      <c r="V61" s="13"/>
      <c r="W61" s="14" t="s">
        <v>30</v>
      </c>
      <c r="X61" s="14"/>
      <c r="Y61" s="14" t="s">
        <v>42</v>
      </c>
      <c r="Z61" s="14" t="s">
        <v>31</v>
      </c>
      <c r="AA61" s="17"/>
      <c r="AB61" s="9"/>
      <c r="AC61" s="12">
        <v>9</v>
      </c>
      <c r="AD61" s="17" t="s">
        <v>13</v>
      </c>
      <c r="AE61" s="17" t="s">
        <v>32</v>
      </c>
      <c r="AF61" s="14" t="s">
        <v>29</v>
      </c>
      <c r="AG61" s="13"/>
      <c r="AH61" s="14" t="s">
        <v>30</v>
      </c>
      <c r="AI61" s="14"/>
      <c r="AJ61" s="14" t="s">
        <v>42</v>
      </c>
      <c r="AK61" s="14" t="s">
        <v>31</v>
      </c>
      <c r="AL61" s="17"/>
    </row>
    <row r="62" spans="1:38">
      <c r="A62" s="12"/>
      <c r="B62" s="6"/>
      <c r="C62" s="2"/>
      <c r="D62" s="2"/>
      <c r="E62" s="2"/>
      <c r="F62" s="5"/>
      <c r="G62" s="5"/>
      <c r="H62" s="2"/>
      <c r="I62" s="21"/>
      <c r="J62" s="2"/>
      <c r="K62" s="2"/>
      <c r="L62" s="6"/>
      <c r="M62" s="27"/>
      <c r="N62" s="27"/>
      <c r="O62" s="9"/>
      <c r="P62" s="9"/>
      <c r="Q62" s="9"/>
      <c r="R62" s="12">
        <v>10</v>
      </c>
      <c r="S62" s="17" t="s">
        <v>12</v>
      </c>
      <c r="T62" s="17" t="s">
        <v>32</v>
      </c>
      <c r="U62" s="14" t="s">
        <v>29</v>
      </c>
      <c r="V62" s="16"/>
      <c r="W62" s="15" t="s">
        <v>30</v>
      </c>
      <c r="X62" s="14"/>
      <c r="Y62" s="14" t="s">
        <v>42</v>
      </c>
      <c r="Z62" s="14" t="s">
        <v>31</v>
      </c>
      <c r="AA62" s="17"/>
      <c r="AB62" s="9"/>
      <c r="AC62" s="12">
        <v>10</v>
      </c>
      <c r="AD62" s="17" t="s">
        <v>12</v>
      </c>
      <c r="AE62" s="17" t="s">
        <v>32</v>
      </c>
      <c r="AF62" s="14" t="s">
        <v>29</v>
      </c>
      <c r="AG62" s="16"/>
      <c r="AH62" s="15" t="s">
        <v>30</v>
      </c>
      <c r="AI62" s="14"/>
      <c r="AJ62" s="14" t="s">
        <v>42</v>
      </c>
      <c r="AK62" s="14" t="s">
        <v>31</v>
      </c>
      <c r="AL62" s="17"/>
    </row>
    <row r="63" spans="1:38" ht="25.5">
      <c r="A63" s="12">
        <v>1</v>
      </c>
      <c r="B63" s="17" t="s">
        <v>21</v>
      </c>
      <c r="C63" s="17" t="s">
        <v>32</v>
      </c>
      <c r="D63" s="17" t="s">
        <v>29</v>
      </c>
      <c r="E63" s="17"/>
      <c r="F63" s="16">
        <v>0</v>
      </c>
      <c r="G63" s="16"/>
      <c r="H63" s="15" t="s">
        <v>30</v>
      </c>
      <c r="I63" s="21" t="s">
        <v>45</v>
      </c>
      <c r="J63" s="14" t="s">
        <v>42</v>
      </c>
      <c r="K63" s="14" t="s">
        <v>31</v>
      </c>
      <c r="L63" s="17"/>
      <c r="M63" s="26"/>
      <c r="N63" s="26"/>
      <c r="O63" s="9"/>
      <c r="P63" s="9"/>
      <c r="Q63" s="9"/>
      <c r="R63" s="12">
        <v>11</v>
      </c>
      <c r="S63" s="17" t="s">
        <v>11</v>
      </c>
      <c r="T63" s="17" t="s">
        <v>32</v>
      </c>
      <c r="U63" s="14" t="s">
        <v>29</v>
      </c>
      <c r="V63" s="16"/>
      <c r="W63" s="15" t="s">
        <v>30</v>
      </c>
      <c r="X63" s="14"/>
      <c r="Y63" s="14" t="s">
        <v>42</v>
      </c>
      <c r="Z63" s="14" t="s">
        <v>31</v>
      </c>
      <c r="AA63" s="17"/>
      <c r="AB63" s="9"/>
      <c r="AC63" s="12">
        <v>11</v>
      </c>
      <c r="AD63" s="17" t="s">
        <v>11</v>
      </c>
      <c r="AE63" s="17" t="s">
        <v>32</v>
      </c>
      <c r="AF63" s="14" t="s">
        <v>29</v>
      </c>
      <c r="AG63" s="16"/>
      <c r="AH63" s="15" t="s">
        <v>30</v>
      </c>
      <c r="AI63" s="14"/>
      <c r="AJ63" s="14" t="s">
        <v>42</v>
      </c>
      <c r="AK63" s="14" t="s">
        <v>31</v>
      </c>
      <c r="AL63" s="17"/>
    </row>
    <row r="64" spans="1:38" ht="25.5">
      <c r="A64" s="12">
        <v>2</v>
      </c>
      <c r="B64" s="17" t="s">
        <v>20</v>
      </c>
      <c r="C64" s="17" t="s">
        <v>32</v>
      </c>
      <c r="D64" s="17" t="s">
        <v>29</v>
      </c>
      <c r="E64" s="17"/>
      <c r="F64" s="16">
        <v>0</v>
      </c>
      <c r="G64" s="16"/>
      <c r="H64" s="15" t="s">
        <v>30</v>
      </c>
      <c r="I64" s="21" t="s">
        <v>45</v>
      </c>
      <c r="J64" s="14" t="s">
        <v>42</v>
      </c>
      <c r="K64" s="14" t="s">
        <v>31</v>
      </c>
      <c r="L64" s="17"/>
      <c r="M64" s="26"/>
      <c r="N64" s="26"/>
      <c r="O64" s="9"/>
      <c r="P64" s="9"/>
      <c r="Q64" s="9"/>
      <c r="R64" s="12">
        <v>12</v>
      </c>
      <c r="S64" s="17" t="s">
        <v>10</v>
      </c>
      <c r="T64" s="17" t="s">
        <v>32</v>
      </c>
      <c r="U64" s="14" t="s">
        <v>29</v>
      </c>
      <c r="V64" s="16"/>
      <c r="W64" s="15" t="s">
        <v>30</v>
      </c>
      <c r="X64" s="14"/>
      <c r="Y64" s="14" t="s">
        <v>42</v>
      </c>
      <c r="Z64" s="14" t="s">
        <v>31</v>
      </c>
      <c r="AA64" s="17"/>
      <c r="AB64" s="9"/>
      <c r="AC64" s="12">
        <v>12</v>
      </c>
      <c r="AD64" s="17" t="s">
        <v>10</v>
      </c>
      <c r="AE64" s="17" t="s">
        <v>32</v>
      </c>
      <c r="AF64" s="14" t="s">
        <v>29</v>
      </c>
      <c r="AG64" s="16"/>
      <c r="AH64" s="15" t="s">
        <v>30</v>
      </c>
      <c r="AI64" s="14"/>
      <c r="AJ64" s="14" t="s">
        <v>42</v>
      </c>
      <c r="AK64" s="14" t="s">
        <v>31</v>
      </c>
      <c r="AL64" s="17"/>
    </row>
    <row r="65" spans="1:38" ht="25.5">
      <c r="A65" s="12">
        <v>3</v>
      </c>
      <c r="B65" s="17" t="s">
        <v>19</v>
      </c>
      <c r="C65" s="17" t="s">
        <v>32</v>
      </c>
      <c r="D65" s="17" t="s">
        <v>29</v>
      </c>
      <c r="E65" s="17"/>
      <c r="F65" s="16">
        <v>0</v>
      </c>
      <c r="G65" s="16"/>
      <c r="H65" s="15" t="s">
        <v>30</v>
      </c>
      <c r="I65" s="21" t="s">
        <v>45</v>
      </c>
      <c r="J65" s="14" t="s">
        <v>42</v>
      </c>
      <c r="K65" s="14" t="s">
        <v>31</v>
      </c>
      <c r="L65" s="17"/>
      <c r="M65" s="26"/>
      <c r="N65" s="26"/>
      <c r="O65" s="9"/>
      <c r="P65" s="9"/>
      <c r="Q65" s="9"/>
      <c r="R65" s="12">
        <v>13</v>
      </c>
      <c r="S65" s="17" t="s">
        <v>9</v>
      </c>
      <c r="T65" s="17" t="s">
        <v>32</v>
      </c>
      <c r="U65" s="14" t="s">
        <v>29</v>
      </c>
      <c r="V65" s="16"/>
      <c r="W65" s="15" t="s">
        <v>30</v>
      </c>
      <c r="X65" s="14"/>
      <c r="Y65" s="14" t="s">
        <v>42</v>
      </c>
      <c r="Z65" s="14" t="s">
        <v>31</v>
      </c>
      <c r="AA65" s="17"/>
      <c r="AB65" s="9"/>
      <c r="AC65" s="12">
        <v>13</v>
      </c>
      <c r="AD65" s="17" t="s">
        <v>9</v>
      </c>
      <c r="AE65" s="17" t="s">
        <v>32</v>
      </c>
      <c r="AF65" s="14" t="s">
        <v>29</v>
      </c>
      <c r="AG65" s="16"/>
      <c r="AH65" s="15" t="s">
        <v>30</v>
      </c>
      <c r="AI65" s="14"/>
      <c r="AJ65" s="14" t="s">
        <v>42</v>
      </c>
      <c r="AK65" s="14" t="s">
        <v>31</v>
      </c>
      <c r="AL65" s="17"/>
    </row>
    <row r="66" spans="1:38" ht="25.5">
      <c r="A66" s="12">
        <v>4</v>
      </c>
      <c r="B66" s="17" t="s">
        <v>18</v>
      </c>
      <c r="C66" s="17" t="s">
        <v>32</v>
      </c>
      <c r="D66" s="17" t="s">
        <v>29</v>
      </c>
      <c r="E66" s="17"/>
      <c r="F66" s="16">
        <v>0</v>
      </c>
      <c r="G66" s="16"/>
      <c r="H66" s="15" t="s">
        <v>30</v>
      </c>
      <c r="I66" s="21" t="s">
        <v>45</v>
      </c>
      <c r="J66" s="14" t="s">
        <v>42</v>
      </c>
      <c r="K66" s="14" t="s">
        <v>31</v>
      </c>
      <c r="L66" s="17"/>
      <c r="M66" s="26"/>
      <c r="N66" s="26"/>
      <c r="O66" s="9"/>
      <c r="P66" s="9"/>
      <c r="Q66" s="9"/>
      <c r="R66" s="12">
        <v>14</v>
      </c>
      <c r="S66" s="17" t="s">
        <v>8</v>
      </c>
      <c r="T66" s="17" t="s">
        <v>32</v>
      </c>
      <c r="U66" s="14" t="s">
        <v>29</v>
      </c>
      <c r="V66" s="16"/>
      <c r="W66" s="15" t="s">
        <v>30</v>
      </c>
      <c r="X66" s="14"/>
      <c r="Y66" s="14" t="s">
        <v>42</v>
      </c>
      <c r="Z66" s="14" t="s">
        <v>31</v>
      </c>
      <c r="AA66" s="17"/>
      <c r="AB66" s="9"/>
      <c r="AC66" s="12">
        <v>14</v>
      </c>
      <c r="AD66" s="17" t="s">
        <v>8</v>
      </c>
      <c r="AE66" s="17" t="s">
        <v>32</v>
      </c>
      <c r="AF66" s="14" t="s">
        <v>29</v>
      </c>
      <c r="AG66" s="16"/>
      <c r="AH66" s="15" t="s">
        <v>30</v>
      </c>
      <c r="AI66" s="14"/>
      <c r="AJ66" s="14" t="s">
        <v>42</v>
      </c>
      <c r="AK66" s="14" t="s">
        <v>31</v>
      </c>
      <c r="AL66" s="17"/>
    </row>
    <row r="67" spans="1:38" ht="25.5">
      <c r="A67" s="12">
        <v>5</v>
      </c>
      <c r="B67" s="17" t="s">
        <v>17</v>
      </c>
      <c r="C67" s="17" t="s">
        <v>32</v>
      </c>
      <c r="D67" s="17" t="s">
        <v>29</v>
      </c>
      <c r="E67" s="17"/>
      <c r="F67" s="16">
        <v>0</v>
      </c>
      <c r="G67" s="16"/>
      <c r="H67" s="15" t="s">
        <v>30</v>
      </c>
      <c r="I67" s="21" t="s">
        <v>45</v>
      </c>
      <c r="J67" s="14" t="s">
        <v>42</v>
      </c>
      <c r="K67" s="14" t="s">
        <v>31</v>
      </c>
      <c r="L67" s="17"/>
      <c r="M67" s="26"/>
      <c r="N67" s="26"/>
      <c r="O67" s="9"/>
      <c r="P67" s="9"/>
      <c r="Q67" s="9"/>
      <c r="R67" s="12">
        <v>15</v>
      </c>
      <c r="S67" s="17" t="s">
        <v>7</v>
      </c>
      <c r="T67" s="17" t="s">
        <v>32</v>
      </c>
      <c r="U67" s="14" t="s">
        <v>29</v>
      </c>
      <c r="V67" s="16"/>
      <c r="W67" s="15" t="s">
        <v>30</v>
      </c>
      <c r="X67" s="14"/>
      <c r="Y67" s="14" t="s">
        <v>42</v>
      </c>
      <c r="Z67" s="14" t="s">
        <v>31</v>
      </c>
      <c r="AA67" s="17"/>
      <c r="AB67" s="9"/>
      <c r="AC67" s="12">
        <v>15</v>
      </c>
      <c r="AD67" s="17" t="s">
        <v>7</v>
      </c>
      <c r="AE67" s="17" t="s">
        <v>32</v>
      </c>
      <c r="AF67" s="14" t="s">
        <v>29</v>
      </c>
      <c r="AG67" s="16"/>
      <c r="AH67" s="15" t="s">
        <v>30</v>
      </c>
      <c r="AI67" s="14"/>
      <c r="AJ67" s="14" t="s">
        <v>42</v>
      </c>
      <c r="AK67" s="14" t="s">
        <v>31</v>
      </c>
      <c r="AL67" s="17"/>
    </row>
    <row r="68" spans="1:38" ht="25.5">
      <c r="A68" s="12">
        <v>6</v>
      </c>
      <c r="B68" s="17" t="s">
        <v>16</v>
      </c>
      <c r="C68" s="17" t="s">
        <v>32</v>
      </c>
      <c r="D68" s="17" t="s">
        <v>29</v>
      </c>
      <c r="E68" s="17"/>
      <c r="F68" s="16">
        <v>0</v>
      </c>
      <c r="G68" s="16"/>
      <c r="H68" s="15" t="s">
        <v>30</v>
      </c>
      <c r="I68" s="21" t="s">
        <v>45</v>
      </c>
      <c r="J68" s="14" t="s">
        <v>42</v>
      </c>
      <c r="K68" s="14" t="s">
        <v>31</v>
      </c>
      <c r="L68" s="17"/>
      <c r="M68" s="26"/>
      <c r="N68" s="26"/>
      <c r="O68" s="9"/>
      <c r="P68" s="9"/>
      <c r="Q68" s="9"/>
      <c r="R68" s="12">
        <v>16</v>
      </c>
      <c r="S68" s="17" t="s">
        <v>6</v>
      </c>
      <c r="T68" s="17" t="s">
        <v>32</v>
      </c>
      <c r="U68" s="14" t="s">
        <v>29</v>
      </c>
      <c r="V68" s="13"/>
      <c r="W68" s="14" t="s">
        <v>30</v>
      </c>
      <c r="X68" s="14"/>
      <c r="Y68" s="14" t="s">
        <v>42</v>
      </c>
      <c r="Z68" s="14" t="s">
        <v>31</v>
      </c>
      <c r="AA68" s="17"/>
      <c r="AB68" s="9"/>
      <c r="AC68" s="12">
        <v>16</v>
      </c>
      <c r="AD68" s="17" t="s">
        <v>6</v>
      </c>
      <c r="AE68" s="17" t="s">
        <v>32</v>
      </c>
      <c r="AF68" s="14" t="s">
        <v>29</v>
      </c>
      <c r="AG68" s="13"/>
      <c r="AH68" s="14" t="s">
        <v>30</v>
      </c>
      <c r="AI68" s="14"/>
      <c r="AJ68" s="14" t="s">
        <v>42</v>
      </c>
      <c r="AK68" s="14" t="s">
        <v>31</v>
      </c>
      <c r="AL68" s="17"/>
    </row>
    <row r="69" spans="1:38" ht="25.5">
      <c r="A69" s="12">
        <v>7</v>
      </c>
      <c r="B69" s="17" t="s">
        <v>15</v>
      </c>
      <c r="C69" s="17" t="s">
        <v>32</v>
      </c>
      <c r="D69" s="14" t="s">
        <v>29</v>
      </c>
      <c r="E69" s="14"/>
      <c r="F69" s="13">
        <v>0</v>
      </c>
      <c r="G69" s="13"/>
      <c r="H69" s="14" t="s">
        <v>30</v>
      </c>
      <c r="I69" s="21" t="s">
        <v>45</v>
      </c>
      <c r="J69" s="14" t="s">
        <v>42</v>
      </c>
      <c r="K69" s="14" t="s">
        <v>31</v>
      </c>
      <c r="L69" s="17"/>
      <c r="M69" s="26"/>
      <c r="N69" s="26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38" ht="25.5">
      <c r="A70" s="12">
        <v>8</v>
      </c>
      <c r="B70" s="17" t="s">
        <v>14</v>
      </c>
      <c r="C70" s="17" t="s">
        <v>32</v>
      </c>
      <c r="D70" s="14" t="s">
        <v>29</v>
      </c>
      <c r="E70" s="14"/>
      <c r="F70" s="13">
        <v>0</v>
      </c>
      <c r="G70" s="13"/>
      <c r="H70" s="14" t="s">
        <v>30</v>
      </c>
      <c r="I70" s="21" t="s">
        <v>45</v>
      </c>
      <c r="J70" s="14" t="s">
        <v>42</v>
      </c>
      <c r="K70" s="14" t="s">
        <v>31</v>
      </c>
      <c r="L70" s="17"/>
      <c r="M70" s="26"/>
      <c r="N70" s="26"/>
      <c r="O70"/>
      <c r="Q70" s="18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38" ht="25.5">
      <c r="A71" s="12">
        <v>9</v>
      </c>
      <c r="B71" s="17" t="s">
        <v>13</v>
      </c>
      <c r="C71" s="17" t="s">
        <v>32</v>
      </c>
      <c r="D71" s="14" t="s">
        <v>29</v>
      </c>
      <c r="E71" s="14"/>
      <c r="F71" s="13">
        <v>0</v>
      </c>
      <c r="G71" s="13"/>
      <c r="H71" s="14" t="s">
        <v>30</v>
      </c>
      <c r="I71" s="21" t="s">
        <v>45</v>
      </c>
      <c r="J71" s="14" t="s">
        <v>42</v>
      </c>
      <c r="K71" s="14" t="s">
        <v>31</v>
      </c>
      <c r="L71" s="17"/>
      <c r="M71" s="26"/>
      <c r="N71" s="26"/>
      <c r="O71"/>
      <c r="Q71" s="18"/>
    </row>
    <row r="72" spans="1:38" ht="25.5">
      <c r="A72" s="12">
        <v>10</v>
      </c>
      <c r="B72" s="17" t="s">
        <v>12</v>
      </c>
      <c r="C72" s="17" t="s">
        <v>32</v>
      </c>
      <c r="D72" s="14" t="s">
        <v>29</v>
      </c>
      <c r="E72" s="14"/>
      <c r="F72" s="16">
        <v>0</v>
      </c>
      <c r="G72" s="16"/>
      <c r="H72" s="15" t="s">
        <v>30</v>
      </c>
      <c r="I72" s="21" t="s">
        <v>45</v>
      </c>
      <c r="J72" s="14" t="s">
        <v>42</v>
      </c>
      <c r="K72" s="14" t="s">
        <v>31</v>
      </c>
      <c r="L72" s="17"/>
      <c r="M72" s="26"/>
      <c r="N72" s="26"/>
      <c r="O72"/>
      <c r="Q72" s="18"/>
    </row>
    <row r="73" spans="1:38" ht="25.5">
      <c r="A73" s="12">
        <v>11</v>
      </c>
      <c r="B73" s="17" t="s">
        <v>11</v>
      </c>
      <c r="C73" s="17" t="s">
        <v>32</v>
      </c>
      <c r="D73" s="14" t="s">
        <v>29</v>
      </c>
      <c r="E73" s="14"/>
      <c r="F73" s="16">
        <v>0</v>
      </c>
      <c r="G73" s="16"/>
      <c r="H73" s="15" t="s">
        <v>30</v>
      </c>
      <c r="I73" s="21" t="s">
        <v>45</v>
      </c>
      <c r="J73" s="14" t="s">
        <v>42</v>
      </c>
      <c r="K73" s="14" t="s">
        <v>31</v>
      </c>
      <c r="L73" s="17"/>
      <c r="M73" s="26"/>
      <c r="N73" s="26"/>
      <c r="O73"/>
      <c r="Q73" s="18"/>
    </row>
    <row r="74" spans="1:38" ht="25.5">
      <c r="A74" s="12">
        <v>12</v>
      </c>
      <c r="B74" s="17" t="s">
        <v>10</v>
      </c>
      <c r="C74" s="17" t="s">
        <v>32</v>
      </c>
      <c r="D74" s="14" t="s">
        <v>29</v>
      </c>
      <c r="E74" s="14"/>
      <c r="F74" s="16">
        <v>0</v>
      </c>
      <c r="G74" s="16"/>
      <c r="H74" s="15" t="s">
        <v>30</v>
      </c>
      <c r="I74" s="21" t="s">
        <v>45</v>
      </c>
      <c r="J74" s="14" t="s">
        <v>42</v>
      </c>
      <c r="K74" s="14" t="s">
        <v>31</v>
      </c>
      <c r="L74" s="17"/>
      <c r="M74" s="26"/>
      <c r="N74" s="26"/>
      <c r="O74"/>
      <c r="Q74" s="18"/>
    </row>
    <row r="75" spans="1:38" ht="25.5">
      <c r="A75" s="12">
        <v>13</v>
      </c>
      <c r="B75" s="17" t="s">
        <v>9</v>
      </c>
      <c r="C75" s="17" t="s">
        <v>32</v>
      </c>
      <c r="D75" s="14" t="s">
        <v>29</v>
      </c>
      <c r="E75" s="14"/>
      <c r="F75" s="16">
        <v>0</v>
      </c>
      <c r="G75" s="16"/>
      <c r="H75" s="15" t="s">
        <v>30</v>
      </c>
      <c r="I75" s="21" t="s">
        <v>45</v>
      </c>
      <c r="J75" s="14" t="s">
        <v>42</v>
      </c>
      <c r="K75" s="14" t="s">
        <v>31</v>
      </c>
      <c r="L75" s="17"/>
      <c r="M75" s="26"/>
      <c r="N75" s="26"/>
      <c r="O75"/>
      <c r="Q75" s="18"/>
    </row>
    <row r="76" spans="1:38" ht="25.5">
      <c r="A76" s="12">
        <v>14</v>
      </c>
      <c r="B76" s="17" t="s">
        <v>8</v>
      </c>
      <c r="C76" s="17" t="s">
        <v>32</v>
      </c>
      <c r="D76" s="14" t="s">
        <v>29</v>
      </c>
      <c r="E76" s="14"/>
      <c r="F76" s="16">
        <v>0</v>
      </c>
      <c r="G76" s="16"/>
      <c r="H76" s="15" t="s">
        <v>30</v>
      </c>
      <c r="I76" s="21" t="s">
        <v>45</v>
      </c>
      <c r="J76" s="14" t="s">
        <v>42</v>
      </c>
      <c r="K76" s="14" t="s">
        <v>31</v>
      </c>
      <c r="L76" s="17"/>
      <c r="M76" s="26"/>
      <c r="N76" s="26"/>
      <c r="O76"/>
      <c r="Q76" s="18"/>
    </row>
    <row r="77" spans="1:38" ht="25.5">
      <c r="A77" s="12">
        <v>15</v>
      </c>
      <c r="B77" s="17" t="s">
        <v>7</v>
      </c>
      <c r="C77" s="17" t="s">
        <v>32</v>
      </c>
      <c r="D77" s="14" t="s">
        <v>29</v>
      </c>
      <c r="E77" s="14"/>
      <c r="F77" s="16">
        <v>0</v>
      </c>
      <c r="G77" s="16"/>
      <c r="H77" s="15" t="s">
        <v>30</v>
      </c>
      <c r="I77" s="21" t="s">
        <v>45</v>
      </c>
      <c r="J77" s="14" t="s">
        <v>42</v>
      </c>
      <c r="K77" s="14" t="s">
        <v>31</v>
      </c>
      <c r="L77" s="17"/>
      <c r="M77" s="26"/>
      <c r="N77" s="26"/>
      <c r="O77"/>
      <c r="Q77" s="18"/>
    </row>
    <row r="78" spans="1:38" ht="25.5">
      <c r="A78" s="12">
        <v>16</v>
      </c>
      <c r="B78" s="17" t="s">
        <v>6</v>
      </c>
      <c r="C78" s="17" t="s">
        <v>32</v>
      </c>
      <c r="D78" s="14" t="s">
        <v>29</v>
      </c>
      <c r="E78" s="14"/>
      <c r="F78" s="13">
        <v>0</v>
      </c>
      <c r="G78" s="13"/>
      <c r="H78" s="14" t="s">
        <v>30</v>
      </c>
      <c r="I78" s="21" t="s">
        <v>45</v>
      </c>
      <c r="J78" s="14" t="s">
        <v>42</v>
      </c>
      <c r="K78" s="14" t="s">
        <v>31</v>
      </c>
      <c r="L78" s="17"/>
      <c r="M78" s="26"/>
      <c r="N78" s="26"/>
      <c r="O78"/>
      <c r="Q78" s="18"/>
    </row>
    <row r="79" spans="1:38">
      <c r="A79" s="9"/>
      <c r="B79" s="8"/>
      <c r="C79" s="8"/>
      <c r="D79" s="8"/>
      <c r="E79" s="8"/>
      <c r="F79" s="8"/>
      <c r="G79" s="8"/>
      <c r="H79" s="8"/>
      <c r="I79" s="20"/>
      <c r="J79" s="9"/>
      <c r="K79" s="9"/>
      <c r="L79" s="9"/>
      <c r="M79" s="9"/>
      <c r="N79" s="9"/>
      <c r="O79"/>
      <c r="Q79" s="18"/>
    </row>
    <row r="80" spans="1:38">
      <c r="A80" s="9"/>
      <c r="B80" s="8"/>
      <c r="C80" s="8"/>
      <c r="D80" s="8"/>
      <c r="E80" s="8"/>
      <c r="F80" s="8"/>
      <c r="G80" s="8"/>
      <c r="H80" s="8"/>
      <c r="I80" s="8"/>
      <c r="J80" s="9"/>
      <c r="K80" s="9"/>
      <c r="L80" s="9"/>
      <c r="M80" s="9"/>
      <c r="N80" s="9"/>
      <c r="O80"/>
      <c r="Q80" s="18"/>
    </row>
    <row r="81" spans="7:17">
      <c r="G81" s="32"/>
      <c r="L81"/>
      <c r="N81" s="18"/>
      <c r="O81"/>
      <c r="Q81" s="18"/>
    </row>
    <row r="82" spans="7:17">
      <c r="G82" s="32"/>
      <c r="L82"/>
      <c r="N82" s="18"/>
      <c r="O82"/>
      <c r="Q82" s="18"/>
    </row>
    <row r="83" spans="7:17">
      <c r="G83" s="32"/>
      <c r="L83"/>
      <c r="N83" s="18"/>
      <c r="O83"/>
      <c r="Q83" s="18"/>
    </row>
    <row r="84" spans="7:17">
      <c r="G84" s="32"/>
      <c r="L84"/>
      <c r="N84" s="18"/>
      <c r="O84"/>
      <c r="Q84" s="18"/>
    </row>
    <row r="85" spans="7:17">
      <c r="G85" s="32"/>
      <c r="L85"/>
      <c r="N85" s="18"/>
      <c r="O85"/>
      <c r="Q85" s="1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48"/>
  <sheetViews>
    <sheetView zoomScale="70" zoomScaleNormal="70" workbookViewId="0">
      <selection activeCell="B1" sqref="B1"/>
    </sheetView>
  </sheetViews>
  <sheetFormatPr defaultRowHeight="15"/>
  <cols>
    <col min="2" max="2" width="19" customWidth="1"/>
    <col min="4" max="4" width="24.42578125" customWidth="1"/>
    <col min="5" max="5" width="24.42578125" style="18" customWidth="1"/>
    <col min="6" max="6" width="24.42578125" style="32" customWidth="1"/>
    <col min="9" max="9" width="37.28515625" customWidth="1"/>
  </cols>
  <sheetData>
    <row r="1" spans="1:35">
      <c r="A1" s="9" t="s">
        <v>41</v>
      </c>
      <c r="B1" s="8"/>
      <c r="C1" s="8"/>
      <c r="D1" s="8">
        <v>2015</v>
      </c>
      <c r="E1" s="8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>
      <c r="A2" s="9"/>
      <c r="B2" s="8"/>
      <c r="C2" s="8"/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>
      <c r="A3" s="9"/>
      <c r="B3" s="11"/>
      <c r="C3" s="8"/>
      <c r="D3" s="8"/>
      <c r="E3" s="8"/>
      <c r="F3" s="8"/>
      <c r="G3" s="8"/>
      <c r="H3" s="8"/>
      <c r="I3" s="8" t="s">
        <v>40</v>
      </c>
      <c r="J3" s="9"/>
      <c r="K3" s="9"/>
      <c r="L3" s="9"/>
      <c r="M3" s="9"/>
    </row>
    <row r="4" spans="1:35">
      <c r="A4" s="12"/>
      <c r="C4" s="12"/>
      <c r="D4" s="12"/>
      <c r="E4" s="12"/>
      <c r="F4" s="40"/>
      <c r="G4" s="12"/>
      <c r="H4" s="10"/>
      <c r="I4" s="10"/>
      <c r="J4" s="10"/>
      <c r="K4" s="10"/>
      <c r="L4" s="12"/>
      <c r="M4" s="9"/>
    </row>
    <row r="5" spans="1:35">
      <c r="A5" s="12"/>
      <c r="B5" s="7" t="s">
        <v>1</v>
      </c>
      <c r="C5" s="1" t="s">
        <v>2</v>
      </c>
      <c r="D5" s="1" t="s">
        <v>3</v>
      </c>
      <c r="E5" s="1" t="s">
        <v>22</v>
      </c>
      <c r="F5" s="33" t="s">
        <v>79</v>
      </c>
      <c r="G5" s="1" t="s">
        <v>5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4</v>
      </c>
      <c r="M5" s="9"/>
    </row>
    <row r="6" spans="1:35">
      <c r="A6" s="12">
        <v>1</v>
      </c>
      <c r="B6" s="6" t="s">
        <v>21</v>
      </c>
      <c r="C6" s="6" t="s">
        <v>28</v>
      </c>
      <c r="D6" s="6" t="s">
        <v>29</v>
      </c>
      <c r="E6" s="6"/>
      <c r="F6" s="50">
        <v>0.92772317199999998</v>
      </c>
      <c r="G6" s="5">
        <v>0.92772317199999998</v>
      </c>
      <c r="H6" s="4" t="s">
        <v>30</v>
      </c>
      <c r="I6" s="2" t="s">
        <v>54</v>
      </c>
      <c r="J6" s="2"/>
      <c r="K6" s="2"/>
      <c r="L6" s="6"/>
      <c r="M6" s="9"/>
      <c r="N6" s="45">
        <v>0.10290000000000001</v>
      </c>
    </row>
    <row r="7" spans="1:35">
      <c r="A7" s="12">
        <v>2</v>
      </c>
      <c r="B7" s="6" t="s">
        <v>20</v>
      </c>
      <c r="C7" s="6" t="s">
        <v>28</v>
      </c>
      <c r="D7" s="6" t="s">
        <v>29</v>
      </c>
      <c r="E7" s="6"/>
      <c r="F7" s="50">
        <v>0.949233565</v>
      </c>
      <c r="G7" s="5">
        <v>0.949233565</v>
      </c>
      <c r="H7" s="4" t="s">
        <v>30</v>
      </c>
      <c r="I7" s="2" t="s">
        <v>54</v>
      </c>
      <c r="J7" s="2"/>
      <c r="K7" s="2"/>
      <c r="L7" s="6"/>
      <c r="M7" s="9"/>
      <c r="N7" s="45">
        <v>6.6100000000000006E-2</v>
      </c>
    </row>
    <row r="8" spans="1:35" s="18" customFormat="1">
      <c r="A8" s="12">
        <v>3</v>
      </c>
      <c r="B8" s="6" t="s">
        <v>46</v>
      </c>
      <c r="C8" s="6" t="s">
        <v>28</v>
      </c>
      <c r="D8" s="6" t="s">
        <v>29</v>
      </c>
      <c r="E8" s="6"/>
      <c r="F8" s="50">
        <v>0.94391073999999997</v>
      </c>
      <c r="G8" s="5">
        <v>0.94391073999999997</v>
      </c>
      <c r="H8" s="4" t="s">
        <v>30</v>
      </c>
      <c r="I8" s="2" t="s">
        <v>54</v>
      </c>
      <c r="J8" s="2"/>
      <c r="K8" s="2"/>
      <c r="L8" s="6"/>
      <c r="M8" s="9"/>
      <c r="N8" s="45">
        <v>7.3000000000000001E-3</v>
      </c>
    </row>
    <row r="9" spans="1:35">
      <c r="A9" s="12">
        <v>4</v>
      </c>
      <c r="B9" s="6" t="s">
        <v>19</v>
      </c>
      <c r="C9" s="6" t="s">
        <v>28</v>
      </c>
      <c r="D9" s="6" t="s">
        <v>29</v>
      </c>
      <c r="E9" s="6"/>
      <c r="F9" s="50">
        <v>0.93868173499999996</v>
      </c>
      <c r="G9" s="5">
        <v>0.93868173499999996</v>
      </c>
      <c r="H9" s="4" t="s">
        <v>30</v>
      </c>
      <c r="I9" s="2" t="s">
        <v>54</v>
      </c>
      <c r="J9" s="2"/>
      <c r="K9" s="2"/>
      <c r="L9" s="6"/>
      <c r="M9" s="9"/>
      <c r="N9" s="45">
        <v>4.1000000000000002E-2</v>
      </c>
    </row>
    <row r="10" spans="1:35">
      <c r="A10" s="12">
        <v>5</v>
      </c>
      <c r="B10" s="6" t="s">
        <v>18</v>
      </c>
      <c r="C10" s="6" t="s">
        <v>28</v>
      </c>
      <c r="D10" s="6" t="s">
        <v>29</v>
      </c>
      <c r="E10" s="6"/>
      <c r="F10" s="50">
        <v>0.95172901099999996</v>
      </c>
      <c r="G10" s="5">
        <v>0.95172901099999996</v>
      </c>
      <c r="H10" s="4" t="s">
        <v>30</v>
      </c>
      <c r="I10" s="2" t="s">
        <v>54</v>
      </c>
      <c r="J10" s="2"/>
      <c r="K10" s="2"/>
      <c r="L10" s="6"/>
      <c r="M10" s="9"/>
      <c r="N10" s="45">
        <v>2.63E-2</v>
      </c>
    </row>
    <row r="11" spans="1:35" s="18" customFormat="1">
      <c r="A11" s="12">
        <v>6</v>
      </c>
      <c r="B11" s="6" t="s">
        <v>47</v>
      </c>
      <c r="C11" s="6" t="s">
        <v>28</v>
      </c>
      <c r="D11" s="6" t="s">
        <v>29</v>
      </c>
      <c r="E11" s="6"/>
      <c r="F11" s="50">
        <v>0.95263457299999998</v>
      </c>
      <c r="G11" s="5">
        <v>0.95263457299999998</v>
      </c>
      <c r="H11" s="4" t="s">
        <v>30</v>
      </c>
      <c r="I11" s="2" t="s">
        <v>54</v>
      </c>
      <c r="J11" s="2"/>
      <c r="K11" s="2"/>
      <c r="L11" s="6"/>
      <c r="M11" s="9"/>
      <c r="N11" s="45">
        <v>2.8999999999999998E-3</v>
      </c>
    </row>
    <row r="12" spans="1:35">
      <c r="A12" s="12">
        <v>7</v>
      </c>
      <c r="B12" s="6" t="s">
        <v>17</v>
      </c>
      <c r="C12" s="6" t="s">
        <v>28</v>
      </c>
      <c r="D12" s="6" t="s">
        <v>29</v>
      </c>
      <c r="E12" s="6"/>
      <c r="F12" s="50">
        <v>0.93414590600000003</v>
      </c>
      <c r="G12" s="5">
        <v>0.93414590600000003</v>
      </c>
      <c r="H12" s="4" t="s">
        <v>30</v>
      </c>
      <c r="I12" s="2" t="s">
        <v>54</v>
      </c>
      <c r="J12" s="2"/>
      <c r="K12" s="2"/>
      <c r="L12" s="6"/>
      <c r="M12" s="9"/>
      <c r="N12" s="45">
        <v>0.1051</v>
      </c>
    </row>
    <row r="13" spans="1:35">
      <c r="A13" s="12">
        <v>8</v>
      </c>
      <c r="B13" s="6" t="s">
        <v>16</v>
      </c>
      <c r="C13" s="6" t="s">
        <v>28</v>
      </c>
      <c r="D13" s="6" t="s">
        <v>29</v>
      </c>
      <c r="E13" s="6"/>
      <c r="F13" s="50">
        <v>0.94779721900000002</v>
      </c>
      <c r="G13" s="5">
        <v>0.94779721900000002</v>
      </c>
      <c r="H13" s="4" t="s">
        <v>30</v>
      </c>
      <c r="I13" s="2" t="s">
        <v>54</v>
      </c>
      <c r="J13" s="2"/>
      <c r="K13" s="2"/>
      <c r="L13" s="6"/>
      <c r="M13" s="9"/>
      <c r="N13" s="45">
        <v>6.7599999999999993E-2</v>
      </c>
    </row>
    <row r="14" spans="1:35" s="18" customFormat="1">
      <c r="A14" s="12">
        <v>9</v>
      </c>
      <c r="B14" s="6" t="s">
        <v>48</v>
      </c>
      <c r="C14" s="6" t="s">
        <v>28</v>
      </c>
      <c r="D14" s="6" t="s">
        <v>29</v>
      </c>
      <c r="E14" s="6"/>
      <c r="F14" s="50">
        <v>0.933077288</v>
      </c>
      <c r="G14" s="5">
        <v>0.933077288</v>
      </c>
      <c r="H14" s="4" t="s">
        <v>30</v>
      </c>
      <c r="I14" s="2" t="s">
        <v>54</v>
      </c>
      <c r="J14" s="2"/>
      <c r="K14" s="2"/>
      <c r="L14" s="6"/>
      <c r="M14" s="9"/>
      <c r="N14" s="45">
        <v>7.4999999999999997E-3</v>
      </c>
    </row>
    <row r="15" spans="1:35">
      <c r="A15" s="12">
        <v>10</v>
      </c>
      <c r="B15" s="6" t="s">
        <v>15</v>
      </c>
      <c r="C15" s="2" t="s">
        <v>28</v>
      </c>
      <c r="D15" s="2" t="s">
        <v>29</v>
      </c>
      <c r="E15" s="2"/>
      <c r="F15" s="50">
        <v>0.93776629300000003</v>
      </c>
      <c r="G15" s="5">
        <v>0.93776629300000003</v>
      </c>
      <c r="H15" s="2" t="s">
        <v>30</v>
      </c>
      <c r="I15" s="2" t="s">
        <v>54</v>
      </c>
      <c r="J15" s="2"/>
      <c r="K15" s="2"/>
      <c r="L15" s="6"/>
      <c r="M15" s="9"/>
      <c r="N15" s="45">
        <v>4.19E-2</v>
      </c>
    </row>
    <row r="16" spans="1:35">
      <c r="A16" s="12">
        <v>11</v>
      </c>
      <c r="B16" s="6" t="s">
        <v>14</v>
      </c>
      <c r="C16" s="2" t="s">
        <v>28</v>
      </c>
      <c r="D16" s="2" t="s">
        <v>29</v>
      </c>
      <c r="E16" s="2"/>
      <c r="F16" s="50">
        <v>0.95005539900000002</v>
      </c>
      <c r="G16" s="5">
        <v>0.95005539900000002</v>
      </c>
      <c r="H16" s="2" t="s">
        <v>30</v>
      </c>
      <c r="I16" s="2" t="s">
        <v>54</v>
      </c>
      <c r="J16" s="2"/>
      <c r="K16" s="2"/>
      <c r="L16" s="6"/>
      <c r="M16" s="9"/>
      <c r="N16" s="45">
        <v>2.69E-2</v>
      </c>
    </row>
    <row r="17" spans="1:14" s="18" customFormat="1">
      <c r="A17" s="12">
        <v>12</v>
      </c>
      <c r="B17" s="6" t="s">
        <v>49</v>
      </c>
      <c r="C17" s="2" t="s">
        <v>28</v>
      </c>
      <c r="D17" s="2" t="s">
        <v>29</v>
      </c>
      <c r="E17" s="2"/>
      <c r="F17" s="50">
        <v>0.93167651900000004</v>
      </c>
      <c r="G17" s="5">
        <v>0.93167651900000004</v>
      </c>
      <c r="H17" s="2" t="s">
        <v>30</v>
      </c>
      <c r="I17" s="2" t="s">
        <v>54</v>
      </c>
      <c r="J17" s="2"/>
      <c r="K17" s="2"/>
      <c r="L17" s="6"/>
      <c r="M17" s="9"/>
      <c r="N17" s="45">
        <v>3.0000000000000001E-3</v>
      </c>
    </row>
    <row r="18" spans="1:14">
      <c r="A18" s="12">
        <v>13</v>
      </c>
      <c r="B18" s="6" t="s">
        <v>13</v>
      </c>
      <c r="C18" s="2" t="s">
        <v>28</v>
      </c>
      <c r="D18" s="2" t="s">
        <v>29</v>
      </c>
      <c r="E18" s="2"/>
      <c r="F18" s="50">
        <v>0.90344118500000004</v>
      </c>
      <c r="G18" s="5">
        <v>0.90344118500000004</v>
      </c>
      <c r="H18" s="2" t="s">
        <v>30</v>
      </c>
      <c r="I18" s="2" t="s">
        <v>54</v>
      </c>
      <c r="J18" s="2"/>
      <c r="K18" s="2"/>
      <c r="L18" s="6"/>
      <c r="M18" s="9"/>
      <c r="N18" s="45">
        <v>0.1051</v>
      </c>
    </row>
    <row r="19" spans="1:14">
      <c r="A19" s="12">
        <v>14</v>
      </c>
      <c r="B19" s="6" t="s">
        <v>12</v>
      </c>
      <c r="C19" s="6" t="s">
        <v>28</v>
      </c>
      <c r="D19" s="2" t="s">
        <v>29</v>
      </c>
      <c r="E19" s="2"/>
      <c r="F19" s="50">
        <v>0.91717059099999998</v>
      </c>
      <c r="G19" s="5">
        <v>0.91717059099999998</v>
      </c>
      <c r="H19" s="4" t="s">
        <v>30</v>
      </c>
      <c r="I19" s="2" t="s">
        <v>54</v>
      </c>
      <c r="J19" s="2"/>
      <c r="K19" s="2"/>
      <c r="L19" s="6"/>
      <c r="M19" s="9"/>
      <c r="N19" s="45">
        <v>6.7599999999999993E-2</v>
      </c>
    </row>
    <row r="20" spans="1:14" s="18" customFormat="1">
      <c r="A20" s="12">
        <v>15</v>
      </c>
      <c r="B20" s="6" t="s">
        <v>50</v>
      </c>
      <c r="C20" s="6" t="s">
        <v>28</v>
      </c>
      <c r="D20" s="2" t="s">
        <v>29</v>
      </c>
      <c r="E20" s="2"/>
      <c r="F20" s="50">
        <v>0.90428417299999997</v>
      </c>
      <c r="G20" s="5">
        <v>0.90428417299999997</v>
      </c>
      <c r="H20" s="4" t="s">
        <v>30</v>
      </c>
      <c r="I20" s="2" t="s">
        <v>54</v>
      </c>
      <c r="J20" s="2"/>
      <c r="K20" s="2"/>
      <c r="L20" s="6"/>
      <c r="M20" s="9"/>
      <c r="N20" s="45">
        <v>7.4999999999999997E-3</v>
      </c>
    </row>
    <row r="21" spans="1:14">
      <c r="A21" s="12">
        <v>16</v>
      </c>
      <c r="B21" s="6" t="s">
        <v>11</v>
      </c>
      <c r="C21" s="6" t="s">
        <v>28</v>
      </c>
      <c r="D21" s="2" t="s">
        <v>29</v>
      </c>
      <c r="E21" s="2"/>
      <c r="F21" s="50">
        <v>0.91500976199999995</v>
      </c>
      <c r="G21" s="5">
        <v>0.91500976199999995</v>
      </c>
      <c r="H21" s="4" t="s">
        <v>30</v>
      </c>
      <c r="I21" s="2" t="s">
        <v>54</v>
      </c>
      <c r="J21" s="2"/>
      <c r="K21" s="2"/>
      <c r="L21" s="6"/>
      <c r="M21" s="9"/>
      <c r="N21" s="45">
        <v>4.19E-2</v>
      </c>
    </row>
    <row r="22" spans="1:14">
      <c r="A22" s="12">
        <v>17</v>
      </c>
      <c r="B22" s="6" t="s">
        <v>10</v>
      </c>
      <c r="C22" s="6" t="s">
        <v>28</v>
      </c>
      <c r="D22" s="2" t="s">
        <v>29</v>
      </c>
      <c r="E22" s="2"/>
      <c r="F22" s="50">
        <v>0.92761482100000003</v>
      </c>
      <c r="G22" s="5">
        <v>0.92761482100000003</v>
      </c>
      <c r="H22" s="4" t="s">
        <v>30</v>
      </c>
      <c r="I22" s="2" t="s">
        <v>54</v>
      </c>
      <c r="J22" s="2"/>
      <c r="K22" s="2"/>
      <c r="L22" s="6"/>
      <c r="M22" s="9"/>
      <c r="N22" s="45">
        <v>2.69E-2</v>
      </c>
    </row>
    <row r="23" spans="1:14" s="18" customFormat="1">
      <c r="A23" s="12">
        <v>18</v>
      </c>
      <c r="B23" s="6" t="s">
        <v>51</v>
      </c>
      <c r="C23" s="6" t="s">
        <v>28</v>
      </c>
      <c r="D23" s="2" t="s">
        <v>29</v>
      </c>
      <c r="E23" s="2"/>
      <c r="F23" s="50">
        <v>0.91167007300000003</v>
      </c>
      <c r="G23" s="5">
        <v>0.91167007300000003</v>
      </c>
      <c r="H23" s="4" t="s">
        <v>30</v>
      </c>
      <c r="I23" s="2" t="s">
        <v>54</v>
      </c>
      <c r="J23" s="2"/>
      <c r="K23" s="2"/>
      <c r="L23" s="6"/>
      <c r="M23" s="9"/>
      <c r="N23" s="45">
        <v>3.0000000000000001E-3</v>
      </c>
    </row>
    <row r="24" spans="1:14">
      <c r="A24" s="12">
        <v>19</v>
      </c>
      <c r="B24" s="6" t="s">
        <v>9</v>
      </c>
      <c r="C24" s="6" t="s">
        <v>28</v>
      </c>
      <c r="D24" s="2" t="s">
        <v>29</v>
      </c>
      <c r="E24" s="2"/>
      <c r="F24" s="50">
        <v>0.89765335800000001</v>
      </c>
      <c r="G24" s="5">
        <v>0.89765335800000001</v>
      </c>
      <c r="H24" s="4" t="s">
        <v>30</v>
      </c>
      <c r="I24" s="2" t="s">
        <v>54</v>
      </c>
      <c r="J24" s="2"/>
      <c r="K24" s="2"/>
      <c r="L24" s="6"/>
      <c r="M24" s="9"/>
      <c r="N24" s="45">
        <v>0.104</v>
      </c>
    </row>
    <row r="25" spans="1:14">
      <c r="A25" s="12">
        <v>20</v>
      </c>
      <c r="B25" s="6" t="s">
        <v>8</v>
      </c>
      <c r="C25" s="6" t="s">
        <v>28</v>
      </c>
      <c r="D25" s="2" t="s">
        <v>29</v>
      </c>
      <c r="E25" s="2"/>
      <c r="F25" s="50">
        <v>0.91785910800000003</v>
      </c>
      <c r="G25" s="5">
        <v>0.91785910800000003</v>
      </c>
      <c r="H25" s="4" t="s">
        <v>30</v>
      </c>
      <c r="I25" s="2" t="s">
        <v>54</v>
      </c>
      <c r="J25" s="2"/>
      <c r="K25" s="2"/>
      <c r="L25" s="6"/>
      <c r="M25" s="9"/>
      <c r="N25" s="45">
        <v>6.6900000000000001E-2</v>
      </c>
    </row>
    <row r="26" spans="1:14" s="18" customFormat="1">
      <c r="A26" s="12">
        <v>21</v>
      </c>
      <c r="B26" s="6" t="s">
        <v>52</v>
      </c>
      <c r="C26" s="6" t="s">
        <v>28</v>
      </c>
      <c r="D26" s="2" t="s">
        <v>29</v>
      </c>
      <c r="E26" s="2"/>
      <c r="F26" s="50">
        <v>0.911596132</v>
      </c>
      <c r="G26" s="5">
        <v>0.911596132</v>
      </c>
      <c r="H26" s="4" t="s">
        <v>30</v>
      </c>
      <c r="I26" s="2" t="s">
        <v>54</v>
      </c>
      <c r="J26" s="2"/>
      <c r="K26" s="2"/>
      <c r="L26" s="6"/>
      <c r="M26" s="9"/>
      <c r="N26" s="45">
        <v>7.4000000000000003E-3</v>
      </c>
    </row>
    <row r="27" spans="1:14">
      <c r="A27" s="12">
        <v>22</v>
      </c>
      <c r="B27" s="6" t="s">
        <v>7</v>
      </c>
      <c r="C27" s="6" t="s">
        <v>28</v>
      </c>
      <c r="D27" s="2" t="s">
        <v>29</v>
      </c>
      <c r="E27" s="2"/>
      <c r="F27" s="50">
        <v>0.90329229200000005</v>
      </c>
      <c r="G27" s="5">
        <v>0.90329229200000005</v>
      </c>
      <c r="H27" s="4" t="s">
        <v>30</v>
      </c>
      <c r="I27" s="2" t="s">
        <v>54</v>
      </c>
      <c r="J27" s="2"/>
      <c r="K27" s="2"/>
      <c r="L27" s="6"/>
      <c r="M27" s="9"/>
      <c r="N27" s="45">
        <v>4.1399999999999999E-2</v>
      </c>
    </row>
    <row r="28" spans="1:14">
      <c r="A28" s="12">
        <v>23</v>
      </c>
      <c r="B28" s="6" t="s">
        <v>6</v>
      </c>
      <c r="C28" s="2" t="s">
        <v>28</v>
      </c>
      <c r="D28" s="2" t="s">
        <v>29</v>
      </c>
      <c r="E28" s="2"/>
      <c r="F28" s="50">
        <v>0.91525887900000003</v>
      </c>
      <c r="G28" s="5">
        <v>0.91525887900000003</v>
      </c>
      <c r="H28" s="2" t="s">
        <v>30</v>
      </c>
      <c r="I28" s="2" t="s">
        <v>54</v>
      </c>
      <c r="J28" s="2"/>
      <c r="K28" s="2"/>
      <c r="L28" s="6"/>
      <c r="M28" s="9"/>
      <c r="N28" s="45">
        <v>2.6599999999999999E-2</v>
      </c>
    </row>
    <row r="29" spans="1:14" s="18" customFormat="1">
      <c r="A29" s="12">
        <v>24</v>
      </c>
      <c r="B29" s="6" t="s">
        <v>53</v>
      </c>
      <c r="C29" s="2" t="s">
        <v>28</v>
      </c>
      <c r="D29" s="2" t="s">
        <v>29</v>
      </c>
      <c r="E29" s="2"/>
      <c r="F29" s="50">
        <v>0.90754495000000002</v>
      </c>
      <c r="G29" s="5">
        <v>0.90754495000000002</v>
      </c>
      <c r="H29" s="2" t="s">
        <v>30</v>
      </c>
      <c r="I29" s="2" t="s">
        <v>54</v>
      </c>
      <c r="J29" s="2"/>
      <c r="K29" s="2"/>
      <c r="L29" s="6"/>
      <c r="M29" s="9"/>
      <c r="N29" s="45">
        <v>3.0000000000000001E-3</v>
      </c>
    </row>
    <row r="30" spans="1:14" s="18" customFormat="1">
      <c r="A30" s="12"/>
      <c r="B30" s="6"/>
      <c r="C30" s="2"/>
      <c r="D30" s="6"/>
      <c r="E30" s="6"/>
      <c r="F30" s="44"/>
      <c r="G30" s="30"/>
      <c r="H30" s="2"/>
      <c r="I30" s="2"/>
      <c r="J30" s="2"/>
      <c r="K30" s="2"/>
      <c r="L30" s="6"/>
      <c r="M30" s="9"/>
    </row>
    <row r="31" spans="1:14" s="18" customFormat="1">
      <c r="A31" s="12"/>
      <c r="B31" s="6"/>
      <c r="C31" s="2"/>
      <c r="D31" s="6"/>
      <c r="E31" s="6"/>
      <c r="F31" s="44"/>
      <c r="G31" s="30"/>
      <c r="H31" s="2"/>
      <c r="I31" s="2"/>
      <c r="J31" s="2"/>
      <c r="K31" s="2"/>
      <c r="L31" s="6"/>
      <c r="M31" s="9"/>
    </row>
    <row r="32" spans="1:14">
      <c r="A32" s="12">
        <v>1</v>
      </c>
      <c r="B32" s="17" t="s">
        <v>21</v>
      </c>
      <c r="C32" s="17" t="s">
        <v>32</v>
      </c>
      <c r="D32" s="17" t="s">
        <v>29</v>
      </c>
      <c r="E32" s="17"/>
      <c r="F32" s="17"/>
      <c r="G32" s="16">
        <v>0</v>
      </c>
      <c r="H32" s="15" t="s">
        <v>30</v>
      </c>
      <c r="I32" s="14" t="s">
        <v>44</v>
      </c>
      <c r="J32" s="14" t="s">
        <v>43</v>
      </c>
      <c r="K32" s="14" t="s">
        <v>31</v>
      </c>
      <c r="L32" s="17"/>
      <c r="M32" s="9"/>
    </row>
    <row r="33" spans="1:13">
      <c r="A33" s="12">
        <v>2</v>
      </c>
      <c r="B33" s="17" t="s">
        <v>20</v>
      </c>
      <c r="C33" s="17" t="s">
        <v>32</v>
      </c>
      <c r="D33" s="17" t="s">
        <v>29</v>
      </c>
      <c r="E33" s="17"/>
      <c r="F33" s="17"/>
      <c r="G33" s="16">
        <v>0</v>
      </c>
      <c r="H33" s="15" t="s">
        <v>30</v>
      </c>
      <c r="I33" s="14" t="s">
        <v>44</v>
      </c>
      <c r="J33" s="14" t="s">
        <v>43</v>
      </c>
      <c r="K33" s="14" t="s">
        <v>31</v>
      </c>
      <c r="L33" s="17"/>
      <c r="M33" s="9"/>
    </row>
    <row r="34" spans="1:13">
      <c r="A34" s="12">
        <v>3</v>
      </c>
      <c r="B34" s="17" t="s">
        <v>19</v>
      </c>
      <c r="C34" s="17" t="s">
        <v>32</v>
      </c>
      <c r="D34" s="17" t="s">
        <v>29</v>
      </c>
      <c r="E34" s="17"/>
      <c r="F34" s="17"/>
      <c r="G34" s="16">
        <v>0</v>
      </c>
      <c r="H34" s="15" t="s">
        <v>30</v>
      </c>
      <c r="I34" s="14" t="s">
        <v>44</v>
      </c>
      <c r="J34" s="14" t="s">
        <v>43</v>
      </c>
      <c r="K34" s="14" t="s">
        <v>31</v>
      </c>
      <c r="L34" s="17"/>
      <c r="M34" s="9"/>
    </row>
    <row r="35" spans="1:13">
      <c r="A35" s="12">
        <v>4</v>
      </c>
      <c r="B35" s="17" t="s">
        <v>18</v>
      </c>
      <c r="C35" s="17" t="s">
        <v>32</v>
      </c>
      <c r="D35" s="17" t="s">
        <v>29</v>
      </c>
      <c r="E35" s="17"/>
      <c r="F35" s="17"/>
      <c r="G35" s="16">
        <v>0</v>
      </c>
      <c r="H35" s="15" t="s">
        <v>30</v>
      </c>
      <c r="I35" s="14" t="s">
        <v>44</v>
      </c>
      <c r="J35" s="14" t="s">
        <v>43</v>
      </c>
      <c r="K35" s="14" t="s">
        <v>31</v>
      </c>
      <c r="L35" s="17"/>
      <c r="M35" s="9"/>
    </row>
    <row r="36" spans="1:13">
      <c r="A36" s="12">
        <v>5</v>
      </c>
      <c r="B36" s="17" t="s">
        <v>17</v>
      </c>
      <c r="C36" s="17" t="s">
        <v>32</v>
      </c>
      <c r="D36" s="17" t="s">
        <v>29</v>
      </c>
      <c r="E36" s="17"/>
      <c r="F36" s="17"/>
      <c r="G36" s="16">
        <v>0</v>
      </c>
      <c r="H36" s="15" t="s">
        <v>30</v>
      </c>
      <c r="I36" s="14" t="s">
        <v>44</v>
      </c>
      <c r="J36" s="14" t="s">
        <v>43</v>
      </c>
      <c r="K36" s="14" t="s">
        <v>31</v>
      </c>
      <c r="L36" s="17"/>
      <c r="M36" s="9"/>
    </row>
    <row r="37" spans="1:13">
      <c r="A37" s="12">
        <v>6</v>
      </c>
      <c r="B37" s="17" t="s">
        <v>16</v>
      </c>
      <c r="C37" s="17" t="s">
        <v>32</v>
      </c>
      <c r="D37" s="17" t="s">
        <v>29</v>
      </c>
      <c r="E37" s="17"/>
      <c r="F37" s="17"/>
      <c r="G37" s="16">
        <v>0</v>
      </c>
      <c r="H37" s="15" t="s">
        <v>30</v>
      </c>
      <c r="I37" s="14" t="s">
        <v>44</v>
      </c>
      <c r="J37" s="14" t="s">
        <v>43</v>
      </c>
      <c r="K37" s="14" t="s">
        <v>31</v>
      </c>
      <c r="L37" s="17"/>
      <c r="M37" s="9"/>
    </row>
    <row r="38" spans="1:13">
      <c r="A38" s="12">
        <v>7</v>
      </c>
      <c r="B38" s="17" t="s">
        <v>15</v>
      </c>
      <c r="C38" s="17" t="s">
        <v>32</v>
      </c>
      <c r="D38" s="14" t="s">
        <v>29</v>
      </c>
      <c r="E38" s="14"/>
      <c r="F38" s="14"/>
      <c r="G38" s="16">
        <v>0</v>
      </c>
      <c r="H38" s="14" t="s">
        <v>30</v>
      </c>
      <c r="I38" s="14" t="s">
        <v>44</v>
      </c>
      <c r="J38" s="14" t="s">
        <v>43</v>
      </c>
      <c r="K38" s="14" t="s">
        <v>31</v>
      </c>
      <c r="L38" s="17"/>
      <c r="M38" s="9"/>
    </row>
    <row r="39" spans="1:13">
      <c r="A39" s="12">
        <v>8</v>
      </c>
      <c r="B39" s="17" t="s">
        <v>14</v>
      </c>
      <c r="C39" s="17" t="s">
        <v>32</v>
      </c>
      <c r="D39" s="14" t="s">
        <v>29</v>
      </c>
      <c r="E39" s="14"/>
      <c r="F39" s="14"/>
      <c r="G39" s="16">
        <v>0</v>
      </c>
      <c r="H39" s="14" t="s">
        <v>30</v>
      </c>
      <c r="I39" s="14" t="s">
        <v>44</v>
      </c>
      <c r="J39" s="14" t="s">
        <v>43</v>
      </c>
      <c r="K39" s="14" t="s">
        <v>31</v>
      </c>
      <c r="L39" s="17"/>
      <c r="M39" s="9"/>
    </row>
    <row r="40" spans="1:13">
      <c r="A40" s="12">
        <v>9</v>
      </c>
      <c r="B40" s="17" t="s">
        <v>13</v>
      </c>
      <c r="C40" s="17" t="s">
        <v>32</v>
      </c>
      <c r="D40" s="14" t="s">
        <v>29</v>
      </c>
      <c r="E40" s="14"/>
      <c r="F40" s="14"/>
      <c r="G40" s="16">
        <v>0</v>
      </c>
      <c r="H40" s="14" t="s">
        <v>30</v>
      </c>
      <c r="I40" s="14" t="s">
        <v>44</v>
      </c>
      <c r="J40" s="14" t="s">
        <v>43</v>
      </c>
      <c r="K40" s="14" t="s">
        <v>31</v>
      </c>
      <c r="L40" s="17"/>
      <c r="M40" s="9"/>
    </row>
    <row r="41" spans="1:13">
      <c r="A41" s="12">
        <v>10</v>
      </c>
      <c r="B41" s="17" t="s">
        <v>12</v>
      </c>
      <c r="C41" s="17" t="s">
        <v>32</v>
      </c>
      <c r="D41" s="14" t="s">
        <v>29</v>
      </c>
      <c r="E41" s="14"/>
      <c r="F41" s="14"/>
      <c r="G41" s="16">
        <v>0</v>
      </c>
      <c r="H41" s="15" t="s">
        <v>30</v>
      </c>
      <c r="I41" s="14" t="s">
        <v>44</v>
      </c>
      <c r="J41" s="14" t="s">
        <v>43</v>
      </c>
      <c r="K41" s="14" t="s">
        <v>31</v>
      </c>
      <c r="L41" s="17"/>
      <c r="M41" s="9"/>
    </row>
    <row r="42" spans="1:13">
      <c r="A42" s="12">
        <v>11</v>
      </c>
      <c r="B42" s="17" t="s">
        <v>11</v>
      </c>
      <c r="C42" s="17" t="s">
        <v>32</v>
      </c>
      <c r="D42" s="14" t="s">
        <v>29</v>
      </c>
      <c r="E42" s="14"/>
      <c r="F42" s="14"/>
      <c r="G42" s="16">
        <v>0</v>
      </c>
      <c r="H42" s="15" t="s">
        <v>30</v>
      </c>
      <c r="I42" s="14" t="s">
        <v>44</v>
      </c>
      <c r="J42" s="14" t="s">
        <v>43</v>
      </c>
      <c r="K42" s="14" t="s">
        <v>31</v>
      </c>
      <c r="L42" s="17"/>
      <c r="M42" s="9"/>
    </row>
    <row r="43" spans="1:13">
      <c r="A43" s="12">
        <v>12</v>
      </c>
      <c r="B43" s="17" t="s">
        <v>10</v>
      </c>
      <c r="C43" s="17" t="s">
        <v>32</v>
      </c>
      <c r="D43" s="14" t="s">
        <v>29</v>
      </c>
      <c r="E43" s="14"/>
      <c r="F43" s="14"/>
      <c r="G43" s="16">
        <v>0</v>
      </c>
      <c r="H43" s="15" t="s">
        <v>30</v>
      </c>
      <c r="I43" s="14" t="s">
        <v>44</v>
      </c>
      <c r="J43" s="14" t="s">
        <v>43</v>
      </c>
      <c r="K43" s="14" t="s">
        <v>31</v>
      </c>
      <c r="L43" s="17"/>
      <c r="M43" s="9"/>
    </row>
    <row r="44" spans="1:13">
      <c r="A44" s="12">
        <v>13</v>
      </c>
      <c r="B44" s="17" t="s">
        <v>9</v>
      </c>
      <c r="C44" s="17" t="s">
        <v>32</v>
      </c>
      <c r="D44" s="14" t="s">
        <v>29</v>
      </c>
      <c r="E44" s="14"/>
      <c r="F44" s="14"/>
      <c r="G44" s="16">
        <v>0</v>
      </c>
      <c r="H44" s="15" t="s">
        <v>30</v>
      </c>
      <c r="I44" s="14" t="s">
        <v>44</v>
      </c>
      <c r="J44" s="14" t="s">
        <v>43</v>
      </c>
      <c r="K44" s="14" t="s">
        <v>31</v>
      </c>
      <c r="L44" s="17"/>
      <c r="M44" s="9"/>
    </row>
    <row r="45" spans="1:13">
      <c r="A45" s="12">
        <v>14</v>
      </c>
      <c r="B45" s="17" t="s">
        <v>8</v>
      </c>
      <c r="C45" s="17" t="s">
        <v>32</v>
      </c>
      <c r="D45" s="14" t="s">
        <v>29</v>
      </c>
      <c r="E45" s="14"/>
      <c r="F45" s="14"/>
      <c r="G45" s="16">
        <v>0</v>
      </c>
      <c r="H45" s="15" t="s">
        <v>30</v>
      </c>
      <c r="I45" s="14" t="s">
        <v>44</v>
      </c>
      <c r="J45" s="14" t="s">
        <v>43</v>
      </c>
      <c r="K45" s="14" t="s">
        <v>31</v>
      </c>
      <c r="L45" s="17"/>
      <c r="M45" s="9"/>
    </row>
    <row r="46" spans="1:13">
      <c r="A46" s="12">
        <v>15</v>
      </c>
      <c r="B46" s="17" t="s">
        <v>7</v>
      </c>
      <c r="C46" s="17" t="s">
        <v>32</v>
      </c>
      <c r="D46" s="14" t="s">
        <v>29</v>
      </c>
      <c r="E46" s="14"/>
      <c r="F46" s="14"/>
      <c r="G46" s="16">
        <v>0</v>
      </c>
      <c r="H46" s="15" t="s">
        <v>30</v>
      </c>
      <c r="I46" s="14" t="s">
        <v>44</v>
      </c>
      <c r="J46" s="14" t="s">
        <v>43</v>
      </c>
      <c r="K46" s="14" t="s">
        <v>31</v>
      </c>
      <c r="L46" s="17"/>
      <c r="M46" s="9"/>
    </row>
    <row r="47" spans="1:13">
      <c r="A47" s="12">
        <v>16</v>
      </c>
      <c r="B47" s="17" t="s">
        <v>6</v>
      </c>
      <c r="C47" s="17" t="s">
        <v>32</v>
      </c>
      <c r="D47" s="14" t="s">
        <v>29</v>
      </c>
      <c r="E47" s="14"/>
      <c r="F47" s="14"/>
      <c r="G47" s="16">
        <v>0</v>
      </c>
      <c r="H47" s="14" t="s">
        <v>30</v>
      </c>
      <c r="I47" s="14" t="s">
        <v>44</v>
      </c>
      <c r="J47" s="14" t="s">
        <v>43</v>
      </c>
      <c r="K47" s="14" t="s">
        <v>31</v>
      </c>
      <c r="L47" s="17"/>
      <c r="M47" s="9"/>
    </row>
    <row r="48" spans="1:13">
      <c r="A48" s="9"/>
      <c r="B48" s="8"/>
      <c r="C48" s="8"/>
      <c r="D48" s="8"/>
      <c r="E48" s="8"/>
      <c r="F48" s="8"/>
      <c r="G48" s="8"/>
      <c r="H48" s="8"/>
      <c r="I48" s="8"/>
      <c r="J48" s="9"/>
      <c r="K48" s="9"/>
      <c r="L48" s="9"/>
      <c r="M4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Extrapol_AF</vt:lpstr>
      <vt:lpstr>ModeLIn_Hydro</vt:lpstr>
      <vt:lpstr>ModeLIn_Solar</vt:lpstr>
      <vt:lpstr>ModeLIn_Wind</vt:lpstr>
      <vt:lpstr>Wind</vt:lpstr>
      <vt:lpstr>Solar</vt:lpstr>
      <vt:lpstr>Hydro</vt:lpstr>
      <vt:lpstr>Geo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gac-EEGVEDA (Resp.Ramachandran Kannan)</dc:creator>
  <cp:lastModifiedBy>Suleimenov Bakytzhan</cp:lastModifiedBy>
  <dcterms:created xsi:type="dcterms:W3CDTF">2018-05-08T13:06:27Z</dcterms:created>
  <dcterms:modified xsi:type="dcterms:W3CDTF">2020-09-09T13:09:38Z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607754230499267</vt:r8>
  </property>
</Properties>
</file>