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SuppXLS\"/>
    </mc:Choice>
  </mc:AlternateContent>
  <bookViews>
    <workbookView xWindow="120" yWindow="45" windowWidth="28560" windowHeight="14640" activeTab="3"/>
  </bookViews>
  <sheets>
    <sheet name="Dem" sheetId="2" r:id="rId1"/>
    <sheet name="Dem_IND" sheetId="27" r:id="rId2"/>
    <sheet name="Dem_AGR" sheetId="28" r:id="rId3"/>
    <sheet name="Dem_COM" sheetId="29" r:id="rId4"/>
    <sheet name="Dem_RES" sheetId="30" r:id="rId5"/>
    <sheet name="Costs_techs" sheetId="11" r:id="rId6"/>
    <sheet name="OLD_Hydro" sheetId="25" r:id="rId7"/>
    <sheet name="Gas_price" sheetId="23" r:id="rId8"/>
    <sheet name="Solar" sheetId="26" r:id="rId9"/>
    <sheet name="OLD_SOL_WND" sheetId="20" r:id="rId10"/>
    <sheet name="BEV_PHEV-share" sheetId="21" r:id="rId11"/>
    <sheet name="TRA_costs_and_ban" sheetId="18" r:id="rId12"/>
    <sheet name="IND_fuels" sheetId="15" r:id="rId13"/>
    <sheet name="H2_costs" sheetId="19" r:id="rId14"/>
    <sheet name="Summary" sheetId="13" r:id="rId15"/>
    <sheet name="GDP per subsector" sheetId="14" r:id="rId16"/>
    <sheet name="TRA_DEM-proj" sheetId="24" r:id="rId17"/>
  </sheets>
  <externalReferences>
    <externalReference r:id="rId18"/>
    <externalReference r:id="rId19"/>
    <externalReference r:id="rId20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4">[1]Table1_FixedScenarioAssumption!#REF!</definedName>
    <definedName name="AsumB7" localSheetId="15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 localSheetId="4">#REF!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4">#REF!</definedName>
    <definedName name="Worksheet_Names" localSheetId="15">#REF!</definedName>
    <definedName name="Worksheet_Names">#REF!</definedName>
  </definedNames>
  <calcPr calcId="162913"/>
</workbook>
</file>

<file path=xl/calcChain.xml><?xml version="1.0" encoding="utf-8"?>
<calcChain xmlns="http://schemas.openxmlformats.org/spreadsheetml/2006/main">
  <c r="X110" i="29" l="1"/>
  <c r="W110" i="29"/>
  <c r="V110" i="29"/>
  <c r="U110" i="29"/>
  <c r="T110" i="29"/>
  <c r="S110" i="29"/>
  <c r="R110" i="29"/>
  <c r="Q110" i="29"/>
  <c r="P110" i="29"/>
  <c r="O110" i="29"/>
  <c r="X105" i="29"/>
  <c r="W105" i="29"/>
  <c r="V105" i="29"/>
  <c r="U105" i="29"/>
  <c r="T105" i="29"/>
  <c r="S105" i="29"/>
  <c r="R105" i="29"/>
  <c r="Q105" i="29"/>
  <c r="P105" i="29"/>
  <c r="O105" i="29"/>
  <c r="X104" i="29"/>
  <c r="W104" i="29"/>
  <c r="V104" i="29"/>
  <c r="U104" i="29"/>
  <c r="T104" i="29"/>
  <c r="S104" i="29"/>
  <c r="R104" i="29"/>
  <c r="Q104" i="29"/>
  <c r="P104" i="29"/>
  <c r="O104" i="29"/>
  <c r="X97" i="29"/>
  <c r="W97" i="29"/>
  <c r="V97" i="29"/>
  <c r="U97" i="29"/>
  <c r="T97" i="29"/>
  <c r="S97" i="29"/>
  <c r="R97" i="29"/>
  <c r="Q97" i="29"/>
  <c r="P97" i="29"/>
  <c r="O97" i="29"/>
  <c r="X92" i="29"/>
  <c r="W92" i="29"/>
  <c r="V92" i="29"/>
  <c r="U92" i="29"/>
  <c r="T92" i="29"/>
  <c r="S92" i="29"/>
  <c r="R92" i="29"/>
  <c r="Q92" i="29"/>
  <c r="P92" i="29"/>
  <c r="O92" i="29"/>
  <c r="X79" i="29"/>
  <c r="W79" i="29"/>
  <c r="V79" i="29"/>
  <c r="U79" i="29"/>
  <c r="T79" i="29"/>
  <c r="S79" i="29"/>
  <c r="R79" i="29"/>
  <c r="Q79" i="29"/>
  <c r="P79" i="29"/>
  <c r="O79" i="29"/>
  <c r="X78" i="29"/>
  <c r="W78" i="29"/>
  <c r="V78" i="29"/>
  <c r="U78" i="29"/>
  <c r="T78" i="29"/>
  <c r="S78" i="29"/>
  <c r="R78" i="29"/>
  <c r="Q78" i="29"/>
  <c r="P78" i="29"/>
  <c r="O78" i="29"/>
  <c r="X65" i="29"/>
  <c r="W65" i="29"/>
  <c r="V65" i="29"/>
  <c r="U65" i="29"/>
  <c r="T65" i="29"/>
  <c r="S65" i="29"/>
  <c r="R65" i="29"/>
  <c r="Q65" i="29"/>
  <c r="P65" i="29"/>
  <c r="O65" i="29"/>
  <c r="X58" i="29"/>
  <c r="W58" i="29"/>
  <c r="V58" i="29"/>
  <c r="U58" i="29"/>
  <c r="T58" i="29"/>
  <c r="S58" i="29"/>
  <c r="R58" i="29"/>
  <c r="Q58" i="29"/>
  <c r="P58" i="29"/>
  <c r="O58" i="29"/>
  <c r="N52" i="29"/>
  <c r="N53" i="29"/>
  <c r="N54" i="29"/>
  <c r="O54" i="29"/>
  <c r="P54" i="29"/>
  <c r="Q54" i="29"/>
  <c r="R54" i="29"/>
  <c r="S54" i="29"/>
  <c r="T54" i="29"/>
  <c r="U54" i="29"/>
  <c r="V54" i="29"/>
  <c r="W54" i="29"/>
  <c r="X54" i="29"/>
  <c r="N55" i="29"/>
  <c r="O55" i="29"/>
  <c r="P55" i="29"/>
  <c r="Q55" i="29"/>
  <c r="R55" i="29"/>
  <c r="S55" i="29"/>
  <c r="T55" i="29"/>
  <c r="U55" i="29"/>
  <c r="V55" i="29"/>
  <c r="W55" i="29"/>
  <c r="X55" i="29"/>
  <c r="N56" i="29"/>
  <c r="O56" i="29"/>
  <c r="P56" i="29"/>
  <c r="Q56" i="29"/>
  <c r="R56" i="29"/>
  <c r="S56" i="29"/>
  <c r="T56" i="29"/>
  <c r="U56" i="29"/>
  <c r="V56" i="29"/>
  <c r="W56" i="29"/>
  <c r="X56" i="29"/>
  <c r="N57" i="29"/>
  <c r="O57" i="29"/>
  <c r="P57" i="29"/>
  <c r="Q57" i="29"/>
  <c r="R57" i="29"/>
  <c r="S57" i="29"/>
  <c r="T57" i="29"/>
  <c r="U57" i="29"/>
  <c r="V57" i="29"/>
  <c r="W57" i="29"/>
  <c r="X57" i="29"/>
  <c r="N58" i="29"/>
  <c r="N59" i="29"/>
  <c r="O59" i="29"/>
  <c r="P59" i="29"/>
  <c r="Q59" i="29"/>
  <c r="R59" i="29"/>
  <c r="S59" i="29"/>
  <c r="T59" i="29"/>
  <c r="U59" i="29"/>
  <c r="V59" i="29"/>
  <c r="W59" i="29"/>
  <c r="X59" i="29"/>
  <c r="N60" i="29"/>
  <c r="O60" i="29"/>
  <c r="P60" i="29"/>
  <c r="Q60" i="29"/>
  <c r="R60" i="29"/>
  <c r="S60" i="29"/>
  <c r="T60" i="29"/>
  <c r="U60" i="29"/>
  <c r="V60" i="29"/>
  <c r="W60" i="29"/>
  <c r="X60" i="29"/>
  <c r="N61" i="29"/>
  <c r="O61" i="29"/>
  <c r="P61" i="29"/>
  <c r="Q61" i="29"/>
  <c r="R61" i="29"/>
  <c r="S61" i="29"/>
  <c r="T61" i="29"/>
  <c r="U61" i="29"/>
  <c r="V61" i="29"/>
  <c r="W61" i="29"/>
  <c r="X61" i="29"/>
  <c r="N62" i="29"/>
  <c r="O62" i="29"/>
  <c r="P62" i="29"/>
  <c r="Q62" i="29"/>
  <c r="R62" i="29"/>
  <c r="S62" i="29"/>
  <c r="T62" i="29"/>
  <c r="U62" i="29"/>
  <c r="V62" i="29"/>
  <c r="W62" i="29"/>
  <c r="X62" i="29"/>
  <c r="N63" i="29"/>
  <c r="O63" i="29"/>
  <c r="P63" i="29"/>
  <c r="Q63" i="29"/>
  <c r="R63" i="29"/>
  <c r="S63" i="29"/>
  <c r="T63" i="29"/>
  <c r="U63" i="29"/>
  <c r="V63" i="29"/>
  <c r="W63" i="29"/>
  <c r="X63" i="29"/>
  <c r="N64" i="29"/>
  <c r="O64" i="29"/>
  <c r="P64" i="29"/>
  <c r="Q64" i="29"/>
  <c r="R64" i="29"/>
  <c r="S64" i="29"/>
  <c r="T64" i="29"/>
  <c r="U64" i="29"/>
  <c r="V64" i="29"/>
  <c r="W64" i="29"/>
  <c r="X64" i="29"/>
  <c r="N65" i="29"/>
  <c r="N66" i="29"/>
  <c r="O66" i="29"/>
  <c r="P66" i="29"/>
  <c r="Q66" i="29"/>
  <c r="R66" i="29"/>
  <c r="S66" i="29"/>
  <c r="T66" i="29"/>
  <c r="U66" i="29"/>
  <c r="V66" i="29"/>
  <c r="W66" i="29"/>
  <c r="X66" i="29"/>
  <c r="N67" i="29"/>
  <c r="O67" i="29"/>
  <c r="P67" i="29"/>
  <c r="Q67" i="29"/>
  <c r="R67" i="29"/>
  <c r="S67" i="29"/>
  <c r="T67" i="29"/>
  <c r="U67" i="29"/>
  <c r="V67" i="29"/>
  <c r="W67" i="29"/>
  <c r="X67" i="29"/>
  <c r="N68" i="29"/>
  <c r="O68" i="29"/>
  <c r="P68" i="29"/>
  <c r="Q68" i="29"/>
  <c r="R68" i="29"/>
  <c r="S68" i="29"/>
  <c r="T68" i="29"/>
  <c r="U68" i="29"/>
  <c r="V68" i="29"/>
  <c r="W68" i="29"/>
  <c r="X68" i="29"/>
  <c r="N69" i="29"/>
  <c r="O69" i="29"/>
  <c r="P69" i="29"/>
  <c r="Q69" i="29"/>
  <c r="R69" i="29"/>
  <c r="S69" i="29"/>
  <c r="T69" i="29"/>
  <c r="U69" i="29"/>
  <c r="V69" i="29"/>
  <c r="W69" i="29"/>
  <c r="X69" i="29"/>
  <c r="N70" i="29"/>
  <c r="O70" i="29"/>
  <c r="P70" i="29"/>
  <c r="Q70" i="29"/>
  <c r="R70" i="29"/>
  <c r="S70" i="29"/>
  <c r="T70" i="29"/>
  <c r="U70" i="29"/>
  <c r="V70" i="29"/>
  <c r="W70" i="29"/>
  <c r="X70" i="29"/>
  <c r="N71" i="29"/>
  <c r="O71" i="29"/>
  <c r="P71" i="29"/>
  <c r="Q71" i="29"/>
  <c r="R71" i="29"/>
  <c r="S71" i="29"/>
  <c r="T71" i="29"/>
  <c r="U71" i="29"/>
  <c r="V71" i="29"/>
  <c r="W71" i="29"/>
  <c r="X71" i="29"/>
  <c r="N72" i="29"/>
  <c r="O72" i="29"/>
  <c r="P72" i="29"/>
  <c r="Q72" i="29"/>
  <c r="R72" i="29"/>
  <c r="S72" i="29"/>
  <c r="T72" i="29"/>
  <c r="U72" i="29"/>
  <c r="V72" i="29"/>
  <c r="W72" i="29"/>
  <c r="X72" i="29"/>
  <c r="N73" i="29"/>
  <c r="O73" i="29"/>
  <c r="P73" i="29"/>
  <c r="Q73" i="29"/>
  <c r="R73" i="29"/>
  <c r="S73" i="29"/>
  <c r="T73" i="29"/>
  <c r="U73" i="29"/>
  <c r="V73" i="29"/>
  <c r="W73" i="29"/>
  <c r="X73" i="29"/>
  <c r="N74" i="29"/>
  <c r="O74" i="29"/>
  <c r="P74" i="29"/>
  <c r="Q74" i="29"/>
  <c r="R74" i="29"/>
  <c r="S74" i="29"/>
  <c r="T74" i="29"/>
  <c r="U74" i="29"/>
  <c r="V74" i="29"/>
  <c r="W74" i="29"/>
  <c r="X74" i="29"/>
  <c r="N75" i="29"/>
  <c r="O75" i="29"/>
  <c r="P75" i="29"/>
  <c r="Q75" i="29"/>
  <c r="R75" i="29"/>
  <c r="S75" i="29"/>
  <c r="T75" i="29"/>
  <c r="U75" i="29"/>
  <c r="V75" i="29"/>
  <c r="W75" i="29"/>
  <c r="X75" i="29"/>
  <c r="N76" i="29"/>
  <c r="O76" i="29"/>
  <c r="P76" i="29"/>
  <c r="Q76" i="29"/>
  <c r="R76" i="29"/>
  <c r="S76" i="29"/>
  <c r="T76" i="29"/>
  <c r="U76" i="29"/>
  <c r="V76" i="29"/>
  <c r="W76" i="29"/>
  <c r="X76" i="29"/>
  <c r="N77" i="29"/>
  <c r="O77" i="29"/>
  <c r="P77" i="29"/>
  <c r="Q77" i="29"/>
  <c r="R77" i="29"/>
  <c r="S77" i="29"/>
  <c r="T77" i="29"/>
  <c r="U77" i="29"/>
  <c r="V77" i="29"/>
  <c r="W77" i="29"/>
  <c r="X77" i="29"/>
  <c r="N78" i="29"/>
  <c r="N79" i="29"/>
  <c r="N80" i="29"/>
  <c r="O80" i="29"/>
  <c r="P80" i="29"/>
  <c r="Q80" i="29"/>
  <c r="R80" i="29"/>
  <c r="S80" i="29"/>
  <c r="T80" i="29"/>
  <c r="U80" i="29"/>
  <c r="V80" i="29"/>
  <c r="W80" i="29"/>
  <c r="X80" i="29"/>
  <c r="N81" i="29"/>
  <c r="O81" i="29"/>
  <c r="P81" i="29"/>
  <c r="Q81" i="29"/>
  <c r="R81" i="29"/>
  <c r="S81" i="29"/>
  <c r="T81" i="29"/>
  <c r="U81" i="29"/>
  <c r="V81" i="29"/>
  <c r="W81" i="29"/>
  <c r="X81" i="29"/>
  <c r="N82" i="29"/>
  <c r="O82" i="29"/>
  <c r="P82" i="29"/>
  <c r="Q82" i="29"/>
  <c r="R82" i="29"/>
  <c r="S82" i="29"/>
  <c r="T82" i="29"/>
  <c r="U82" i="29"/>
  <c r="V82" i="29"/>
  <c r="W82" i="29"/>
  <c r="X82" i="29"/>
  <c r="N83" i="29"/>
  <c r="O83" i="29"/>
  <c r="P83" i="29"/>
  <c r="Q83" i="29"/>
  <c r="R83" i="29"/>
  <c r="S83" i="29"/>
  <c r="T83" i="29"/>
  <c r="U83" i="29"/>
  <c r="V83" i="29"/>
  <c r="W83" i="29"/>
  <c r="X83" i="29"/>
  <c r="N84" i="29"/>
  <c r="N85" i="29"/>
  <c r="O85" i="29"/>
  <c r="P85" i="29"/>
  <c r="Q85" i="29"/>
  <c r="R85" i="29"/>
  <c r="S85" i="29"/>
  <c r="T85" i="29"/>
  <c r="U85" i="29"/>
  <c r="V85" i="29"/>
  <c r="W85" i="29"/>
  <c r="X85" i="29"/>
  <c r="N86" i="29"/>
  <c r="O86" i="29"/>
  <c r="P86" i="29"/>
  <c r="Q86" i="29"/>
  <c r="R86" i="29"/>
  <c r="S86" i="29"/>
  <c r="T86" i="29"/>
  <c r="U86" i="29"/>
  <c r="V86" i="29"/>
  <c r="W86" i="29"/>
  <c r="X86" i="29"/>
  <c r="N87" i="29"/>
  <c r="N88" i="29"/>
  <c r="O88" i="29"/>
  <c r="P88" i="29"/>
  <c r="Q88" i="29"/>
  <c r="R88" i="29"/>
  <c r="S88" i="29"/>
  <c r="T88" i="29"/>
  <c r="U88" i="29"/>
  <c r="V88" i="29"/>
  <c r="W88" i="29"/>
  <c r="X88" i="29"/>
  <c r="N89" i="29"/>
  <c r="O89" i="29"/>
  <c r="P89" i="29"/>
  <c r="Q89" i="29"/>
  <c r="R89" i="29"/>
  <c r="S89" i="29"/>
  <c r="T89" i="29"/>
  <c r="U89" i="29"/>
  <c r="V89" i="29"/>
  <c r="W89" i="29"/>
  <c r="X89" i="29"/>
  <c r="N90" i="29"/>
  <c r="O90" i="29"/>
  <c r="P90" i="29"/>
  <c r="Q90" i="29"/>
  <c r="R90" i="29"/>
  <c r="S90" i="29"/>
  <c r="T90" i="29"/>
  <c r="U90" i="29"/>
  <c r="V90" i="29"/>
  <c r="W90" i="29"/>
  <c r="X90" i="29"/>
  <c r="N91" i="29"/>
  <c r="O91" i="29"/>
  <c r="P91" i="29"/>
  <c r="Q91" i="29"/>
  <c r="R91" i="29"/>
  <c r="S91" i="29"/>
  <c r="T91" i="29"/>
  <c r="U91" i="29"/>
  <c r="V91" i="29"/>
  <c r="W91" i="29"/>
  <c r="X91" i="29"/>
  <c r="N92" i="29"/>
  <c r="N93" i="29"/>
  <c r="O93" i="29"/>
  <c r="P93" i="29"/>
  <c r="Q93" i="29"/>
  <c r="R93" i="29"/>
  <c r="S93" i="29"/>
  <c r="T93" i="29"/>
  <c r="U93" i="29"/>
  <c r="V93" i="29"/>
  <c r="W93" i="29"/>
  <c r="X93" i="29"/>
  <c r="N94" i="29"/>
  <c r="O94" i="29"/>
  <c r="P94" i="29"/>
  <c r="Q94" i="29"/>
  <c r="R94" i="29"/>
  <c r="S94" i="29"/>
  <c r="T94" i="29"/>
  <c r="U94" i="29"/>
  <c r="V94" i="29"/>
  <c r="W94" i="29"/>
  <c r="X94" i="29"/>
  <c r="N95" i="29"/>
  <c r="O95" i="29"/>
  <c r="P95" i="29"/>
  <c r="Q95" i="29"/>
  <c r="R95" i="29"/>
  <c r="S95" i="29"/>
  <c r="T95" i="29"/>
  <c r="U95" i="29"/>
  <c r="V95" i="29"/>
  <c r="W95" i="29"/>
  <c r="X95" i="29"/>
  <c r="N96" i="29"/>
  <c r="O96" i="29"/>
  <c r="P96" i="29"/>
  <c r="Q96" i="29"/>
  <c r="R96" i="29"/>
  <c r="S96" i="29"/>
  <c r="T96" i="29"/>
  <c r="U96" i="29"/>
  <c r="V96" i="29"/>
  <c r="W96" i="29"/>
  <c r="X96" i="29"/>
  <c r="N97" i="29"/>
  <c r="N98" i="29"/>
  <c r="O98" i="29"/>
  <c r="P98" i="29"/>
  <c r="Q98" i="29"/>
  <c r="R98" i="29"/>
  <c r="S98" i="29"/>
  <c r="T98" i="29"/>
  <c r="U98" i="29"/>
  <c r="V98" i="29"/>
  <c r="W98" i="29"/>
  <c r="X98" i="29"/>
  <c r="N99" i="29"/>
  <c r="O99" i="29"/>
  <c r="P99" i="29"/>
  <c r="Q99" i="29"/>
  <c r="R99" i="29"/>
  <c r="S99" i="29"/>
  <c r="T99" i="29"/>
  <c r="U99" i="29"/>
  <c r="V99" i="29"/>
  <c r="W99" i="29"/>
  <c r="X99" i="29"/>
  <c r="N100" i="29"/>
  <c r="O100" i="29"/>
  <c r="P100" i="29"/>
  <c r="Q100" i="29"/>
  <c r="R100" i="29"/>
  <c r="S100" i="29"/>
  <c r="T100" i="29"/>
  <c r="U100" i="29"/>
  <c r="V100" i="29"/>
  <c r="W100" i="29"/>
  <c r="X100" i="29"/>
  <c r="N101" i="29"/>
  <c r="O101" i="29"/>
  <c r="P101" i="29"/>
  <c r="Q101" i="29"/>
  <c r="R101" i="29"/>
  <c r="S101" i="29"/>
  <c r="T101" i="29"/>
  <c r="U101" i="29"/>
  <c r="V101" i="29"/>
  <c r="W101" i="29"/>
  <c r="X101" i="29"/>
  <c r="N102" i="29"/>
  <c r="O102" i="29"/>
  <c r="P102" i="29"/>
  <c r="Q102" i="29"/>
  <c r="R102" i="29"/>
  <c r="S102" i="29"/>
  <c r="T102" i="29"/>
  <c r="U102" i="29"/>
  <c r="V102" i="29"/>
  <c r="W102" i="29"/>
  <c r="X102" i="29"/>
  <c r="N103" i="29"/>
  <c r="O103" i="29"/>
  <c r="P103" i="29"/>
  <c r="Q103" i="29"/>
  <c r="R103" i="29"/>
  <c r="S103" i="29"/>
  <c r="T103" i="29"/>
  <c r="U103" i="29"/>
  <c r="V103" i="29"/>
  <c r="W103" i="29"/>
  <c r="X103" i="29"/>
  <c r="N104" i="29"/>
  <c r="N105" i="29"/>
  <c r="N106" i="29"/>
  <c r="O106" i="29"/>
  <c r="P106" i="29"/>
  <c r="Q106" i="29"/>
  <c r="R106" i="29"/>
  <c r="S106" i="29"/>
  <c r="T106" i="29"/>
  <c r="U106" i="29"/>
  <c r="V106" i="29"/>
  <c r="W106" i="29"/>
  <c r="X106" i="29"/>
  <c r="N107" i="29"/>
  <c r="O107" i="29"/>
  <c r="P107" i="29"/>
  <c r="Q107" i="29"/>
  <c r="R107" i="29"/>
  <c r="S107" i="29"/>
  <c r="T107" i="29"/>
  <c r="U107" i="29"/>
  <c r="V107" i="29"/>
  <c r="W107" i="29"/>
  <c r="X107" i="29"/>
  <c r="N108" i="29"/>
  <c r="O108" i="29"/>
  <c r="P108" i="29"/>
  <c r="Q108" i="29"/>
  <c r="R108" i="29"/>
  <c r="S108" i="29"/>
  <c r="T108" i="29"/>
  <c r="U108" i="29"/>
  <c r="V108" i="29"/>
  <c r="W108" i="29"/>
  <c r="X108" i="29"/>
  <c r="N109" i="29"/>
  <c r="O109" i="29"/>
  <c r="P109" i="29"/>
  <c r="Q109" i="29"/>
  <c r="R109" i="29"/>
  <c r="S109" i="29"/>
  <c r="T109" i="29"/>
  <c r="U109" i="29"/>
  <c r="V109" i="29"/>
  <c r="W109" i="29"/>
  <c r="X109" i="29"/>
  <c r="N110" i="29"/>
  <c r="N111" i="29"/>
  <c r="O111" i="29"/>
  <c r="P111" i="29"/>
  <c r="Q111" i="29"/>
  <c r="R111" i="29"/>
  <c r="S111" i="29"/>
  <c r="T111" i="29"/>
  <c r="U111" i="29"/>
  <c r="V111" i="29"/>
  <c r="W111" i="29"/>
  <c r="X111" i="29"/>
  <c r="N112" i="29"/>
  <c r="N113" i="29"/>
  <c r="N114" i="29"/>
  <c r="N115" i="29"/>
  <c r="N31" i="30" l="1"/>
  <c r="M31" i="30"/>
  <c r="L31" i="30"/>
  <c r="K31" i="30"/>
  <c r="J31" i="30"/>
  <c r="I31" i="30"/>
  <c r="H31" i="30"/>
  <c r="G31" i="30"/>
  <c r="F31" i="30"/>
  <c r="E31" i="30"/>
  <c r="D31" i="30"/>
  <c r="N30" i="30"/>
  <c r="M30" i="30"/>
  <c r="L30" i="30"/>
  <c r="K30" i="30"/>
  <c r="J30" i="30"/>
  <c r="I30" i="30"/>
  <c r="H30" i="30"/>
  <c r="G30" i="30"/>
  <c r="F30" i="30"/>
  <c r="E30" i="30"/>
  <c r="D30" i="30"/>
  <c r="AB29" i="30"/>
  <c r="AA29" i="30"/>
  <c r="Z29" i="30"/>
  <c r="Y29" i="30"/>
  <c r="X29" i="30"/>
  <c r="W29" i="30"/>
  <c r="V29" i="30"/>
  <c r="U29" i="30"/>
  <c r="T29" i="30"/>
  <c r="S29" i="30"/>
  <c r="R29" i="30"/>
  <c r="N29" i="30"/>
  <c r="M29" i="30"/>
  <c r="L29" i="30"/>
  <c r="K29" i="30"/>
  <c r="J29" i="30"/>
  <c r="I29" i="30"/>
  <c r="H29" i="30"/>
  <c r="G29" i="30"/>
  <c r="F29" i="30"/>
  <c r="E29" i="30"/>
  <c r="D29" i="30"/>
  <c r="AB28" i="30"/>
  <c r="AA28" i="30"/>
  <c r="Z28" i="30"/>
  <c r="Y28" i="30"/>
  <c r="X28" i="30"/>
  <c r="W28" i="30"/>
  <c r="V28" i="30"/>
  <c r="U28" i="30"/>
  <c r="T28" i="30"/>
  <c r="S28" i="30"/>
  <c r="R28" i="30"/>
  <c r="N28" i="30"/>
  <c r="M28" i="30"/>
  <c r="L28" i="30"/>
  <c r="K28" i="30"/>
  <c r="J28" i="30"/>
  <c r="I28" i="30"/>
  <c r="H28" i="30"/>
  <c r="G28" i="30"/>
  <c r="F28" i="30"/>
  <c r="E28" i="30"/>
  <c r="D28" i="30"/>
  <c r="AB27" i="30"/>
  <c r="AA27" i="30"/>
  <c r="Z27" i="30"/>
  <c r="Y27" i="30"/>
  <c r="X27" i="30"/>
  <c r="W27" i="30"/>
  <c r="V27" i="30"/>
  <c r="U27" i="30"/>
  <c r="T27" i="30"/>
  <c r="S27" i="30"/>
  <c r="R27" i="30"/>
  <c r="N27" i="30"/>
  <c r="M27" i="30"/>
  <c r="L27" i="30"/>
  <c r="K27" i="30"/>
  <c r="J27" i="30"/>
  <c r="I27" i="30"/>
  <c r="H27" i="30"/>
  <c r="G27" i="30"/>
  <c r="F27" i="30"/>
  <c r="E27" i="30"/>
  <c r="D27" i="30"/>
  <c r="AB26" i="30"/>
  <c r="AA26" i="30"/>
  <c r="Z26" i="30"/>
  <c r="Y26" i="30"/>
  <c r="X26" i="30"/>
  <c r="W26" i="30"/>
  <c r="V26" i="30"/>
  <c r="U26" i="30"/>
  <c r="T26" i="30"/>
  <c r="S26" i="30"/>
  <c r="R26" i="30"/>
  <c r="N26" i="30"/>
  <c r="M26" i="30"/>
  <c r="L26" i="30"/>
  <c r="K26" i="30"/>
  <c r="J26" i="30"/>
  <c r="I26" i="30"/>
  <c r="H26" i="30"/>
  <c r="G26" i="30"/>
  <c r="F26" i="30"/>
  <c r="E26" i="30"/>
  <c r="D26" i="30"/>
  <c r="AB25" i="30"/>
  <c r="AA25" i="30"/>
  <c r="Z25" i="30"/>
  <c r="Y25" i="30"/>
  <c r="X25" i="30"/>
  <c r="W25" i="30"/>
  <c r="V25" i="30"/>
  <c r="U25" i="30"/>
  <c r="T25" i="30"/>
  <c r="S25" i="30"/>
  <c r="R25" i="30"/>
  <c r="N25" i="30"/>
  <c r="M25" i="30"/>
  <c r="L25" i="30"/>
  <c r="K25" i="30"/>
  <c r="J25" i="30"/>
  <c r="I25" i="30"/>
  <c r="H25" i="30"/>
  <c r="G25" i="30"/>
  <c r="F25" i="30"/>
  <c r="E25" i="30"/>
  <c r="D25" i="30"/>
  <c r="AB24" i="30"/>
  <c r="AA24" i="30"/>
  <c r="Z24" i="30"/>
  <c r="Y24" i="30"/>
  <c r="X24" i="30"/>
  <c r="W24" i="30"/>
  <c r="V24" i="30"/>
  <c r="U24" i="30"/>
  <c r="T24" i="30"/>
  <c r="S24" i="30"/>
  <c r="R24" i="30"/>
  <c r="N24" i="30"/>
  <c r="M24" i="30"/>
  <c r="L24" i="30"/>
  <c r="K24" i="30"/>
  <c r="J24" i="30"/>
  <c r="I24" i="30"/>
  <c r="H24" i="30"/>
  <c r="G24" i="30"/>
  <c r="F24" i="30"/>
  <c r="E24" i="30"/>
  <c r="D24" i="30"/>
  <c r="AB23" i="30"/>
  <c r="AA23" i="30"/>
  <c r="Z23" i="30"/>
  <c r="Y23" i="30"/>
  <c r="X23" i="30"/>
  <c r="W23" i="30"/>
  <c r="V23" i="30"/>
  <c r="U23" i="30"/>
  <c r="T23" i="30"/>
  <c r="S23" i="30"/>
  <c r="R23" i="30"/>
  <c r="N23" i="30"/>
  <c r="M23" i="30"/>
  <c r="L23" i="30"/>
  <c r="K23" i="30"/>
  <c r="J23" i="30"/>
  <c r="I23" i="30"/>
  <c r="H23" i="30"/>
  <c r="G23" i="30"/>
  <c r="F23" i="30"/>
  <c r="E23" i="30"/>
  <c r="D23" i="30"/>
  <c r="AB22" i="30"/>
  <c r="AA22" i="30"/>
  <c r="Z22" i="30"/>
  <c r="Y22" i="30"/>
  <c r="X22" i="30"/>
  <c r="W22" i="30"/>
  <c r="V22" i="30"/>
  <c r="U22" i="30"/>
  <c r="T22" i="30"/>
  <c r="S22" i="30"/>
  <c r="R22" i="30"/>
  <c r="N22" i="30"/>
  <c r="M22" i="30"/>
  <c r="L22" i="30"/>
  <c r="K22" i="30"/>
  <c r="J22" i="30"/>
  <c r="I22" i="30"/>
  <c r="H22" i="30"/>
  <c r="G22" i="30"/>
  <c r="F22" i="30"/>
  <c r="E22" i="30"/>
  <c r="D22" i="30"/>
  <c r="AB21" i="30"/>
  <c r="AA21" i="30"/>
  <c r="Z21" i="30"/>
  <c r="Y21" i="30"/>
  <c r="X21" i="30"/>
  <c r="W21" i="30"/>
  <c r="V21" i="30"/>
  <c r="U21" i="30"/>
  <c r="T21" i="30"/>
  <c r="S21" i="30"/>
  <c r="R21" i="30"/>
  <c r="N21" i="30"/>
  <c r="M21" i="30"/>
  <c r="L21" i="30"/>
  <c r="K21" i="30"/>
  <c r="J21" i="30"/>
  <c r="I21" i="30"/>
  <c r="H21" i="30"/>
  <c r="G21" i="30"/>
  <c r="F21" i="30"/>
  <c r="E21" i="30"/>
  <c r="D21" i="30"/>
  <c r="AB20" i="30"/>
  <c r="AA20" i="30"/>
  <c r="Z20" i="30"/>
  <c r="Y20" i="30"/>
  <c r="X20" i="30"/>
  <c r="W20" i="30"/>
  <c r="V20" i="30"/>
  <c r="U20" i="30"/>
  <c r="T20" i="30"/>
  <c r="S20" i="30"/>
  <c r="R20" i="30"/>
  <c r="N20" i="30"/>
  <c r="M20" i="30"/>
  <c r="L20" i="30"/>
  <c r="K20" i="30"/>
  <c r="J20" i="30"/>
  <c r="I20" i="30"/>
  <c r="H20" i="30"/>
  <c r="G20" i="30"/>
  <c r="F20" i="30"/>
  <c r="E20" i="30"/>
  <c r="D20" i="30"/>
  <c r="AB19" i="30"/>
  <c r="AA19" i="30"/>
  <c r="Z19" i="30"/>
  <c r="Y19" i="30"/>
  <c r="X19" i="30"/>
  <c r="W19" i="30"/>
  <c r="V19" i="30"/>
  <c r="U19" i="30"/>
  <c r="T19" i="30"/>
  <c r="S19" i="30"/>
  <c r="R19" i="30"/>
  <c r="N19" i="30"/>
  <c r="M19" i="30"/>
  <c r="L19" i="30"/>
  <c r="K19" i="30"/>
  <c r="J19" i="30"/>
  <c r="I19" i="30"/>
  <c r="H19" i="30"/>
  <c r="G19" i="30"/>
  <c r="F19" i="30"/>
  <c r="E19" i="30"/>
  <c r="D19" i="30"/>
  <c r="AB18" i="30"/>
  <c r="AA18" i="30"/>
  <c r="Z18" i="30"/>
  <c r="Y18" i="30"/>
  <c r="X18" i="30"/>
  <c r="W18" i="30"/>
  <c r="V18" i="30"/>
  <c r="U18" i="30"/>
  <c r="T18" i="30"/>
  <c r="S18" i="30"/>
  <c r="R18" i="30"/>
  <c r="N18" i="30"/>
  <c r="M18" i="30"/>
  <c r="L18" i="30"/>
  <c r="K18" i="30"/>
  <c r="J18" i="30"/>
  <c r="I18" i="30"/>
  <c r="H18" i="30"/>
  <c r="G18" i="30"/>
  <c r="F18" i="30"/>
  <c r="E18" i="30"/>
  <c r="D18" i="30"/>
  <c r="AB17" i="30"/>
  <c r="AA17" i="30"/>
  <c r="Z17" i="30"/>
  <c r="Y17" i="30"/>
  <c r="X17" i="30"/>
  <c r="W17" i="30"/>
  <c r="V17" i="30"/>
  <c r="U17" i="30"/>
  <c r="T17" i="30"/>
  <c r="S17" i="30"/>
  <c r="R17" i="30"/>
  <c r="N17" i="30"/>
  <c r="M17" i="30"/>
  <c r="L17" i="30"/>
  <c r="K17" i="30"/>
  <c r="J17" i="30"/>
  <c r="I17" i="30"/>
  <c r="H17" i="30"/>
  <c r="G17" i="30"/>
  <c r="F17" i="30"/>
  <c r="E17" i="30"/>
  <c r="D17" i="30"/>
  <c r="AB16" i="30"/>
  <c r="AA16" i="30"/>
  <c r="Z16" i="30"/>
  <c r="Y16" i="30"/>
  <c r="X16" i="30"/>
  <c r="W16" i="30"/>
  <c r="V16" i="30"/>
  <c r="U16" i="30"/>
  <c r="T16" i="30"/>
  <c r="S16" i="30"/>
  <c r="R16" i="30"/>
  <c r="N16" i="30"/>
  <c r="M16" i="30"/>
  <c r="L16" i="30"/>
  <c r="K16" i="30"/>
  <c r="J16" i="30"/>
  <c r="I16" i="30"/>
  <c r="H16" i="30"/>
  <c r="G16" i="30"/>
  <c r="F16" i="30"/>
  <c r="E16" i="30"/>
  <c r="D16" i="30"/>
  <c r="AB15" i="30"/>
  <c r="AA15" i="30"/>
  <c r="Z15" i="30"/>
  <c r="Y15" i="30"/>
  <c r="X15" i="30"/>
  <c r="W15" i="30"/>
  <c r="V15" i="30"/>
  <c r="U15" i="30"/>
  <c r="T15" i="30"/>
  <c r="S15" i="30"/>
  <c r="R15" i="30"/>
  <c r="N15" i="30"/>
  <c r="M15" i="30"/>
  <c r="L15" i="30"/>
  <c r="K15" i="30"/>
  <c r="J15" i="30"/>
  <c r="I15" i="30"/>
  <c r="H15" i="30"/>
  <c r="G15" i="30"/>
  <c r="F15" i="30"/>
  <c r="E15" i="30"/>
  <c r="D15" i="30"/>
  <c r="AB14" i="30"/>
  <c r="AA14" i="30"/>
  <c r="Z14" i="30"/>
  <c r="Y14" i="30"/>
  <c r="X14" i="30"/>
  <c r="W14" i="30"/>
  <c r="V14" i="30"/>
  <c r="U14" i="30"/>
  <c r="T14" i="30"/>
  <c r="S14" i="30"/>
  <c r="R14" i="30"/>
  <c r="N14" i="30"/>
  <c r="M14" i="30"/>
  <c r="L14" i="30"/>
  <c r="K14" i="30"/>
  <c r="J14" i="30"/>
  <c r="I14" i="30"/>
  <c r="H14" i="30"/>
  <c r="G14" i="30"/>
  <c r="F14" i="30"/>
  <c r="E14" i="30"/>
  <c r="D14" i="30"/>
  <c r="AB13" i="30"/>
  <c r="AA13" i="30"/>
  <c r="Z13" i="30"/>
  <c r="Y13" i="30"/>
  <c r="X13" i="30"/>
  <c r="W13" i="30"/>
  <c r="V13" i="30"/>
  <c r="U13" i="30"/>
  <c r="T13" i="30"/>
  <c r="S13" i="30"/>
  <c r="R13" i="30"/>
  <c r="N13" i="30"/>
  <c r="M13" i="30"/>
  <c r="L13" i="30"/>
  <c r="K13" i="30"/>
  <c r="J13" i="30"/>
  <c r="I13" i="30"/>
  <c r="H13" i="30"/>
  <c r="G13" i="30"/>
  <c r="F13" i="30"/>
  <c r="E13" i="30"/>
  <c r="D13" i="30"/>
  <c r="AB12" i="30"/>
  <c r="AA12" i="30"/>
  <c r="Z12" i="30"/>
  <c r="Y12" i="30"/>
  <c r="X12" i="30"/>
  <c r="W12" i="30"/>
  <c r="V12" i="30"/>
  <c r="U12" i="30"/>
  <c r="T12" i="30"/>
  <c r="S12" i="30"/>
  <c r="R12" i="30"/>
  <c r="N12" i="30"/>
  <c r="M12" i="30"/>
  <c r="L12" i="30"/>
  <c r="K12" i="30"/>
  <c r="J12" i="30"/>
  <c r="I12" i="30"/>
  <c r="H12" i="30"/>
  <c r="G12" i="30"/>
  <c r="F12" i="30"/>
  <c r="E12" i="30"/>
  <c r="D12" i="30"/>
  <c r="AB11" i="30"/>
  <c r="AA11" i="30"/>
  <c r="Z11" i="30"/>
  <c r="Y11" i="30"/>
  <c r="X11" i="30"/>
  <c r="W11" i="30"/>
  <c r="V11" i="30"/>
  <c r="U11" i="30"/>
  <c r="T11" i="30"/>
  <c r="S11" i="30"/>
  <c r="R11" i="30"/>
  <c r="N11" i="30"/>
  <c r="M11" i="30"/>
  <c r="L11" i="30"/>
  <c r="K11" i="30"/>
  <c r="J11" i="30"/>
  <c r="I11" i="30"/>
  <c r="H11" i="30"/>
  <c r="G11" i="30"/>
  <c r="F11" i="30"/>
  <c r="E11" i="30"/>
  <c r="D11" i="30"/>
  <c r="AB10" i="30"/>
  <c r="AA10" i="30"/>
  <c r="Z10" i="30"/>
  <c r="Y10" i="30"/>
  <c r="X10" i="30"/>
  <c r="W10" i="30"/>
  <c r="V10" i="30"/>
  <c r="U10" i="30"/>
  <c r="T10" i="30"/>
  <c r="S10" i="30"/>
  <c r="R10" i="30"/>
  <c r="N10" i="30"/>
  <c r="M10" i="30"/>
  <c r="L10" i="30"/>
  <c r="K10" i="30"/>
  <c r="J10" i="30"/>
  <c r="I10" i="30"/>
  <c r="H10" i="30"/>
  <c r="G10" i="30"/>
  <c r="F10" i="30"/>
  <c r="E10" i="30"/>
  <c r="D10" i="30"/>
  <c r="AB9" i="30"/>
  <c r="AA9" i="30"/>
  <c r="Z9" i="30"/>
  <c r="Y9" i="30"/>
  <c r="X9" i="30"/>
  <c r="W9" i="30"/>
  <c r="V9" i="30"/>
  <c r="U9" i="30"/>
  <c r="T9" i="30"/>
  <c r="S9" i="30"/>
  <c r="R9" i="30"/>
  <c r="N9" i="30"/>
  <c r="M9" i="30"/>
  <c r="L9" i="30"/>
  <c r="K9" i="30"/>
  <c r="J9" i="30"/>
  <c r="I9" i="30"/>
  <c r="H9" i="30"/>
  <c r="G9" i="30"/>
  <c r="F9" i="30"/>
  <c r="E9" i="30"/>
  <c r="D9" i="30"/>
  <c r="AB8" i="30"/>
  <c r="AA8" i="30"/>
  <c r="Z8" i="30"/>
  <c r="Y8" i="30"/>
  <c r="X8" i="30"/>
  <c r="W8" i="30"/>
  <c r="V8" i="30"/>
  <c r="U8" i="30"/>
  <c r="T8" i="30"/>
  <c r="S8" i="30"/>
  <c r="R8" i="30"/>
  <c r="N8" i="30"/>
  <c r="M8" i="30"/>
  <c r="L8" i="30"/>
  <c r="K8" i="30"/>
  <c r="J8" i="30"/>
  <c r="I8" i="30"/>
  <c r="H8" i="30"/>
  <c r="G8" i="30"/>
  <c r="F8" i="30"/>
  <c r="E8" i="30"/>
  <c r="D8" i="30"/>
  <c r="AB7" i="30"/>
  <c r="AA7" i="30"/>
  <c r="Z7" i="30"/>
  <c r="Y7" i="30"/>
  <c r="X7" i="30"/>
  <c r="W7" i="30"/>
  <c r="V7" i="30"/>
  <c r="U7" i="30"/>
  <c r="T7" i="30"/>
  <c r="S7" i="30"/>
  <c r="R7" i="30"/>
  <c r="N7" i="30"/>
  <c r="M7" i="30"/>
  <c r="L7" i="30"/>
  <c r="K7" i="30"/>
  <c r="J7" i="30"/>
  <c r="I7" i="30"/>
  <c r="H7" i="30"/>
  <c r="G7" i="30"/>
  <c r="F7" i="30"/>
  <c r="E7" i="30"/>
  <c r="D7" i="30"/>
  <c r="AB6" i="30"/>
  <c r="AA6" i="30"/>
  <c r="Z6" i="30"/>
  <c r="Y6" i="30"/>
  <c r="X6" i="30"/>
  <c r="W6" i="30"/>
  <c r="V6" i="30"/>
  <c r="U6" i="30"/>
  <c r="T6" i="30"/>
  <c r="S6" i="30"/>
  <c r="R6" i="30"/>
  <c r="N6" i="30"/>
  <c r="M6" i="30"/>
  <c r="L6" i="30"/>
  <c r="K6" i="30"/>
  <c r="J6" i="30"/>
  <c r="I6" i="30"/>
  <c r="H6" i="30"/>
  <c r="G6" i="30"/>
  <c r="F6" i="30"/>
  <c r="E6" i="30"/>
  <c r="D6" i="30"/>
  <c r="I38" i="2" l="1"/>
  <c r="J38" i="2"/>
  <c r="K38" i="2"/>
  <c r="L38" i="2"/>
  <c r="M38" i="2"/>
  <c r="N38" i="2"/>
  <c r="O38" i="2"/>
  <c r="P38" i="2"/>
  <c r="H38" i="2"/>
  <c r="I37" i="2"/>
  <c r="J37" i="2"/>
  <c r="K37" i="2"/>
  <c r="L37" i="2"/>
  <c r="M37" i="2"/>
  <c r="N37" i="2"/>
  <c r="O37" i="2"/>
  <c r="P37" i="2"/>
  <c r="H37" i="2"/>
  <c r="W44" i="29" l="1"/>
  <c r="AA44" i="29"/>
  <c r="I14" i="29"/>
  <c r="J23" i="29"/>
  <c r="I32" i="29"/>
  <c r="H36" i="29"/>
  <c r="F38" i="29"/>
  <c r="K41" i="29"/>
  <c r="N44" i="29"/>
  <c r="I45" i="29"/>
  <c r="M45" i="29"/>
  <c r="K6" i="29"/>
  <c r="F6" i="29"/>
  <c r="U6" i="29"/>
  <c r="H6" i="29"/>
  <c r="W6" i="29"/>
  <c r="X6" i="29"/>
  <c r="Y6" i="29"/>
  <c r="Z6" i="29"/>
  <c r="AA6" i="29"/>
  <c r="AB6" i="29"/>
  <c r="V7" i="29"/>
  <c r="Z7" i="29"/>
  <c r="U8" i="29"/>
  <c r="Y8" i="29"/>
  <c r="L8" i="29"/>
  <c r="T9" i="29"/>
  <c r="X9" i="29"/>
  <c r="AB9" i="29"/>
  <c r="W10" i="29"/>
  <c r="J10" i="29"/>
  <c r="AA10" i="29"/>
  <c r="V11" i="29"/>
  <c r="Z11" i="29"/>
  <c r="U12" i="29"/>
  <c r="H12" i="29"/>
  <c r="Y12" i="29"/>
  <c r="T13" i="29"/>
  <c r="X13" i="29"/>
  <c r="AB13" i="29"/>
  <c r="F14" i="29"/>
  <c r="W14" i="29"/>
  <c r="AA14" i="29"/>
  <c r="V15" i="29"/>
  <c r="Z15" i="29"/>
  <c r="M15" i="29"/>
  <c r="T16" i="29"/>
  <c r="V16" i="29"/>
  <c r="Z16" i="29"/>
  <c r="U17" i="29"/>
  <c r="Y17" i="29"/>
  <c r="L17" i="29"/>
  <c r="T18" i="29"/>
  <c r="X18" i="29"/>
  <c r="AB18" i="29"/>
  <c r="W19" i="29"/>
  <c r="J19" i="29"/>
  <c r="AA19" i="29"/>
  <c r="V20" i="29"/>
  <c r="Z20" i="29"/>
  <c r="U21" i="29"/>
  <c r="V21" i="29"/>
  <c r="I21" i="29"/>
  <c r="Z21" i="29"/>
  <c r="U22" i="29"/>
  <c r="Y22" i="29"/>
  <c r="T23" i="29"/>
  <c r="G23" i="29"/>
  <c r="X23" i="29"/>
  <c r="AB23" i="29"/>
  <c r="W24" i="29"/>
  <c r="AA24" i="29"/>
  <c r="N24" i="29"/>
  <c r="V25" i="29"/>
  <c r="Z25" i="29"/>
  <c r="U26" i="29"/>
  <c r="Y26" i="29"/>
  <c r="L26" i="29"/>
  <c r="T27" i="29"/>
  <c r="X27" i="29"/>
  <c r="AB27" i="29"/>
  <c r="W28" i="29"/>
  <c r="J28" i="29"/>
  <c r="AA28" i="29"/>
  <c r="V29" i="29"/>
  <c r="Z29" i="29"/>
  <c r="U30" i="29"/>
  <c r="H30" i="29"/>
  <c r="Y30" i="29"/>
  <c r="T31" i="29"/>
  <c r="X31" i="29"/>
  <c r="AB31" i="29"/>
  <c r="F32" i="29"/>
  <c r="W32" i="29"/>
  <c r="AA32" i="29"/>
  <c r="V33" i="29"/>
  <c r="Z33" i="29"/>
  <c r="M33" i="29"/>
  <c r="AB33" i="29"/>
  <c r="U34" i="29"/>
  <c r="W34" i="29"/>
  <c r="Y34" i="29"/>
  <c r="AA34" i="29"/>
  <c r="T35" i="29"/>
  <c r="V35" i="29"/>
  <c r="X35" i="29"/>
  <c r="K35" i="29"/>
  <c r="Z35" i="29"/>
  <c r="AA35" i="29"/>
  <c r="AB35" i="29"/>
  <c r="U36" i="29"/>
  <c r="V36" i="29"/>
  <c r="W36" i="29"/>
  <c r="X36" i="29"/>
  <c r="Y36" i="29"/>
  <c r="Z36" i="29"/>
  <c r="AA36" i="29"/>
  <c r="AB36" i="29"/>
  <c r="T37" i="29"/>
  <c r="U37" i="29"/>
  <c r="V37" i="29"/>
  <c r="W37" i="29"/>
  <c r="X37" i="29"/>
  <c r="Y37" i="29"/>
  <c r="Z37" i="29"/>
  <c r="AA37" i="29"/>
  <c r="AB37" i="29"/>
  <c r="T38" i="29"/>
  <c r="U38" i="29"/>
  <c r="V38" i="29"/>
  <c r="W38" i="29"/>
  <c r="X38" i="29"/>
  <c r="Y38" i="29"/>
  <c r="Z38" i="29"/>
  <c r="AA38" i="29"/>
  <c r="AB38" i="29"/>
  <c r="T39" i="29"/>
  <c r="U39" i="29"/>
  <c r="V39" i="29"/>
  <c r="W39" i="29"/>
  <c r="X39" i="29"/>
  <c r="Y39" i="29"/>
  <c r="Z39" i="29"/>
  <c r="AA39" i="29"/>
  <c r="AB39" i="29"/>
  <c r="T40" i="29"/>
  <c r="U40" i="29"/>
  <c r="V40" i="29"/>
  <c r="W40" i="29"/>
  <c r="X40" i="29"/>
  <c r="Y40" i="29"/>
  <c r="Z40" i="29"/>
  <c r="AA40" i="29"/>
  <c r="N40" i="29"/>
  <c r="T41" i="29"/>
  <c r="U41" i="29"/>
  <c r="V41" i="29"/>
  <c r="W41" i="29"/>
  <c r="X41" i="29"/>
  <c r="Y41" i="29"/>
  <c r="Z41" i="29"/>
  <c r="AA41" i="29"/>
  <c r="AB41" i="29"/>
  <c r="T42" i="29"/>
  <c r="U42" i="29"/>
  <c r="V42" i="29"/>
  <c r="W42" i="29"/>
  <c r="X42" i="29"/>
  <c r="Y42" i="29"/>
  <c r="L42" i="29"/>
  <c r="AA42" i="29"/>
  <c r="AB42" i="29"/>
  <c r="T43" i="29"/>
  <c r="U43" i="29"/>
  <c r="V43" i="29"/>
  <c r="W43" i="29"/>
  <c r="X43" i="29"/>
  <c r="Y43" i="29"/>
  <c r="Z43" i="29"/>
  <c r="AA43" i="29"/>
  <c r="AB43" i="29"/>
  <c r="O112" i="29"/>
  <c r="P112" i="29"/>
  <c r="T44" i="29" s="1"/>
  <c r="Q112" i="29"/>
  <c r="G44" i="29" s="1"/>
  <c r="R112" i="29"/>
  <c r="H44" i="29" s="1"/>
  <c r="S112" i="29"/>
  <c r="I44" i="29" s="1"/>
  <c r="T112" i="29"/>
  <c r="X44" i="29" s="1"/>
  <c r="U112" i="29"/>
  <c r="K44" i="29" s="1"/>
  <c r="V112" i="29"/>
  <c r="L44" i="29" s="1"/>
  <c r="W112" i="29"/>
  <c r="M44" i="29" s="1"/>
  <c r="X112" i="29"/>
  <c r="AB44" i="29" s="1"/>
  <c r="O114" i="29"/>
  <c r="P114" i="29"/>
  <c r="F45" i="29" s="1"/>
  <c r="Q114" i="29"/>
  <c r="G45" i="29" s="1"/>
  <c r="R114" i="29"/>
  <c r="H45" i="29" s="1"/>
  <c r="S114" i="29"/>
  <c r="T114" i="29"/>
  <c r="J45" i="29" s="1"/>
  <c r="U114" i="29"/>
  <c r="K45" i="29" s="1"/>
  <c r="V114" i="29"/>
  <c r="L45" i="29" s="1"/>
  <c r="W114" i="29"/>
  <c r="X114" i="29"/>
  <c r="N45" i="29" s="1"/>
  <c r="O115" i="29"/>
  <c r="P115" i="29"/>
  <c r="Q115" i="29"/>
  <c r="R115" i="29"/>
  <c r="S115" i="29"/>
  <c r="T115" i="29"/>
  <c r="U115" i="29"/>
  <c r="V115" i="29"/>
  <c r="W115" i="29"/>
  <c r="X115" i="29"/>
  <c r="J44" i="29" l="1"/>
  <c r="F44" i="29"/>
  <c r="Z44" i="29"/>
  <c r="V44" i="29"/>
  <c r="Y44" i="29"/>
  <c r="U44" i="29"/>
  <c r="N42" i="29"/>
  <c r="G41" i="29"/>
  <c r="K37" i="29"/>
  <c r="L35" i="29"/>
  <c r="M28" i="29"/>
  <c r="L21" i="29"/>
  <c r="K12" i="29"/>
  <c r="Y35" i="29"/>
  <c r="G6" i="29"/>
  <c r="J42" i="29"/>
  <c r="N38" i="29"/>
  <c r="G37" i="29"/>
  <c r="M34" i="29"/>
  <c r="F27" i="29"/>
  <c r="F18" i="29"/>
  <c r="F9" i="29"/>
  <c r="X28" i="29"/>
  <c r="F42" i="29"/>
  <c r="J38" i="29"/>
  <c r="L36" i="29"/>
  <c r="N33" i="29"/>
  <c r="H25" i="29"/>
  <c r="H16" i="29"/>
  <c r="H7" i="29"/>
  <c r="T14" i="29"/>
  <c r="I33" i="29"/>
  <c r="W33" i="29"/>
  <c r="Y32" i="29"/>
  <c r="K32" i="29"/>
  <c r="U32" i="29"/>
  <c r="G32" i="29"/>
  <c r="AA31" i="29"/>
  <c r="M31" i="29"/>
  <c r="W31" i="29"/>
  <c r="I31" i="29"/>
  <c r="M29" i="29"/>
  <c r="AA29" i="29"/>
  <c r="I29" i="29"/>
  <c r="W29" i="29"/>
  <c r="Y28" i="29"/>
  <c r="K28" i="29"/>
  <c r="U28" i="29"/>
  <c r="G28" i="29"/>
  <c r="AA27" i="29"/>
  <c r="M27" i="29"/>
  <c r="W27" i="29"/>
  <c r="I27" i="29"/>
  <c r="M25" i="29"/>
  <c r="AA25" i="29"/>
  <c r="W25" i="29"/>
  <c r="I25" i="29"/>
  <c r="Y24" i="29"/>
  <c r="K24" i="29"/>
  <c r="U24" i="29"/>
  <c r="G24" i="29"/>
  <c r="AA23" i="29"/>
  <c r="M23" i="29"/>
  <c r="W23" i="29"/>
  <c r="I23" i="29"/>
  <c r="AA21" i="29"/>
  <c r="M21" i="29"/>
  <c r="Y14" i="29"/>
  <c r="K14" i="29"/>
  <c r="K13" i="29"/>
  <c r="Y13" i="29"/>
  <c r="G13" i="29"/>
  <c r="U13" i="29"/>
  <c r="AA12" i="29"/>
  <c r="M12" i="29"/>
  <c r="W12" i="29"/>
  <c r="I12" i="29"/>
  <c r="Y11" i="29"/>
  <c r="K11" i="29"/>
  <c r="U11" i="29"/>
  <c r="G11" i="29"/>
  <c r="K9" i="29"/>
  <c r="Y9" i="29"/>
  <c r="U9" i="29"/>
  <c r="G9" i="29"/>
  <c r="AA8" i="29"/>
  <c r="M8" i="29"/>
  <c r="W8" i="29"/>
  <c r="I8" i="29"/>
  <c r="Y7" i="29"/>
  <c r="K7" i="29"/>
  <c r="U7" i="29"/>
  <c r="G7" i="29"/>
  <c r="I43" i="29"/>
  <c r="L40" i="29"/>
  <c r="H40" i="29"/>
  <c r="K30" i="29"/>
  <c r="M19" i="29"/>
  <c r="M10" i="29"/>
  <c r="Z42" i="29"/>
  <c r="T36" i="29"/>
  <c r="F36" i="29"/>
  <c r="AB34" i="29"/>
  <c r="N34" i="29"/>
  <c r="X34" i="29"/>
  <c r="J34" i="29"/>
  <c r="T34" i="29"/>
  <c r="F34" i="29"/>
  <c r="N32" i="29"/>
  <c r="AB32" i="29"/>
  <c r="X32" i="29"/>
  <c r="J32" i="29"/>
  <c r="Z31" i="29"/>
  <c r="L31" i="29"/>
  <c r="V31" i="29"/>
  <c r="H31" i="29"/>
  <c r="AB30" i="29"/>
  <c r="N30" i="29"/>
  <c r="X30" i="29"/>
  <c r="J30" i="29"/>
  <c r="T30" i="29"/>
  <c r="F30" i="29"/>
  <c r="AB28" i="29"/>
  <c r="N28" i="29"/>
  <c r="F28" i="29"/>
  <c r="T28" i="29"/>
  <c r="Z27" i="29"/>
  <c r="L27" i="29"/>
  <c r="V27" i="29"/>
  <c r="H27" i="29"/>
  <c r="AB26" i="29"/>
  <c r="N26" i="29"/>
  <c r="X26" i="29"/>
  <c r="J26" i="29"/>
  <c r="T26" i="29"/>
  <c r="F26" i="29"/>
  <c r="J24" i="29"/>
  <c r="X24" i="29"/>
  <c r="F24" i="29"/>
  <c r="T24" i="29"/>
  <c r="Z23" i="29"/>
  <c r="L23" i="29"/>
  <c r="V23" i="29"/>
  <c r="H23" i="29"/>
  <c r="AB22" i="29"/>
  <c r="N22" i="29"/>
  <c r="X22" i="29"/>
  <c r="J22" i="29"/>
  <c r="T22" i="29"/>
  <c r="F22" i="29"/>
  <c r="AB20" i="29"/>
  <c r="N20" i="29"/>
  <c r="X20" i="29"/>
  <c r="J20" i="29"/>
  <c r="T20" i="29"/>
  <c r="F20" i="29"/>
  <c r="Z19" i="29"/>
  <c r="L19" i="29"/>
  <c r="V19" i="29"/>
  <c r="H19" i="29"/>
  <c r="H17" i="29"/>
  <c r="V17" i="29"/>
  <c r="AB16" i="29"/>
  <c r="N16" i="29"/>
  <c r="X16" i="29"/>
  <c r="J16" i="29"/>
  <c r="N14" i="29"/>
  <c r="AB14" i="29"/>
  <c r="X14" i="29"/>
  <c r="J14" i="29"/>
  <c r="Z12" i="29"/>
  <c r="L12" i="29"/>
  <c r="AB11" i="29"/>
  <c r="N11" i="29"/>
  <c r="X11" i="29"/>
  <c r="J11" i="29"/>
  <c r="T11" i="29"/>
  <c r="F11" i="29"/>
  <c r="Z10" i="29"/>
  <c r="L10" i="29"/>
  <c r="V10" i="29"/>
  <c r="H10" i="29"/>
  <c r="H8" i="29"/>
  <c r="V8" i="29"/>
  <c r="AB7" i="29"/>
  <c r="N7" i="29"/>
  <c r="X7" i="29"/>
  <c r="J7" i="29"/>
  <c r="T7" i="29"/>
  <c r="F7" i="29"/>
  <c r="N6" i="29"/>
  <c r="J6" i="29"/>
  <c r="L43" i="29"/>
  <c r="H43" i="29"/>
  <c r="M42" i="29"/>
  <c r="I42" i="29"/>
  <c r="N41" i="29"/>
  <c r="J41" i="29"/>
  <c r="F41" i="29"/>
  <c r="K40" i="29"/>
  <c r="G40" i="29"/>
  <c r="L39" i="29"/>
  <c r="H39" i="29"/>
  <c r="M38" i="29"/>
  <c r="I38" i="29"/>
  <c r="N37" i="29"/>
  <c r="J37" i="29"/>
  <c r="F37" i="29"/>
  <c r="K36" i="29"/>
  <c r="G36" i="29"/>
  <c r="J35" i="29"/>
  <c r="K34" i="29"/>
  <c r="L33" i="29"/>
  <c r="N31" i="29"/>
  <c r="G30" i="29"/>
  <c r="I28" i="29"/>
  <c r="K26" i="29"/>
  <c r="M24" i="29"/>
  <c r="F23" i="29"/>
  <c r="G21" i="29"/>
  <c r="I19" i="29"/>
  <c r="K17" i="29"/>
  <c r="L15" i="29"/>
  <c r="N13" i="29"/>
  <c r="G12" i="29"/>
  <c r="I10" i="29"/>
  <c r="K8" i="29"/>
  <c r="T6" i="29"/>
  <c r="AB40" i="29"/>
  <c r="AA33" i="29"/>
  <c r="Z26" i="29"/>
  <c r="X19" i="29"/>
  <c r="V12" i="29"/>
  <c r="W35" i="29"/>
  <c r="I35" i="29"/>
  <c r="Y20" i="29"/>
  <c r="K20" i="29"/>
  <c r="U20" i="29"/>
  <c r="G20" i="29"/>
  <c r="K18" i="29"/>
  <c r="Y18" i="29"/>
  <c r="U18" i="29"/>
  <c r="G18" i="29"/>
  <c r="AA17" i="29"/>
  <c r="M17" i="29"/>
  <c r="W17" i="29"/>
  <c r="I17" i="29"/>
  <c r="Y16" i="29"/>
  <c r="K16" i="29"/>
  <c r="U16" i="29"/>
  <c r="G16" i="29"/>
  <c r="I15" i="29"/>
  <c r="W15" i="29"/>
  <c r="U14" i="29"/>
  <c r="G14" i="29"/>
  <c r="M43" i="29"/>
  <c r="M39" i="29"/>
  <c r="I39" i="29"/>
  <c r="W21" i="29"/>
  <c r="G35" i="29"/>
  <c r="U35" i="29"/>
  <c r="Y33" i="29"/>
  <c r="K33" i="29"/>
  <c r="U33" i="29"/>
  <c r="G33" i="29"/>
  <c r="K31" i="29"/>
  <c r="Y31" i="29"/>
  <c r="G31" i="29"/>
  <c r="U31" i="29"/>
  <c r="AA30" i="29"/>
  <c r="M30" i="29"/>
  <c r="W30" i="29"/>
  <c r="I30" i="29"/>
  <c r="Y29" i="29"/>
  <c r="K29" i="29"/>
  <c r="U29" i="29"/>
  <c r="G29" i="29"/>
  <c r="K27" i="29"/>
  <c r="Y27" i="29"/>
  <c r="U27" i="29"/>
  <c r="G27" i="29"/>
  <c r="AA26" i="29"/>
  <c r="M26" i="29"/>
  <c r="W26" i="29"/>
  <c r="I26" i="29"/>
  <c r="Y25" i="29"/>
  <c r="K25" i="29"/>
  <c r="U25" i="29"/>
  <c r="G25" i="29"/>
  <c r="Y23" i="29"/>
  <c r="K23" i="29"/>
  <c r="AA22" i="29"/>
  <c r="M22" i="29"/>
  <c r="W22" i="29"/>
  <c r="I22" i="29"/>
  <c r="Y21" i="29"/>
  <c r="K21" i="29"/>
  <c r="M20" i="29"/>
  <c r="AA20" i="29"/>
  <c r="I20" i="29"/>
  <c r="W20" i="29"/>
  <c r="Y19" i="29"/>
  <c r="K19" i="29"/>
  <c r="U19" i="29"/>
  <c r="G19" i="29"/>
  <c r="AA18" i="29"/>
  <c r="M18" i="29"/>
  <c r="W18" i="29"/>
  <c r="I18" i="29"/>
  <c r="M16" i="29"/>
  <c r="AA16" i="29"/>
  <c r="W16" i="29"/>
  <c r="I16" i="29"/>
  <c r="Y15" i="29"/>
  <c r="K15" i="29"/>
  <c r="U15" i="29"/>
  <c r="G15" i="29"/>
  <c r="AA13" i="29"/>
  <c r="M13" i="29"/>
  <c r="W13" i="29"/>
  <c r="I13" i="29"/>
  <c r="M11" i="29"/>
  <c r="AA11" i="29"/>
  <c r="I11" i="29"/>
  <c r="W11" i="29"/>
  <c r="Y10" i="29"/>
  <c r="K10" i="29"/>
  <c r="U10" i="29"/>
  <c r="G10" i="29"/>
  <c r="AA9" i="29"/>
  <c r="M9" i="29"/>
  <c r="W9" i="29"/>
  <c r="I9" i="29"/>
  <c r="M7" i="29"/>
  <c r="AA7" i="29"/>
  <c r="W7" i="29"/>
  <c r="I7" i="29"/>
  <c r="M6" i="29"/>
  <c r="I6" i="29"/>
  <c r="K43" i="29"/>
  <c r="G43" i="29"/>
  <c r="H42" i="29"/>
  <c r="M41" i="29"/>
  <c r="I41" i="29"/>
  <c r="J40" i="29"/>
  <c r="F40" i="29"/>
  <c r="K39" i="29"/>
  <c r="G39" i="29"/>
  <c r="L38" i="29"/>
  <c r="H38" i="29"/>
  <c r="M37" i="29"/>
  <c r="I37" i="29"/>
  <c r="N36" i="29"/>
  <c r="J36" i="29"/>
  <c r="N35" i="29"/>
  <c r="H35" i="29"/>
  <c r="I34" i="29"/>
  <c r="H33" i="29"/>
  <c r="J31" i="29"/>
  <c r="L29" i="29"/>
  <c r="N27" i="29"/>
  <c r="G26" i="29"/>
  <c r="I24" i="29"/>
  <c r="K22" i="29"/>
  <c r="L20" i="29"/>
  <c r="N18" i="29"/>
  <c r="G17" i="29"/>
  <c r="H15" i="29"/>
  <c r="J13" i="29"/>
  <c r="L11" i="29"/>
  <c r="N9" i="29"/>
  <c r="G8" i="29"/>
  <c r="V6" i="29"/>
  <c r="T32" i="29"/>
  <c r="AB24" i="29"/>
  <c r="Z17" i="29"/>
  <c r="X10" i="29"/>
  <c r="L34" i="29"/>
  <c r="Z34" i="29"/>
  <c r="V34" i="29"/>
  <c r="H34" i="29"/>
  <c r="X33" i="29"/>
  <c r="J33" i="29"/>
  <c r="T33" i="29"/>
  <c r="F33" i="29"/>
  <c r="Z32" i="29"/>
  <c r="L32" i="29"/>
  <c r="V32" i="29"/>
  <c r="H32" i="29"/>
  <c r="Z30" i="29"/>
  <c r="L30" i="29"/>
  <c r="AB29" i="29"/>
  <c r="N29" i="29"/>
  <c r="X29" i="29"/>
  <c r="J29" i="29"/>
  <c r="T29" i="29"/>
  <c r="F29" i="29"/>
  <c r="Z28" i="29"/>
  <c r="L28" i="29"/>
  <c r="V28" i="29"/>
  <c r="H28" i="29"/>
  <c r="H26" i="29"/>
  <c r="V26" i="29"/>
  <c r="AB25" i="29"/>
  <c r="N25" i="29"/>
  <c r="X25" i="29"/>
  <c r="J25" i="29"/>
  <c r="T25" i="29"/>
  <c r="F25" i="29"/>
  <c r="Z24" i="29"/>
  <c r="L24" i="29"/>
  <c r="V24" i="29"/>
  <c r="H24" i="29"/>
  <c r="L22" i="29"/>
  <c r="Z22" i="29"/>
  <c r="H22" i="29"/>
  <c r="V22" i="29"/>
  <c r="AB21" i="29"/>
  <c r="N21" i="29"/>
  <c r="X21" i="29"/>
  <c r="J21" i="29"/>
  <c r="T21" i="29"/>
  <c r="F21" i="29"/>
  <c r="AB19" i="29"/>
  <c r="N19" i="29"/>
  <c r="F19" i="29"/>
  <c r="T19" i="29"/>
  <c r="Z18" i="29"/>
  <c r="L18" i="29"/>
  <c r="V18" i="29"/>
  <c r="H18" i="29"/>
  <c r="AB17" i="29"/>
  <c r="N17" i="29"/>
  <c r="X17" i="29"/>
  <c r="J17" i="29"/>
  <c r="T17" i="29"/>
  <c r="F17" i="29"/>
  <c r="AB15" i="29"/>
  <c r="N15" i="29"/>
  <c r="X15" i="29"/>
  <c r="J15" i="29"/>
  <c r="T15" i="29"/>
  <c r="F15" i="29"/>
  <c r="Z14" i="29"/>
  <c r="L14" i="29"/>
  <c r="V14" i="29"/>
  <c r="H14" i="29"/>
  <c r="Z13" i="29"/>
  <c r="L13" i="29"/>
  <c r="V13" i="29"/>
  <c r="H13" i="29"/>
  <c r="AB12" i="29"/>
  <c r="N12" i="29"/>
  <c r="X12" i="29"/>
  <c r="J12" i="29"/>
  <c r="T12" i="29"/>
  <c r="F12" i="29"/>
  <c r="AB10" i="29"/>
  <c r="N10" i="29"/>
  <c r="F10" i="29"/>
  <c r="T10" i="29"/>
  <c r="Z9" i="29"/>
  <c r="L9" i="29"/>
  <c r="V9" i="29"/>
  <c r="H9" i="29"/>
  <c r="AB8" i="29"/>
  <c r="N8" i="29"/>
  <c r="X8" i="29"/>
  <c r="J8" i="29"/>
  <c r="T8" i="29"/>
  <c r="F8" i="29"/>
  <c r="L6" i="29"/>
  <c r="N43" i="29"/>
  <c r="J43" i="29"/>
  <c r="F43" i="29"/>
  <c r="K42" i="29"/>
  <c r="G42" i="29"/>
  <c r="L41" i="29"/>
  <c r="H41" i="29"/>
  <c r="M40" i="29"/>
  <c r="I40" i="29"/>
  <c r="N39" i="29"/>
  <c r="J39" i="29"/>
  <c r="F39" i="29"/>
  <c r="K38" i="29"/>
  <c r="G38" i="29"/>
  <c r="L37" i="29"/>
  <c r="H37" i="29"/>
  <c r="M36" i="29"/>
  <c r="I36" i="29"/>
  <c r="M35" i="29"/>
  <c r="F35" i="29"/>
  <c r="G34" i="29"/>
  <c r="M32" i="29"/>
  <c r="F31" i="29"/>
  <c r="H29" i="29"/>
  <c r="J27" i="29"/>
  <c r="L25" i="29"/>
  <c r="N23" i="29"/>
  <c r="G22" i="29"/>
  <c r="H20" i="29"/>
  <c r="J18" i="29"/>
  <c r="L16" i="29"/>
  <c r="M14" i="29"/>
  <c r="F13" i="29"/>
  <c r="H11" i="29"/>
  <c r="J9" i="29"/>
  <c r="L7" i="29"/>
  <c r="V30" i="29"/>
  <c r="U23" i="29"/>
  <c r="AA15" i="29"/>
  <c r="Z8" i="29"/>
  <c r="F16" i="29"/>
  <c r="H21" i="29"/>
  <c r="AA6" i="27"/>
  <c r="I91" i="2" l="1"/>
  <c r="H90" i="2"/>
  <c r="H91" i="2"/>
  <c r="H92" i="2"/>
  <c r="H89" i="2"/>
  <c r="G90" i="2"/>
  <c r="G91" i="2"/>
  <c r="G92" i="2"/>
  <c r="G89" i="2"/>
  <c r="H28" i="26" l="1"/>
  <c r="H27" i="26"/>
  <c r="H20" i="26"/>
  <c r="H19" i="26"/>
  <c r="H18" i="26"/>
  <c r="H17" i="26"/>
  <c r="H16" i="26"/>
  <c r="J14" i="25" l="1"/>
  <c r="J8" i="25"/>
  <c r="AB36" i="2" l="1"/>
  <c r="AF36" i="2"/>
  <c r="AB37" i="2"/>
  <c r="AF37" i="2"/>
  <c r="AB38" i="2"/>
  <c r="AF38" i="2"/>
  <c r="AB39" i="2"/>
  <c r="AF39" i="2"/>
  <c r="AB40" i="2"/>
  <c r="AF40" i="2"/>
  <c r="Y41" i="2"/>
  <c r="Z41" i="2"/>
  <c r="AA41" i="2"/>
  <c r="AB41" i="2"/>
  <c r="AC41" i="2"/>
  <c r="AD41" i="2"/>
  <c r="AE41" i="2"/>
  <c r="AF41" i="2"/>
  <c r="X38" i="2"/>
  <c r="X41" i="2"/>
  <c r="L36" i="2"/>
  <c r="P36" i="2"/>
  <c r="L39" i="2"/>
  <c r="P39" i="2"/>
  <c r="L40" i="2"/>
  <c r="P40" i="2"/>
  <c r="L41" i="2"/>
  <c r="P41" i="2"/>
  <c r="O41" i="2"/>
  <c r="N41" i="2"/>
  <c r="M41" i="2"/>
  <c r="K41" i="2"/>
  <c r="J41" i="2"/>
  <c r="I41" i="2"/>
  <c r="H41" i="2"/>
  <c r="AE40" i="2"/>
  <c r="AD40" i="2"/>
  <c r="AC40" i="2"/>
  <c r="AA40" i="2"/>
  <c r="Z40" i="2"/>
  <c r="Y40" i="2"/>
  <c r="X40" i="2"/>
  <c r="O40" i="2"/>
  <c r="N40" i="2"/>
  <c r="M40" i="2"/>
  <c r="K40" i="2"/>
  <c r="J40" i="2"/>
  <c r="I40" i="2"/>
  <c r="H40" i="2"/>
  <c r="AE39" i="2"/>
  <c r="AD39" i="2"/>
  <c r="AC39" i="2"/>
  <c r="AA39" i="2"/>
  <c r="Z39" i="2"/>
  <c r="Y39" i="2"/>
  <c r="X39" i="2"/>
  <c r="O39" i="2"/>
  <c r="N39" i="2"/>
  <c r="M39" i="2"/>
  <c r="K39" i="2"/>
  <c r="J39" i="2"/>
  <c r="I39" i="2"/>
  <c r="H39" i="2"/>
  <c r="AE38" i="2"/>
  <c r="AD38" i="2"/>
  <c r="AC38" i="2"/>
  <c r="AA38" i="2"/>
  <c r="Z38" i="2"/>
  <c r="Y38" i="2"/>
  <c r="AE37" i="2"/>
  <c r="AD37" i="2"/>
  <c r="AC37" i="2"/>
  <c r="AA37" i="2"/>
  <c r="Z37" i="2"/>
  <c r="Y37" i="2"/>
  <c r="X37" i="2"/>
  <c r="AE36" i="2"/>
  <c r="AD36" i="2"/>
  <c r="AC36" i="2"/>
  <c r="AA36" i="2"/>
  <c r="Z36" i="2"/>
  <c r="Y36" i="2"/>
  <c r="X36" i="2"/>
  <c r="O36" i="2"/>
  <c r="N36" i="2"/>
  <c r="M36" i="2"/>
  <c r="K36" i="2"/>
  <c r="J36" i="2"/>
  <c r="I36" i="2"/>
  <c r="H36" i="2"/>
  <c r="P34" i="2" l="1"/>
  <c r="L34" i="2"/>
  <c r="H34" i="2"/>
  <c r="J34" i="2"/>
  <c r="O34" i="2"/>
  <c r="K34" i="2"/>
  <c r="N34" i="2"/>
  <c r="M34" i="2"/>
  <c r="I34" i="2"/>
  <c r="P30" i="2"/>
  <c r="L30" i="2"/>
  <c r="H30" i="2"/>
  <c r="O30" i="2"/>
  <c r="K30" i="2"/>
  <c r="I30" i="2"/>
  <c r="N30" i="2"/>
  <c r="M30" i="2"/>
  <c r="J30" i="2"/>
  <c r="P33" i="2"/>
  <c r="L33" i="2"/>
  <c r="H33" i="2"/>
  <c r="O33" i="2"/>
  <c r="K33" i="2"/>
  <c r="J33" i="2"/>
  <c r="M33" i="2"/>
  <c r="I33" i="2"/>
  <c r="N33" i="2"/>
  <c r="P32" i="2"/>
  <c r="L32" i="2"/>
  <c r="H32" i="2"/>
  <c r="O32" i="2"/>
  <c r="K32" i="2"/>
  <c r="J32" i="2"/>
  <c r="I32" i="2"/>
  <c r="N32" i="2"/>
  <c r="M32" i="2"/>
  <c r="P35" i="2"/>
  <c r="L35" i="2"/>
  <c r="H35" i="2"/>
  <c r="J35" i="2"/>
  <c r="O35" i="2"/>
  <c r="K35" i="2"/>
  <c r="N35" i="2"/>
  <c r="I35" i="2"/>
  <c r="M35" i="2"/>
  <c r="P31" i="2"/>
  <c r="L31" i="2"/>
  <c r="H31" i="2"/>
  <c r="O31" i="2"/>
  <c r="K31" i="2"/>
  <c r="I31" i="2"/>
  <c r="M31" i="2"/>
  <c r="J31" i="2"/>
  <c r="N31" i="2"/>
  <c r="AF34" i="2" l="1"/>
  <c r="AB34" i="2"/>
  <c r="X34" i="2"/>
  <c r="AD34" i="2"/>
  <c r="AE34" i="2"/>
  <c r="AA34" i="2"/>
  <c r="Z34" i="2"/>
  <c r="AC34" i="2"/>
  <c r="Y34" i="2"/>
  <c r="AF32" i="2"/>
  <c r="AB32" i="2"/>
  <c r="X32" i="2"/>
  <c r="AE32" i="2"/>
  <c r="AA32" i="2"/>
  <c r="AD32" i="2"/>
  <c r="AC32" i="2"/>
  <c r="Z32" i="2"/>
  <c r="Y32" i="2"/>
  <c r="AF30" i="2"/>
  <c r="AB30" i="2"/>
  <c r="X30" i="2"/>
  <c r="AE30" i="2"/>
  <c r="AA30" i="2"/>
  <c r="AC30" i="2"/>
  <c r="Y30" i="2"/>
  <c r="Z30" i="2"/>
  <c r="AD30" i="2"/>
  <c r="AF33" i="2"/>
  <c r="AB33" i="2"/>
  <c r="X33" i="2"/>
  <c r="AD33" i="2"/>
  <c r="Z33" i="2"/>
  <c r="AE33" i="2"/>
  <c r="AA33" i="2"/>
  <c r="AC33" i="2"/>
  <c r="Y33" i="2"/>
  <c r="AF35" i="2"/>
  <c r="AB35" i="2"/>
  <c r="X35" i="2"/>
  <c r="AD35" i="2"/>
  <c r="AE35" i="2"/>
  <c r="AA35" i="2"/>
  <c r="Z35" i="2"/>
  <c r="AC35" i="2"/>
  <c r="Y35" i="2"/>
  <c r="AF31" i="2"/>
  <c r="AB31" i="2"/>
  <c r="X31" i="2"/>
  <c r="AE31" i="2"/>
  <c r="AA31" i="2"/>
  <c r="AC31" i="2"/>
  <c r="Z31" i="2"/>
  <c r="Y31" i="2"/>
  <c r="AD31" i="2"/>
  <c r="K7" i="15" l="1"/>
  <c r="K8" i="15"/>
  <c r="K26" i="15"/>
  <c r="K32" i="15"/>
  <c r="K33" i="15"/>
  <c r="K34" i="15"/>
  <c r="K35" i="15"/>
  <c r="V17" i="2" l="1"/>
  <c r="W17" i="2" s="1"/>
  <c r="F17" i="2"/>
  <c r="G17" i="2" s="1"/>
  <c r="H17" i="2" l="1"/>
  <c r="I17" i="2" s="1"/>
  <c r="J17" i="2" s="1"/>
  <c r="K17" i="2" s="1"/>
  <c r="L17" i="2" s="1"/>
  <c r="M17" i="2" s="1"/>
  <c r="N17" i="2" s="1"/>
  <c r="O17" i="2" s="1"/>
  <c r="P17" i="2" s="1"/>
  <c r="X17" i="2"/>
  <c r="Y17" i="2" s="1"/>
  <c r="Z17" i="2" s="1"/>
  <c r="AA17" i="2" s="1"/>
  <c r="AB17" i="2" s="1"/>
  <c r="AC17" i="2" s="1"/>
  <c r="AD17" i="2" s="1"/>
  <c r="AE17" i="2" s="1"/>
  <c r="AF17" i="2" s="1"/>
  <c r="H46" i="20"/>
  <c r="I19" i="18" l="1"/>
  <c r="F31" i="21" l="1"/>
  <c r="D31" i="21"/>
  <c r="F30" i="21"/>
  <c r="D30" i="21"/>
  <c r="F29" i="21"/>
  <c r="D29" i="21"/>
  <c r="F28" i="21"/>
  <c r="D28" i="21"/>
  <c r="F27" i="21"/>
  <c r="D27" i="21"/>
  <c r="F26" i="21"/>
  <c r="D26" i="21"/>
  <c r="F25" i="21"/>
  <c r="D25" i="21"/>
  <c r="F24" i="21"/>
  <c r="D24" i="21"/>
  <c r="K17" i="21"/>
  <c r="J17" i="21"/>
  <c r="J16" i="21" s="1"/>
  <c r="I17" i="21"/>
  <c r="I16" i="21" s="1"/>
  <c r="H17" i="21"/>
  <c r="H16" i="21" s="1"/>
  <c r="K16" i="21"/>
  <c r="K11" i="21"/>
  <c r="K10" i="21" s="1"/>
  <c r="J11" i="21"/>
  <c r="J10" i="21" s="1"/>
  <c r="I11" i="21"/>
  <c r="I10" i="21" s="1"/>
  <c r="H11" i="21"/>
  <c r="H10" i="21" s="1"/>
  <c r="J26" i="15" l="1"/>
  <c r="J34" i="15"/>
  <c r="J35" i="15" l="1"/>
  <c r="J32" i="15"/>
  <c r="J33" i="15"/>
  <c r="G31" i="15"/>
  <c r="G22" i="15"/>
  <c r="G29" i="15"/>
  <c r="J8" i="15"/>
  <c r="J7" i="15"/>
  <c r="L45" i="18" l="1"/>
  <c r="X16" i="20" l="1"/>
  <c r="X17" i="20" s="1"/>
  <c r="W16" i="20"/>
  <c r="W17" i="20" s="1"/>
  <c r="X14" i="20"/>
  <c r="X15" i="20" s="1"/>
  <c r="W14" i="20"/>
  <c r="W15" i="20" s="1"/>
  <c r="X12" i="20"/>
  <c r="X13" i="20" s="1"/>
  <c r="W12" i="20"/>
  <c r="W13" i="20" s="1"/>
  <c r="X10" i="20"/>
  <c r="X11" i="20" s="1"/>
  <c r="W10" i="20"/>
  <c r="W11" i="20" s="1"/>
  <c r="I22" i="20" l="1"/>
  <c r="H22" i="20"/>
  <c r="I23" i="20"/>
  <c r="H23" i="20"/>
  <c r="I16" i="20"/>
  <c r="I15" i="20" s="1"/>
  <c r="H16" i="20"/>
  <c r="H15" i="20" s="1"/>
  <c r="J25" i="18" l="1"/>
  <c r="J24" i="18" s="1"/>
  <c r="I18" i="18" l="1"/>
  <c r="V24" i="11" l="1"/>
  <c r="V21" i="11"/>
  <c r="V22" i="11"/>
  <c r="V23" i="11"/>
  <c r="V20" i="11"/>
  <c r="L43" i="18" l="1"/>
  <c r="K31" i="18" l="1"/>
  <c r="K32" i="18" s="1"/>
  <c r="J31" i="18"/>
  <c r="J32" i="18" s="1"/>
  <c r="I31" i="18"/>
  <c r="I32" i="18" s="1"/>
  <c r="I25" i="18"/>
  <c r="I24" i="18" s="1"/>
  <c r="E67" i="2" l="1"/>
  <c r="J75" i="2" s="1"/>
  <c r="N75" i="2" l="1"/>
  <c r="K75" i="2"/>
  <c r="I75" i="2"/>
  <c r="E75" i="2"/>
  <c r="M75" i="2"/>
  <c r="L75" i="2"/>
  <c r="H75" i="2"/>
  <c r="E68" i="2"/>
  <c r="F68" i="2" s="1"/>
  <c r="F76" i="2" s="1"/>
  <c r="O75" i="2"/>
  <c r="F67" i="2"/>
  <c r="F75" i="2" s="1"/>
  <c r="P75" i="2"/>
  <c r="E71" i="2"/>
  <c r="F87" i="2" s="1"/>
  <c r="E69" i="2"/>
  <c r="F78" i="2" s="1"/>
  <c r="L76" i="2" l="1"/>
  <c r="M76" i="2"/>
  <c r="N76" i="2"/>
  <c r="O76" i="2"/>
  <c r="H76" i="2"/>
  <c r="I76" i="2"/>
  <c r="E76" i="2"/>
  <c r="J76" i="2"/>
  <c r="K76" i="2"/>
  <c r="E70" i="2"/>
  <c r="F77" i="2"/>
  <c r="P76" i="2"/>
  <c r="E72" i="2"/>
  <c r="F88" i="2"/>
  <c r="E65" i="2"/>
  <c r="L73" i="2" s="1"/>
  <c r="L11" i="13"/>
  <c r="E81" i="2"/>
  <c r="P79" i="2"/>
  <c r="N79" i="2"/>
  <c r="E79" i="2"/>
  <c r="E82" i="2"/>
  <c r="P80" i="2"/>
  <c r="N80" i="2"/>
  <c r="E80" i="2"/>
  <c r="J80" i="2" l="1"/>
  <c r="J79" i="2"/>
  <c r="H80" i="2"/>
  <c r="F80" i="2" s="1"/>
  <c r="H79" i="2"/>
  <c r="I79" i="2" s="1"/>
  <c r="N82" i="2"/>
  <c r="N81" i="2"/>
  <c r="L80" i="2"/>
  <c r="K80" i="2" s="1"/>
  <c r="P82" i="2"/>
  <c r="L79" i="2"/>
  <c r="P81" i="2"/>
  <c r="L82" i="2"/>
  <c r="L81" i="2"/>
  <c r="O80" i="2"/>
  <c r="O79" i="2"/>
  <c r="H81" i="2"/>
  <c r="H82" i="2"/>
  <c r="F82" i="2" s="1"/>
  <c r="J82" i="2"/>
  <c r="J81" i="2"/>
  <c r="J74" i="2"/>
  <c r="K74" i="2"/>
  <c r="L74" i="2"/>
  <c r="N73" i="2"/>
  <c r="J73" i="2"/>
  <c r="H74" i="2"/>
  <c r="I74" i="2"/>
  <c r="H73" i="2"/>
  <c r="F74" i="2"/>
  <c r="F73" i="2"/>
  <c r="N74" i="2"/>
  <c r="I73" i="2"/>
  <c r="K73" i="2"/>
  <c r="E66" i="2"/>
  <c r="M73" i="2"/>
  <c r="M74" i="2"/>
  <c r="O74" i="2"/>
  <c r="O73" i="2"/>
  <c r="E84" i="2"/>
  <c r="P83" i="2"/>
  <c r="E85" i="2"/>
  <c r="N84" i="2"/>
  <c r="E83" i="2"/>
  <c r="H83" i="2"/>
  <c r="L85" i="2"/>
  <c r="E86" i="2"/>
  <c r="J83" i="2"/>
  <c r="L83" i="2"/>
  <c r="F79" i="2" l="1"/>
  <c r="I80" i="2"/>
  <c r="O81" i="2"/>
  <c r="O82" i="2"/>
  <c r="J86" i="2"/>
  <c r="H86" i="2"/>
  <c r="F86" i="2" s="1"/>
  <c r="K82" i="2"/>
  <c r="J84" i="2"/>
  <c r="N86" i="2"/>
  <c r="M80" i="2"/>
  <c r="P84" i="2"/>
  <c r="M79" i="2"/>
  <c r="L84" i="2"/>
  <c r="L86" i="2"/>
  <c r="K86" i="2" s="1"/>
  <c r="K79" i="2"/>
  <c r="N85" i="2"/>
  <c r="M85" i="2" s="1"/>
  <c r="J85" i="2"/>
  <c r="H84" i="2"/>
  <c r="N83" i="2"/>
  <c r="F83" i="2"/>
  <c r="K83" i="2"/>
  <c r="I83" i="2"/>
  <c r="K85" i="2"/>
  <c r="P85" i="2"/>
  <c r="K81" i="2"/>
  <c r="I86" i="2"/>
  <c r="I81" i="2"/>
  <c r="M81" i="2"/>
  <c r="M84" i="2"/>
  <c r="P86" i="2"/>
  <c r="H85" i="2"/>
  <c r="F85" i="2" s="1"/>
  <c r="I82" i="2"/>
  <c r="F81" i="2"/>
  <c r="M82" i="2"/>
  <c r="P74" i="2"/>
  <c r="P73" i="2"/>
  <c r="I84" i="2" l="1"/>
  <c r="M86" i="2"/>
  <c r="M83" i="2"/>
  <c r="K84" i="2"/>
  <c r="O84" i="2"/>
  <c r="F84" i="2"/>
  <c r="O83" i="2"/>
  <c r="O86" i="2"/>
  <c r="O85" i="2"/>
  <c r="I85" i="2"/>
  <c r="F48" i="2"/>
  <c r="F47" i="2"/>
  <c r="P48" i="2"/>
  <c r="O48" i="2"/>
  <c r="N48" i="2"/>
  <c r="M48" i="2"/>
  <c r="L48" i="2"/>
  <c r="K48" i="2"/>
  <c r="J48" i="2"/>
  <c r="I48" i="2"/>
  <c r="H48" i="2"/>
  <c r="P47" i="2"/>
  <c r="O47" i="2"/>
  <c r="N47" i="2"/>
  <c r="M47" i="2"/>
  <c r="L47" i="2"/>
  <c r="K47" i="2"/>
  <c r="J47" i="2"/>
  <c r="I47" i="2"/>
  <c r="H47" i="2"/>
  <c r="P50" i="2" l="1"/>
  <c r="N50" i="2"/>
  <c r="M50" i="2"/>
  <c r="L50" i="2"/>
  <c r="K50" i="2"/>
  <c r="J50" i="2"/>
  <c r="I50" i="2"/>
  <c r="P49" i="2"/>
  <c r="O49" i="2"/>
  <c r="N49" i="2"/>
  <c r="M49" i="2"/>
  <c r="L49" i="2"/>
  <c r="K49" i="2"/>
  <c r="J49" i="2"/>
  <c r="I49" i="2"/>
  <c r="H50" i="2"/>
  <c r="F50" i="2" s="1"/>
  <c r="H49" i="2"/>
  <c r="Y21" i="2" l="1"/>
  <c r="I26" i="2"/>
  <c r="I21" i="2"/>
  <c r="Y29" i="2"/>
  <c r="Y22" i="2"/>
  <c r="I29" i="2"/>
  <c r="I27" i="2"/>
  <c r="I25" i="2"/>
  <c r="I22" i="2"/>
  <c r="Y26" i="2"/>
  <c r="Y23" i="2"/>
  <c r="I23" i="2"/>
  <c r="Y27" i="2"/>
  <c r="Y28" i="2"/>
  <c r="I28" i="2"/>
  <c r="Y25" i="2"/>
  <c r="J29" i="2"/>
  <c r="J27" i="2"/>
  <c r="J25" i="2"/>
  <c r="J22" i="2"/>
  <c r="J28" i="2"/>
  <c r="J23" i="2"/>
  <c r="Z27" i="2"/>
  <c r="Z22" i="2"/>
  <c r="Z28" i="2"/>
  <c r="Z26" i="2"/>
  <c r="Z23" i="2"/>
  <c r="Z21" i="2"/>
  <c r="J26" i="2"/>
  <c r="Z25" i="2"/>
  <c r="J21" i="2"/>
  <c r="Z29" i="2"/>
  <c r="AA29" i="2"/>
  <c r="K27" i="2"/>
  <c r="AA28" i="2"/>
  <c r="AA26" i="2"/>
  <c r="AA23" i="2"/>
  <c r="AA21" i="2"/>
  <c r="K28" i="2"/>
  <c r="K21" i="2"/>
  <c r="AA27" i="2"/>
  <c r="K29" i="2"/>
  <c r="K25" i="2"/>
  <c r="K22" i="2"/>
  <c r="K26" i="2"/>
  <c r="K23" i="2"/>
  <c r="AA25" i="2"/>
  <c r="AA22" i="2"/>
  <c r="AB28" i="2"/>
  <c r="AB26" i="2"/>
  <c r="AB23" i="2"/>
  <c r="AB21" i="2"/>
  <c r="AB25" i="2"/>
  <c r="L28" i="2"/>
  <c r="L26" i="2"/>
  <c r="L23" i="2"/>
  <c r="AB27" i="2"/>
  <c r="AB22" i="2"/>
  <c r="L29" i="2"/>
  <c r="L21" i="2"/>
  <c r="AB29" i="2"/>
  <c r="L27" i="2"/>
  <c r="L25" i="2"/>
  <c r="L22" i="2"/>
  <c r="AC22" i="2"/>
  <c r="M27" i="2"/>
  <c r="M22" i="2"/>
  <c r="AC23" i="2"/>
  <c r="M28" i="2"/>
  <c r="M26" i="2"/>
  <c r="M23" i="2"/>
  <c r="M21" i="2"/>
  <c r="AC29" i="2"/>
  <c r="AC27" i="2"/>
  <c r="AC25" i="2"/>
  <c r="M25" i="2"/>
  <c r="M29" i="2"/>
  <c r="AC28" i="2"/>
  <c r="AC26" i="2"/>
  <c r="AC21" i="2"/>
  <c r="N28" i="2"/>
  <c r="N26" i="2"/>
  <c r="N23" i="2"/>
  <c r="N21" i="2"/>
  <c r="N29" i="2"/>
  <c r="AD28" i="2"/>
  <c r="AD23" i="2"/>
  <c r="AD29" i="2"/>
  <c r="AD25" i="2"/>
  <c r="AD22" i="2"/>
  <c r="AD26" i="2"/>
  <c r="AD21" i="2"/>
  <c r="AD27" i="2"/>
  <c r="N27" i="2"/>
  <c r="N25" i="2"/>
  <c r="N22" i="2"/>
  <c r="AF29" i="2"/>
  <c r="AF27" i="2"/>
  <c r="AF25" i="2"/>
  <c r="AF22" i="2"/>
  <c r="AF26" i="2"/>
  <c r="AF21" i="2"/>
  <c r="P26" i="2"/>
  <c r="P21" i="2"/>
  <c r="P29" i="2"/>
  <c r="P27" i="2"/>
  <c r="P25" i="2"/>
  <c r="P22" i="2"/>
  <c r="AF28" i="2"/>
  <c r="AF23" i="2"/>
  <c r="P23" i="2"/>
  <c r="P28" i="2"/>
  <c r="X29" i="2"/>
  <c r="X27" i="2"/>
  <c r="X25" i="2"/>
  <c r="X22" i="2"/>
  <c r="H29" i="2"/>
  <c r="H27" i="2"/>
  <c r="H25" i="2"/>
  <c r="H22" i="2"/>
  <c r="X21" i="2"/>
  <c r="H28" i="2"/>
  <c r="X28" i="2"/>
  <c r="X26" i="2"/>
  <c r="X23" i="2"/>
  <c r="H26" i="2"/>
  <c r="H23" i="2"/>
  <c r="H21" i="2"/>
  <c r="O25" i="2"/>
  <c r="O28" i="2"/>
  <c r="O21" i="2"/>
  <c r="AE29" i="2"/>
  <c r="AE27" i="2"/>
  <c r="AE25" i="2"/>
  <c r="AE22" i="2"/>
  <c r="O29" i="2"/>
  <c r="O22" i="2"/>
  <c r="AE28" i="2"/>
  <c r="O26" i="2"/>
  <c r="O27" i="2"/>
  <c r="AE26" i="2"/>
  <c r="AE23" i="2"/>
  <c r="AE21" i="2"/>
  <c r="O23" i="2"/>
  <c r="F49" i="2"/>
  <c r="O50" i="2"/>
  <c r="F27" i="2" l="1"/>
  <c r="G27" i="2" s="1"/>
  <c r="V28" i="2"/>
  <c r="W28" i="2" s="1"/>
  <c r="V23" i="2"/>
  <c r="W23" i="2" s="1"/>
  <c r="F26" i="2"/>
  <c r="G26" i="2" s="1"/>
  <c r="V29" i="2"/>
  <c r="W29" i="2" s="1"/>
  <c r="V27" i="2"/>
  <c r="W27" i="2" s="1"/>
  <c r="V25" i="2"/>
  <c r="W25" i="2" s="1"/>
  <c r="V22" i="2"/>
  <c r="W22" i="2" s="1"/>
  <c r="F29" i="2"/>
  <c r="G29" i="2" s="1"/>
  <c r="V26" i="2"/>
  <c r="W26" i="2" s="1"/>
  <c r="V21" i="2"/>
  <c r="W21" i="2" s="1"/>
  <c r="F21" i="2"/>
  <c r="G21" i="2" s="1"/>
  <c r="F25" i="2"/>
  <c r="G25" i="2" s="1"/>
  <c r="F22" i="2"/>
  <c r="G22" i="2" s="1"/>
  <c r="F28" i="2"/>
  <c r="G28" i="2" s="1"/>
  <c r="F23" i="2"/>
  <c r="G23" i="2" s="1"/>
  <c r="F18" i="2" l="1"/>
  <c r="G18" i="2" s="1"/>
  <c r="F92" i="2" l="1"/>
  <c r="I92" i="2" s="1"/>
  <c r="J92" i="2" s="1"/>
  <c r="K92" i="2" s="1"/>
  <c r="L92" i="2" s="1"/>
  <c r="M92" i="2" s="1"/>
  <c r="N92" i="2" s="1"/>
  <c r="O92" i="2" s="1"/>
  <c r="P92" i="2" s="1"/>
  <c r="F91" i="2"/>
  <c r="F90" i="2"/>
  <c r="I90" i="2" s="1"/>
  <c r="F89" i="2"/>
  <c r="F64" i="2"/>
  <c r="H64" i="2" s="1"/>
  <c r="I64" i="2" s="1"/>
  <c r="J64" i="2" s="1"/>
  <c r="K64" i="2" s="1"/>
  <c r="L64" i="2" s="1"/>
  <c r="M64" i="2" s="1"/>
  <c r="N64" i="2" s="1"/>
  <c r="O64" i="2" s="1"/>
  <c r="P64" i="2" s="1"/>
  <c r="F63" i="2"/>
  <c r="H63" i="2" s="1"/>
  <c r="I63" i="2" s="1"/>
  <c r="F62" i="2"/>
  <c r="H62" i="2" s="1"/>
  <c r="I62" i="2" s="1"/>
  <c r="J62" i="2" s="1"/>
  <c r="K62" i="2" s="1"/>
  <c r="L62" i="2" s="1"/>
  <c r="M62" i="2" s="1"/>
  <c r="N62" i="2" s="1"/>
  <c r="O62" i="2" s="1"/>
  <c r="P62" i="2" s="1"/>
  <c r="F61" i="2"/>
  <c r="H61" i="2" s="1"/>
  <c r="I61" i="2" s="1"/>
  <c r="F60" i="2"/>
  <c r="H60" i="2" s="1"/>
  <c r="I60" i="2" s="1"/>
  <c r="J60" i="2" s="1"/>
  <c r="K60" i="2" s="1"/>
  <c r="L60" i="2" s="1"/>
  <c r="M60" i="2" s="1"/>
  <c r="N60" i="2" s="1"/>
  <c r="O60" i="2" s="1"/>
  <c r="P60" i="2" s="1"/>
  <c r="F59" i="2"/>
  <c r="H59" i="2" s="1"/>
  <c r="F58" i="2"/>
  <c r="H58" i="2" s="1"/>
  <c r="F57" i="2"/>
  <c r="H57" i="2" s="1"/>
  <c r="F56" i="2"/>
  <c r="F55" i="2"/>
  <c r="H55" i="2" s="1"/>
  <c r="J90" i="2" l="1"/>
  <c r="K90" i="2" s="1"/>
  <c r="L90" i="2" s="1"/>
  <c r="M90" i="2" s="1"/>
  <c r="N90" i="2" s="1"/>
  <c r="O90" i="2" s="1"/>
  <c r="P90" i="2" s="1"/>
  <c r="I89" i="2"/>
  <c r="J89" i="2" s="1"/>
  <c r="K89" i="2" s="1"/>
  <c r="V5" i="2"/>
  <c r="W5" i="2" s="1"/>
  <c r="F5" i="2"/>
  <c r="G5" i="2" s="1"/>
  <c r="V16" i="2"/>
  <c r="W16" i="2" s="1"/>
  <c r="F16" i="2"/>
  <c r="G16" i="2" s="1"/>
  <c r="F19" i="2"/>
  <c r="G19" i="2" s="1"/>
  <c r="V19" i="2"/>
  <c r="W19" i="2" s="1"/>
  <c r="V14" i="2"/>
  <c r="W14" i="2" s="1"/>
  <c r="V10" i="2"/>
  <c r="W10" i="2" s="1"/>
  <c r="V6" i="2"/>
  <c r="W6" i="2" s="1"/>
  <c r="F11" i="2"/>
  <c r="G11" i="2" s="1"/>
  <c r="F7" i="2"/>
  <c r="G7" i="2" s="1"/>
  <c r="F9" i="2"/>
  <c r="G9" i="2" s="1"/>
  <c r="V13" i="2"/>
  <c r="W13" i="2" s="1"/>
  <c r="V9" i="2"/>
  <c r="W9" i="2" s="1"/>
  <c r="F14" i="2"/>
  <c r="G14" i="2" s="1"/>
  <c r="F10" i="2"/>
  <c r="G10" i="2" s="1"/>
  <c r="F6" i="2"/>
  <c r="G6" i="2" s="1"/>
  <c r="V12" i="2"/>
  <c r="W12" i="2" s="1"/>
  <c r="V8" i="2"/>
  <c r="W8" i="2" s="1"/>
  <c r="F13" i="2"/>
  <c r="G13" i="2" s="1"/>
  <c r="F8" i="2"/>
  <c r="G8" i="2" s="1"/>
  <c r="V11" i="2"/>
  <c r="W11" i="2" s="1"/>
  <c r="V7" i="2"/>
  <c r="W7" i="2" s="1"/>
  <c r="F12" i="2"/>
  <c r="G12" i="2" s="1"/>
  <c r="F15" i="2"/>
  <c r="G15" i="2" s="1"/>
  <c r="V15" i="2"/>
  <c r="W15" i="2" s="1"/>
  <c r="V20" i="2"/>
  <c r="W20" i="2" s="1"/>
  <c r="F20" i="2"/>
  <c r="G20" i="2" s="1"/>
  <c r="J91" i="2"/>
  <c r="I58" i="2"/>
  <c r="J58" i="2" s="1"/>
  <c r="K58" i="2" s="1"/>
  <c r="L58" i="2" s="1"/>
  <c r="H56" i="2"/>
  <c r="X5" i="2" l="1"/>
  <c r="H5" i="2"/>
  <c r="X9" i="2"/>
  <c r="X13" i="2"/>
  <c r="X6" i="2"/>
  <c r="X10" i="2"/>
  <c r="X14" i="2"/>
  <c r="X7" i="2"/>
  <c r="X11" i="2"/>
  <c r="X8" i="2"/>
  <c r="X12" i="2"/>
  <c r="H9" i="2"/>
  <c r="H14" i="2"/>
  <c r="H12" i="2"/>
  <c r="H13" i="2"/>
  <c r="H6" i="2"/>
  <c r="H10" i="2"/>
  <c r="H7" i="2"/>
  <c r="H11" i="2"/>
  <c r="H8" i="2"/>
  <c r="X19" i="2"/>
  <c r="H19" i="2"/>
  <c r="I59" i="2"/>
  <c r="X15" i="2"/>
  <c r="H15" i="2"/>
  <c r="I55" i="2"/>
  <c r="J55" i="2" s="1"/>
  <c r="K55" i="2" s="1"/>
  <c r="H20" i="2"/>
  <c r="X20" i="2"/>
  <c r="I57" i="2"/>
  <c r="H16" i="2"/>
  <c r="X16" i="2"/>
  <c r="M58" i="2"/>
  <c r="N58" i="2" s="1"/>
  <c r="O58" i="2" s="1"/>
  <c r="P58" i="2" s="1"/>
  <c r="I56" i="2"/>
  <c r="I5" i="2" l="1"/>
  <c r="Y5" i="2"/>
  <c r="J63" i="2"/>
  <c r="K63" i="2" s="1"/>
  <c r="Y20" i="2"/>
  <c r="I20" i="2"/>
  <c r="J57" i="2"/>
  <c r="K57" i="2" s="1"/>
  <c r="Y16" i="2"/>
  <c r="I16" i="2"/>
  <c r="Y15" i="2"/>
  <c r="I15" i="2"/>
  <c r="J61" i="2"/>
  <c r="K61" i="2" s="1"/>
  <c r="I19" i="2"/>
  <c r="Y19" i="2"/>
  <c r="Z15" i="2"/>
  <c r="J15" i="2"/>
  <c r="J59" i="2"/>
  <c r="K59" i="2" s="1"/>
  <c r="Y8" i="2"/>
  <c r="Y12" i="2"/>
  <c r="Y9" i="2"/>
  <c r="Y13" i="2"/>
  <c r="Y6" i="2"/>
  <c r="Y10" i="2"/>
  <c r="Y14" i="2"/>
  <c r="Y7" i="2"/>
  <c r="Y11" i="2"/>
  <c r="I8" i="2"/>
  <c r="I12" i="2"/>
  <c r="I13" i="2"/>
  <c r="I7" i="2"/>
  <c r="I11" i="2"/>
  <c r="I9" i="2"/>
  <c r="I14" i="2"/>
  <c r="I6" i="2"/>
  <c r="I10" i="2"/>
  <c r="J56" i="2"/>
  <c r="Z5" i="2" l="1"/>
  <c r="J5" i="2"/>
  <c r="J16" i="2"/>
  <c r="Z16" i="2"/>
  <c r="AA15" i="2"/>
  <c r="K15" i="2"/>
  <c r="Z7" i="2"/>
  <c r="Z11" i="2"/>
  <c r="Z10" i="2"/>
  <c r="Z8" i="2"/>
  <c r="Z12" i="2"/>
  <c r="Z9" i="2"/>
  <c r="Z13" i="2"/>
  <c r="Z6" i="2"/>
  <c r="Z14" i="2"/>
  <c r="J7" i="2"/>
  <c r="J11" i="2"/>
  <c r="J10" i="2"/>
  <c r="J8" i="2"/>
  <c r="J12" i="2"/>
  <c r="J13" i="2"/>
  <c r="J9" i="2"/>
  <c r="J14" i="2"/>
  <c r="J6" i="2"/>
  <c r="K91" i="2"/>
  <c r="Z19" i="2"/>
  <c r="J19" i="2"/>
  <c r="J20" i="2"/>
  <c r="Z20" i="2"/>
  <c r="L55" i="2"/>
  <c r="K56" i="2"/>
  <c r="L89" i="2" l="1"/>
  <c r="K5" i="2"/>
  <c r="AA5" i="2"/>
  <c r="L61" i="2"/>
  <c r="K19" i="2"/>
  <c r="AA19" i="2"/>
  <c r="L59" i="2"/>
  <c r="AB15" i="2"/>
  <c r="L15" i="2"/>
  <c r="L63" i="2"/>
  <c r="AA20" i="2"/>
  <c r="K20" i="2"/>
  <c r="L91" i="2"/>
  <c r="AA6" i="2"/>
  <c r="AA10" i="2"/>
  <c r="AA14" i="2"/>
  <c r="AA12" i="2"/>
  <c r="AA9" i="2"/>
  <c r="AA7" i="2"/>
  <c r="AA11" i="2"/>
  <c r="AA8" i="2"/>
  <c r="AA13" i="2"/>
  <c r="K6" i="2"/>
  <c r="K10" i="2"/>
  <c r="K9" i="2"/>
  <c r="K7" i="2"/>
  <c r="K11" i="2"/>
  <c r="K8" i="2"/>
  <c r="K12" i="2"/>
  <c r="K13" i="2"/>
  <c r="K14" i="2"/>
  <c r="L57" i="2"/>
  <c r="AA16" i="2"/>
  <c r="K16" i="2"/>
  <c r="L56" i="2"/>
  <c r="M55" i="2"/>
  <c r="M89" i="2" l="1"/>
  <c r="AB5" i="2"/>
  <c r="L5" i="2"/>
  <c r="M91" i="2"/>
  <c r="AB9" i="2"/>
  <c r="AB13" i="2"/>
  <c r="AB7" i="2"/>
  <c r="AB11" i="2"/>
  <c r="AB8" i="2"/>
  <c r="AB6" i="2"/>
  <c r="AB10" i="2"/>
  <c r="AB14" i="2"/>
  <c r="AB12" i="2"/>
  <c r="L9" i="2"/>
  <c r="L14" i="2"/>
  <c r="L8" i="2"/>
  <c r="L6" i="2"/>
  <c r="L10" i="2"/>
  <c r="L7" i="2"/>
  <c r="L11" i="2"/>
  <c r="L12" i="2"/>
  <c r="L13" i="2"/>
  <c r="M59" i="2"/>
  <c r="AC15" i="2"/>
  <c r="M15" i="2"/>
  <c r="M57" i="2"/>
  <c r="L16" i="2"/>
  <c r="AB16" i="2"/>
  <c r="M63" i="2"/>
  <c r="L20" i="2"/>
  <c r="AB20" i="2"/>
  <c r="M61" i="2"/>
  <c r="AB19" i="2"/>
  <c r="L19" i="2"/>
  <c r="M56" i="2"/>
  <c r="N55" i="2"/>
  <c r="N89" i="2" l="1"/>
  <c r="M5" i="2"/>
  <c r="AC5" i="2"/>
  <c r="N57" i="2"/>
  <c r="AC16" i="2"/>
  <c r="M16" i="2"/>
  <c r="N63" i="2"/>
  <c r="AC20" i="2"/>
  <c r="M20" i="2"/>
  <c r="N59" i="2"/>
  <c r="AD15" i="2"/>
  <c r="N15" i="2"/>
  <c r="N61" i="2"/>
  <c r="M19" i="2"/>
  <c r="AC19" i="2"/>
  <c r="N91" i="2"/>
  <c r="AC8" i="2"/>
  <c r="AC12" i="2"/>
  <c r="AC6" i="2"/>
  <c r="AC10" i="2"/>
  <c r="AC14" i="2"/>
  <c r="AC7" i="2"/>
  <c r="AC11" i="2"/>
  <c r="AC9" i="2"/>
  <c r="AC13" i="2"/>
  <c r="M8" i="2"/>
  <c r="M12" i="2"/>
  <c r="M13" i="2"/>
  <c r="M7" i="2"/>
  <c r="M9" i="2"/>
  <c r="M14" i="2"/>
  <c r="M6" i="2"/>
  <c r="M10" i="2"/>
  <c r="M11" i="2"/>
  <c r="O55" i="2"/>
  <c r="N56" i="2"/>
  <c r="O89" i="2" l="1"/>
  <c r="N5" i="2"/>
  <c r="AD5" i="2"/>
  <c r="AE15" i="2"/>
  <c r="O15" i="2"/>
  <c r="O61" i="2"/>
  <c r="AD19" i="2"/>
  <c r="N19" i="2"/>
  <c r="O63" i="2"/>
  <c r="N20" i="2"/>
  <c r="AD20" i="2"/>
  <c r="O91" i="2"/>
  <c r="AD7" i="2"/>
  <c r="AD11" i="2"/>
  <c r="AD9" i="2"/>
  <c r="AD13" i="2"/>
  <c r="AD6" i="2"/>
  <c r="AD8" i="2"/>
  <c r="AD12" i="2"/>
  <c r="AD10" i="2"/>
  <c r="AD14" i="2"/>
  <c r="N7" i="2"/>
  <c r="N11" i="2"/>
  <c r="N6" i="2"/>
  <c r="N8" i="2"/>
  <c r="N12" i="2"/>
  <c r="N13" i="2"/>
  <c r="N9" i="2"/>
  <c r="N14" i="2"/>
  <c r="N10" i="2"/>
  <c r="O59" i="2"/>
  <c r="O57" i="2"/>
  <c r="AD16" i="2"/>
  <c r="N16" i="2"/>
  <c r="O56" i="2"/>
  <c r="P55" i="2"/>
  <c r="P89" i="2" l="1"/>
  <c r="O5" i="2"/>
  <c r="AE5" i="2"/>
  <c r="P61" i="2"/>
  <c r="AE19" i="2"/>
  <c r="O19" i="2"/>
  <c r="P59" i="2"/>
  <c r="P63" i="2"/>
  <c r="O20" i="2"/>
  <c r="AE20" i="2"/>
  <c r="AF15" i="2"/>
  <c r="P15" i="2"/>
  <c r="P57" i="2"/>
  <c r="AE16" i="2"/>
  <c r="O16" i="2"/>
  <c r="P91" i="2"/>
  <c r="AE6" i="2"/>
  <c r="AE10" i="2"/>
  <c r="AE14" i="2"/>
  <c r="AE8" i="2"/>
  <c r="AE7" i="2"/>
  <c r="AE11" i="2"/>
  <c r="AE12" i="2"/>
  <c r="AE9" i="2"/>
  <c r="AE13" i="2"/>
  <c r="O6" i="2"/>
  <c r="O10" i="2"/>
  <c r="O14" i="2"/>
  <c r="O7" i="2"/>
  <c r="O11" i="2"/>
  <c r="O8" i="2"/>
  <c r="O12" i="2"/>
  <c r="O13" i="2"/>
  <c r="O9" i="2"/>
  <c r="P56" i="2"/>
  <c r="AF5" i="2" l="1"/>
  <c r="P5" i="2"/>
  <c r="P16" i="2"/>
  <c r="AF16" i="2"/>
  <c r="P12" i="2"/>
  <c r="AF9" i="2"/>
  <c r="AF13" i="2"/>
  <c r="AF6" i="2"/>
  <c r="AF10" i="2"/>
  <c r="AF14" i="2"/>
  <c r="AF7" i="2"/>
  <c r="AF11" i="2"/>
  <c r="AF8" i="2"/>
  <c r="AF12" i="2"/>
  <c r="P9" i="2"/>
  <c r="P14" i="2"/>
  <c r="P13" i="2"/>
  <c r="P6" i="2"/>
  <c r="P10" i="2"/>
  <c r="P7" i="2"/>
  <c r="P11" i="2"/>
  <c r="P8" i="2"/>
  <c r="P20" i="2"/>
  <c r="AF20" i="2"/>
  <c r="AF19" i="2"/>
  <c r="P19" i="2"/>
  <c r="I21" i="11" l="1"/>
  <c r="I22" i="11"/>
  <c r="I23" i="11"/>
  <c r="I24" i="11"/>
  <c r="I25" i="11"/>
  <c r="V25" i="11" s="1"/>
  <c r="I26" i="11"/>
  <c r="V26" i="11" s="1"/>
  <c r="I27" i="11"/>
  <c r="V27" i="11" s="1"/>
  <c r="I28" i="11"/>
  <c r="V28" i="11" s="1"/>
  <c r="I20" i="11"/>
  <c r="I7" i="11" l="1"/>
  <c r="I8" i="11" s="1"/>
  <c r="I9" i="11" l="1"/>
  <c r="I10" i="11" s="1"/>
  <c r="I11" i="11" s="1"/>
  <c r="I12" i="11" s="1"/>
  <c r="I13" i="11" s="1"/>
  <c r="I14" i="11" s="1"/>
  <c r="I15" i="11" s="1"/>
  <c r="H18" i="2"/>
  <c r="I18" i="2" s="1"/>
  <c r="J18" i="2" s="1"/>
  <c r="L18" i="2" s="1"/>
  <c r="M18" i="2" s="1"/>
  <c r="N18" i="2" s="1"/>
  <c r="O18" i="2" s="1"/>
  <c r="P18" i="2" s="1"/>
  <c r="K51" i="2"/>
  <c r="AA24" i="2" s="1"/>
  <c r="F52" i="2"/>
  <c r="F51" i="2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L87" i="2"/>
  <c r="K87" i="2"/>
  <c r="J87" i="2"/>
  <c r="I87" i="2"/>
  <c r="L77" i="2"/>
  <c r="K77" i="2"/>
  <c r="J77" i="2"/>
  <c r="H77" i="2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6" i="13"/>
  <c r="H18" i="13" s="1"/>
  <c r="E16" i="13"/>
  <c r="P52" i="2"/>
  <c r="N52" i="2"/>
  <c r="L52" i="2"/>
  <c r="K52" i="2"/>
  <c r="J52" i="2"/>
  <c r="I52" i="2"/>
  <c r="H52" i="2"/>
  <c r="P51" i="2"/>
  <c r="AF24" i="2" s="1"/>
  <c r="N51" i="2"/>
  <c r="AD24" i="2" s="1"/>
  <c r="L51" i="2"/>
  <c r="AB24" i="2" s="1"/>
  <c r="J51" i="2"/>
  <c r="Z24" i="2" s="1"/>
  <c r="I51" i="2"/>
  <c r="Y24" i="2" s="1"/>
  <c r="H51" i="2"/>
  <c r="X24" i="2" s="1"/>
  <c r="I17" i="13" l="1"/>
  <c r="I88" i="2"/>
  <c r="I78" i="2"/>
  <c r="J78" i="2"/>
  <c r="K78" i="2"/>
  <c r="L78" i="2"/>
  <c r="J88" i="2"/>
  <c r="O88" i="2"/>
  <c r="K88" i="2"/>
  <c r="H78" i="2"/>
  <c r="L88" i="2"/>
  <c r="I77" i="2"/>
  <c r="M77" i="2"/>
  <c r="N87" i="2"/>
  <c r="M87" i="2"/>
  <c r="P87" i="2"/>
  <c r="H87" i="2"/>
  <c r="M88" i="2"/>
  <c r="F24" i="2"/>
  <c r="G24" i="2" s="1"/>
  <c r="V24" i="2"/>
  <c r="W24" i="2" s="1"/>
  <c r="E18" i="13"/>
  <c r="P16" i="13"/>
  <c r="F54" i="2"/>
  <c r="F53" i="2"/>
  <c r="M51" i="2"/>
  <c r="AC24" i="2" s="1"/>
  <c r="I24" i="2"/>
  <c r="O52" i="2"/>
  <c r="L24" i="2"/>
  <c r="J24" i="2"/>
  <c r="K24" i="2"/>
  <c r="H24" i="2"/>
  <c r="P24" i="2"/>
  <c r="M52" i="2"/>
  <c r="J54" i="2"/>
  <c r="N24" i="2"/>
  <c r="O51" i="2"/>
  <c r="AE24" i="2" s="1"/>
  <c r="I54" i="2"/>
  <c r="K54" i="2"/>
  <c r="H54" i="2"/>
  <c r="K17" i="13"/>
  <c r="K19" i="13" s="1"/>
  <c r="I19" i="13"/>
  <c r="I16" i="13"/>
  <c r="H19" i="13"/>
  <c r="N88" i="2" l="1"/>
  <c r="P88" i="2"/>
  <c r="H88" i="2"/>
  <c r="M78" i="2"/>
  <c r="M24" i="2"/>
  <c r="H53" i="2"/>
  <c r="O24" i="2"/>
  <c r="L54" i="2"/>
  <c r="I18" i="13"/>
  <c r="K16" i="13"/>
  <c r="K18" i="13" s="1"/>
  <c r="N77" i="2" l="1"/>
  <c r="N78" i="2"/>
  <c r="M54" i="2"/>
  <c r="I53" i="2"/>
  <c r="O77" i="2" l="1"/>
  <c r="O87" i="2"/>
  <c r="J53" i="2"/>
  <c r="N54" i="2"/>
  <c r="P78" i="2" l="1"/>
  <c r="O78" i="2"/>
  <c r="P77" i="2"/>
  <c r="K53" i="2"/>
  <c r="P54" i="2"/>
  <c r="O54" i="2"/>
  <c r="L53" i="2" l="1"/>
  <c r="M53" i="2" l="1"/>
  <c r="N53" i="2" l="1"/>
  <c r="O53" i="2" l="1"/>
  <c r="P53" i="2" l="1"/>
</calcChain>
</file>

<file path=xl/comments1.xml><?xml version="1.0" encoding="utf-8"?>
<comments xmlns="http://schemas.openxmlformats.org/spreadsheetml/2006/main">
  <authors>
    <author>Maurizio Gargiulo</author>
  </authors>
  <commentList>
    <comment ref="AI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B18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D36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<sst xmlns="http://schemas.openxmlformats.org/spreadsheetml/2006/main" count="2961" uniqueCount="744">
  <si>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</si>
  <si>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</si>
  <si>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</si>
  <si>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</si>
  <si>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</si>
  <si>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</si>
  <si>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</si>
  <si>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</si>
  <si>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</si>
  <si>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</si>
  <si>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</si>
  <si>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</si>
  <si>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</si>
  <si>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</si>
  <si>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</si>
  <si>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</si>
  <si>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</si>
  <si>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</si>
  <si>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</si>
  <si>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</si>
  <si>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</si>
  <si>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</si>
  <si>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</si>
  <si>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</si>
  <si>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</si>
  <si>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</si>
  <si>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</si>
  <si>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</si>
  <si>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</si>
  <si>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</si>
  <si>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</si>
  <si>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</si>
  <si>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</si>
  <si>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</si>
  <si>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</si>
  <si>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</si>
  <si>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</si>
  <si>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</si>
  <si>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</si>
  <si>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</si>
  <si>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</si>
  <si>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</si>
  <si>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</si>
  <si>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</si>
  <si>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</si>
  <si>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</si>
  <si>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</si>
  <si>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</si>
  <si>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</si>
  <si>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</si>
  <si>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</si>
  <si>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</si>
  <si>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</si>
  <si>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</si>
  <si>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</si>
  <si>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</si>
  <si>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</si>
  <si>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</si>
  <si>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</si>
  <si>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</si>
  <si>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</si>
  <si>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</si>
  <si>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</si>
  <si>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</si>
  <si>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</si>
  <si>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</si>
  <si>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</si>
  <si>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</si>
  <si>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</si>
  <si>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</si>
  <si>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</si>
  <si>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</si>
  <si>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</si>
  <si>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</si>
  <si>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</si>
  <si>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</si>
  <si>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</si>
  <si>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</si>
  <si>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</si>
  <si>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</si>
  <si>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</si>
  <si>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</si>
  <si>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</si>
  <si>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</si>
  <si>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</si>
  <si>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</si>
  <si>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</si>
  <si>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</si>
  <si>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</si>
  <si>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</si>
  <si>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</si>
  <si>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</si>
  <si>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</si>
  <si>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</si>
  <si>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</si>
  <si>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</si>
  <si>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</si>
  <si>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</si>
  <si>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</si>
  <si>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</si>
  <si>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</si>
  <si>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</si>
  <si>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</si>
  <si>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</si>
  <si>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</si>
  <si>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</si>
  <si>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</si>
  <si>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</si>
  <si>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</si>
  <si>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</si>
  <si>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</si>
  <si>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</si>
  <si>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</si>
  <si>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</si>
  <si>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</si>
  <si>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</si>
  <si>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</si>
  <si>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</si>
  <si>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</si>
  <si>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</si>
  <si>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</si>
  <si>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</si>
  <si>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</si>
  <si>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</si>
  <si>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</si>
  <si>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</si>
  <si>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</si>
  <si>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</si>
  <si>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</si>
  <si>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</si>
  <si>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</si>
  <si>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</si>
  <si>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</si>
  <si>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</si>
  <si>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</si>
  <si>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</si>
  <si>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</si>
  <si>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</si>
  <si>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</si>
  <si>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</si>
  <si>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</si>
  <si>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</si>
  <si>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</si>
  <si>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</si>
  <si>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</si>
  <si>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</si>
  <si>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</si>
  <si>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</si>
  <si>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</si>
  <si>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</si>
  <si>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</si>
  <si>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</si>
  <si>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</si>
  <si>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</si>
  <si>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</si>
  <si>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</si>
  <si>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</si>
  <si>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</si>
  <si>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</si>
  <si>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</si>
  <si>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</si>
  <si>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</si>
  <si>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</si>
  <si>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>Per capita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</si>
  <si>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</si>
  <si>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</si>
  <si>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</si>
  <si>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</si>
  <si>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</si>
  <si>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</si>
  <si>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</si>
  <si>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</si>
  <si>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</si>
  <si>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</si>
  <si>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</si>
  <si>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</si>
  <si>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</si>
  <si>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</si>
  <si>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</si>
  <si>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</si>
  <si>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</si>
  <si>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</si>
  <si>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</si>
  <si>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</si>
  <si>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</si>
  <si>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</si>
  <si>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</si>
  <si>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</si>
  <si>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</si>
  <si>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</si>
  <si>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</si>
  <si>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</si>
  <si>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</si>
  <si>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</si>
  <si>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</si>
  <si>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</si>
  <si>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</si>
  <si>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</si>
  <si>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</si>
  <si>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</si>
  <si>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</si>
  <si>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</si>
  <si>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</si>
  <si>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</si>
  <si>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</si>
  <si>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HYD_PUMP_STG</t>
  </si>
  <si>
    <t>COST</t>
  </si>
  <si>
    <t>EMI, kt/PJ</t>
  </si>
  <si>
    <t>COA</t>
  </si>
  <si>
    <t>EXPCOA1</t>
  </si>
  <si>
    <t>COST~2025</t>
  </si>
  <si>
    <t>COST~2030</t>
  </si>
  <si>
    <t>COST~2035</t>
  </si>
  <si>
    <t>COST~2040</t>
  </si>
  <si>
    <t>COST~2050</t>
  </si>
  <si>
    <t>COST~2060</t>
  </si>
  <si>
    <t>EXPCOL1</t>
  </si>
  <si>
    <t>COL</t>
  </si>
  <si>
    <t>Share-I</t>
  </si>
  <si>
    <t>IWOD*</t>
  </si>
  <si>
    <t>INDELC</t>
  </si>
  <si>
    <t>IFO*</t>
  </si>
  <si>
    <t>~TFM_UPD</t>
  </si>
  <si>
    <t>Pset_set</t>
  </si>
  <si>
    <t>Eff</t>
  </si>
  <si>
    <t>DMD</t>
  </si>
  <si>
    <t>DMD*AGR*</t>
  </si>
  <si>
    <t>I*,-IMETH*</t>
  </si>
  <si>
    <t>EHYDPUMPSTG-S</t>
  </si>
  <si>
    <t>EHYDPUMPSTG-L</t>
  </si>
  <si>
    <t>HYD_PUMP_STG_large</t>
  </si>
  <si>
    <t>233. 240</t>
  </si>
  <si>
    <t>Heavy Truck</t>
  </si>
  <si>
    <t>Motorcycle</t>
  </si>
  <si>
    <t>IND</t>
  </si>
  <si>
    <t>NI</t>
  </si>
  <si>
    <t>SI</t>
  </si>
  <si>
    <t>COH</t>
  </si>
  <si>
    <t>Total VKm</t>
  </si>
  <si>
    <t>Rail</t>
  </si>
  <si>
    <t>Coastal shipping</t>
  </si>
  <si>
    <t>Motorcycles, vkm</t>
  </si>
  <si>
    <t>B.S.: for calculations</t>
  </si>
  <si>
    <t>Small hydro pumped storage capacity limits</t>
  </si>
  <si>
    <t>Big hydro pumped storage capacity limits</t>
  </si>
  <si>
    <t>Efficiency gain of 3% per year for industry sectors, except methanol production</t>
  </si>
  <si>
    <t>Efficiency gain of 1% per year for agricultural energy use</t>
  </si>
  <si>
    <t>ICE_Car_ban</t>
  </si>
  <si>
    <t>T_P_C*ICE*</t>
  </si>
  <si>
    <t>Internal combustion cars number limit and futher ban</t>
  </si>
  <si>
    <t>~UC_Sets: R_S: AllRegions</t>
  </si>
  <si>
    <t>~UC_Sets: T_S:</t>
  </si>
  <si>
    <t>UC_NCAP</t>
  </si>
  <si>
    <t>UC_RHST</t>
  </si>
  <si>
    <t>UC_RHST~0</t>
  </si>
  <si>
    <t>Max share of new cars entering fleet</t>
  </si>
  <si>
    <t>Petrol, Diesel</t>
  </si>
  <si>
    <t>N/A</t>
  </si>
  <si>
    <t>Petrol, Diesel Hybrids</t>
  </si>
  <si>
    <t>PHEVs</t>
  </si>
  <si>
    <t>UC_Sets: R_S: AllRegions</t>
  </si>
  <si>
    <t>UC_Sets: T_S:</t>
  </si>
  <si>
    <t>UC_T</t>
  </si>
  <si>
    <t>T_P_C*,-T_P_C*ICE*</t>
  </si>
  <si>
    <t>UC_NCAP~2030</t>
  </si>
  <si>
    <t>UC_NCAP~2035</t>
  </si>
  <si>
    <t>UC_NCAP~2040</t>
  </si>
  <si>
    <t>T_P_C*HYB*</t>
  </si>
  <si>
    <t>T_P_C*,-T_P_C*HYB*</t>
  </si>
  <si>
    <t>HYB_Car_ban</t>
  </si>
  <si>
    <t>Hybrid cars number limit and futher ban</t>
  </si>
  <si>
    <t>PEHV_Car_ban</t>
  </si>
  <si>
    <t>Plugin hybrid cars number limit and futher ban</t>
  </si>
  <si>
    <t>NCAP_DRATE</t>
  </si>
  <si>
    <t>Discount rate for demand technologies</t>
  </si>
  <si>
    <t>NCAP_COST</t>
  </si>
  <si>
    <t>FTE_TRADSL</t>
  </si>
  <si>
    <t>BDSL</t>
  </si>
  <si>
    <t>LO</t>
  </si>
  <si>
    <t>TOTCO2</t>
  </si>
  <si>
    <t>COM_TAXNET</t>
  </si>
  <si>
    <t>Pset_CO</t>
  </si>
  <si>
    <t>~UC_Sets: R_E: AllRegions</t>
  </si>
  <si>
    <t>~UC_Sets: T_E:</t>
  </si>
  <si>
    <t>SOLAR_CAP_BND</t>
  </si>
  <si>
    <t>RFPV_CAP_BND</t>
  </si>
  <si>
    <t>ESOLPVB20</t>
  </si>
  <si>
    <t>RFPVCOM_CAP_BND</t>
  </si>
  <si>
    <t>ESOL*COM*20</t>
  </si>
  <si>
    <t>UC_CAP~NI</t>
  </si>
  <si>
    <t>UC_CAP~SI</t>
  </si>
  <si>
    <t>EDSOLPVG30,ESOL*CSP*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</si>
  <si>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</si>
  <si>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</si>
  <si>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</si>
  <si>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</si>
  <si>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</si>
  <si>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</si>
  <si>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</si>
  <si>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</si>
  <si>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</si>
  <si>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From: Assumption changes for May 2019 post meeting.xlsx</t>
  </si>
  <si>
    <t>SOLAR residential rooftop potential</t>
  </si>
  <si>
    <t>SOLAR commercial rooftop potential</t>
  </si>
  <si>
    <t>SOLAR ground mounted potential</t>
  </si>
  <si>
    <t>Wind_CAP_BND_2030</t>
  </si>
  <si>
    <t>EWIN*</t>
  </si>
  <si>
    <t>WIND potential 2025</t>
  </si>
  <si>
    <t>WND_AF40_BND</t>
  </si>
  <si>
    <t>EWIN*40</t>
  </si>
  <si>
    <t>WND_AF35_BND</t>
  </si>
  <si>
    <t>EWIN*35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</si>
  <si>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</si>
  <si>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</si>
  <si>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</si>
  <si>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</si>
  <si>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</si>
  <si>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</si>
  <si>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</si>
  <si>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</si>
  <si>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</si>
  <si>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WND-HIGHGRID_BND</t>
  </si>
  <si>
    <t>WND_OFFSHR_BND</t>
  </si>
  <si>
    <t>EWIN*OFF*</t>
  </si>
  <si>
    <t>WIND potential (AF=40)</t>
  </si>
  <si>
    <t>WIND potential (AF=35)</t>
  </si>
  <si>
    <t>WIND potential (high grid)</t>
  </si>
  <si>
    <t>WIND potential (offshore)</t>
  </si>
  <si>
    <t>EWIN*HG*</t>
  </si>
  <si>
    <t>ELCSOL</t>
  </si>
  <si>
    <t>ELCDD</t>
  </si>
  <si>
    <t>SOLAR_LO_Growth_rate</t>
  </si>
  <si>
    <t>SOLAR minimal growth rate per year</t>
  </si>
  <si>
    <t>AFA</t>
  </si>
  <si>
    <t>T_P_C*</t>
  </si>
  <si>
    <t>2050 upper bounds on shares - COHES</t>
  </si>
  <si>
    <t>FOOD</t>
  </si>
  <si>
    <t>WOOD</t>
  </si>
  <si>
    <t>CHEM</t>
  </si>
  <si>
    <t>Metals</t>
  </si>
  <si>
    <t>Other</t>
  </si>
  <si>
    <t>Coal</t>
  </si>
  <si>
    <t>Petrol</t>
  </si>
  <si>
    <t>Diesel</t>
  </si>
  <si>
    <t>LPG</t>
  </si>
  <si>
    <t>Fuel Oil</t>
  </si>
  <si>
    <t>Natural Gas</t>
  </si>
  <si>
    <t>Geothermal</t>
  </si>
  <si>
    <t>Biogas</t>
  </si>
  <si>
    <t>Woody Biomass</t>
  </si>
  <si>
    <t>Electricity</t>
  </si>
  <si>
    <t>INDWOD</t>
  </si>
  <si>
    <t>INDNGA</t>
  </si>
  <si>
    <t>INDCOA</t>
  </si>
  <si>
    <t>INDGEO</t>
  </si>
  <si>
    <t>IOTH*</t>
  </si>
  <si>
    <t>High blend (20%) biodiesel</t>
  </si>
  <si>
    <t>INDPET</t>
  </si>
  <si>
    <t>INDDSL</t>
  </si>
  <si>
    <t>INDLPG</t>
  </si>
  <si>
    <t>AGRNGA</t>
  </si>
  <si>
    <t>AGRCOA</t>
  </si>
  <si>
    <t>AGRGEO</t>
  </si>
  <si>
    <t>AGRELC</t>
  </si>
  <si>
    <t>AGROIL</t>
  </si>
  <si>
    <t>PET</t>
  </si>
  <si>
    <t>DSL</t>
  </si>
  <si>
    <t>FOL</t>
  </si>
  <si>
    <t>FTE_AGROIL</t>
  </si>
  <si>
    <t>FTE*INDDSL*</t>
  </si>
  <si>
    <t>UC_NCAP~2025</t>
  </si>
  <si>
    <t>MAX_BEV_UPTAKE</t>
  </si>
  <si>
    <t>Max number of BEV cars per year</t>
  </si>
  <si>
    <t>UC_NCAP~2050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</si>
  <si>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</si>
  <si>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</si>
  <si>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</si>
  <si>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</si>
  <si>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</si>
  <si>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</si>
  <si>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</si>
  <si>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</si>
  <si>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E*SOL*</t>
  </si>
  <si>
    <t>ELE</t>
  </si>
  <si>
    <t>FIXOM</t>
  </si>
  <si>
    <t>T_P_Rail</t>
  </si>
  <si>
    <t>NCAP_FOM</t>
  </si>
  <si>
    <t>T_P_BBEVELC15</t>
  </si>
  <si>
    <t>Efficiency increase for coastal shipping and rail transport</t>
  </si>
  <si>
    <t>Cars annual traveled distance increase</t>
  </si>
  <si>
    <t>Battery electric busses fixed costs</t>
  </si>
  <si>
    <t>Industry food sector fuel shares</t>
  </si>
  <si>
    <t>Industry wood sector fuel shares</t>
  </si>
  <si>
    <t>Industry, other industries sector fuel shares</t>
  </si>
  <si>
    <t>Agriculture sector fuel shares</t>
  </si>
  <si>
    <t>Carbon Prices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</si>
  <si>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</si>
  <si>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</si>
  <si>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</si>
  <si>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</si>
  <si>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</si>
  <si>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</si>
  <si>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</si>
  <si>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</si>
  <si>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</si>
  <si>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</si>
  <si>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</si>
  <si>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</si>
  <si>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</si>
  <si>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</si>
  <si>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</si>
  <si>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-ire</t>
  </si>
  <si>
    <t>T*Jet*</t>
  </si>
  <si>
    <t>T_C_Car</t>
  </si>
  <si>
    <t>T_F_MTrk</t>
  </si>
  <si>
    <t>T_F_HTrk</t>
  </si>
  <si>
    <t>T_F_DSHIP</t>
  </si>
  <si>
    <t>T_F_ISHIP</t>
  </si>
  <si>
    <t>T_F_Rail</t>
  </si>
  <si>
    <t>T_F_HT*EV*</t>
  </si>
  <si>
    <t>\I:</t>
  </si>
  <si>
    <t>T_F_DSHIP,T_F_ISHIP,T_F_Rail,T_P_Rail</t>
  </si>
  <si>
    <t>T_P_C*PHEV*</t>
  </si>
  <si>
    <t>T_P_C*,-T_P_C*PHEV*</t>
  </si>
  <si>
    <t>MAX_BEV_UPTAKE_commercial</t>
  </si>
  <si>
    <t>Max number of BEV commercial cars per year</t>
  </si>
  <si>
    <t>MAX_PHEV_UPTAKE_commercial</t>
  </si>
  <si>
    <t>T_C_C*PHEV*</t>
  </si>
  <si>
    <t>T_C_C*,-T_C_C*PHEV*</t>
  </si>
  <si>
    <t>Max number of PHEV commerical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</si>
  <si>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</si>
  <si>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</si>
  <si>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</si>
  <si>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</si>
  <si>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</si>
  <si>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</si>
  <si>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</si>
  <si>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</si>
  <si>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</si>
  <si>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</si>
  <si>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</si>
  <si>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</si>
  <si>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</si>
  <si>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</si>
  <si>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</si>
  <si>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</si>
  <si>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</si>
  <si>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</si>
  <si>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</si>
  <si>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</si>
  <si>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</si>
  <si>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</si>
  <si>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</si>
  <si>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</si>
  <si>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</si>
  <si>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</si>
  <si>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</si>
  <si>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</si>
  <si>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</si>
  <si>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</si>
  <si>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</si>
  <si>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</si>
  <si>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</si>
  <si>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</si>
  <si>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TFM_INS</t>
  </si>
  <si>
    <t>Demand projections for all demands</t>
  </si>
  <si>
    <t>Disabled</t>
  </si>
  <si>
    <t>Integrated into demand projections</t>
  </si>
  <si>
    <t>R*,C*,T_*BEV*,T_*H2*</t>
  </si>
  <si>
    <t>Pumped hydro storage potentials</t>
  </si>
  <si>
    <t>UC_Sets: R_E: AllRegions</t>
  </si>
  <si>
    <t>UC_Sets: T_E: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</si>
  <si>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</si>
  <si>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</si>
  <si>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</si>
  <si>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</si>
  <si>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</si>
  <si>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</si>
  <si>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</si>
  <si>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</si>
  <si>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</si>
  <si>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UC_RHSRT~NI</t>
  </si>
  <si>
    <t>UC_RHSRT~SI</t>
  </si>
  <si>
    <t>UC_RHSRT~0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</si>
  <si>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</si>
  <si>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</si>
  <si>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</si>
  <si>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</si>
  <si>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</si>
  <si>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</si>
  <si>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</si>
  <si>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</si>
  <si>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</si>
  <si>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KEA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</si>
  <si>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</si>
  <si>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</si>
  <si>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</si>
  <si>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</si>
  <si>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</si>
  <si>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</si>
  <si>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</si>
  <si>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</si>
  <si>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</si>
  <si>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</si>
  <si>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</si>
  <si>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</si>
  <si>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</si>
  <si>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</si>
  <si>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</si>
  <si>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</si>
  <si>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</si>
  <si>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</si>
  <si>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</si>
  <si>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</si>
  <si>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</si>
  <si>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</si>
  <si>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</si>
  <si>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</si>
  <si>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</si>
  <si>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</si>
  <si>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</si>
  <si>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</si>
  <si>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</si>
  <si>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</si>
  <si>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</si>
  <si>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</si>
  <si>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Petroleum/Chemicals</t>
  </si>
  <si>
    <t>CHMCL-MoTP-Stat</t>
  </si>
  <si>
    <t>CHMCL-PH-DirH</t>
  </si>
  <si>
    <t>Refining</t>
  </si>
  <si>
    <t>REFI-MoTP-Stat</t>
  </si>
  <si>
    <t>REFI-PH-FURN</t>
  </si>
  <si>
    <t>Urea</t>
  </si>
  <si>
    <t>UREA-FDSTCK</t>
  </si>
  <si>
    <t>WOOD-MoTP-Stat</t>
  </si>
  <si>
    <t>WOOD-PH-FURN</t>
  </si>
  <si>
    <t>WOOD-Pump</t>
  </si>
  <si>
    <t>PLPPPR-MoTP-Stat</t>
  </si>
  <si>
    <t>PLPPPR-PH-DirH</t>
  </si>
  <si>
    <t>PLPPPR-PH-FURN</t>
  </si>
  <si>
    <t>PLPPPR-Pump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</si>
  <si>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</si>
  <si>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</si>
  <si>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</si>
  <si>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</si>
  <si>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</si>
  <si>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</si>
  <si>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</si>
  <si>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</si>
  <si>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</si>
  <si>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</si>
  <si>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</si>
  <si>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</si>
  <si>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</si>
  <si>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</si>
  <si>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</si>
  <si>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</si>
  <si>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</si>
  <si>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</si>
  <si>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</si>
  <si>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</si>
  <si>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</si>
  <si>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</si>
  <si>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</si>
  <si>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</si>
  <si>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</si>
  <si>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</si>
  <si>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</si>
  <si>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</si>
  <si>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</si>
  <si>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</si>
  <si>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</si>
  <si>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</si>
  <si>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</si>
  <si>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</si>
  <si>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</si>
  <si>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</si>
  <si>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</si>
  <si>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</si>
  <si>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</si>
  <si>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</si>
  <si>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</si>
  <si>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</si>
  <si>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</si>
  <si>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</si>
  <si>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</si>
  <si>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</si>
  <si>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</si>
  <si>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</si>
  <si>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</si>
  <si>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</si>
  <si>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</si>
  <si>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</si>
  <si>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</si>
  <si>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</si>
  <si>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</si>
  <si>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</si>
  <si>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</si>
  <si>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</si>
  <si>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</si>
  <si>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</si>
  <si>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</si>
  <si>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</si>
  <si>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</si>
  <si>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</si>
  <si>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</si>
  <si>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</si>
  <si>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</si>
  <si>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</si>
  <si>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</si>
  <si>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</si>
  <si>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INVCOST</t>
  </si>
  <si>
    <t>SUP*PEMC*</t>
  </si>
  <si>
    <t>SUP*PEMD*</t>
  </si>
  <si>
    <t>SUP*SOECC*</t>
  </si>
  <si>
    <t>SUP*SOECD*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</si>
  <si>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</si>
  <si>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</si>
  <si>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</si>
  <si>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</si>
  <si>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</si>
  <si>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</si>
  <si>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</si>
  <si>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</si>
  <si>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</si>
  <si>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</si>
  <si>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</si>
  <si>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</si>
  <si>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</si>
  <si>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</si>
  <si>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</si>
  <si>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</si>
  <si>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</si>
  <si>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</si>
  <si>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</si>
  <si>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</si>
  <si>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</si>
  <si>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</si>
  <si>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</si>
  <si>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</si>
  <si>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</si>
  <si>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</si>
  <si>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</si>
  <si>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</si>
  <si>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</si>
  <si>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</si>
  <si>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</si>
  <si>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</si>
  <si>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</si>
  <si>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</si>
  <si>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</si>
  <si>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</si>
  <si>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</si>
  <si>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</si>
  <si>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</si>
  <si>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</si>
  <si>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</si>
  <si>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</si>
  <si>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</si>
  <si>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</si>
  <si>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</si>
  <si>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</si>
  <si>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</si>
  <si>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</si>
  <si>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</si>
  <si>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</si>
  <si>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</si>
  <si>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</si>
  <si>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</si>
  <si>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</si>
  <si>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</si>
  <si>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</si>
  <si>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</si>
  <si>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</si>
  <si>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</si>
  <si>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</si>
  <si>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</si>
  <si>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</si>
  <si>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</si>
  <si>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</si>
  <si>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</si>
  <si>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</si>
  <si>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</si>
  <si>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</si>
  <si>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</si>
  <si>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</si>
  <si>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</si>
  <si>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</si>
  <si>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</si>
  <si>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</si>
  <si>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</si>
  <si>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</si>
  <si>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</si>
  <si>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</si>
  <si>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</si>
  <si>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</si>
  <si>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</si>
  <si>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</si>
  <si>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</si>
  <si>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</si>
  <si>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</si>
  <si>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</si>
  <si>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</si>
  <si>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</si>
  <si>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</si>
  <si>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UC_NCAP~2020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</si>
  <si>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</si>
  <si>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</si>
  <si>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End Use demand Category - TIMES</t>
  </si>
  <si>
    <t>R_DDW-SH</t>
  </si>
  <si>
    <t>R_DDW-WH</t>
  </si>
  <si>
    <t>Intermediate Heat (100-300 C), Cooking</t>
  </si>
  <si>
    <t>R_DDW-CK</t>
  </si>
  <si>
    <t>R_DDW-RF</t>
  </si>
  <si>
    <t>Low Temperature Heat (&lt;100 C), Clothes Drying</t>
  </si>
  <si>
    <t>R_DDW-CD</t>
  </si>
  <si>
    <t>R_DDW-SC</t>
  </si>
  <si>
    <t>Low Temperature Heat (&lt;100 C), Clothes Washing</t>
  </si>
  <si>
    <t>R_DDW-CW</t>
  </si>
  <si>
    <t>Low Temperature Heat (&lt; 100 C), Dishwashers</t>
  </si>
  <si>
    <t>R_DDW-DW</t>
  </si>
  <si>
    <t>R_DDW-LT</t>
  </si>
  <si>
    <t>R_DDW-OTH</t>
  </si>
  <si>
    <t>R_DDW-MPS</t>
  </si>
  <si>
    <t>R_DDW-MPM</t>
  </si>
  <si>
    <t>Unallocated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</si>
  <si>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</si>
  <si>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</si>
  <si>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</si>
  <si>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</si>
  <si>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</si>
  <si>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</si>
  <si>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</si>
  <si>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</si>
  <si>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</si>
  <si>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</si>
  <si>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</si>
  <si>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</si>
  <si>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</si>
  <si>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</si>
  <si>
    <t>Useful Energy (TJ) Projections KEA</t>
  </si>
  <si>
    <t>Useful Energy (TJ) Projections Kea</t>
  </si>
  <si>
    <t>Intermediate Heat (100-300 C), Cooking Elements</t>
  </si>
  <si>
    <t>Intermediate Heat (100-300 C), Cooking Ovens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</si>
</sst>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43" formatCode="_-* #,##0.00_-;\-* #,##0.00_-;_-* &quot;-&quot;??_-;_-@_-"/>
    <numFmt numFmtId="164" formatCode="_ * #,##0.00_ ;_ * \-#,##0.00_ ;_ * &quot;-&quot;??_ ;_ @_ 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_-&quot;$&quot;* #,##0.00_-;\-&quot;$&quot;* #,##0.00_-;_-&quot;$&quot;* &quot;-&quot;??_-;_-@_-"/>
    <numFmt numFmtId="174" formatCode="0.0%"/>
    <numFmt numFmtId="175" formatCode="[$-C09]d\ mmmm\ yyyy;@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#,##0.000"/>
    <numFmt numFmtId="186" formatCode="&quot;$&quot;#,##0\ ;\(&quot;$&quot;#,##0\)"/>
    <numFmt numFmtId="187" formatCode="&quot;$&quot;#,##0.00;[Red]\(&quot;$&quot;#,##0.00\)"/>
    <numFmt numFmtId="188" formatCode="[Blue]#,##0"/>
    <numFmt numFmtId="189" formatCode="[Blue]0.0;\-0.0"/>
    <numFmt numFmtId="190" formatCode="yyyy"/>
    <numFmt numFmtId="191" formatCode="\Te\x\t"/>
    <numFmt numFmtId="192" formatCode="0.00000"/>
  </numFmts>
  <fonts count="14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833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1" applyNumberFormat="0" applyAlignment="0" applyProtection="0"/>
    <xf numFmtId="0" fontId="20" fillId="9" borderId="12" applyNumberFormat="0" applyAlignment="0" applyProtection="0"/>
    <xf numFmtId="0" fontId="21" fillId="9" borderId="11" applyNumberFormat="0" applyAlignment="0" applyProtection="0"/>
    <xf numFmtId="0" fontId="22" fillId="0" borderId="13" applyNumberFormat="0" applyFill="0" applyAlignment="0" applyProtection="0"/>
    <xf numFmtId="0" fontId="23" fillId="10" borderId="14" applyNumberFormat="0" applyAlignment="0" applyProtection="0"/>
    <xf numFmtId="0" fontId="24" fillId="0" borderId="0" applyNumberFormat="0" applyFill="0" applyBorder="0" applyAlignment="0" applyProtection="0"/>
    <xf numFmtId="0" fontId="25" fillId="12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9" fillId="26" borderId="0" applyNumberFormat="0" applyBorder="0" applyAlignment="0" applyProtection="0"/>
    <xf numFmtId="0" fontId="25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39" fillId="54" borderId="16" applyNumberFormat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30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6" fillId="41" borderId="17" applyNumberFormat="0" applyAlignment="0" applyProtection="0"/>
    <xf numFmtId="0" fontId="26" fillId="0" borderId="19" applyNumberFormat="0" applyFill="0" applyAlignment="0" applyProtection="0"/>
    <xf numFmtId="0" fontId="31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6" fillId="41" borderId="17" applyNumberFormat="0" applyAlignment="0" applyProtection="0"/>
    <xf numFmtId="164" fontId="3" fillId="0" borderId="0" applyFont="0" applyFill="0" applyBorder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48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57" borderId="24" applyNumberFormat="0" applyFont="0" applyAlignment="0" applyProtection="0"/>
    <xf numFmtId="0" fontId="39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5" fillId="15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4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41" fillId="0" borderId="0" applyNumberFormat="0" applyFill="0" applyBorder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63" borderId="11" applyNumberFormat="0" applyAlignment="0" applyProtection="0"/>
    <xf numFmtId="0" fontId="37" fillId="0" borderId="23" applyNumberFormat="0" applyFill="0" applyAlignment="0" applyProtection="0"/>
    <xf numFmtId="0" fontId="23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0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6" fillId="41" borderId="17" applyNumberFormat="0" applyAlignment="0" applyProtection="0"/>
    <xf numFmtId="170" fontId="48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2" fillId="38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28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7" borderId="0" applyNumberFormat="0" applyBorder="0" applyAlignment="0" applyProtection="0"/>
    <xf numFmtId="0" fontId="38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1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8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0" fillId="9" borderId="12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28" fillId="37" borderId="0" applyNumberFormat="0" applyBorder="0" applyAlignment="0" applyProtection="0"/>
    <xf numFmtId="0" fontId="39" fillId="54" borderId="16" applyNumberFormat="0" applyAlignment="0" applyProtection="0"/>
    <xf numFmtId="0" fontId="3" fillId="0" borderId="0"/>
    <xf numFmtId="0" fontId="3" fillId="0" borderId="0"/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58" fillId="0" borderId="0"/>
    <xf numFmtId="9" fontId="3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8" applyNumberFormat="0" applyFill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5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8" fillId="0" borderId="0">
      <alignment vertical="top"/>
    </xf>
    <xf numFmtId="0" fontId="3" fillId="0" borderId="0">
      <alignment vertical="top"/>
    </xf>
    <xf numFmtId="0" fontId="64" fillId="0" borderId="0"/>
    <xf numFmtId="0" fontId="1" fillId="0" borderId="0"/>
    <xf numFmtId="0" fontId="72" fillId="0" borderId="0" applyNumberFormat="0" applyFill="0" applyBorder="0" applyAlignment="0" applyProtection="0">
      <alignment vertical="top"/>
      <protection locked="0"/>
    </xf>
    <xf numFmtId="175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Border="0"/>
    <xf numFmtId="174" fontId="1" fillId="0" borderId="0"/>
    <xf numFmtId="174" fontId="1" fillId="0" borderId="0"/>
    <xf numFmtId="174" fontId="1" fillId="0" borderId="0"/>
    <xf numFmtId="0" fontId="3" fillId="0" borderId="0"/>
    <xf numFmtId="174" fontId="1" fillId="0" borderId="0"/>
    <xf numFmtId="0" fontId="3" fillId="0" borderId="0"/>
    <xf numFmtId="0" fontId="73" fillId="0" borderId="0"/>
    <xf numFmtId="175" fontId="1" fillId="0" borderId="0"/>
    <xf numFmtId="174" fontId="1" fillId="0" borderId="0"/>
    <xf numFmtId="0" fontId="68" fillId="0" borderId="0"/>
    <xf numFmtId="175" fontId="68" fillId="0" borderId="0"/>
    <xf numFmtId="174" fontId="1" fillId="0" borderId="0"/>
    <xf numFmtId="0" fontId="3" fillId="0" borderId="0" applyBorder="0"/>
    <xf numFmtId="175" fontId="3" fillId="0" borderId="0" applyBorder="0"/>
    <xf numFmtId="0" fontId="3" fillId="0" borderId="0"/>
    <xf numFmtId="175" fontId="3" fillId="0" borderId="0"/>
    <xf numFmtId="0" fontId="69" fillId="0" borderId="0"/>
    <xf numFmtId="0" fontId="69" fillId="0" borderId="0"/>
    <xf numFmtId="0" fontId="6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170" fontId="76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170" fontId="1" fillId="7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170" fontId="1" fillId="7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170" fontId="1" fillId="73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170" fontId="1" fillId="7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170" fontId="1" fillId="7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170" fontId="1" fillId="7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170" fontId="1" fillId="7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170" fontId="1" fillId="8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170" fontId="1" fillId="8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170" fontId="1" fillId="7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170" fontId="1" fillId="7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170" fontId="1" fillId="8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0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170" fontId="27" fillId="8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6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80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170" fontId="27" fillId="8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170" fontId="27" fillId="82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6" borderId="0" applyNumberFormat="0" applyBorder="0" applyAlignment="0" applyProtection="0"/>
    <xf numFmtId="170" fontId="27" fillId="5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87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3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4" borderId="0" applyNumberFormat="0" applyBorder="0" applyAlignment="0" applyProtection="0"/>
    <xf numFmtId="170" fontId="27" fillId="54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83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170" fontId="27" fillId="84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170" fontId="27" fillId="8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77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9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170" fontId="27" fillId="91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88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3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92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170" fontId="27" fillId="93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94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170" fontId="27" fillId="93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17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170" fontId="77" fillId="0" borderId="0"/>
    <xf numFmtId="170" fontId="45" fillId="0" borderId="0" applyNumberFormat="0" applyFill="0" applyBorder="0" applyAlignment="0" applyProtection="0"/>
    <xf numFmtId="170" fontId="70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78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176" fontId="79" fillId="78" borderId="27">
      <alignment horizontal="center" vertical="center"/>
    </xf>
    <xf numFmtId="176" fontId="79" fillId="78" borderId="27">
      <alignment horizontal="center" vertical="center"/>
    </xf>
    <xf numFmtId="176" fontId="79" fillId="78" borderId="27">
      <alignment horizontal="center" vertical="center"/>
    </xf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63" borderId="17" applyNumberFormat="0" applyAlignment="0" applyProtection="0"/>
    <xf numFmtId="176" fontId="79" fillId="78" borderId="27">
      <alignment horizontal="center" vertical="center"/>
    </xf>
    <xf numFmtId="176" fontId="79" fillId="78" borderId="27">
      <alignment horizontal="center" vertical="center"/>
    </xf>
    <xf numFmtId="170" fontId="29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54" borderId="17" applyNumberFormat="0" applyAlignment="0" applyProtection="0"/>
    <xf numFmtId="0" fontId="29" fillId="54" borderId="17" applyNumberFormat="0" applyAlignment="0" applyProtection="0"/>
    <xf numFmtId="170" fontId="29" fillId="54" borderId="17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6" fontId="79" fillId="78" borderId="27">
      <alignment horizontal="center" vertical="center"/>
    </xf>
    <xf numFmtId="0" fontId="29" fillId="54" borderId="17" applyNumberFormat="0" applyAlignment="0" applyProtection="0"/>
    <xf numFmtId="0" fontId="29" fillId="54" borderId="17" applyNumberFormat="0" applyAlignment="0" applyProtection="0"/>
    <xf numFmtId="177" fontId="3" fillId="0" borderId="0"/>
    <xf numFmtId="178" fontId="3" fillId="0" borderId="0"/>
    <xf numFmtId="179" fontId="3" fillId="0" borderId="0"/>
    <xf numFmtId="180" fontId="3" fillId="0" borderId="0"/>
    <xf numFmtId="181" fontId="3" fillId="0" borderId="0"/>
    <xf numFmtId="17" fontId="3" fillId="0" borderId="0"/>
    <xf numFmtId="20" fontId="3" fillId="0" borderId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64" fontId="1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5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82" fillId="0" borderId="0"/>
    <xf numFmtId="166" fontId="68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8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0" fillId="0" borderId="0" applyFont="0" applyFill="0" applyBorder="0" applyAlignment="0" applyProtection="0"/>
    <xf numFmtId="182" fontId="83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84" fillId="0" borderId="0"/>
    <xf numFmtId="170" fontId="85" fillId="0" borderId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73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170" fontId="32" fillId="99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1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17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2" applyNumberFormat="0" applyFill="0" applyAlignment="0" applyProtection="0"/>
    <xf numFmtId="17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170" fontId="86" fillId="0" borderId="32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33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21" applyNumberFormat="0" applyFill="0" applyAlignment="0" applyProtection="0"/>
    <xf numFmtId="170" fontId="87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34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5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6" applyNumberFormat="0" applyFill="0" applyAlignment="0" applyProtection="0"/>
    <xf numFmtId="170" fontId="88" fillId="0" borderId="36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7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177" fontId="71" fillId="100" borderId="0"/>
    <xf numFmtId="178" fontId="71" fillId="100" borderId="0"/>
    <xf numFmtId="179" fontId="71" fillId="100" borderId="0"/>
    <xf numFmtId="170" fontId="3" fillId="100" borderId="0">
      <protection locked="0"/>
    </xf>
    <xf numFmtId="182" fontId="3" fillId="100" borderId="0">
      <protection locked="0"/>
    </xf>
    <xf numFmtId="180" fontId="3" fillId="100" borderId="0">
      <protection locked="0"/>
    </xf>
    <xf numFmtId="181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41" borderId="17" applyNumberFormat="0" applyAlignment="0" applyProtection="0"/>
    <xf numFmtId="0" fontId="36" fillId="41" borderId="17" applyNumberFormat="0" applyAlignment="0" applyProtection="0"/>
    <xf numFmtId="17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5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82" fillId="100" borderId="0">
      <protection locked="0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8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89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177" fontId="70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3" fillId="0" borderId="0"/>
    <xf numFmtId="170" fontId="3" fillId="0" borderId="0"/>
    <xf numFmtId="0" fontId="68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64" fillId="0" borderId="0"/>
    <xf numFmtId="170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5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170" fontId="83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3" fontId="74" fillId="0" borderId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170" fontId="39" fillId="70" borderId="16" applyNumberFormat="0" applyAlignment="0" applyProtection="0"/>
    <xf numFmtId="170" fontId="39" fillId="70" borderId="16" applyNumberFormat="0" applyAlignment="0" applyProtection="0"/>
    <xf numFmtId="17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54" borderId="16" applyNumberFormat="0" applyAlignment="0" applyProtection="0"/>
    <xf numFmtId="0" fontId="39" fillId="54" borderId="16" applyNumberFormat="0" applyAlignment="0" applyProtection="0"/>
    <xf numFmtId="170" fontId="39" fillId="54" borderId="16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70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9" fontId="83" fillId="0" borderId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17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83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3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3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7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2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3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7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83" fillId="104" borderId="0" applyNumberForma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69" fillId="103" borderId="0" applyNumberFormat="0" applyFont="0" applyBorder="0" applyAlignment="0" applyProtection="0"/>
    <xf numFmtId="177" fontId="3" fillId="0" borderId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9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6" fontId="94" fillId="75" borderId="27" applyProtection="0">
      <alignment horizontal="center" vertical="center"/>
    </xf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0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41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44" fillId="0" borderId="0">
      <alignment horizontal="center"/>
    </xf>
    <xf numFmtId="170" fontId="96" fillId="76" borderId="0"/>
    <xf numFmtId="170" fontId="97" fillId="107" borderId="0"/>
    <xf numFmtId="170" fontId="96" fillId="76" borderId="0"/>
    <xf numFmtId="170" fontId="96" fillId="69" borderId="0"/>
    <xf numFmtId="170" fontId="98" fillId="76" borderId="27">
      <alignment horizontal="center" vertical="center"/>
    </xf>
    <xf numFmtId="170" fontId="98" fillId="76" borderId="27">
      <alignment horizontal="center" vertical="center"/>
    </xf>
    <xf numFmtId="170" fontId="98" fillId="76" borderId="27">
      <alignment horizontal="center"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0" fillId="55" borderId="18" applyNumberFormat="0" applyAlignment="0" applyProtection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64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5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0" fillId="55" borderId="18" applyNumberFormat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9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6" fillId="8" borderId="11" applyNumberFormat="0" applyAlignment="0" applyProtection="0"/>
    <xf numFmtId="0" fontId="19" fillId="8" borderId="11" applyNumberFormat="0" applyAlignment="0" applyProtection="0"/>
    <xf numFmtId="0" fontId="54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19" fillId="8" borderId="11" applyNumberFormat="0" applyAlignment="0" applyProtection="0"/>
    <xf numFmtId="170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7" borderId="0" applyNumberFormat="0" applyBorder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4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21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74" fillId="0" borderId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9" fontId="4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4" fillId="0" borderId="0"/>
    <xf numFmtId="43" fontId="64" fillId="0" borderId="0" applyFont="0" applyFill="0" applyBorder="0" applyAlignment="0" applyProtection="0"/>
    <xf numFmtId="0" fontId="64" fillId="0" borderId="0"/>
    <xf numFmtId="0" fontId="64" fillId="0" borderId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3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5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5" fontId="3" fillId="0" borderId="0" applyBorder="0"/>
    <xf numFmtId="0" fontId="3" fillId="0" borderId="0"/>
    <xf numFmtId="175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43" fontId="9" fillId="0" borderId="0" applyFont="0" applyFill="0" applyBorder="0" applyAlignment="0" applyProtection="0"/>
    <xf numFmtId="0" fontId="9" fillId="25" borderId="0" applyNumberFormat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7" fontId="3" fillId="0" borderId="0"/>
    <xf numFmtId="178" fontId="3" fillId="0" borderId="0"/>
    <xf numFmtId="179" fontId="3" fillId="0" borderId="0"/>
    <xf numFmtId="180" fontId="3" fillId="0" borderId="0"/>
    <xf numFmtId="181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2" fontId="3" fillId="100" borderId="0">
      <protection locked="0"/>
    </xf>
    <xf numFmtId="180" fontId="3" fillId="100" borderId="0">
      <protection locked="0"/>
    </xf>
    <xf numFmtId="181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0" fontId="9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5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5" fontId="3" fillId="0" borderId="0" applyBorder="0"/>
    <xf numFmtId="0" fontId="3" fillId="0" borderId="0"/>
    <xf numFmtId="175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7" fontId="3" fillId="0" borderId="0"/>
    <xf numFmtId="178" fontId="3" fillId="0" borderId="0"/>
    <xf numFmtId="179" fontId="3" fillId="0" borderId="0"/>
    <xf numFmtId="180" fontId="3" fillId="0" borderId="0"/>
    <xf numFmtId="181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2" fontId="3" fillId="100" borderId="0">
      <protection locked="0"/>
    </xf>
    <xf numFmtId="180" fontId="3" fillId="100" borderId="0">
      <protection locked="0"/>
    </xf>
    <xf numFmtId="181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4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48" fillId="0" borderId="0"/>
    <xf numFmtId="0" fontId="9" fillId="0" borderId="0"/>
    <xf numFmtId="0" fontId="5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48" fillId="0" borderId="0"/>
    <xf numFmtId="0" fontId="58" fillId="0" borderId="0"/>
    <xf numFmtId="0" fontId="48" fillId="0" borderId="0"/>
    <xf numFmtId="43" fontId="68" fillId="0" borderId="30" applyFont="0" applyAlignment="0">
      <alignment vertical="top" wrapText="1"/>
    </xf>
    <xf numFmtId="0" fontId="9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" fillId="0" borderId="0"/>
    <xf numFmtId="0" fontId="6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8" fillId="0" borderId="0"/>
    <xf numFmtId="0" fontId="43" fillId="58" borderId="0" applyNumberFormat="0" applyBorder="0" applyProtection="0">
      <alignment horizontal="left"/>
    </xf>
    <xf numFmtId="0" fontId="48" fillId="0" borderId="0"/>
    <xf numFmtId="0" fontId="44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5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3" fillId="0" borderId="0" applyFont="0" applyFill="0" applyBorder="0" applyAlignment="0" applyProtection="0"/>
    <xf numFmtId="0" fontId="48" fillId="0" borderId="0"/>
    <xf numFmtId="0" fontId="44" fillId="59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58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3" fillId="0" borderId="0"/>
    <xf numFmtId="0" fontId="70" fillId="0" borderId="0"/>
    <xf numFmtId="0" fontId="70" fillId="0" borderId="0"/>
    <xf numFmtId="0" fontId="9" fillId="0" borderId="0"/>
    <xf numFmtId="9" fontId="9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57" borderId="24" applyNumberFormat="0" applyFont="0" applyAlignment="0" applyProtection="0"/>
    <xf numFmtId="0" fontId="48" fillId="57" borderId="24" applyNumberFormat="0" applyFont="0" applyAlignment="0" applyProtection="0"/>
    <xf numFmtId="0" fontId="3" fillId="0" borderId="0"/>
    <xf numFmtId="0" fontId="48" fillId="0" borderId="0"/>
    <xf numFmtId="0" fontId="48" fillId="0" borderId="0"/>
    <xf numFmtId="0" fontId="58" fillId="0" borderId="0"/>
    <xf numFmtId="11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58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04" fillId="0" borderId="0"/>
    <xf numFmtId="0" fontId="1" fillId="0" borderId="0"/>
    <xf numFmtId="0" fontId="64" fillId="0" borderId="0"/>
    <xf numFmtId="9" fontId="64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4" fillId="0" borderId="0"/>
    <xf numFmtId="0" fontId="107" fillId="7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104" fillId="0" borderId="0"/>
    <xf numFmtId="0" fontId="114" fillId="0" borderId="0"/>
    <xf numFmtId="0" fontId="114" fillId="0" borderId="0"/>
    <xf numFmtId="0" fontId="9" fillId="11" borderId="15" applyNumberFormat="0" applyFont="0" applyAlignment="0" applyProtection="0"/>
    <xf numFmtId="43" fontId="9" fillId="0" borderId="0" applyFont="0" applyFill="0" applyBorder="0" applyAlignment="0" applyProtection="0"/>
    <xf numFmtId="0" fontId="115" fillId="0" borderId="8" applyNumberFormat="0" applyFill="0" applyAlignment="0" applyProtection="0"/>
    <xf numFmtId="0" fontId="116" fillId="0" borderId="9" applyNumberFormat="0" applyFill="0" applyAlignment="0" applyProtection="0"/>
    <xf numFmtId="0" fontId="117" fillId="0" borderId="10" applyNumberFormat="0" applyFill="0" applyAlignment="0" applyProtection="0"/>
    <xf numFmtId="0" fontId="117" fillId="0" borderId="0" applyNumberFormat="0" applyFill="0" applyBorder="0" applyAlignment="0" applyProtection="0"/>
    <xf numFmtId="0" fontId="118" fillId="5" borderId="0" applyNumberFormat="0" applyBorder="0" applyAlignment="0" applyProtection="0"/>
    <xf numFmtId="0" fontId="119" fillId="6" borderId="0" applyNumberFormat="0" applyBorder="0" applyAlignment="0" applyProtection="0"/>
    <xf numFmtId="0" fontId="120" fillId="7" borderId="0" applyNumberFormat="0" applyBorder="0" applyAlignment="0" applyProtection="0"/>
    <xf numFmtId="0" fontId="121" fillId="8" borderId="11" applyNumberFormat="0" applyAlignment="0" applyProtection="0"/>
    <xf numFmtId="0" fontId="122" fillId="9" borderId="12" applyNumberFormat="0" applyAlignment="0" applyProtection="0"/>
    <xf numFmtId="0" fontId="123" fillId="9" borderId="11" applyNumberFormat="0" applyAlignment="0" applyProtection="0"/>
    <xf numFmtId="0" fontId="124" fillId="0" borderId="13" applyNumberFormat="0" applyFill="0" applyAlignment="0" applyProtection="0"/>
    <xf numFmtId="0" fontId="125" fillId="10" borderId="14" applyNumberFormat="0" applyAlignment="0" applyProtection="0"/>
    <xf numFmtId="0" fontId="126" fillId="0" borderId="0" applyNumberFormat="0" applyFill="0" applyBorder="0" applyAlignment="0" applyProtection="0"/>
    <xf numFmtId="0" fontId="104" fillId="11" borderId="15" applyNumberFormat="0" applyFont="0" applyAlignment="0" applyProtection="0"/>
    <xf numFmtId="0" fontId="127" fillId="0" borderId="0" applyNumberFormat="0" applyFill="0" applyBorder="0" applyAlignment="0" applyProtection="0"/>
    <xf numFmtId="0" fontId="105" fillId="0" borderId="28" applyNumberFormat="0" applyFill="0" applyAlignment="0" applyProtection="0"/>
    <xf numFmtId="0" fontId="128" fillId="12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28" fillId="19" borderId="0" applyNumberFormat="0" applyBorder="0" applyAlignment="0" applyProtection="0"/>
    <xf numFmtId="0" fontId="128" fillId="20" borderId="0" applyNumberFormat="0" applyBorder="0" applyAlignment="0" applyProtection="0"/>
    <xf numFmtId="0" fontId="104" fillId="21" borderId="0" applyNumberFormat="0" applyBorder="0" applyAlignment="0" applyProtection="0"/>
    <xf numFmtId="0" fontId="104" fillId="22" borderId="0" applyNumberFormat="0" applyBorder="0" applyAlignment="0" applyProtection="0"/>
    <xf numFmtId="0" fontId="128" fillId="23" borderId="0" applyNumberFormat="0" applyBorder="0" applyAlignment="0" applyProtection="0"/>
    <xf numFmtId="0" fontId="128" fillId="24" borderId="0" applyNumberFormat="0" applyBorder="0" applyAlignment="0" applyProtection="0"/>
    <xf numFmtId="0" fontId="104" fillId="25" borderId="0" applyNumberFormat="0" applyBorder="0" applyAlignment="0" applyProtection="0"/>
    <xf numFmtId="0" fontId="104" fillId="26" borderId="0" applyNumberFormat="0" applyBorder="0" applyAlignment="0" applyProtection="0"/>
    <xf numFmtId="0" fontId="128" fillId="27" borderId="0" applyNumberFormat="0" applyBorder="0" applyAlignment="0" applyProtection="0"/>
    <xf numFmtId="0" fontId="128" fillId="28" borderId="0" applyNumberFormat="0" applyBorder="0" applyAlignment="0" applyProtection="0"/>
    <xf numFmtId="0" fontId="104" fillId="29" borderId="0" applyNumberFormat="0" applyBorder="0" applyAlignment="0" applyProtection="0"/>
    <xf numFmtId="0" fontId="104" fillId="30" borderId="0" applyNumberFormat="0" applyBorder="0" applyAlignment="0" applyProtection="0"/>
    <xf numFmtId="0" fontId="128" fillId="31" borderId="0" applyNumberFormat="0" applyBorder="0" applyAlignment="0" applyProtection="0"/>
    <xf numFmtId="0" fontId="128" fillId="32" borderId="0" applyNumberFormat="0" applyBorder="0" applyAlignment="0" applyProtection="0"/>
    <xf numFmtId="0" fontId="104" fillId="33" borderId="0" applyNumberFormat="0" applyBorder="0" applyAlignment="0" applyProtection="0"/>
    <xf numFmtId="0" fontId="104" fillId="34" borderId="0" applyNumberFormat="0" applyBorder="0" applyAlignment="0" applyProtection="0"/>
    <xf numFmtId="0" fontId="128" fillId="35" borderId="0" applyNumberFormat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4" fillId="0" borderId="0"/>
    <xf numFmtId="0" fontId="104" fillId="0" borderId="0"/>
    <xf numFmtId="0" fontId="104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3" fillId="0" borderId="0">
      <protection locked="0"/>
    </xf>
    <xf numFmtId="0" fontId="134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35" fillId="0" borderId="0" applyFont="0" applyFill="0" applyBorder="0" applyAlignment="0" applyProtection="0"/>
    <xf numFmtId="4" fontId="136" fillId="0" borderId="0" applyFont="0" applyFill="0" applyBorder="0" applyAlignment="0" applyProtection="0"/>
    <xf numFmtId="186" fontId="135" fillId="0" borderId="0" applyFont="0" applyFill="0" applyBorder="0" applyAlignment="0" applyProtection="0"/>
    <xf numFmtId="187" fontId="137" fillId="0" borderId="0" applyFont="0" applyFill="0" applyBorder="0" applyAlignment="0" applyProtection="0"/>
    <xf numFmtId="15" fontId="137" fillId="0" borderId="0" applyFont="0" applyFill="0" applyBorder="0" applyProtection="0">
      <alignment horizontal="right"/>
    </xf>
    <xf numFmtId="2" fontId="135" fillId="0" borderId="0" applyFont="0" applyFill="0" applyBorder="0" applyAlignment="0" applyProtection="0"/>
    <xf numFmtId="188" fontId="138" fillId="0" borderId="0">
      <protection locked="0"/>
    </xf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89" fontId="138" fillId="0" borderId="0">
      <protection locked="0"/>
    </xf>
    <xf numFmtId="10" fontId="137" fillId="0" borderId="0" applyFont="0" applyFill="0" applyBorder="0" applyAlignment="0" applyProtection="0"/>
    <xf numFmtId="4" fontId="134" fillId="0" borderId="43" applyNumberFormat="0" applyFont="0" applyFill="0" applyAlignment="0" applyProtection="0"/>
    <xf numFmtId="2" fontId="133" fillId="1" borderId="47" applyNumberFormat="0" applyBorder="0" applyProtection="0">
      <alignment horizontal="left"/>
    </xf>
    <xf numFmtId="4" fontId="134" fillId="0" borderId="48" applyNumberFormat="0" applyFont="0" applyFill="0" applyAlignment="0" applyProtection="0"/>
    <xf numFmtId="190" fontId="137" fillId="0" borderId="0" applyFont="0" applyFill="0" applyBorder="0" applyAlignment="0" applyProtection="0"/>
    <xf numFmtId="0" fontId="9" fillId="0" borderId="0"/>
    <xf numFmtId="0" fontId="66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42" fillId="0" borderId="0"/>
    <xf numFmtId="0" fontId="142" fillId="0" borderId="0"/>
    <xf numFmtId="0" fontId="145" fillId="6" borderId="0" applyNumberFormat="0" applyBorder="0" applyAlignment="0" applyProtection="0"/>
    <xf numFmtId="9" fontId="142" fillId="0" borderId="0" applyFont="0" applyFill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</cellStyleXfs>
  <cellXfs count="18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7" fillId="0" borderId="0" xfId="2" applyFont="1"/>
    <xf numFmtId="0" fontId="6" fillId="0" borderId="0" xfId="2"/>
    <xf numFmtId="9" fontId="6" fillId="0" borderId="0" xfId="2" applyNumberFormat="1"/>
    <xf numFmtId="10" fontId="6" fillId="0" borderId="0" xfId="2" applyNumberFormat="1"/>
    <xf numFmtId="0" fontId="6" fillId="4" borderId="0" xfId="2" applyFill="1"/>
    <xf numFmtId="1" fontId="6" fillId="0" borderId="0" xfId="2" applyNumberFormat="1" applyFill="1"/>
    <xf numFmtId="0" fontId="8" fillId="0" borderId="0" xfId="3"/>
    <xf numFmtId="1" fontId="0" fillId="0" borderId="0" xfId="4" applyNumberFormat="1" applyFont="1"/>
    <xf numFmtId="1" fontId="0" fillId="4" borderId="0" xfId="4" applyNumberFormat="1" applyFont="1" applyFill="1"/>
    <xf numFmtId="1" fontId="6" fillId="0" borderId="0" xfId="2" applyNumberFormat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6" fillId="0" borderId="0" xfId="2" applyNumberFormat="1"/>
    <xf numFmtId="0" fontId="6" fillId="0" borderId="0" xfId="2" applyFill="1"/>
    <xf numFmtId="3" fontId="6" fillId="0" borderId="0" xfId="2" applyNumberFormat="1"/>
    <xf numFmtId="166" fontId="6" fillId="0" borderId="0" xfId="2" applyNumberFormat="1"/>
    <xf numFmtId="0" fontId="3" fillId="2" borderId="0" xfId="0" applyFont="1" applyFill="1" applyBorder="1"/>
    <xf numFmtId="2" fontId="0" fillId="0" borderId="0" xfId="0" applyNumberFormat="1"/>
    <xf numFmtId="0" fontId="2" fillId="3" borderId="0" xfId="0" applyFont="1" applyFill="1" applyBorder="1"/>
    <xf numFmtId="0" fontId="9" fillId="0" borderId="0" xfId="2" applyFont="1" applyAlignment="1">
      <alignment vertical="center"/>
    </xf>
    <xf numFmtId="0" fontId="10" fillId="0" borderId="0" xfId="2" applyFont="1"/>
    <xf numFmtId="0" fontId="11" fillId="0" borderId="2" xfId="2" applyFont="1" applyBorder="1" applyAlignment="1">
      <alignment vertical="center" wrapText="1"/>
    </xf>
    <xf numFmtId="0" fontId="11" fillId="0" borderId="3" xfId="2" applyFont="1" applyBorder="1" applyAlignment="1">
      <alignment vertical="center" wrapText="1"/>
    </xf>
    <xf numFmtId="0" fontId="11" fillId="0" borderId="4" xfId="2" applyFont="1" applyBorder="1" applyAlignment="1">
      <alignment vertical="center" wrapText="1"/>
    </xf>
    <xf numFmtId="0" fontId="11" fillId="0" borderId="5" xfId="2" applyFont="1" applyBorder="1" applyAlignment="1">
      <alignment vertical="center" wrapText="1"/>
    </xf>
    <xf numFmtId="0" fontId="12" fillId="0" borderId="6" xfId="2" applyFont="1" applyBorder="1" applyAlignment="1">
      <alignment vertical="center" wrapText="1"/>
    </xf>
    <xf numFmtId="0" fontId="12" fillId="0" borderId="7" xfId="2" applyFont="1" applyBorder="1" applyAlignment="1">
      <alignment vertical="center" wrapText="1"/>
    </xf>
    <xf numFmtId="10" fontId="12" fillId="0" borderId="2" xfId="2" applyNumberFormat="1" applyFont="1" applyBorder="1" applyAlignment="1">
      <alignment vertical="center" wrapText="1"/>
    </xf>
    <xf numFmtId="0" fontId="12" fillId="0" borderId="2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10" fontId="12" fillId="0" borderId="4" xfId="2" applyNumberFormat="1" applyFont="1" applyBorder="1" applyAlignment="1">
      <alignment vertical="center" wrapText="1"/>
    </xf>
    <xf numFmtId="9" fontId="12" fillId="0" borderId="2" xfId="2" applyNumberFormat="1" applyFont="1" applyBorder="1" applyAlignment="1">
      <alignment vertical="center" wrapText="1"/>
    </xf>
    <xf numFmtId="9" fontId="12" fillId="0" borderId="4" xfId="2" applyNumberFormat="1" applyFont="1" applyBorder="1" applyAlignment="1">
      <alignment vertical="center" wrapText="1"/>
    </xf>
    <xf numFmtId="9" fontId="12" fillId="0" borderId="5" xfId="2" applyNumberFormat="1" applyFont="1" applyBorder="1" applyAlignment="1">
      <alignment vertical="center" wrapText="1"/>
    </xf>
    <xf numFmtId="10" fontId="12" fillId="0" borderId="5" xfId="2" applyNumberFormat="1" applyFont="1" applyBorder="1" applyAlignment="1">
      <alignment vertical="center" wrapText="1"/>
    </xf>
    <xf numFmtId="0" fontId="0" fillId="0" borderId="0" xfId="0"/>
    <xf numFmtId="171" fontId="0" fillId="0" borderId="0" xfId="0" applyNumberForma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" fontId="0" fillId="0" borderId="0" xfId="0" applyNumberFormat="1"/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3" borderId="0" xfId="0" applyFont="1" applyFill="1" applyBorder="1"/>
    <xf numFmtId="0" fontId="0" fillId="108" borderId="0" xfId="0" applyFill="1"/>
    <xf numFmtId="0" fontId="48" fillId="108" borderId="0" xfId="106" applyNumberFormat="1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165" fontId="6" fillId="0" borderId="0" xfId="56736" applyNumberFormat="1" applyFont="1"/>
    <xf numFmtId="2" fontId="0" fillId="4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108" borderId="0" xfId="0" applyNumberFormat="1" applyFill="1"/>
    <xf numFmtId="2" fontId="0" fillId="109" borderId="0" xfId="0" applyNumberFormat="1" applyFill="1"/>
    <xf numFmtId="2" fontId="0" fillId="111" borderId="0" xfId="0" applyNumberFormat="1" applyFill="1"/>
    <xf numFmtId="2" fontId="0" fillId="110" borderId="0" xfId="0" applyNumberFormat="1" applyFill="1"/>
    <xf numFmtId="169" fontId="0" fillId="110" borderId="0" xfId="0" applyNumberFormat="1" applyFill="1"/>
    <xf numFmtId="0" fontId="106" fillId="0" borderId="0" xfId="56738" applyFont="1"/>
    <xf numFmtId="174" fontId="0" fillId="0" borderId="0" xfId="0" applyNumberFormat="1"/>
    <xf numFmtId="9" fontId="0" fillId="0" borderId="0" xfId="0" applyNumberFormat="1"/>
    <xf numFmtId="0" fontId="6" fillId="0" borderId="25" xfId="2" applyBorder="1"/>
    <xf numFmtId="0" fontId="7" fillId="0" borderId="25" xfId="2" applyFont="1" applyBorder="1"/>
    <xf numFmtId="9" fontId="6" fillId="0" borderId="25" xfId="2" applyNumberFormat="1" applyBorder="1"/>
    <xf numFmtId="174" fontId="6" fillId="0" borderId="25" xfId="2" applyNumberFormat="1" applyBorder="1"/>
    <xf numFmtId="9" fontId="6" fillId="0" borderId="0" xfId="2" applyNumberFormat="1"/>
    <xf numFmtId="0" fontId="7" fillId="0" borderId="0" xfId="2" applyFont="1"/>
    <xf numFmtId="0" fontId="6" fillId="0" borderId="0" xfId="2"/>
    <xf numFmtId="0" fontId="0" fillId="0" borderId="0" xfId="0"/>
    <xf numFmtId="171" fontId="0" fillId="0" borderId="0" xfId="0" applyNumberFormat="1"/>
    <xf numFmtId="0" fontId="26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0" fontId="0" fillId="0" borderId="0" xfId="0"/>
    <xf numFmtId="171" fontId="0" fillId="0" borderId="0" xfId="0" applyNumberFormat="1"/>
    <xf numFmtId="0" fontId="26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85" fontId="0" fillId="0" borderId="0" xfId="0" applyNumberFormat="1"/>
    <xf numFmtId="0" fontId="0" fillId="0" borderId="0" xfId="0"/>
    <xf numFmtId="0" fontId="0" fillId="0" borderId="25" xfId="0" applyBorder="1"/>
    <xf numFmtId="0" fontId="105" fillId="0" borderId="25" xfId="0" applyFont="1" applyBorder="1"/>
    <xf numFmtId="0" fontId="109" fillId="0" borderId="25" xfId="0" applyFont="1" applyBorder="1"/>
    <xf numFmtId="9" fontId="104" fillId="114" borderId="25" xfId="0" applyNumberFormat="1" applyFont="1" applyFill="1" applyBorder="1"/>
    <xf numFmtId="9" fontId="110" fillId="0" borderId="25" xfId="0" applyNumberFormat="1" applyFont="1" applyBorder="1"/>
    <xf numFmtId="9" fontId="104" fillId="0" borderId="25" xfId="0" applyNumberFormat="1" applyFont="1" applyBorder="1"/>
    <xf numFmtId="174" fontId="104" fillId="114" borderId="25" xfId="0" applyNumberFormat="1" applyFont="1" applyFill="1" applyBorder="1"/>
    <xf numFmtId="9" fontId="110" fillId="114" borderId="25" xfId="0" applyNumberFormat="1" applyFont="1" applyFill="1" applyBorder="1"/>
    <xf numFmtId="174" fontId="110" fillId="114" borderId="25" xfId="0" applyNumberFormat="1" applyFont="1" applyFill="1" applyBorder="1"/>
    <xf numFmtId="0" fontId="0" fillId="0" borderId="43" xfId="0" applyBorder="1"/>
    <xf numFmtId="0" fontId="0" fillId="0" borderId="0" xfId="0" applyBorder="1"/>
    <xf numFmtId="0" fontId="0" fillId="0" borderId="44" xfId="0" applyBorder="1"/>
    <xf numFmtId="0" fontId="0" fillId="0" borderId="0" xfId="0" applyFill="1" applyBorder="1"/>
    <xf numFmtId="0" fontId="111" fillId="0" borderId="0" xfId="0" applyFont="1" applyAlignment="1">
      <alignment horizontal="left" vertical="top"/>
    </xf>
    <xf numFmtId="0" fontId="112" fillId="0" borderId="0" xfId="0" applyFont="1" applyAlignment="1">
      <alignment vertical="top" wrapText="1"/>
    </xf>
    <xf numFmtId="0" fontId="112" fillId="0" borderId="0" xfId="0" applyFont="1" applyAlignment="1">
      <alignment horizontal="left" wrapText="1"/>
    </xf>
    <xf numFmtId="0" fontId="113" fillId="0" borderId="0" xfId="0" applyFont="1" applyAlignment="1">
      <alignment horizontal="right" vertical="top" wrapText="1"/>
    </xf>
    <xf numFmtId="0" fontId="11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center" vertical="top" wrapText="1"/>
    </xf>
    <xf numFmtId="0" fontId="113" fillId="0" borderId="45" xfId="0" applyFont="1" applyBorder="1" applyAlignment="1">
      <alignment horizontal="left" vertical="top" wrapText="1"/>
    </xf>
    <xf numFmtId="0" fontId="113" fillId="0" borderId="45" xfId="0" applyFont="1" applyBorder="1" applyAlignment="1">
      <alignment horizontal="right" vertical="top" wrapText="1" indent="2"/>
    </xf>
    <xf numFmtId="0" fontId="113" fillId="0" borderId="45" xfId="0" applyFont="1" applyBorder="1" applyAlignment="1">
      <alignment horizontal="left" vertical="top" wrapText="1" indent="2"/>
    </xf>
    <xf numFmtId="1" fontId="53" fillId="0" borderId="46" xfId="0" applyNumberFormat="1" applyFont="1" applyBorder="1" applyAlignment="1">
      <alignment horizontal="left" vertical="top" shrinkToFit="1"/>
    </xf>
    <xf numFmtId="3" fontId="53" fillId="0" borderId="46" xfId="0" applyNumberFormat="1" applyFont="1" applyBorder="1" applyAlignment="1">
      <alignment horizontal="center" vertical="top" shrinkToFit="1"/>
    </xf>
    <xf numFmtId="9" fontId="53" fillId="0" borderId="46" xfId="0" applyNumberFormat="1" applyFont="1" applyBorder="1" applyAlignment="1">
      <alignment horizontal="center" vertical="top" shrinkToFit="1"/>
    </xf>
    <xf numFmtId="3" fontId="53" fillId="0" borderId="46" xfId="0" applyNumberFormat="1" applyFont="1" applyBorder="1" applyAlignment="1">
      <alignment horizontal="right" vertical="top" indent="2" shrinkToFit="1"/>
    </xf>
    <xf numFmtId="9" fontId="53" fillId="0" borderId="46" xfId="0" applyNumberFormat="1" applyFont="1" applyBorder="1" applyAlignment="1">
      <alignment horizontal="right" vertical="top" indent="2" shrinkToFit="1"/>
    </xf>
    <xf numFmtId="1" fontId="53" fillId="0" borderId="0" xfId="0" applyNumberFormat="1" applyFont="1" applyAlignment="1">
      <alignment horizontal="left" vertical="top" shrinkToFit="1"/>
    </xf>
    <xf numFmtId="9" fontId="53" fillId="0" borderId="0" xfId="0" applyNumberFormat="1" applyFont="1" applyAlignment="1">
      <alignment horizontal="center" vertical="top" shrinkToFit="1"/>
    </xf>
    <xf numFmtId="9" fontId="53" fillId="0" borderId="0" xfId="0" applyNumberFormat="1" applyFont="1" applyAlignment="1">
      <alignment horizontal="right" vertical="top" indent="2" shrinkToFit="1"/>
    </xf>
    <xf numFmtId="1" fontId="53" fillId="0" borderId="45" xfId="0" applyNumberFormat="1" applyFont="1" applyBorder="1" applyAlignment="1">
      <alignment horizontal="left" vertical="top" shrinkToFit="1"/>
    </xf>
    <xf numFmtId="9" fontId="53" fillId="0" borderId="45" xfId="0" applyNumberFormat="1" applyFont="1" applyBorder="1" applyAlignment="1">
      <alignment horizontal="center" vertical="top" shrinkToFit="1"/>
    </xf>
    <xf numFmtId="9" fontId="53" fillId="0" borderId="45" xfId="0" applyNumberFormat="1" applyFont="1" applyBorder="1" applyAlignment="1">
      <alignment horizontal="right" vertical="top" indent="2" shrinkToFit="1"/>
    </xf>
    <xf numFmtId="0" fontId="0" fillId="0" borderId="0" xfId="0" applyNumberFormat="1"/>
    <xf numFmtId="0" fontId="0" fillId="0" borderId="0" xfId="0" quotePrefix="1"/>
    <xf numFmtId="0" fontId="129" fillId="0" borderId="0" xfId="0" applyFont="1"/>
    <xf numFmtId="0" fontId="130" fillId="0" borderId="0" xfId="0" applyFont="1"/>
    <xf numFmtId="9" fontId="130" fillId="0" borderId="0" xfId="0" applyNumberFormat="1" applyFont="1"/>
    <xf numFmtId="174" fontId="6" fillId="0" borderId="0" xfId="2" applyNumberFormat="1"/>
    <xf numFmtId="0" fontId="132" fillId="0" borderId="0" xfId="0" applyFont="1"/>
    <xf numFmtId="0" fontId="0" fillId="0" borderId="0" xfId="0"/>
    <xf numFmtId="2" fontId="0" fillId="0" borderId="0" xfId="0" applyNumberFormat="1"/>
    <xf numFmtId="0" fontId="0" fillId="109" borderId="0" xfId="0" applyFill="1"/>
    <xf numFmtId="2" fontId="0" fillId="109" borderId="0" xfId="0" applyNumberFormat="1" applyFill="1"/>
    <xf numFmtId="0" fontId="131" fillId="115" borderId="0" xfId="0" applyFont="1" applyFill="1"/>
    <xf numFmtId="0" fontId="62" fillId="115" borderId="0" xfId="0" applyFont="1" applyFill="1"/>
    <xf numFmtId="0" fontId="131" fillId="116" borderId="0" xfId="0" applyFont="1" applyFill="1"/>
    <xf numFmtId="0" fontId="62" fillId="116" borderId="0" xfId="0" applyFont="1" applyFill="1"/>
    <xf numFmtId="2" fontId="131" fillId="116" borderId="0" xfId="0" applyNumberFormat="1" applyFont="1" applyFill="1"/>
    <xf numFmtId="2" fontId="62" fillId="116" borderId="0" xfId="0" applyNumberFormat="1" applyFont="1" applyFill="1"/>
    <xf numFmtId="0" fontId="62" fillId="0" borderId="0" xfId="0" applyFont="1"/>
    <xf numFmtId="4" fontId="0" fillId="0" borderId="0" xfId="0" applyNumberFormat="1"/>
    <xf numFmtId="0" fontId="143" fillId="0" borderId="0" xfId="56825" applyFont="1"/>
    <xf numFmtId="0" fontId="142" fillId="0" borderId="0" xfId="56825"/>
    <xf numFmtId="0" fontId="144" fillId="0" borderId="0" xfId="56825" applyFont="1"/>
    <xf numFmtId="2" fontId="142" fillId="0" borderId="0" xfId="56825" applyNumberFormat="1"/>
    <xf numFmtId="2" fontId="142" fillId="4" borderId="0" xfId="56825" applyNumberFormat="1" applyFill="1"/>
    <xf numFmtId="0" fontId="142" fillId="0" borderId="0" xfId="56826"/>
    <xf numFmtId="191" fontId="146" fillId="0" borderId="49" xfId="1" applyNumberFormat="1" applyFont="1" applyFill="1" applyBorder="1" applyAlignment="1">
      <alignment horizontal="left" vertical="center"/>
    </xf>
    <xf numFmtId="169" fontId="0" fillId="0" borderId="0" xfId="0" applyNumberFormat="1"/>
    <xf numFmtId="0" fontId="142" fillId="0" borderId="0" xfId="56826" applyAlignment="1"/>
    <xf numFmtId="0" fontId="9" fillId="0" borderId="0" xfId="56830"/>
    <xf numFmtId="0" fontId="62" fillId="0" borderId="25" xfId="0" applyFont="1" applyBorder="1"/>
    <xf numFmtId="0" fontId="147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2" fillId="116" borderId="25" xfId="0" applyFont="1" applyFill="1" applyBorder="1"/>
    <xf numFmtId="0" fontId="147" fillId="0" borderId="0" xfId="0" applyFont="1" applyAlignment="1">
      <alignment horizontal="right" vertical="center"/>
    </xf>
    <xf numFmtId="0" fontId="147" fillId="0" borderId="50" xfId="0" applyFont="1" applyBorder="1" applyAlignment="1">
      <alignment horizontal="right" vertical="center"/>
    </xf>
    <xf numFmtId="169" fontId="0" fillId="4" borderId="0" xfId="0" applyNumberFormat="1" applyFill="1"/>
    <xf numFmtId="0" fontId="0" fillId="117" borderId="25" xfId="0" applyFill="1" applyBorder="1"/>
    <xf numFmtId="0" fontId="0" fillId="110" borderId="25" xfId="0" applyFill="1" applyBorder="1"/>
    <xf numFmtId="0" fontId="62" fillId="0" borderId="52" xfId="0" applyFont="1" applyBorder="1"/>
    <xf numFmtId="0" fontId="62" fillId="0" borderId="53" xfId="0" applyFont="1" applyBorder="1"/>
    <xf numFmtId="2" fontId="0" fillId="117" borderId="25" xfId="0" applyNumberFormat="1" applyFill="1" applyBorder="1"/>
    <xf numFmtId="2" fontId="0" fillId="110" borderId="25" xfId="0" applyNumberFormat="1" applyFill="1" applyBorder="1"/>
    <xf numFmtId="192" fontId="0" fillId="0" borderId="0" xfId="0" applyNumberFormat="1"/>
    <xf numFmtId="0" fontId="62" fillId="0" borderId="47" xfId="0" applyFont="1" applyBorder="1" applyAlignment="1">
      <alignment horizontal="center"/>
    </xf>
    <xf numFmtId="0" fontId="62" fillId="0" borderId="51" xfId="0" applyFont="1" applyBorder="1" applyAlignment="1">
      <alignment horizontal="center"/>
    </xf>
    <xf numFmtId="0" fontId="113" fillId="0" borderId="0" xfId="0" applyFont="1" applyAlignment="1">
      <alignment horizontal="center" vertical="top" wrapText="1"/>
    </xf>
    <xf numFmtId="0" fontId="7" fillId="0" borderId="25" xfId="2" applyFont="1" applyBorder="1" applyAlignment="1">
      <alignment horizontal="center"/>
    </xf>
    <xf numFmtId="0" fontId="108" fillId="113" borderId="0" xfId="0" applyFont="1" applyFill="1" applyAlignment="1">
      <alignment horizontal="center"/>
    </xf>
  </cellXfs>
  <cellStyles count="56833">
    <cellStyle name="_x0013_" xfId="4777"/>
    <cellStyle name="_x0013_ 2" xfId="50569"/>
    <cellStyle name="_x0013_ 3" xfId="47416"/>
    <cellStyle name="_081103 Revenue and Margins Reporting (5)" xfId="4818"/>
    <cellStyle name="20 % - Accent1" xfId="35"/>
    <cellStyle name="20 % - Accent2" xfId="251"/>
    <cellStyle name="20 % - Accent3" xfId="252"/>
    <cellStyle name="20 % - Accent4" xfId="253"/>
    <cellStyle name="20 % - Accent5" xfId="254"/>
    <cellStyle name="20 % - Accent6" xfId="255"/>
    <cellStyle name="20% - Accent1" xfId="4753" builtinId="30" customBuiltin="1"/>
    <cellStyle name="20% - Accent1 10" xfId="4819"/>
    <cellStyle name="20% - Accent1 10 2" xfId="4820"/>
    <cellStyle name="20% - Accent1 10 3" xfId="4821"/>
    <cellStyle name="20% - Accent1 10 4" xfId="4822"/>
    <cellStyle name="20% - Accent1 10 5" xfId="4823"/>
    <cellStyle name="20% - Accent1 11" xfId="4824"/>
    <cellStyle name="20% - Accent1 11 2" xfId="4825"/>
    <cellStyle name="20% - Accent1 11 3" xfId="4826"/>
    <cellStyle name="20% - Accent1 11 4" xfId="4827"/>
    <cellStyle name="20% - Accent1 11 5" xfId="4828"/>
    <cellStyle name="20% - Accent1 12" xfId="4829"/>
    <cellStyle name="20% - Accent1 12 2" xfId="4830"/>
    <cellStyle name="20% - Accent1 12 3" xfId="4831"/>
    <cellStyle name="20% - Accent1 12 4" xfId="4832"/>
    <cellStyle name="20% - Accent1 12 5" xfId="4833"/>
    <cellStyle name="20% - Accent1 13" xfId="4834"/>
    <cellStyle name="20% - Accent1 14" xfId="4835"/>
    <cellStyle name="20% - Accent1 14 2" xfId="10106"/>
    <cellStyle name="20% - Accent1 14 2 2" xfId="12534"/>
    <cellStyle name="20% - Accent1 14 2 2 2" xfId="23426"/>
    <cellStyle name="20% - Accent1 14 2 2 2 2" xfId="41304"/>
    <cellStyle name="20% - Accent1 14 2 2 3" xfId="32367"/>
    <cellStyle name="20% - Accent1 14 2 2 4" xfId="55930"/>
    <cellStyle name="20% - Accent1 14 2 3" xfId="14753"/>
    <cellStyle name="20% - Accent1 14 2 3 2" xfId="25645"/>
    <cellStyle name="20% - Accent1 14 2 3 2 2" xfId="43523"/>
    <cellStyle name="20% - Accent1 14 2 3 3" xfId="34586"/>
    <cellStyle name="20% - Accent1 14 2 4" xfId="17197"/>
    <cellStyle name="20% - Accent1 14 2 4 2" xfId="27864"/>
    <cellStyle name="20% - Accent1 14 2 4 2 2" xfId="45742"/>
    <cellStyle name="20% - Accent1 14 2 4 3" xfId="36805"/>
    <cellStyle name="20% - Accent1 14 2 5" xfId="21207"/>
    <cellStyle name="20% - Accent1 14 2 5 2" xfId="39085"/>
    <cellStyle name="20% - Accent1 14 2 6" xfId="30148"/>
    <cellStyle name="20% - Accent1 14 2 7" xfId="50596"/>
    <cellStyle name="20% - Accent1 14 3" xfId="9373"/>
    <cellStyle name="20% - Accent1 14 3 2" xfId="11801"/>
    <cellStyle name="20% - Accent1 14 3 2 2" xfId="22693"/>
    <cellStyle name="20% - Accent1 14 3 2 2 2" xfId="40571"/>
    <cellStyle name="20% - Accent1 14 3 2 3" xfId="31634"/>
    <cellStyle name="20% - Accent1 14 3 3" xfId="14020"/>
    <cellStyle name="20% - Accent1 14 3 3 2" xfId="24912"/>
    <cellStyle name="20% - Accent1 14 3 3 2 2" xfId="42790"/>
    <cellStyle name="20% - Accent1 14 3 3 3" xfId="33853"/>
    <cellStyle name="20% - Accent1 14 3 4" xfId="16464"/>
    <cellStyle name="20% - Accent1 14 3 4 2" xfId="27131"/>
    <cellStyle name="20% - Accent1 14 3 4 2 2" xfId="45009"/>
    <cellStyle name="20% - Accent1 14 3 4 3" xfId="36072"/>
    <cellStyle name="20% - Accent1 14 3 5" xfId="20474"/>
    <cellStyle name="20% - Accent1 14 3 5 2" xfId="38352"/>
    <cellStyle name="20% - Accent1 14 3 6" xfId="29415"/>
    <cellStyle name="20% - Accent1 14 3 7" xfId="53482"/>
    <cellStyle name="20% - Accent1 14 4" xfId="10851"/>
    <cellStyle name="20% - Accent1 14 4 2" xfId="21950"/>
    <cellStyle name="20% - Accent1 14 4 2 2" xfId="39828"/>
    <cellStyle name="20% - Accent1 14 4 3" xfId="30891"/>
    <cellStyle name="20% - Accent1 14 4 4" xfId="47437"/>
    <cellStyle name="20% - Accent1 14 5" xfId="13277"/>
    <cellStyle name="20% - Accent1 14 5 2" xfId="24169"/>
    <cellStyle name="20% - Accent1 14 5 2 2" xfId="42047"/>
    <cellStyle name="20% - Accent1 14 5 3" xfId="33110"/>
    <cellStyle name="20% - Accent1 14 6" xfId="15498"/>
    <cellStyle name="20% - Accent1 14 6 2" xfId="26388"/>
    <cellStyle name="20% - Accent1 14 6 2 2" xfId="44266"/>
    <cellStyle name="20% - Accent1 14 6 3" xfId="35329"/>
    <cellStyle name="20% - Accent1 14 7" xfId="19731"/>
    <cellStyle name="20% - Accent1 14 7 2" xfId="37609"/>
    <cellStyle name="20% - Accent1 14 8" xfId="28660"/>
    <cellStyle name="20% - Accent1 14 9" xfId="46621"/>
    <cellStyle name="20% - Accent1 15" xfId="4836"/>
    <cellStyle name="20% - Accent1 16" xfId="4837"/>
    <cellStyle name="20% - Accent1 17" xfId="4838"/>
    <cellStyle name="20% - Accent1 18" xfId="4839"/>
    <cellStyle name="20% - Accent1 19" xfId="4840"/>
    <cellStyle name="20% - Accent1 2" xfId="36"/>
    <cellStyle name="20% - Accent1 2 10" xfId="4842"/>
    <cellStyle name="20% - Accent1 2 10 2" xfId="4843"/>
    <cellStyle name="20% - Accent1 2 10 2 2" xfId="10107"/>
    <cellStyle name="20% - Accent1 2 10 2 2 2" xfId="12535"/>
    <cellStyle name="20% - Accent1 2 10 2 2 2 2" xfId="23427"/>
    <cellStyle name="20% - Accent1 2 10 2 2 2 2 2" xfId="41305"/>
    <cellStyle name="20% - Accent1 2 10 2 2 2 3" xfId="32368"/>
    <cellStyle name="20% - Accent1 2 10 2 2 2 4" xfId="55931"/>
    <cellStyle name="20% - Accent1 2 10 2 2 3" xfId="14754"/>
    <cellStyle name="20% - Accent1 2 10 2 2 3 2" xfId="25646"/>
    <cellStyle name="20% - Accent1 2 10 2 2 3 2 2" xfId="43524"/>
    <cellStyle name="20% - Accent1 2 10 2 2 3 3" xfId="34587"/>
    <cellStyle name="20% - Accent1 2 10 2 2 4" xfId="17198"/>
    <cellStyle name="20% - Accent1 2 10 2 2 4 2" xfId="27865"/>
    <cellStyle name="20% - Accent1 2 10 2 2 4 2 2" xfId="45743"/>
    <cellStyle name="20% - Accent1 2 10 2 2 4 3" xfId="36806"/>
    <cellStyle name="20% - Accent1 2 10 2 2 5" xfId="21208"/>
    <cellStyle name="20% - Accent1 2 10 2 2 5 2" xfId="39086"/>
    <cellStyle name="20% - Accent1 2 10 2 2 6" xfId="30149"/>
    <cellStyle name="20% - Accent1 2 10 2 2 7" xfId="50597"/>
    <cellStyle name="20% - Accent1 2 10 2 3" xfId="9374"/>
    <cellStyle name="20% - Accent1 2 10 2 3 2" xfId="11802"/>
    <cellStyle name="20% - Accent1 2 10 2 3 2 2" xfId="22694"/>
    <cellStyle name="20% - Accent1 2 10 2 3 2 2 2" xfId="40572"/>
    <cellStyle name="20% - Accent1 2 10 2 3 2 3" xfId="31635"/>
    <cellStyle name="20% - Accent1 2 10 2 3 3" xfId="14021"/>
    <cellStyle name="20% - Accent1 2 10 2 3 3 2" xfId="24913"/>
    <cellStyle name="20% - Accent1 2 10 2 3 3 2 2" xfId="42791"/>
    <cellStyle name="20% - Accent1 2 10 2 3 3 3" xfId="33854"/>
    <cellStyle name="20% - Accent1 2 10 2 3 4" xfId="16465"/>
    <cellStyle name="20% - Accent1 2 10 2 3 4 2" xfId="27132"/>
    <cellStyle name="20% - Accent1 2 10 2 3 4 2 2" xfId="45010"/>
    <cellStyle name="20% - Accent1 2 10 2 3 4 3" xfId="36073"/>
    <cellStyle name="20% - Accent1 2 10 2 3 5" xfId="20475"/>
    <cellStyle name="20% - Accent1 2 10 2 3 5 2" xfId="38353"/>
    <cellStyle name="20% - Accent1 2 10 2 3 6" xfId="29416"/>
    <cellStyle name="20% - Accent1 2 10 2 3 7" xfId="53484"/>
    <cellStyle name="20% - Accent1 2 10 2 4" xfId="10852"/>
    <cellStyle name="20% - Accent1 2 10 2 4 2" xfId="21951"/>
    <cellStyle name="20% - Accent1 2 10 2 4 2 2" xfId="39829"/>
    <cellStyle name="20% - Accent1 2 10 2 4 3" xfId="30892"/>
    <cellStyle name="20% - Accent1 2 10 2 4 4" xfId="47438"/>
    <cellStyle name="20% - Accent1 2 10 2 5" xfId="13278"/>
    <cellStyle name="20% - Accent1 2 10 2 5 2" xfId="24170"/>
    <cellStyle name="20% - Accent1 2 10 2 5 2 2" xfId="42048"/>
    <cellStyle name="20% - Accent1 2 10 2 5 3" xfId="33111"/>
    <cellStyle name="20% - Accent1 2 10 2 6" xfId="15499"/>
    <cellStyle name="20% - Accent1 2 10 2 6 2" xfId="26389"/>
    <cellStyle name="20% - Accent1 2 10 2 6 2 2" xfId="44267"/>
    <cellStyle name="20% - Accent1 2 10 2 6 3" xfId="35330"/>
    <cellStyle name="20% - Accent1 2 10 2 7" xfId="19732"/>
    <cellStyle name="20% - Accent1 2 10 2 7 2" xfId="37610"/>
    <cellStyle name="20% - Accent1 2 10 2 8" xfId="28661"/>
    <cellStyle name="20% - Accent1 2 10 2 9" xfId="46622"/>
    <cellStyle name="20% - Accent1 2 10 3" xfId="4844"/>
    <cellStyle name="20% - Accent1 2 10 3 2" xfId="10108"/>
    <cellStyle name="20% - Accent1 2 10 3 2 2" xfId="12536"/>
    <cellStyle name="20% - Accent1 2 10 3 2 2 2" xfId="23428"/>
    <cellStyle name="20% - Accent1 2 10 3 2 2 2 2" xfId="41306"/>
    <cellStyle name="20% - Accent1 2 10 3 2 2 3" xfId="32369"/>
    <cellStyle name="20% - Accent1 2 10 3 2 2 4" xfId="55932"/>
    <cellStyle name="20% - Accent1 2 10 3 2 3" xfId="14755"/>
    <cellStyle name="20% - Accent1 2 10 3 2 3 2" xfId="25647"/>
    <cellStyle name="20% - Accent1 2 10 3 2 3 2 2" xfId="43525"/>
    <cellStyle name="20% - Accent1 2 10 3 2 3 3" xfId="34588"/>
    <cellStyle name="20% - Accent1 2 10 3 2 4" xfId="17199"/>
    <cellStyle name="20% - Accent1 2 10 3 2 4 2" xfId="27866"/>
    <cellStyle name="20% - Accent1 2 10 3 2 4 2 2" xfId="45744"/>
    <cellStyle name="20% - Accent1 2 10 3 2 4 3" xfId="36807"/>
    <cellStyle name="20% - Accent1 2 10 3 2 5" xfId="21209"/>
    <cellStyle name="20% - Accent1 2 10 3 2 5 2" xfId="39087"/>
    <cellStyle name="20% - Accent1 2 10 3 2 6" xfId="30150"/>
    <cellStyle name="20% - Accent1 2 10 3 2 7" xfId="50598"/>
    <cellStyle name="20% - Accent1 2 10 3 3" xfId="9375"/>
    <cellStyle name="20% - Accent1 2 10 3 3 2" xfId="11803"/>
    <cellStyle name="20% - Accent1 2 10 3 3 2 2" xfId="22695"/>
    <cellStyle name="20% - Accent1 2 10 3 3 2 2 2" xfId="40573"/>
    <cellStyle name="20% - Accent1 2 10 3 3 2 3" xfId="31636"/>
    <cellStyle name="20% - Accent1 2 10 3 3 3" xfId="14022"/>
    <cellStyle name="20% - Accent1 2 10 3 3 3 2" xfId="24914"/>
    <cellStyle name="20% - Accent1 2 10 3 3 3 2 2" xfId="42792"/>
    <cellStyle name="20% - Accent1 2 10 3 3 3 3" xfId="33855"/>
    <cellStyle name="20% - Accent1 2 10 3 3 4" xfId="16466"/>
    <cellStyle name="20% - Accent1 2 10 3 3 4 2" xfId="27133"/>
    <cellStyle name="20% - Accent1 2 10 3 3 4 2 2" xfId="45011"/>
    <cellStyle name="20% - Accent1 2 10 3 3 4 3" xfId="36074"/>
    <cellStyle name="20% - Accent1 2 10 3 3 5" xfId="20476"/>
    <cellStyle name="20% - Accent1 2 10 3 3 5 2" xfId="38354"/>
    <cellStyle name="20% - Accent1 2 10 3 3 6" xfId="29417"/>
    <cellStyle name="20% - Accent1 2 10 3 3 7" xfId="53485"/>
    <cellStyle name="20% - Accent1 2 10 3 4" xfId="10853"/>
    <cellStyle name="20% - Accent1 2 10 3 4 2" xfId="21952"/>
    <cellStyle name="20% - Accent1 2 10 3 4 2 2" xfId="39830"/>
    <cellStyle name="20% - Accent1 2 10 3 4 3" xfId="30893"/>
    <cellStyle name="20% - Accent1 2 10 3 4 4" xfId="47439"/>
    <cellStyle name="20% - Accent1 2 10 3 5" xfId="13279"/>
    <cellStyle name="20% - Accent1 2 10 3 5 2" xfId="24171"/>
    <cellStyle name="20% - Accent1 2 10 3 5 2 2" xfId="42049"/>
    <cellStyle name="20% - Accent1 2 10 3 5 3" xfId="33112"/>
    <cellStyle name="20% - Accent1 2 10 3 6" xfId="15500"/>
    <cellStyle name="20% - Accent1 2 10 3 6 2" xfId="26390"/>
    <cellStyle name="20% - Accent1 2 10 3 6 2 2" xfId="44268"/>
    <cellStyle name="20% - Accent1 2 10 3 6 3" xfId="35331"/>
    <cellStyle name="20% - Accent1 2 10 3 7" xfId="19733"/>
    <cellStyle name="20% - Accent1 2 10 3 7 2" xfId="37611"/>
    <cellStyle name="20% - Accent1 2 10 3 8" xfId="28662"/>
    <cellStyle name="20% - Accent1 2 10 3 9" xfId="46623"/>
    <cellStyle name="20% - Accent1 2 10 4" xfId="4845"/>
    <cellStyle name="20% - Accent1 2 10 4 2" xfId="10109"/>
    <cellStyle name="20% - Accent1 2 10 4 2 2" xfId="12537"/>
    <cellStyle name="20% - Accent1 2 10 4 2 2 2" xfId="23429"/>
    <cellStyle name="20% - Accent1 2 10 4 2 2 2 2" xfId="41307"/>
    <cellStyle name="20% - Accent1 2 10 4 2 2 3" xfId="32370"/>
    <cellStyle name="20% - Accent1 2 10 4 2 2 4" xfId="55933"/>
    <cellStyle name="20% - Accent1 2 10 4 2 3" xfId="14756"/>
    <cellStyle name="20% - Accent1 2 10 4 2 3 2" xfId="25648"/>
    <cellStyle name="20% - Accent1 2 10 4 2 3 2 2" xfId="43526"/>
    <cellStyle name="20% - Accent1 2 10 4 2 3 3" xfId="34589"/>
    <cellStyle name="20% - Accent1 2 10 4 2 4" xfId="17200"/>
    <cellStyle name="20% - Accent1 2 10 4 2 4 2" xfId="27867"/>
    <cellStyle name="20% - Accent1 2 10 4 2 4 2 2" xfId="45745"/>
    <cellStyle name="20% - Accent1 2 10 4 2 4 3" xfId="36808"/>
    <cellStyle name="20% - Accent1 2 10 4 2 5" xfId="21210"/>
    <cellStyle name="20% - Accent1 2 10 4 2 5 2" xfId="39088"/>
    <cellStyle name="20% - Accent1 2 10 4 2 6" xfId="30151"/>
    <cellStyle name="20% - Accent1 2 10 4 2 7" xfId="50599"/>
    <cellStyle name="20% - Accent1 2 10 4 3" xfId="9376"/>
    <cellStyle name="20% - Accent1 2 10 4 3 2" xfId="11804"/>
    <cellStyle name="20% - Accent1 2 10 4 3 2 2" xfId="22696"/>
    <cellStyle name="20% - Accent1 2 10 4 3 2 2 2" xfId="40574"/>
    <cellStyle name="20% - Accent1 2 10 4 3 2 3" xfId="31637"/>
    <cellStyle name="20% - Accent1 2 10 4 3 3" xfId="14023"/>
    <cellStyle name="20% - Accent1 2 10 4 3 3 2" xfId="24915"/>
    <cellStyle name="20% - Accent1 2 10 4 3 3 2 2" xfId="42793"/>
    <cellStyle name="20% - Accent1 2 10 4 3 3 3" xfId="33856"/>
    <cellStyle name="20% - Accent1 2 10 4 3 4" xfId="16467"/>
    <cellStyle name="20% - Accent1 2 10 4 3 4 2" xfId="27134"/>
    <cellStyle name="20% - Accent1 2 10 4 3 4 2 2" xfId="45012"/>
    <cellStyle name="20% - Accent1 2 10 4 3 4 3" xfId="36075"/>
    <cellStyle name="20% - Accent1 2 10 4 3 5" xfId="20477"/>
    <cellStyle name="20% - Accent1 2 10 4 3 5 2" xfId="38355"/>
    <cellStyle name="20% - Accent1 2 10 4 3 6" xfId="29418"/>
    <cellStyle name="20% - Accent1 2 10 4 3 7" xfId="53486"/>
    <cellStyle name="20% - Accent1 2 10 4 4" xfId="10854"/>
    <cellStyle name="20% - Accent1 2 10 4 4 2" xfId="21953"/>
    <cellStyle name="20% - Accent1 2 10 4 4 2 2" xfId="39831"/>
    <cellStyle name="20% - Accent1 2 10 4 4 3" xfId="30894"/>
    <cellStyle name="20% - Accent1 2 10 4 4 4" xfId="47440"/>
    <cellStyle name="20% - Accent1 2 10 4 5" xfId="13280"/>
    <cellStyle name="20% - Accent1 2 10 4 5 2" xfId="24172"/>
    <cellStyle name="20% - Accent1 2 10 4 5 2 2" xfId="42050"/>
    <cellStyle name="20% - Accent1 2 10 4 5 3" xfId="33113"/>
    <cellStyle name="20% - Accent1 2 10 4 6" xfId="15501"/>
    <cellStyle name="20% - Accent1 2 10 4 6 2" xfId="26391"/>
    <cellStyle name="20% - Accent1 2 10 4 6 2 2" xfId="44269"/>
    <cellStyle name="20% - Accent1 2 10 4 6 3" xfId="35332"/>
    <cellStyle name="20% - Accent1 2 10 4 7" xfId="19734"/>
    <cellStyle name="20% - Accent1 2 10 4 7 2" xfId="37612"/>
    <cellStyle name="20% - Accent1 2 10 4 8" xfId="28663"/>
    <cellStyle name="20% - Accent1 2 10 4 9" xfId="46624"/>
    <cellStyle name="20% - Accent1 2 10 5" xfId="4846"/>
    <cellStyle name="20% - Accent1 2 10 5 2" xfId="10110"/>
    <cellStyle name="20% - Accent1 2 10 5 2 2" xfId="12538"/>
    <cellStyle name="20% - Accent1 2 10 5 2 2 2" xfId="23430"/>
    <cellStyle name="20% - Accent1 2 10 5 2 2 2 2" xfId="41308"/>
    <cellStyle name="20% - Accent1 2 10 5 2 2 3" xfId="32371"/>
    <cellStyle name="20% - Accent1 2 10 5 2 2 4" xfId="55934"/>
    <cellStyle name="20% - Accent1 2 10 5 2 3" xfId="14757"/>
    <cellStyle name="20% - Accent1 2 10 5 2 3 2" xfId="25649"/>
    <cellStyle name="20% - Accent1 2 10 5 2 3 2 2" xfId="43527"/>
    <cellStyle name="20% - Accent1 2 10 5 2 3 3" xfId="34590"/>
    <cellStyle name="20% - Accent1 2 10 5 2 4" xfId="17201"/>
    <cellStyle name="20% - Accent1 2 10 5 2 4 2" xfId="27868"/>
    <cellStyle name="20% - Accent1 2 10 5 2 4 2 2" xfId="45746"/>
    <cellStyle name="20% - Accent1 2 10 5 2 4 3" xfId="36809"/>
    <cellStyle name="20% - Accent1 2 10 5 2 5" xfId="21211"/>
    <cellStyle name="20% - Accent1 2 10 5 2 5 2" xfId="39089"/>
    <cellStyle name="20% - Accent1 2 10 5 2 6" xfId="30152"/>
    <cellStyle name="20% - Accent1 2 10 5 2 7" xfId="50600"/>
    <cellStyle name="20% - Accent1 2 10 5 3" xfId="9377"/>
    <cellStyle name="20% - Accent1 2 10 5 3 2" xfId="11805"/>
    <cellStyle name="20% - Accent1 2 10 5 3 2 2" xfId="22697"/>
    <cellStyle name="20% - Accent1 2 10 5 3 2 2 2" xfId="40575"/>
    <cellStyle name="20% - Accent1 2 10 5 3 2 3" xfId="31638"/>
    <cellStyle name="20% - Accent1 2 10 5 3 3" xfId="14024"/>
    <cellStyle name="20% - Accent1 2 10 5 3 3 2" xfId="24916"/>
    <cellStyle name="20% - Accent1 2 10 5 3 3 2 2" xfId="42794"/>
    <cellStyle name="20% - Accent1 2 10 5 3 3 3" xfId="33857"/>
    <cellStyle name="20% - Accent1 2 10 5 3 4" xfId="16468"/>
    <cellStyle name="20% - Accent1 2 10 5 3 4 2" xfId="27135"/>
    <cellStyle name="20% - Accent1 2 10 5 3 4 2 2" xfId="45013"/>
    <cellStyle name="20% - Accent1 2 10 5 3 4 3" xfId="36076"/>
    <cellStyle name="20% - Accent1 2 10 5 3 5" xfId="20478"/>
    <cellStyle name="20% - Accent1 2 10 5 3 5 2" xfId="38356"/>
    <cellStyle name="20% - Accent1 2 10 5 3 6" xfId="29419"/>
    <cellStyle name="20% - Accent1 2 10 5 3 7" xfId="53487"/>
    <cellStyle name="20% - Accent1 2 10 5 4" xfId="10855"/>
    <cellStyle name="20% - Accent1 2 10 5 4 2" xfId="21954"/>
    <cellStyle name="20% - Accent1 2 10 5 4 2 2" xfId="39832"/>
    <cellStyle name="20% - Accent1 2 10 5 4 3" xfId="30895"/>
    <cellStyle name="20% - Accent1 2 10 5 4 4" xfId="47441"/>
    <cellStyle name="20% - Accent1 2 10 5 5" xfId="13281"/>
    <cellStyle name="20% - Accent1 2 10 5 5 2" xfId="24173"/>
    <cellStyle name="20% - Accent1 2 10 5 5 2 2" xfId="42051"/>
    <cellStyle name="20% - Accent1 2 10 5 5 3" xfId="33114"/>
    <cellStyle name="20% - Accent1 2 10 5 6" xfId="15502"/>
    <cellStyle name="20% - Accent1 2 10 5 6 2" xfId="26392"/>
    <cellStyle name="20% - Accent1 2 10 5 6 2 2" xfId="44270"/>
    <cellStyle name="20% - Accent1 2 10 5 6 3" xfId="35333"/>
    <cellStyle name="20% - Accent1 2 10 5 7" xfId="19735"/>
    <cellStyle name="20% - Accent1 2 10 5 7 2" xfId="37613"/>
    <cellStyle name="20% - Accent1 2 10 5 8" xfId="28664"/>
    <cellStyle name="20% - Accent1 2 10 5 9" xfId="46625"/>
    <cellStyle name="20% - Accent1 2 11" xfId="4847"/>
    <cellStyle name="20% - Accent1 2 11 2" xfId="10111"/>
    <cellStyle name="20% - Accent1 2 11 2 2" xfId="12539"/>
    <cellStyle name="20% - Accent1 2 11 2 2 2" xfId="23431"/>
    <cellStyle name="20% - Accent1 2 11 2 2 2 2" xfId="41309"/>
    <cellStyle name="20% - Accent1 2 11 2 2 3" xfId="32372"/>
    <cellStyle name="20% - Accent1 2 11 2 2 4" xfId="55935"/>
    <cellStyle name="20% - Accent1 2 11 2 3" xfId="14758"/>
    <cellStyle name="20% - Accent1 2 11 2 3 2" xfId="25650"/>
    <cellStyle name="20% - Accent1 2 11 2 3 2 2" xfId="43528"/>
    <cellStyle name="20% - Accent1 2 11 2 3 3" xfId="34591"/>
    <cellStyle name="20% - Accent1 2 11 2 4" xfId="17202"/>
    <cellStyle name="20% - Accent1 2 11 2 4 2" xfId="27869"/>
    <cellStyle name="20% - Accent1 2 11 2 4 2 2" xfId="45747"/>
    <cellStyle name="20% - Accent1 2 11 2 4 3" xfId="36810"/>
    <cellStyle name="20% - Accent1 2 11 2 5" xfId="21212"/>
    <cellStyle name="20% - Accent1 2 11 2 5 2" xfId="39090"/>
    <cellStyle name="20% - Accent1 2 11 2 6" xfId="30153"/>
    <cellStyle name="20% - Accent1 2 11 2 7" xfId="50601"/>
    <cellStyle name="20% - Accent1 2 11 3" xfId="9378"/>
    <cellStyle name="20% - Accent1 2 11 3 2" xfId="11806"/>
    <cellStyle name="20% - Accent1 2 11 3 2 2" xfId="22698"/>
    <cellStyle name="20% - Accent1 2 11 3 2 2 2" xfId="40576"/>
    <cellStyle name="20% - Accent1 2 11 3 2 3" xfId="31639"/>
    <cellStyle name="20% - Accent1 2 11 3 3" xfId="14025"/>
    <cellStyle name="20% - Accent1 2 11 3 3 2" xfId="24917"/>
    <cellStyle name="20% - Accent1 2 11 3 3 2 2" xfId="42795"/>
    <cellStyle name="20% - Accent1 2 11 3 3 3" xfId="33858"/>
    <cellStyle name="20% - Accent1 2 11 3 4" xfId="16469"/>
    <cellStyle name="20% - Accent1 2 11 3 4 2" xfId="27136"/>
    <cellStyle name="20% - Accent1 2 11 3 4 2 2" xfId="45014"/>
    <cellStyle name="20% - Accent1 2 11 3 4 3" xfId="36077"/>
    <cellStyle name="20% - Accent1 2 11 3 5" xfId="20479"/>
    <cellStyle name="20% - Accent1 2 11 3 5 2" xfId="38357"/>
    <cellStyle name="20% - Accent1 2 11 3 6" xfId="29420"/>
    <cellStyle name="20% - Accent1 2 11 3 7" xfId="53488"/>
    <cellStyle name="20% - Accent1 2 11 4" xfId="10856"/>
    <cellStyle name="20% - Accent1 2 11 4 2" xfId="21955"/>
    <cellStyle name="20% - Accent1 2 11 4 2 2" xfId="39833"/>
    <cellStyle name="20% - Accent1 2 11 4 3" xfId="30896"/>
    <cellStyle name="20% - Accent1 2 11 4 4" xfId="47442"/>
    <cellStyle name="20% - Accent1 2 11 5" xfId="13282"/>
    <cellStyle name="20% - Accent1 2 11 5 2" xfId="24174"/>
    <cellStyle name="20% - Accent1 2 11 5 2 2" xfId="42052"/>
    <cellStyle name="20% - Accent1 2 11 5 3" xfId="33115"/>
    <cellStyle name="20% - Accent1 2 11 6" xfId="15503"/>
    <cellStyle name="20% - Accent1 2 11 6 2" xfId="26393"/>
    <cellStyle name="20% - Accent1 2 11 6 2 2" xfId="44271"/>
    <cellStyle name="20% - Accent1 2 11 6 3" xfId="35334"/>
    <cellStyle name="20% - Accent1 2 11 7" xfId="19736"/>
    <cellStyle name="20% - Accent1 2 11 7 2" xfId="37614"/>
    <cellStyle name="20% - Accent1 2 11 8" xfId="28665"/>
    <cellStyle name="20% - Accent1 2 11 9" xfId="46626"/>
    <cellStyle name="20% - Accent1 2 12" xfId="4848"/>
    <cellStyle name="20% - Accent1 2 13" xfId="4849"/>
    <cellStyle name="20% - Accent1 2 14" xfId="4850"/>
    <cellStyle name="20% - Accent1 2 15" xfId="4851"/>
    <cellStyle name="20% - Accent1 2 15 2" xfId="10112"/>
    <cellStyle name="20% - Accent1 2 15 2 2" xfId="12540"/>
    <cellStyle name="20% - Accent1 2 15 2 2 2" xfId="23432"/>
    <cellStyle name="20% - Accent1 2 15 2 2 2 2" xfId="41310"/>
    <cellStyle name="20% - Accent1 2 15 2 2 3" xfId="32373"/>
    <cellStyle name="20% - Accent1 2 15 2 2 4" xfId="55936"/>
    <cellStyle name="20% - Accent1 2 15 2 3" xfId="14759"/>
    <cellStyle name="20% - Accent1 2 15 2 3 2" xfId="25651"/>
    <cellStyle name="20% - Accent1 2 15 2 3 2 2" xfId="43529"/>
    <cellStyle name="20% - Accent1 2 15 2 3 3" xfId="34592"/>
    <cellStyle name="20% - Accent1 2 15 2 4" xfId="17203"/>
    <cellStyle name="20% - Accent1 2 15 2 4 2" xfId="27870"/>
    <cellStyle name="20% - Accent1 2 15 2 4 2 2" xfId="45748"/>
    <cellStyle name="20% - Accent1 2 15 2 4 3" xfId="36811"/>
    <cellStyle name="20% - Accent1 2 15 2 5" xfId="21213"/>
    <cellStyle name="20% - Accent1 2 15 2 5 2" xfId="39091"/>
    <cellStyle name="20% - Accent1 2 15 2 6" xfId="30154"/>
    <cellStyle name="20% - Accent1 2 15 2 7" xfId="50602"/>
    <cellStyle name="20% - Accent1 2 15 3" xfId="9379"/>
    <cellStyle name="20% - Accent1 2 15 3 2" xfId="11807"/>
    <cellStyle name="20% - Accent1 2 15 3 2 2" xfId="22699"/>
    <cellStyle name="20% - Accent1 2 15 3 2 2 2" xfId="40577"/>
    <cellStyle name="20% - Accent1 2 15 3 2 3" xfId="31640"/>
    <cellStyle name="20% - Accent1 2 15 3 3" xfId="14026"/>
    <cellStyle name="20% - Accent1 2 15 3 3 2" xfId="24918"/>
    <cellStyle name="20% - Accent1 2 15 3 3 2 2" xfId="42796"/>
    <cellStyle name="20% - Accent1 2 15 3 3 3" xfId="33859"/>
    <cellStyle name="20% - Accent1 2 15 3 4" xfId="16470"/>
    <cellStyle name="20% - Accent1 2 15 3 4 2" xfId="27137"/>
    <cellStyle name="20% - Accent1 2 15 3 4 2 2" xfId="45015"/>
    <cellStyle name="20% - Accent1 2 15 3 4 3" xfId="36078"/>
    <cellStyle name="20% - Accent1 2 15 3 5" xfId="20480"/>
    <cellStyle name="20% - Accent1 2 15 3 5 2" xfId="38358"/>
    <cellStyle name="20% - Accent1 2 15 3 6" xfId="29421"/>
    <cellStyle name="20% - Accent1 2 15 3 7" xfId="53489"/>
    <cellStyle name="20% - Accent1 2 15 4" xfId="10857"/>
    <cellStyle name="20% - Accent1 2 15 4 2" xfId="21956"/>
    <cellStyle name="20% - Accent1 2 15 4 2 2" xfId="39834"/>
    <cellStyle name="20% - Accent1 2 15 4 3" xfId="30897"/>
    <cellStyle name="20% - Accent1 2 15 4 4" xfId="47443"/>
    <cellStyle name="20% - Accent1 2 15 5" xfId="13283"/>
    <cellStyle name="20% - Accent1 2 15 5 2" xfId="24175"/>
    <cellStyle name="20% - Accent1 2 15 5 2 2" xfId="42053"/>
    <cellStyle name="20% - Accent1 2 15 5 3" xfId="33116"/>
    <cellStyle name="20% - Accent1 2 15 6" xfId="15504"/>
    <cellStyle name="20% - Accent1 2 15 6 2" xfId="26394"/>
    <cellStyle name="20% - Accent1 2 15 6 2 2" xfId="44272"/>
    <cellStyle name="20% - Accent1 2 15 6 3" xfId="35335"/>
    <cellStyle name="20% - Accent1 2 15 7" xfId="19737"/>
    <cellStyle name="20% - Accent1 2 15 7 2" xfId="37615"/>
    <cellStyle name="20% - Accent1 2 15 8" xfId="28666"/>
    <cellStyle name="20% - Accent1 2 15 9" xfId="46627"/>
    <cellStyle name="20% - Accent1 2 16" xfId="4852"/>
    <cellStyle name="20% - Accent1 2 17" xfId="4841"/>
    <cellStyle name="20% - Accent1 2 18" xfId="56770"/>
    <cellStyle name="20% - Accent1 2 2" xfId="256"/>
    <cellStyle name="20% - Accent1 2 2 10" xfId="10113"/>
    <cellStyle name="20% - Accent1 2 2 10 2" xfId="12541"/>
    <cellStyle name="20% - Accent1 2 2 10 2 2" xfId="23433"/>
    <cellStyle name="20% - Accent1 2 2 10 2 2 2" xfId="41311"/>
    <cellStyle name="20% - Accent1 2 2 10 2 3" xfId="32374"/>
    <cellStyle name="20% - Accent1 2 2 10 2 4" xfId="55937"/>
    <cellStyle name="20% - Accent1 2 2 10 3" xfId="14760"/>
    <cellStyle name="20% - Accent1 2 2 10 3 2" xfId="25652"/>
    <cellStyle name="20% - Accent1 2 2 10 3 2 2" xfId="43530"/>
    <cellStyle name="20% - Accent1 2 2 10 3 3" xfId="34593"/>
    <cellStyle name="20% - Accent1 2 2 10 4" xfId="17204"/>
    <cellStyle name="20% - Accent1 2 2 10 4 2" xfId="27871"/>
    <cellStyle name="20% - Accent1 2 2 10 4 2 2" xfId="45749"/>
    <cellStyle name="20% - Accent1 2 2 10 4 3" xfId="36812"/>
    <cellStyle name="20% - Accent1 2 2 10 5" xfId="21214"/>
    <cellStyle name="20% - Accent1 2 2 10 5 2" xfId="39092"/>
    <cellStyle name="20% - Accent1 2 2 10 6" xfId="30155"/>
    <cellStyle name="20% - Accent1 2 2 10 7" xfId="50603"/>
    <cellStyle name="20% - Accent1 2 2 11" xfId="9380"/>
    <cellStyle name="20% - Accent1 2 2 11 2" xfId="11808"/>
    <cellStyle name="20% - Accent1 2 2 11 2 2" xfId="22700"/>
    <cellStyle name="20% - Accent1 2 2 11 2 2 2" xfId="40578"/>
    <cellStyle name="20% - Accent1 2 2 11 2 3" xfId="31641"/>
    <cellStyle name="20% - Accent1 2 2 11 3" xfId="14027"/>
    <cellStyle name="20% - Accent1 2 2 11 3 2" xfId="24919"/>
    <cellStyle name="20% - Accent1 2 2 11 3 2 2" xfId="42797"/>
    <cellStyle name="20% - Accent1 2 2 11 3 3" xfId="33860"/>
    <cellStyle name="20% - Accent1 2 2 11 4" xfId="16471"/>
    <cellStyle name="20% - Accent1 2 2 11 4 2" xfId="27138"/>
    <cellStyle name="20% - Accent1 2 2 11 4 2 2" xfId="45016"/>
    <cellStyle name="20% - Accent1 2 2 11 4 3" xfId="36079"/>
    <cellStyle name="20% - Accent1 2 2 11 5" xfId="20481"/>
    <cellStyle name="20% - Accent1 2 2 11 5 2" xfId="38359"/>
    <cellStyle name="20% - Accent1 2 2 11 6" xfId="29422"/>
    <cellStyle name="20% - Accent1 2 2 11 7" xfId="53490"/>
    <cellStyle name="20% - Accent1 2 2 12" xfId="10858"/>
    <cellStyle name="20% - Accent1 2 2 12 2" xfId="21957"/>
    <cellStyle name="20% - Accent1 2 2 12 2 2" xfId="39835"/>
    <cellStyle name="20% - Accent1 2 2 12 3" xfId="30898"/>
    <cellStyle name="20% - Accent1 2 2 12 4" xfId="47444"/>
    <cellStyle name="20% - Accent1 2 2 13" xfId="13284"/>
    <cellStyle name="20% - Accent1 2 2 13 2" xfId="24176"/>
    <cellStyle name="20% - Accent1 2 2 13 2 2" xfId="42054"/>
    <cellStyle name="20% - Accent1 2 2 13 3" xfId="33117"/>
    <cellStyle name="20% - Accent1 2 2 13 4" xfId="56681"/>
    <cellStyle name="20% - Accent1 2 2 14" xfId="15505"/>
    <cellStyle name="20% - Accent1 2 2 14 2" xfId="26395"/>
    <cellStyle name="20% - Accent1 2 2 14 2 2" xfId="44273"/>
    <cellStyle name="20% - Accent1 2 2 14 3" xfId="35336"/>
    <cellStyle name="20% - Accent1 2 2 15" xfId="19738"/>
    <cellStyle name="20% - Accent1 2 2 15 2" xfId="37616"/>
    <cellStyle name="20% - Accent1 2 2 16" xfId="28667"/>
    <cellStyle name="20% - Accent1 2 2 17" xfId="46628"/>
    <cellStyle name="20% - Accent1 2 2 2" xfId="4853"/>
    <cellStyle name="20% - Accent1 2 2 2 2" xfId="10114"/>
    <cellStyle name="20% - Accent1 2 2 2 2 2" xfId="12542"/>
    <cellStyle name="20% - Accent1 2 2 2 2 2 2" xfId="23434"/>
    <cellStyle name="20% - Accent1 2 2 2 2 2 2 2" xfId="41312"/>
    <cellStyle name="20% - Accent1 2 2 2 2 2 3" xfId="32375"/>
    <cellStyle name="20% - Accent1 2 2 2 2 2 4" xfId="55938"/>
    <cellStyle name="20% - Accent1 2 2 2 2 3" xfId="14761"/>
    <cellStyle name="20% - Accent1 2 2 2 2 3 2" xfId="25653"/>
    <cellStyle name="20% - Accent1 2 2 2 2 3 2 2" xfId="43531"/>
    <cellStyle name="20% - Accent1 2 2 2 2 3 3" xfId="34594"/>
    <cellStyle name="20% - Accent1 2 2 2 2 4" xfId="17205"/>
    <cellStyle name="20% - Accent1 2 2 2 2 4 2" xfId="27872"/>
    <cellStyle name="20% - Accent1 2 2 2 2 4 2 2" xfId="45750"/>
    <cellStyle name="20% - Accent1 2 2 2 2 4 3" xfId="36813"/>
    <cellStyle name="20% - Accent1 2 2 2 2 5" xfId="21215"/>
    <cellStyle name="20% - Accent1 2 2 2 2 5 2" xfId="39093"/>
    <cellStyle name="20% - Accent1 2 2 2 2 6" xfId="30156"/>
    <cellStyle name="20% - Accent1 2 2 2 2 7" xfId="50604"/>
    <cellStyle name="20% - Accent1 2 2 2 3" xfId="9381"/>
    <cellStyle name="20% - Accent1 2 2 2 3 2" xfId="11809"/>
    <cellStyle name="20% - Accent1 2 2 2 3 2 2" xfId="22701"/>
    <cellStyle name="20% - Accent1 2 2 2 3 2 2 2" xfId="40579"/>
    <cellStyle name="20% - Accent1 2 2 2 3 2 3" xfId="31642"/>
    <cellStyle name="20% - Accent1 2 2 2 3 3" xfId="14028"/>
    <cellStyle name="20% - Accent1 2 2 2 3 3 2" xfId="24920"/>
    <cellStyle name="20% - Accent1 2 2 2 3 3 2 2" xfId="42798"/>
    <cellStyle name="20% - Accent1 2 2 2 3 3 3" xfId="33861"/>
    <cellStyle name="20% - Accent1 2 2 2 3 4" xfId="16472"/>
    <cellStyle name="20% - Accent1 2 2 2 3 4 2" xfId="27139"/>
    <cellStyle name="20% - Accent1 2 2 2 3 4 2 2" xfId="45017"/>
    <cellStyle name="20% - Accent1 2 2 2 3 4 3" xfId="36080"/>
    <cellStyle name="20% - Accent1 2 2 2 3 5" xfId="20482"/>
    <cellStyle name="20% - Accent1 2 2 2 3 5 2" xfId="38360"/>
    <cellStyle name="20% - Accent1 2 2 2 3 6" xfId="29423"/>
    <cellStyle name="20% - Accent1 2 2 2 3 7" xfId="53491"/>
    <cellStyle name="20% - Accent1 2 2 2 4" xfId="10859"/>
    <cellStyle name="20% - Accent1 2 2 2 4 2" xfId="21958"/>
    <cellStyle name="20% - Accent1 2 2 2 4 2 2" xfId="39836"/>
    <cellStyle name="20% - Accent1 2 2 2 4 3" xfId="30899"/>
    <cellStyle name="20% - Accent1 2 2 2 4 4" xfId="47445"/>
    <cellStyle name="20% - Accent1 2 2 2 5" xfId="13285"/>
    <cellStyle name="20% - Accent1 2 2 2 5 2" xfId="24177"/>
    <cellStyle name="20% - Accent1 2 2 2 5 2 2" xfId="42055"/>
    <cellStyle name="20% - Accent1 2 2 2 5 3" xfId="33118"/>
    <cellStyle name="20% - Accent1 2 2 2 6" xfId="15506"/>
    <cellStyle name="20% - Accent1 2 2 2 6 2" xfId="26396"/>
    <cellStyle name="20% - Accent1 2 2 2 6 2 2" xfId="44274"/>
    <cellStyle name="20% - Accent1 2 2 2 6 3" xfId="35337"/>
    <cellStyle name="20% - Accent1 2 2 2 7" xfId="19739"/>
    <cellStyle name="20% - Accent1 2 2 2 7 2" xfId="37617"/>
    <cellStyle name="20% - Accent1 2 2 2 8" xfId="28668"/>
    <cellStyle name="20% - Accent1 2 2 2 9" xfId="46629"/>
    <cellStyle name="20% - Accent1 2 2 3" xfId="4854"/>
    <cellStyle name="20% - Accent1 2 2 3 2" xfId="10115"/>
    <cellStyle name="20% - Accent1 2 2 3 2 2" xfId="12543"/>
    <cellStyle name="20% - Accent1 2 2 3 2 2 2" xfId="23435"/>
    <cellStyle name="20% - Accent1 2 2 3 2 2 2 2" xfId="41313"/>
    <cellStyle name="20% - Accent1 2 2 3 2 2 3" xfId="32376"/>
    <cellStyle name="20% - Accent1 2 2 3 2 2 4" xfId="55939"/>
    <cellStyle name="20% - Accent1 2 2 3 2 3" xfId="14762"/>
    <cellStyle name="20% - Accent1 2 2 3 2 3 2" xfId="25654"/>
    <cellStyle name="20% - Accent1 2 2 3 2 3 2 2" xfId="43532"/>
    <cellStyle name="20% - Accent1 2 2 3 2 3 3" xfId="34595"/>
    <cellStyle name="20% - Accent1 2 2 3 2 4" xfId="17206"/>
    <cellStyle name="20% - Accent1 2 2 3 2 4 2" xfId="27873"/>
    <cellStyle name="20% - Accent1 2 2 3 2 4 2 2" xfId="45751"/>
    <cellStyle name="20% - Accent1 2 2 3 2 4 3" xfId="36814"/>
    <cellStyle name="20% - Accent1 2 2 3 2 5" xfId="21216"/>
    <cellStyle name="20% - Accent1 2 2 3 2 5 2" xfId="39094"/>
    <cellStyle name="20% - Accent1 2 2 3 2 6" xfId="30157"/>
    <cellStyle name="20% - Accent1 2 2 3 2 7" xfId="50605"/>
    <cellStyle name="20% - Accent1 2 2 3 3" xfId="9382"/>
    <cellStyle name="20% - Accent1 2 2 3 3 2" xfId="11810"/>
    <cellStyle name="20% - Accent1 2 2 3 3 2 2" xfId="22702"/>
    <cellStyle name="20% - Accent1 2 2 3 3 2 2 2" xfId="40580"/>
    <cellStyle name="20% - Accent1 2 2 3 3 2 3" xfId="31643"/>
    <cellStyle name="20% - Accent1 2 2 3 3 3" xfId="14029"/>
    <cellStyle name="20% - Accent1 2 2 3 3 3 2" xfId="24921"/>
    <cellStyle name="20% - Accent1 2 2 3 3 3 2 2" xfId="42799"/>
    <cellStyle name="20% - Accent1 2 2 3 3 3 3" xfId="33862"/>
    <cellStyle name="20% - Accent1 2 2 3 3 4" xfId="16473"/>
    <cellStyle name="20% - Accent1 2 2 3 3 4 2" xfId="27140"/>
    <cellStyle name="20% - Accent1 2 2 3 3 4 2 2" xfId="45018"/>
    <cellStyle name="20% - Accent1 2 2 3 3 4 3" xfId="36081"/>
    <cellStyle name="20% - Accent1 2 2 3 3 5" xfId="20483"/>
    <cellStyle name="20% - Accent1 2 2 3 3 5 2" xfId="38361"/>
    <cellStyle name="20% - Accent1 2 2 3 3 6" xfId="29424"/>
    <cellStyle name="20% - Accent1 2 2 3 3 7" xfId="53492"/>
    <cellStyle name="20% - Accent1 2 2 3 4" xfId="10860"/>
    <cellStyle name="20% - Accent1 2 2 3 4 2" xfId="21959"/>
    <cellStyle name="20% - Accent1 2 2 3 4 2 2" xfId="39837"/>
    <cellStyle name="20% - Accent1 2 2 3 4 3" xfId="30900"/>
    <cellStyle name="20% - Accent1 2 2 3 4 4" xfId="47446"/>
    <cellStyle name="20% - Accent1 2 2 3 5" xfId="13286"/>
    <cellStyle name="20% - Accent1 2 2 3 5 2" xfId="24178"/>
    <cellStyle name="20% - Accent1 2 2 3 5 2 2" xfId="42056"/>
    <cellStyle name="20% - Accent1 2 2 3 5 3" xfId="33119"/>
    <cellStyle name="20% - Accent1 2 2 3 6" xfId="15507"/>
    <cellStyle name="20% - Accent1 2 2 3 6 2" xfId="26397"/>
    <cellStyle name="20% - Accent1 2 2 3 6 2 2" xfId="44275"/>
    <cellStyle name="20% - Accent1 2 2 3 6 3" xfId="35338"/>
    <cellStyle name="20% - Accent1 2 2 3 7" xfId="19740"/>
    <cellStyle name="20% - Accent1 2 2 3 7 2" xfId="37618"/>
    <cellStyle name="20% - Accent1 2 2 3 8" xfId="28669"/>
    <cellStyle name="20% - Accent1 2 2 3 9" xfId="46630"/>
    <cellStyle name="20% - Accent1 2 2 4" xfId="4855"/>
    <cellStyle name="20% - Accent1 2 2 4 2" xfId="10116"/>
    <cellStyle name="20% - Accent1 2 2 4 2 2" xfId="12544"/>
    <cellStyle name="20% - Accent1 2 2 4 2 2 2" xfId="23436"/>
    <cellStyle name="20% - Accent1 2 2 4 2 2 2 2" xfId="41314"/>
    <cellStyle name="20% - Accent1 2 2 4 2 2 3" xfId="32377"/>
    <cellStyle name="20% - Accent1 2 2 4 2 2 4" xfId="55940"/>
    <cellStyle name="20% - Accent1 2 2 4 2 3" xfId="14763"/>
    <cellStyle name="20% - Accent1 2 2 4 2 3 2" xfId="25655"/>
    <cellStyle name="20% - Accent1 2 2 4 2 3 2 2" xfId="43533"/>
    <cellStyle name="20% - Accent1 2 2 4 2 3 3" xfId="34596"/>
    <cellStyle name="20% - Accent1 2 2 4 2 4" xfId="17207"/>
    <cellStyle name="20% - Accent1 2 2 4 2 4 2" xfId="27874"/>
    <cellStyle name="20% - Accent1 2 2 4 2 4 2 2" xfId="45752"/>
    <cellStyle name="20% - Accent1 2 2 4 2 4 3" xfId="36815"/>
    <cellStyle name="20% - Accent1 2 2 4 2 5" xfId="21217"/>
    <cellStyle name="20% - Accent1 2 2 4 2 5 2" xfId="39095"/>
    <cellStyle name="20% - Accent1 2 2 4 2 6" xfId="30158"/>
    <cellStyle name="20% - Accent1 2 2 4 2 7" xfId="50606"/>
    <cellStyle name="20% - Accent1 2 2 4 3" xfId="9383"/>
    <cellStyle name="20% - Accent1 2 2 4 3 2" xfId="11811"/>
    <cellStyle name="20% - Accent1 2 2 4 3 2 2" xfId="22703"/>
    <cellStyle name="20% - Accent1 2 2 4 3 2 2 2" xfId="40581"/>
    <cellStyle name="20% - Accent1 2 2 4 3 2 3" xfId="31644"/>
    <cellStyle name="20% - Accent1 2 2 4 3 3" xfId="14030"/>
    <cellStyle name="20% - Accent1 2 2 4 3 3 2" xfId="24922"/>
    <cellStyle name="20% - Accent1 2 2 4 3 3 2 2" xfId="42800"/>
    <cellStyle name="20% - Accent1 2 2 4 3 3 3" xfId="33863"/>
    <cellStyle name="20% - Accent1 2 2 4 3 4" xfId="16474"/>
    <cellStyle name="20% - Accent1 2 2 4 3 4 2" xfId="27141"/>
    <cellStyle name="20% - Accent1 2 2 4 3 4 2 2" xfId="45019"/>
    <cellStyle name="20% - Accent1 2 2 4 3 4 3" xfId="36082"/>
    <cellStyle name="20% - Accent1 2 2 4 3 5" xfId="20484"/>
    <cellStyle name="20% - Accent1 2 2 4 3 5 2" xfId="38362"/>
    <cellStyle name="20% - Accent1 2 2 4 3 6" xfId="29425"/>
    <cellStyle name="20% - Accent1 2 2 4 3 7" xfId="53493"/>
    <cellStyle name="20% - Accent1 2 2 4 4" xfId="10861"/>
    <cellStyle name="20% - Accent1 2 2 4 4 2" xfId="21960"/>
    <cellStyle name="20% - Accent1 2 2 4 4 2 2" xfId="39838"/>
    <cellStyle name="20% - Accent1 2 2 4 4 3" xfId="30901"/>
    <cellStyle name="20% - Accent1 2 2 4 4 4" xfId="47447"/>
    <cellStyle name="20% - Accent1 2 2 4 5" xfId="13287"/>
    <cellStyle name="20% - Accent1 2 2 4 5 2" xfId="24179"/>
    <cellStyle name="20% - Accent1 2 2 4 5 2 2" xfId="42057"/>
    <cellStyle name="20% - Accent1 2 2 4 5 3" xfId="33120"/>
    <cellStyle name="20% - Accent1 2 2 4 6" xfId="15508"/>
    <cellStyle name="20% - Accent1 2 2 4 6 2" xfId="26398"/>
    <cellStyle name="20% - Accent1 2 2 4 6 2 2" xfId="44276"/>
    <cellStyle name="20% - Accent1 2 2 4 6 3" xfId="35339"/>
    <cellStyle name="20% - Accent1 2 2 4 7" xfId="19741"/>
    <cellStyle name="20% - Accent1 2 2 4 7 2" xfId="37619"/>
    <cellStyle name="20% - Accent1 2 2 4 8" xfId="28670"/>
    <cellStyle name="20% - Accent1 2 2 4 9" xfId="46631"/>
    <cellStyle name="20% - Accent1 2 2 5" xfId="4856"/>
    <cellStyle name="20% - Accent1 2 2 5 2" xfId="10117"/>
    <cellStyle name="20% - Accent1 2 2 5 2 2" xfId="12545"/>
    <cellStyle name="20% - Accent1 2 2 5 2 2 2" xfId="23437"/>
    <cellStyle name="20% - Accent1 2 2 5 2 2 2 2" xfId="41315"/>
    <cellStyle name="20% - Accent1 2 2 5 2 2 3" xfId="32378"/>
    <cellStyle name="20% - Accent1 2 2 5 2 2 4" xfId="55941"/>
    <cellStyle name="20% - Accent1 2 2 5 2 3" xfId="14764"/>
    <cellStyle name="20% - Accent1 2 2 5 2 3 2" xfId="25656"/>
    <cellStyle name="20% - Accent1 2 2 5 2 3 2 2" xfId="43534"/>
    <cellStyle name="20% - Accent1 2 2 5 2 3 3" xfId="34597"/>
    <cellStyle name="20% - Accent1 2 2 5 2 4" xfId="17208"/>
    <cellStyle name="20% - Accent1 2 2 5 2 4 2" xfId="27875"/>
    <cellStyle name="20% - Accent1 2 2 5 2 4 2 2" xfId="45753"/>
    <cellStyle name="20% - Accent1 2 2 5 2 4 3" xfId="36816"/>
    <cellStyle name="20% - Accent1 2 2 5 2 5" xfId="21218"/>
    <cellStyle name="20% - Accent1 2 2 5 2 5 2" xfId="39096"/>
    <cellStyle name="20% - Accent1 2 2 5 2 6" xfId="30159"/>
    <cellStyle name="20% - Accent1 2 2 5 2 7" xfId="50607"/>
    <cellStyle name="20% - Accent1 2 2 5 3" xfId="9384"/>
    <cellStyle name="20% - Accent1 2 2 5 3 2" xfId="11812"/>
    <cellStyle name="20% - Accent1 2 2 5 3 2 2" xfId="22704"/>
    <cellStyle name="20% - Accent1 2 2 5 3 2 2 2" xfId="40582"/>
    <cellStyle name="20% - Accent1 2 2 5 3 2 3" xfId="31645"/>
    <cellStyle name="20% - Accent1 2 2 5 3 3" xfId="14031"/>
    <cellStyle name="20% - Accent1 2 2 5 3 3 2" xfId="24923"/>
    <cellStyle name="20% - Accent1 2 2 5 3 3 2 2" xfId="42801"/>
    <cellStyle name="20% - Accent1 2 2 5 3 3 3" xfId="33864"/>
    <cellStyle name="20% - Accent1 2 2 5 3 4" xfId="16475"/>
    <cellStyle name="20% - Accent1 2 2 5 3 4 2" xfId="27142"/>
    <cellStyle name="20% - Accent1 2 2 5 3 4 2 2" xfId="45020"/>
    <cellStyle name="20% - Accent1 2 2 5 3 4 3" xfId="36083"/>
    <cellStyle name="20% - Accent1 2 2 5 3 5" xfId="20485"/>
    <cellStyle name="20% - Accent1 2 2 5 3 5 2" xfId="38363"/>
    <cellStyle name="20% - Accent1 2 2 5 3 6" xfId="29426"/>
    <cellStyle name="20% - Accent1 2 2 5 3 7" xfId="53494"/>
    <cellStyle name="20% - Accent1 2 2 5 4" xfId="10862"/>
    <cellStyle name="20% - Accent1 2 2 5 4 2" xfId="21961"/>
    <cellStyle name="20% - Accent1 2 2 5 4 2 2" xfId="39839"/>
    <cellStyle name="20% - Accent1 2 2 5 4 3" xfId="30902"/>
    <cellStyle name="20% - Accent1 2 2 5 4 4" xfId="47448"/>
    <cellStyle name="20% - Accent1 2 2 5 5" xfId="13288"/>
    <cellStyle name="20% - Accent1 2 2 5 5 2" xfId="24180"/>
    <cellStyle name="20% - Accent1 2 2 5 5 2 2" xfId="42058"/>
    <cellStyle name="20% - Accent1 2 2 5 5 3" xfId="33121"/>
    <cellStyle name="20% - Accent1 2 2 5 6" xfId="15509"/>
    <cellStyle name="20% - Accent1 2 2 5 6 2" xfId="26399"/>
    <cellStyle name="20% - Accent1 2 2 5 6 2 2" xfId="44277"/>
    <cellStyle name="20% - Accent1 2 2 5 6 3" xfId="35340"/>
    <cellStyle name="20% - Accent1 2 2 5 7" xfId="19742"/>
    <cellStyle name="20% - Accent1 2 2 5 7 2" xfId="37620"/>
    <cellStyle name="20% - Accent1 2 2 5 8" xfId="28671"/>
    <cellStyle name="20% - Accent1 2 2 5 9" xfId="46632"/>
    <cellStyle name="20% - Accent1 2 2 6" xfId="4857"/>
    <cellStyle name="20% - Accent1 2 2 6 2" xfId="10118"/>
    <cellStyle name="20% - Accent1 2 2 6 2 2" xfId="12546"/>
    <cellStyle name="20% - Accent1 2 2 6 2 2 2" xfId="23438"/>
    <cellStyle name="20% - Accent1 2 2 6 2 2 2 2" xfId="41316"/>
    <cellStyle name="20% - Accent1 2 2 6 2 2 3" xfId="32379"/>
    <cellStyle name="20% - Accent1 2 2 6 2 2 4" xfId="55942"/>
    <cellStyle name="20% - Accent1 2 2 6 2 3" xfId="14765"/>
    <cellStyle name="20% - Accent1 2 2 6 2 3 2" xfId="25657"/>
    <cellStyle name="20% - Accent1 2 2 6 2 3 2 2" xfId="43535"/>
    <cellStyle name="20% - Accent1 2 2 6 2 3 3" xfId="34598"/>
    <cellStyle name="20% - Accent1 2 2 6 2 4" xfId="17209"/>
    <cellStyle name="20% - Accent1 2 2 6 2 4 2" xfId="27876"/>
    <cellStyle name="20% - Accent1 2 2 6 2 4 2 2" xfId="45754"/>
    <cellStyle name="20% - Accent1 2 2 6 2 4 3" xfId="36817"/>
    <cellStyle name="20% - Accent1 2 2 6 2 5" xfId="21219"/>
    <cellStyle name="20% - Accent1 2 2 6 2 5 2" xfId="39097"/>
    <cellStyle name="20% - Accent1 2 2 6 2 6" xfId="30160"/>
    <cellStyle name="20% - Accent1 2 2 6 2 7" xfId="50608"/>
    <cellStyle name="20% - Accent1 2 2 6 3" xfId="9385"/>
    <cellStyle name="20% - Accent1 2 2 6 3 2" xfId="11813"/>
    <cellStyle name="20% - Accent1 2 2 6 3 2 2" xfId="22705"/>
    <cellStyle name="20% - Accent1 2 2 6 3 2 2 2" xfId="40583"/>
    <cellStyle name="20% - Accent1 2 2 6 3 2 3" xfId="31646"/>
    <cellStyle name="20% - Accent1 2 2 6 3 3" xfId="14032"/>
    <cellStyle name="20% - Accent1 2 2 6 3 3 2" xfId="24924"/>
    <cellStyle name="20% - Accent1 2 2 6 3 3 2 2" xfId="42802"/>
    <cellStyle name="20% - Accent1 2 2 6 3 3 3" xfId="33865"/>
    <cellStyle name="20% - Accent1 2 2 6 3 4" xfId="16476"/>
    <cellStyle name="20% - Accent1 2 2 6 3 4 2" xfId="27143"/>
    <cellStyle name="20% - Accent1 2 2 6 3 4 2 2" xfId="45021"/>
    <cellStyle name="20% - Accent1 2 2 6 3 4 3" xfId="36084"/>
    <cellStyle name="20% - Accent1 2 2 6 3 5" xfId="20486"/>
    <cellStyle name="20% - Accent1 2 2 6 3 5 2" xfId="38364"/>
    <cellStyle name="20% - Accent1 2 2 6 3 6" xfId="29427"/>
    <cellStyle name="20% - Accent1 2 2 6 3 7" xfId="53495"/>
    <cellStyle name="20% - Accent1 2 2 6 4" xfId="10863"/>
    <cellStyle name="20% - Accent1 2 2 6 4 2" xfId="21962"/>
    <cellStyle name="20% - Accent1 2 2 6 4 2 2" xfId="39840"/>
    <cellStyle name="20% - Accent1 2 2 6 4 3" xfId="30903"/>
    <cellStyle name="20% - Accent1 2 2 6 4 4" xfId="47449"/>
    <cellStyle name="20% - Accent1 2 2 6 5" xfId="13289"/>
    <cellStyle name="20% - Accent1 2 2 6 5 2" xfId="24181"/>
    <cellStyle name="20% - Accent1 2 2 6 5 2 2" xfId="42059"/>
    <cellStyle name="20% - Accent1 2 2 6 5 3" xfId="33122"/>
    <cellStyle name="20% - Accent1 2 2 6 6" xfId="15510"/>
    <cellStyle name="20% - Accent1 2 2 6 6 2" xfId="26400"/>
    <cellStyle name="20% - Accent1 2 2 6 6 2 2" xfId="44278"/>
    <cellStyle name="20% - Accent1 2 2 6 6 3" xfId="35341"/>
    <cellStyle name="20% - Accent1 2 2 6 7" xfId="19743"/>
    <cellStyle name="20% - Accent1 2 2 6 7 2" xfId="37621"/>
    <cellStyle name="20% - Accent1 2 2 6 8" xfId="28672"/>
    <cellStyle name="20% - Accent1 2 2 6 9" xfId="46633"/>
    <cellStyle name="20% - Accent1 2 2 7" xfId="4858"/>
    <cellStyle name="20% - Accent1 2 2 7 2" xfId="10119"/>
    <cellStyle name="20% - Accent1 2 2 7 2 2" xfId="12547"/>
    <cellStyle name="20% - Accent1 2 2 7 2 2 2" xfId="23439"/>
    <cellStyle name="20% - Accent1 2 2 7 2 2 2 2" xfId="41317"/>
    <cellStyle name="20% - Accent1 2 2 7 2 2 3" xfId="32380"/>
    <cellStyle name="20% - Accent1 2 2 7 2 2 4" xfId="55943"/>
    <cellStyle name="20% - Accent1 2 2 7 2 3" xfId="14766"/>
    <cellStyle name="20% - Accent1 2 2 7 2 3 2" xfId="25658"/>
    <cellStyle name="20% - Accent1 2 2 7 2 3 2 2" xfId="43536"/>
    <cellStyle name="20% - Accent1 2 2 7 2 3 3" xfId="34599"/>
    <cellStyle name="20% - Accent1 2 2 7 2 4" xfId="17210"/>
    <cellStyle name="20% - Accent1 2 2 7 2 4 2" xfId="27877"/>
    <cellStyle name="20% - Accent1 2 2 7 2 4 2 2" xfId="45755"/>
    <cellStyle name="20% - Accent1 2 2 7 2 4 3" xfId="36818"/>
    <cellStyle name="20% - Accent1 2 2 7 2 5" xfId="21220"/>
    <cellStyle name="20% - Accent1 2 2 7 2 5 2" xfId="39098"/>
    <cellStyle name="20% - Accent1 2 2 7 2 6" xfId="30161"/>
    <cellStyle name="20% - Accent1 2 2 7 2 7" xfId="50609"/>
    <cellStyle name="20% - Accent1 2 2 7 3" xfId="9386"/>
    <cellStyle name="20% - Accent1 2 2 7 3 2" xfId="11814"/>
    <cellStyle name="20% - Accent1 2 2 7 3 2 2" xfId="22706"/>
    <cellStyle name="20% - Accent1 2 2 7 3 2 2 2" xfId="40584"/>
    <cellStyle name="20% - Accent1 2 2 7 3 2 3" xfId="31647"/>
    <cellStyle name="20% - Accent1 2 2 7 3 3" xfId="14033"/>
    <cellStyle name="20% - Accent1 2 2 7 3 3 2" xfId="24925"/>
    <cellStyle name="20% - Accent1 2 2 7 3 3 2 2" xfId="42803"/>
    <cellStyle name="20% - Accent1 2 2 7 3 3 3" xfId="33866"/>
    <cellStyle name="20% - Accent1 2 2 7 3 4" xfId="16477"/>
    <cellStyle name="20% - Accent1 2 2 7 3 4 2" xfId="27144"/>
    <cellStyle name="20% - Accent1 2 2 7 3 4 2 2" xfId="45022"/>
    <cellStyle name="20% - Accent1 2 2 7 3 4 3" xfId="36085"/>
    <cellStyle name="20% - Accent1 2 2 7 3 5" xfId="20487"/>
    <cellStyle name="20% - Accent1 2 2 7 3 5 2" xfId="38365"/>
    <cellStyle name="20% - Accent1 2 2 7 3 6" xfId="29428"/>
    <cellStyle name="20% - Accent1 2 2 7 3 7" xfId="53496"/>
    <cellStyle name="20% - Accent1 2 2 7 4" xfId="10864"/>
    <cellStyle name="20% - Accent1 2 2 7 4 2" xfId="21963"/>
    <cellStyle name="20% - Accent1 2 2 7 4 2 2" xfId="39841"/>
    <cellStyle name="20% - Accent1 2 2 7 4 3" xfId="30904"/>
    <cellStyle name="20% - Accent1 2 2 7 4 4" xfId="47450"/>
    <cellStyle name="20% - Accent1 2 2 7 5" xfId="13290"/>
    <cellStyle name="20% - Accent1 2 2 7 5 2" xfId="24182"/>
    <cellStyle name="20% - Accent1 2 2 7 5 2 2" xfId="42060"/>
    <cellStyle name="20% - Accent1 2 2 7 5 3" xfId="33123"/>
    <cellStyle name="20% - Accent1 2 2 7 6" xfId="15511"/>
    <cellStyle name="20% - Accent1 2 2 7 6 2" xfId="26401"/>
    <cellStyle name="20% - Accent1 2 2 7 6 2 2" xfId="44279"/>
    <cellStyle name="20% - Accent1 2 2 7 6 3" xfId="35342"/>
    <cellStyle name="20% - Accent1 2 2 7 7" xfId="19744"/>
    <cellStyle name="20% - Accent1 2 2 7 7 2" xfId="37622"/>
    <cellStyle name="20% - Accent1 2 2 7 8" xfId="28673"/>
    <cellStyle name="20% - Accent1 2 2 7 9" xfId="46634"/>
    <cellStyle name="20% - Accent1 2 2 8" xfId="4859"/>
    <cellStyle name="20% - Accent1 2 2 8 2" xfId="10120"/>
    <cellStyle name="20% - Accent1 2 2 8 2 2" xfId="12548"/>
    <cellStyle name="20% - Accent1 2 2 8 2 2 2" xfId="23440"/>
    <cellStyle name="20% - Accent1 2 2 8 2 2 2 2" xfId="41318"/>
    <cellStyle name="20% - Accent1 2 2 8 2 2 3" xfId="32381"/>
    <cellStyle name="20% - Accent1 2 2 8 2 2 4" xfId="55944"/>
    <cellStyle name="20% - Accent1 2 2 8 2 3" xfId="14767"/>
    <cellStyle name="20% - Accent1 2 2 8 2 3 2" xfId="25659"/>
    <cellStyle name="20% - Accent1 2 2 8 2 3 2 2" xfId="43537"/>
    <cellStyle name="20% - Accent1 2 2 8 2 3 3" xfId="34600"/>
    <cellStyle name="20% - Accent1 2 2 8 2 4" xfId="17211"/>
    <cellStyle name="20% - Accent1 2 2 8 2 4 2" xfId="27878"/>
    <cellStyle name="20% - Accent1 2 2 8 2 4 2 2" xfId="45756"/>
    <cellStyle name="20% - Accent1 2 2 8 2 4 3" xfId="36819"/>
    <cellStyle name="20% - Accent1 2 2 8 2 5" xfId="21221"/>
    <cellStyle name="20% - Accent1 2 2 8 2 5 2" xfId="39099"/>
    <cellStyle name="20% - Accent1 2 2 8 2 6" xfId="30162"/>
    <cellStyle name="20% - Accent1 2 2 8 2 7" xfId="50610"/>
    <cellStyle name="20% - Accent1 2 2 8 3" xfId="9387"/>
    <cellStyle name="20% - Accent1 2 2 8 3 2" xfId="11815"/>
    <cellStyle name="20% - Accent1 2 2 8 3 2 2" xfId="22707"/>
    <cellStyle name="20% - Accent1 2 2 8 3 2 2 2" xfId="40585"/>
    <cellStyle name="20% - Accent1 2 2 8 3 2 3" xfId="31648"/>
    <cellStyle name="20% - Accent1 2 2 8 3 3" xfId="14034"/>
    <cellStyle name="20% - Accent1 2 2 8 3 3 2" xfId="24926"/>
    <cellStyle name="20% - Accent1 2 2 8 3 3 2 2" xfId="42804"/>
    <cellStyle name="20% - Accent1 2 2 8 3 3 3" xfId="33867"/>
    <cellStyle name="20% - Accent1 2 2 8 3 4" xfId="16478"/>
    <cellStyle name="20% - Accent1 2 2 8 3 4 2" xfId="27145"/>
    <cellStyle name="20% - Accent1 2 2 8 3 4 2 2" xfId="45023"/>
    <cellStyle name="20% - Accent1 2 2 8 3 4 3" xfId="36086"/>
    <cellStyle name="20% - Accent1 2 2 8 3 5" xfId="20488"/>
    <cellStyle name="20% - Accent1 2 2 8 3 5 2" xfId="38366"/>
    <cellStyle name="20% - Accent1 2 2 8 3 6" xfId="29429"/>
    <cellStyle name="20% - Accent1 2 2 8 3 7" xfId="53497"/>
    <cellStyle name="20% - Accent1 2 2 8 4" xfId="10865"/>
    <cellStyle name="20% - Accent1 2 2 8 4 2" xfId="21964"/>
    <cellStyle name="20% - Accent1 2 2 8 4 2 2" xfId="39842"/>
    <cellStyle name="20% - Accent1 2 2 8 4 3" xfId="30905"/>
    <cellStyle name="20% - Accent1 2 2 8 4 4" xfId="47451"/>
    <cellStyle name="20% - Accent1 2 2 8 5" xfId="13291"/>
    <cellStyle name="20% - Accent1 2 2 8 5 2" xfId="24183"/>
    <cellStyle name="20% - Accent1 2 2 8 5 2 2" xfId="42061"/>
    <cellStyle name="20% - Accent1 2 2 8 5 3" xfId="33124"/>
    <cellStyle name="20% - Accent1 2 2 8 6" xfId="15512"/>
    <cellStyle name="20% - Accent1 2 2 8 6 2" xfId="26402"/>
    <cellStyle name="20% - Accent1 2 2 8 6 2 2" xfId="44280"/>
    <cellStyle name="20% - Accent1 2 2 8 6 3" xfId="35343"/>
    <cellStyle name="20% - Accent1 2 2 8 7" xfId="19745"/>
    <cellStyle name="20% - Accent1 2 2 8 7 2" xfId="37623"/>
    <cellStyle name="20% - Accent1 2 2 8 8" xfId="28674"/>
    <cellStyle name="20% - Accent1 2 2 8 9" xfId="46635"/>
    <cellStyle name="20% - Accent1 2 2 9" xfId="4860"/>
    <cellStyle name="20% - Accent1 2 2 9 2" xfId="10121"/>
    <cellStyle name="20% - Accent1 2 2 9 2 2" xfId="12549"/>
    <cellStyle name="20% - Accent1 2 2 9 2 2 2" xfId="23441"/>
    <cellStyle name="20% - Accent1 2 2 9 2 2 2 2" xfId="41319"/>
    <cellStyle name="20% - Accent1 2 2 9 2 2 3" xfId="32382"/>
    <cellStyle name="20% - Accent1 2 2 9 2 2 4" xfId="55945"/>
    <cellStyle name="20% - Accent1 2 2 9 2 3" xfId="14768"/>
    <cellStyle name="20% - Accent1 2 2 9 2 3 2" xfId="25660"/>
    <cellStyle name="20% - Accent1 2 2 9 2 3 2 2" xfId="43538"/>
    <cellStyle name="20% - Accent1 2 2 9 2 3 3" xfId="34601"/>
    <cellStyle name="20% - Accent1 2 2 9 2 4" xfId="17212"/>
    <cellStyle name="20% - Accent1 2 2 9 2 4 2" xfId="27879"/>
    <cellStyle name="20% - Accent1 2 2 9 2 4 2 2" xfId="45757"/>
    <cellStyle name="20% - Accent1 2 2 9 2 4 3" xfId="36820"/>
    <cellStyle name="20% - Accent1 2 2 9 2 5" xfId="21222"/>
    <cellStyle name="20% - Accent1 2 2 9 2 5 2" xfId="39100"/>
    <cellStyle name="20% - Accent1 2 2 9 2 6" xfId="30163"/>
    <cellStyle name="20% - Accent1 2 2 9 2 7" xfId="50611"/>
    <cellStyle name="20% - Accent1 2 2 9 3" xfId="9388"/>
    <cellStyle name="20% - Accent1 2 2 9 3 2" xfId="11816"/>
    <cellStyle name="20% - Accent1 2 2 9 3 2 2" xfId="22708"/>
    <cellStyle name="20% - Accent1 2 2 9 3 2 2 2" xfId="40586"/>
    <cellStyle name="20% - Accent1 2 2 9 3 2 3" xfId="31649"/>
    <cellStyle name="20% - Accent1 2 2 9 3 3" xfId="14035"/>
    <cellStyle name="20% - Accent1 2 2 9 3 3 2" xfId="24927"/>
    <cellStyle name="20% - Accent1 2 2 9 3 3 2 2" xfId="42805"/>
    <cellStyle name="20% - Accent1 2 2 9 3 3 3" xfId="33868"/>
    <cellStyle name="20% - Accent1 2 2 9 3 4" xfId="16479"/>
    <cellStyle name="20% - Accent1 2 2 9 3 4 2" xfId="27146"/>
    <cellStyle name="20% - Accent1 2 2 9 3 4 2 2" xfId="45024"/>
    <cellStyle name="20% - Accent1 2 2 9 3 4 3" xfId="36087"/>
    <cellStyle name="20% - Accent1 2 2 9 3 5" xfId="20489"/>
    <cellStyle name="20% - Accent1 2 2 9 3 5 2" xfId="38367"/>
    <cellStyle name="20% - Accent1 2 2 9 3 6" xfId="29430"/>
    <cellStyle name="20% - Accent1 2 2 9 3 7" xfId="53498"/>
    <cellStyle name="20% - Accent1 2 2 9 4" xfId="10866"/>
    <cellStyle name="20% - Accent1 2 2 9 4 2" xfId="21965"/>
    <cellStyle name="20% - Accent1 2 2 9 4 2 2" xfId="39843"/>
    <cellStyle name="20% - Accent1 2 2 9 4 3" xfId="30906"/>
    <cellStyle name="20% - Accent1 2 2 9 4 4" xfId="47452"/>
    <cellStyle name="20% - Accent1 2 2 9 5" xfId="13292"/>
    <cellStyle name="20% - Accent1 2 2 9 5 2" xfId="24184"/>
    <cellStyle name="20% - Accent1 2 2 9 5 2 2" xfId="42062"/>
    <cellStyle name="20% - Accent1 2 2 9 5 3" xfId="33125"/>
    <cellStyle name="20% - Accent1 2 2 9 6" xfId="15513"/>
    <cellStyle name="20% - Accent1 2 2 9 6 2" xfId="26403"/>
    <cellStyle name="20% - Accent1 2 2 9 6 2 2" xfId="44281"/>
    <cellStyle name="20% - Accent1 2 2 9 6 3" xfId="35344"/>
    <cellStyle name="20% - Accent1 2 2 9 7" xfId="19746"/>
    <cellStyle name="20% - Accent1 2 2 9 7 2" xfId="37624"/>
    <cellStyle name="20% - Accent1 2 2 9 8" xfId="28675"/>
    <cellStyle name="20% - Accent1 2 2 9 9" xfId="46636"/>
    <cellStyle name="20% - Accent1 2 3" xfId="4861"/>
    <cellStyle name="20% - Accent1 2 3 10" xfId="10122"/>
    <cellStyle name="20% - Accent1 2 3 10 2" xfId="12550"/>
    <cellStyle name="20% - Accent1 2 3 10 2 2" xfId="23442"/>
    <cellStyle name="20% - Accent1 2 3 10 2 2 2" xfId="41320"/>
    <cellStyle name="20% - Accent1 2 3 10 2 3" xfId="32383"/>
    <cellStyle name="20% - Accent1 2 3 10 2 4" xfId="55946"/>
    <cellStyle name="20% - Accent1 2 3 10 3" xfId="14769"/>
    <cellStyle name="20% - Accent1 2 3 10 3 2" xfId="25661"/>
    <cellStyle name="20% - Accent1 2 3 10 3 2 2" xfId="43539"/>
    <cellStyle name="20% - Accent1 2 3 10 3 3" xfId="34602"/>
    <cellStyle name="20% - Accent1 2 3 10 4" xfId="17213"/>
    <cellStyle name="20% - Accent1 2 3 10 4 2" xfId="27880"/>
    <cellStyle name="20% - Accent1 2 3 10 4 2 2" xfId="45758"/>
    <cellStyle name="20% - Accent1 2 3 10 4 3" xfId="36821"/>
    <cellStyle name="20% - Accent1 2 3 10 5" xfId="21223"/>
    <cellStyle name="20% - Accent1 2 3 10 5 2" xfId="39101"/>
    <cellStyle name="20% - Accent1 2 3 10 6" xfId="30164"/>
    <cellStyle name="20% - Accent1 2 3 10 7" xfId="50612"/>
    <cellStyle name="20% - Accent1 2 3 11" xfId="9389"/>
    <cellStyle name="20% - Accent1 2 3 11 2" xfId="11817"/>
    <cellStyle name="20% - Accent1 2 3 11 2 2" xfId="22709"/>
    <cellStyle name="20% - Accent1 2 3 11 2 2 2" xfId="40587"/>
    <cellStyle name="20% - Accent1 2 3 11 2 3" xfId="31650"/>
    <cellStyle name="20% - Accent1 2 3 11 3" xfId="14036"/>
    <cellStyle name="20% - Accent1 2 3 11 3 2" xfId="24928"/>
    <cellStyle name="20% - Accent1 2 3 11 3 2 2" xfId="42806"/>
    <cellStyle name="20% - Accent1 2 3 11 3 3" xfId="33869"/>
    <cellStyle name="20% - Accent1 2 3 11 4" xfId="16480"/>
    <cellStyle name="20% - Accent1 2 3 11 4 2" xfId="27147"/>
    <cellStyle name="20% - Accent1 2 3 11 4 2 2" xfId="45025"/>
    <cellStyle name="20% - Accent1 2 3 11 4 3" xfId="36088"/>
    <cellStyle name="20% - Accent1 2 3 11 5" xfId="20490"/>
    <cellStyle name="20% - Accent1 2 3 11 5 2" xfId="38368"/>
    <cellStyle name="20% - Accent1 2 3 11 6" xfId="29431"/>
    <cellStyle name="20% - Accent1 2 3 11 7" xfId="53499"/>
    <cellStyle name="20% - Accent1 2 3 12" xfId="10867"/>
    <cellStyle name="20% - Accent1 2 3 12 2" xfId="21966"/>
    <cellStyle name="20% - Accent1 2 3 12 2 2" xfId="39844"/>
    <cellStyle name="20% - Accent1 2 3 12 3" xfId="30907"/>
    <cellStyle name="20% - Accent1 2 3 12 4" xfId="47453"/>
    <cellStyle name="20% - Accent1 2 3 13" xfId="13293"/>
    <cellStyle name="20% - Accent1 2 3 13 2" xfId="24185"/>
    <cellStyle name="20% - Accent1 2 3 13 2 2" xfId="42063"/>
    <cellStyle name="20% - Accent1 2 3 13 3" xfId="33126"/>
    <cellStyle name="20% - Accent1 2 3 14" xfId="15514"/>
    <cellStyle name="20% - Accent1 2 3 14 2" xfId="26404"/>
    <cellStyle name="20% - Accent1 2 3 14 2 2" xfId="44282"/>
    <cellStyle name="20% - Accent1 2 3 14 3" xfId="35345"/>
    <cellStyle name="20% - Accent1 2 3 15" xfId="19747"/>
    <cellStyle name="20% - Accent1 2 3 15 2" xfId="37625"/>
    <cellStyle name="20% - Accent1 2 3 16" xfId="28676"/>
    <cellStyle name="20% - Accent1 2 3 17" xfId="46637"/>
    <cellStyle name="20% - Accent1 2 3 2" xfId="4862"/>
    <cellStyle name="20% - Accent1 2 3 2 2" xfId="10123"/>
    <cellStyle name="20% - Accent1 2 3 2 2 2" xfId="12551"/>
    <cellStyle name="20% - Accent1 2 3 2 2 2 2" xfId="23443"/>
    <cellStyle name="20% - Accent1 2 3 2 2 2 2 2" xfId="41321"/>
    <cellStyle name="20% - Accent1 2 3 2 2 2 3" xfId="32384"/>
    <cellStyle name="20% - Accent1 2 3 2 2 2 4" xfId="55947"/>
    <cellStyle name="20% - Accent1 2 3 2 2 3" xfId="14770"/>
    <cellStyle name="20% - Accent1 2 3 2 2 3 2" xfId="25662"/>
    <cellStyle name="20% - Accent1 2 3 2 2 3 2 2" xfId="43540"/>
    <cellStyle name="20% - Accent1 2 3 2 2 3 3" xfId="34603"/>
    <cellStyle name="20% - Accent1 2 3 2 2 4" xfId="17214"/>
    <cellStyle name="20% - Accent1 2 3 2 2 4 2" xfId="27881"/>
    <cellStyle name="20% - Accent1 2 3 2 2 4 2 2" xfId="45759"/>
    <cellStyle name="20% - Accent1 2 3 2 2 4 3" xfId="36822"/>
    <cellStyle name="20% - Accent1 2 3 2 2 5" xfId="21224"/>
    <cellStyle name="20% - Accent1 2 3 2 2 5 2" xfId="39102"/>
    <cellStyle name="20% - Accent1 2 3 2 2 6" xfId="30165"/>
    <cellStyle name="20% - Accent1 2 3 2 2 7" xfId="50613"/>
    <cellStyle name="20% - Accent1 2 3 2 3" xfId="9390"/>
    <cellStyle name="20% - Accent1 2 3 2 3 2" xfId="11818"/>
    <cellStyle name="20% - Accent1 2 3 2 3 2 2" xfId="22710"/>
    <cellStyle name="20% - Accent1 2 3 2 3 2 2 2" xfId="40588"/>
    <cellStyle name="20% - Accent1 2 3 2 3 2 3" xfId="31651"/>
    <cellStyle name="20% - Accent1 2 3 2 3 3" xfId="14037"/>
    <cellStyle name="20% - Accent1 2 3 2 3 3 2" xfId="24929"/>
    <cellStyle name="20% - Accent1 2 3 2 3 3 2 2" xfId="42807"/>
    <cellStyle name="20% - Accent1 2 3 2 3 3 3" xfId="33870"/>
    <cellStyle name="20% - Accent1 2 3 2 3 4" xfId="16481"/>
    <cellStyle name="20% - Accent1 2 3 2 3 4 2" xfId="27148"/>
    <cellStyle name="20% - Accent1 2 3 2 3 4 2 2" xfId="45026"/>
    <cellStyle name="20% - Accent1 2 3 2 3 4 3" xfId="36089"/>
    <cellStyle name="20% - Accent1 2 3 2 3 5" xfId="20491"/>
    <cellStyle name="20% - Accent1 2 3 2 3 5 2" xfId="38369"/>
    <cellStyle name="20% - Accent1 2 3 2 3 6" xfId="29432"/>
    <cellStyle name="20% - Accent1 2 3 2 3 7" xfId="53500"/>
    <cellStyle name="20% - Accent1 2 3 2 4" xfId="10868"/>
    <cellStyle name="20% - Accent1 2 3 2 4 2" xfId="21967"/>
    <cellStyle name="20% - Accent1 2 3 2 4 2 2" xfId="39845"/>
    <cellStyle name="20% - Accent1 2 3 2 4 3" xfId="30908"/>
    <cellStyle name="20% - Accent1 2 3 2 4 4" xfId="47454"/>
    <cellStyle name="20% - Accent1 2 3 2 5" xfId="13294"/>
    <cellStyle name="20% - Accent1 2 3 2 5 2" xfId="24186"/>
    <cellStyle name="20% - Accent1 2 3 2 5 2 2" xfId="42064"/>
    <cellStyle name="20% - Accent1 2 3 2 5 3" xfId="33127"/>
    <cellStyle name="20% - Accent1 2 3 2 6" xfId="15515"/>
    <cellStyle name="20% - Accent1 2 3 2 6 2" xfId="26405"/>
    <cellStyle name="20% - Accent1 2 3 2 6 2 2" xfId="44283"/>
    <cellStyle name="20% - Accent1 2 3 2 6 3" xfId="35346"/>
    <cellStyle name="20% - Accent1 2 3 2 7" xfId="19748"/>
    <cellStyle name="20% - Accent1 2 3 2 7 2" xfId="37626"/>
    <cellStyle name="20% - Accent1 2 3 2 8" xfId="28677"/>
    <cellStyle name="20% - Accent1 2 3 2 9" xfId="46638"/>
    <cellStyle name="20% - Accent1 2 3 3" xfId="4863"/>
    <cellStyle name="20% - Accent1 2 3 3 2" xfId="10124"/>
    <cellStyle name="20% - Accent1 2 3 3 2 2" xfId="12552"/>
    <cellStyle name="20% - Accent1 2 3 3 2 2 2" xfId="23444"/>
    <cellStyle name="20% - Accent1 2 3 3 2 2 2 2" xfId="41322"/>
    <cellStyle name="20% - Accent1 2 3 3 2 2 3" xfId="32385"/>
    <cellStyle name="20% - Accent1 2 3 3 2 2 4" xfId="55948"/>
    <cellStyle name="20% - Accent1 2 3 3 2 3" xfId="14771"/>
    <cellStyle name="20% - Accent1 2 3 3 2 3 2" xfId="25663"/>
    <cellStyle name="20% - Accent1 2 3 3 2 3 2 2" xfId="43541"/>
    <cellStyle name="20% - Accent1 2 3 3 2 3 3" xfId="34604"/>
    <cellStyle name="20% - Accent1 2 3 3 2 4" xfId="17215"/>
    <cellStyle name="20% - Accent1 2 3 3 2 4 2" xfId="27882"/>
    <cellStyle name="20% - Accent1 2 3 3 2 4 2 2" xfId="45760"/>
    <cellStyle name="20% - Accent1 2 3 3 2 4 3" xfId="36823"/>
    <cellStyle name="20% - Accent1 2 3 3 2 5" xfId="21225"/>
    <cellStyle name="20% - Accent1 2 3 3 2 5 2" xfId="39103"/>
    <cellStyle name="20% - Accent1 2 3 3 2 6" xfId="30166"/>
    <cellStyle name="20% - Accent1 2 3 3 2 7" xfId="50614"/>
    <cellStyle name="20% - Accent1 2 3 3 3" xfId="9391"/>
    <cellStyle name="20% - Accent1 2 3 3 3 2" xfId="11819"/>
    <cellStyle name="20% - Accent1 2 3 3 3 2 2" xfId="22711"/>
    <cellStyle name="20% - Accent1 2 3 3 3 2 2 2" xfId="40589"/>
    <cellStyle name="20% - Accent1 2 3 3 3 2 3" xfId="31652"/>
    <cellStyle name="20% - Accent1 2 3 3 3 3" xfId="14038"/>
    <cellStyle name="20% - Accent1 2 3 3 3 3 2" xfId="24930"/>
    <cellStyle name="20% - Accent1 2 3 3 3 3 2 2" xfId="42808"/>
    <cellStyle name="20% - Accent1 2 3 3 3 3 3" xfId="33871"/>
    <cellStyle name="20% - Accent1 2 3 3 3 4" xfId="16482"/>
    <cellStyle name="20% - Accent1 2 3 3 3 4 2" xfId="27149"/>
    <cellStyle name="20% - Accent1 2 3 3 3 4 2 2" xfId="45027"/>
    <cellStyle name="20% - Accent1 2 3 3 3 4 3" xfId="36090"/>
    <cellStyle name="20% - Accent1 2 3 3 3 5" xfId="20492"/>
    <cellStyle name="20% - Accent1 2 3 3 3 5 2" xfId="38370"/>
    <cellStyle name="20% - Accent1 2 3 3 3 6" xfId="29433"/>
    <cellStyle name="20% - Accent1 2 3 3 3 7" xfId="53501"/>
    <cellStyle name="20% - Accent1 2 3 3 4" xfId="10869"/>
    <cellStyle name="20% - Accent1 2 3 3 4 2" xfId="21968"/>
    <cellStyle name="20% - Accent1 2 3 3 4 2 2" xfId="39846"/>
    <cellStyle name="20% - Accent1 2 3 3 4 3" xfId="30909"/>
    <cellStyle name="20% - Accent1 2 3 3 4 4" xfId="47455"/>
    <cellStyle name="20% - Accent1 2 3 3 5" xfId="13295"/>
    <cellStyle name="20% - Accent1 2 3 3 5 2" xfId="24187"/>
    <cellStyle name="20% - Accent1 2 3 3 5 2 2" xfId="42065"/>
    <cellStyle name="20% - Accent1 2 3 3 5 3" xfId="33128"/>
    <cellStyle name="20% - Accent1 2 3 3 6" xfId="15516"/>
    <cellStyle name="20% - Accent1 2 3 3 6 2" xfId="26406"/>
    <cellStyle name="20% - Accent1 2 3 3 6 2 2" xfId="44284"/>
    <cellStyle name="20% - Accent1 2 3 3 6 3" xfId="35347"/>
    <cellStyle name="20% - Accent1 2 3 3 7" xfId="19749"/>
    <cellStyle name="20% - Accent1 2 3 3 7 2" xfId="37627"/>
    <cellStyle name="20% - Accent1 2 3 3 8" xfId="28678"/>
    <cellStyle name="20% - Accent1 2 3 3 9" xfId="46639"/>
    <cellStyle name="20% - Accent1 2 3 4" xfId="4864"/>
    <cellStyle name="20% - Accent1 2 3 4 2" xfId="10125"/>
    <cellStyle name="20% - Accent1 2 3 4 2 2" xfId="12553"/>
    <cellStyle name="20% - Accent1 2 3 4 2 2 2" xfId="23445"/>
    <cellStyle name="20% - Accent1 2 3 4 2 2 2 2" xfId="41323"/>
    <cellStyle name="20% - Accent1 2 3 4 2 2 3" xfId="32386"/>
    <cellStyle name="20% - Accent1 2 3 4 2 2 4" xfId="55949"/>
    <cellStyle name="20% - Accent1 2 3 4 2 3" xfId="14772"/>
    <cellStyle name="20% - Accent1 2 3 4 2 3 2" xfId="25664"/>
    <cellStyle name="20% - Accent1 2 3 4 2 3 2 2" xfId="43542"/>
    <cellStyle name="20% - Accent1 2 3 4 2 3 3" xfId="34605"/>
    <cellStyle name="20% - Accent1 2 3 4 2 4" xfId="17216"/>
    <cellStyle name="20% - Accent1 2 3 4 2 4 2" xfId="27883"/>
    <cellStyle name="20% - Accent1 2 3 4 2 4 2 2" xfId="45761"/>
    <cellStyle name="20% - Accent1 2 3 4 2 4 3" xfId="36824"/>
    <cellStyle name="20% - Accent1 2 3 4 2 5" xfId="21226"/>
    <cellStyle name="20% - Accent1 2 3 4 2 5 2" xfId="39104"/>
    <cellStyle name="20% - Accent1 2 3 4 2 6" xfId="30167"/>
    <cellStyle name="20% - Accent1 2 3 4 2 7" xfId="50615"/>
    <cellStyle name="20% - Accent1 2 3 4 3" xfId="9392"/>
    <cellStyle name="20% - Accent1 2 3 4 3 2" xfId="11820"/>
    <cellStyle name="20% - Accent1 2 3 4 3 2 2" xfId="22712"/>
    <cellStyle name="20% - Accent1 2 3 4 3 2 2 2" xfId="40590"/>
    <cellStyle name="20% - Accent1 2 3 4 3 2 3" xfId="31653"/>
    <cellStyle name="20% - Accent1 2 3 4 3 3" xfId="14039"/>
    <cellStyle name="20% - Accent1 2 3 4 3 3 2" xfId="24931"/>
    <cellStyle name="20% - Accent1 2 3 4 3 3 2 2" xfId="42809"/>
    <cellStyle name="20% - Accent1 2 3 4 3 3 3" xfId="33872"/>
    <cellStyle name="20% - Accent1 2 3 4 3 4" xfId="16483"/>
    <cellStyle name="20% - Accent1 2 3 4 3 4 2" xfId="27150"/>
    <cellStyle name="20% - Accent1 2 3 4 3 4 2 2" xfId="45028"/>
    <cellStyle name="20% - Accent1 2 3 4 3 4 3" xfId="36091"/>
    <cellStyle name="20% - Accent1 2 3 4 3 5" xfId="20493"/>
    <cellStyle name="20% - Accent1 2 3 4 3 5 2" xfId="38371"/>
    <cellStyle name="20% - Accent1 2 3 4 3 6" xfId="29434"/>
    <cellStyle name="20% - Accent1 2 3 4 3 7" xfId="53502"/>
    <cellStyle name="20% - Accent1 2 3 4 4" xfId="10870"/>
    <cellStyle name="20% - Accent1 2 3 4 4 2" xfId="21969"/>
    <cellStyle name="20% - Accent1 2 3 4 4 2 2" xfId="39847"/>
    <cellStyle name="20% - Accent1 2 3 4 4 3" xfId="30910"/>
    <cellStyle name="20% - Accent1 2 3 4 4 4" xfId="47456"/>
    <cellStyle name="20% - Accent1 2 3 4 5" xfId="13296"/>
    <cellStyle name="20% - Accent1 2 3 4 5 2" xfId="24188"/>
    <cellStyle name="20% - Accent1 2 3 4 5 2 2" xfId="42066"/>
    <cellStyle name="20% - Accent1 2 3 4 5 3" xfId="33129"/>
    <cellStyle name="20% - Accent1 2 3 4 6" xfId="15517"/>
    <cellStyle name="20% - Accent1 2 3 4 6 2" xfId="26407"/>
    <cellStyle name="20% - Accent1 2 3 4 6 2 2" xfId="44285"/>
    <cellStyle name="20% - Accent1 2 3 4 6 3" xfId="35348"/>
    <cellStyle name="20% - Accent1 2 3 4 7" xfId="19750"/>
    <cellStyle name="20% - Accent1 2 3 4 7 2" xfId="37628"/>
    <cellStyle name="20% - Accent1 2 3 4 8" xfId="28679"/>
    <cellStyle name="20% - Accent1 2 3 4 9" xfId="46640"/>
    <cellStyle name="20% - Accent1 2 3 5" xfId="4865"/>
    <cellStyle name="20% - Accent1 2 3 5 2" xfId="10126"/>
    <cellStyle name="20% - Accent1 2 3 5 2 2" xfId="12554"/>
    <cellStyle name="20% - Accent1 2 3 5 2 2 2" xfId="23446"/>
    <cellStyle name="20% - Accent1 2 3 5 2 2 2 2" xfId="41324"/>
    <cellStyle name="20% - Accent1 2 3 5 2 2 3" xfId="32387"/>
    <cellStyle name="20% - Accent1 2 3 5 2 2 4" xfId="55950"/>
    <cellStyle name="20% - Accent1 2 3 5 2 3" xfId="14773"/>
    <cellStyle name="20% - Accent1 2 3 5 2 3 2" xfId="25665"/>
    <cellStyle name="20% - Accent1 2 3 5 2 3 2 2" xfId="43543"/>
    <cellStyle name="20% - Accent1 2 3 5 2 3 3" xfId="34606"/>
    <cellStyle name="20% - Accent1 2 3 5 2 4" xfId="17217"/>
    <cellStyle name="20% - Accent1 2 3 5 2 4 2" xfId="27884"/>
    <cellStyle name="20% - Accent1 2 3 5 2 4 2 2" xfId="45762"/>
    <cellStyle name="20% - Accent1 2 3 5 2 4 3" xfId="36825"/>
    <cellStyle name="20% - Accent1 2 3 5 2 5" xfId="21227"/>
    <cellStyle name="20% - Accent1 2 3 5 2 5 2" xfId="39105"/>
    <cellStyle name="20% - Accent1 2 3 5 2 6" xfId="30168"/>
    <cellStyle name="20% - Accent1 2 3 5 2 7" xfId="50616"/>
    <cellStyle name="20% - Accent1 2 3 5 3" xfId="9393"/>
    <cellStyle name="20% - Accent1 2 3 5 3 2" xfId="11821"/>
    <cellStyle name="20% - Accent1 2 3 5 3 2 2" xfId="22713"/>
    <cellStyle name="20% - Accent1 2 3 5 3 2 2 2" xfId="40591"/>
    <cellStyle name="20% - Accent1 2 3 5 3 2 3" xfId="31654"/>
    <cellStyle name="20% - Accent1 2 3 5 3 3" xfId="14040"/>
    <cellStyle name="20% - Accent1 2 3 5 3 3 2" xfId="24932"/>
    <cellStyle name="20% - Accent1 2 3 5 3 3 2 2" xfId="42810"/>
    <cellStyle name="20% - Accent1 2 3 5 3 3 3" xfId="33873"/>
    <cellStyle name="20% - Accent1 2 3 5 3 4" xfId="16484"/>
    <cellStyle name="20% - Accent1 2 3 5 3 4 2" xfId="27151"/>
    <cellStyle name="20% - Accent1 2 3 5 3 4 2 2" xfId="45029"/>
    <cellStyle name="20% - Accent1 2 3 5 3 4 3" xfId="36092"/>
    <cellStyle name="20% - Accent1 2 3 5 3 5" xfId="20494"/>
    <cellStyle name="20% - Accent1 2 3 5 3 5 2" xfId="38372"/>
    <cellStyle name="20% - Accent1 2 3 5 3 6" xfId="29435"/>
    <cellStyle name="20% - Accent1 2 3 5 3 7" xfId="53503"/>
    <cellStyle name="20% - Accent1 2 3 5 4" xfId="10871"/>
    <cellStyle name="20% - Accent1 2 3 5 4 2" xfId="21970"/>
    <cellStyle name="20% - Accent1 2 3 5 4 2 2" xfId="39848"/>
    <cellStyle name="20% - Accent1 2 3 5 4 3" xfId="30911"/>
    <cellStyle name="20% - Accent1 2 3 5 4 4" xfId="47457"/>
    <cellStyle name="20% - Accent1 2 3 5 5" xfId="13297"/>
    <cellStyle name="20% - Accent1 2 3 5 5 2" xfId="24189"/>
    <cellStyle name="20% - Accent1 2 3 5 5 2 2" xfId="42067"/>
    <cellStyle name="20% - Accent1 2 3 5 5 3" xfId="33130"/>
    <cellStyle name="20% - Accent1 2 3 5 6" xfId="15518"/>
    <cellStyle name="20% - Accent1 2 3 5 6 2" xfId="26408"/>
    <cellStyle name="20% - Accent1 2 3 5 6 2 2" xfId="44286"/>
    <cellStyle name="20% - Accent1 2 3 5 6 3" xfId="35349"/>
    <cellStyle name="20% - Accent1 2 3 5 7" xfId="19751"/>
    <cellStyle name="20% - Accent1 2 3 5 7 2" xfId="37629"/>
    <cellStyle name="20% - Accent1 2 3 5 8" xfId="28680"/>
    <cellStyle name="20% - Accent1 2 3 5 9" xfId="46641"/>
    <cellStyle name="20% - Accent1 2 3 6" xfId="4866"/>
    <cellStyle name="20% - Accent1 2 3 6 2" xfId="10127"/>
    <cellStyle name="20% - Accent1 2 3 6 2 2" xfId="12555"/>
    <cellStyle name="20% - Accent1 2 3 6 2 2 2" xfId="23447"/>
    <cellStyle name="20% - Accent1 2 3 6 2 2 2 2" xfId="41325"/>
    <cellStyle name="20% - Accent1 2 3 6 2 2 3" xfId="32388"/>
    <cellStyle name="20% - Accent1 2 3 6 2 2 4" xfId="55951"/>
    <cellStyle name="20% - Accent1 2 3 6 2 3" xfId="14774"/>
    <cellStyle name="20% - Accent1 2 3 6 2 3 2" xfId="25666"/>
    <cellStyle name="20% - Accent1 2 3 6 2 3 2 2" xfId="43544"/>
    <cellStyle name="20% - Accent1 2 3 6 2 3 3" xfId="34607"/>
    <cellStyle name="20% - Accent1 2 3 6 2 4" xfId="17218"/>
    <cellStyle name="20% - Accent1 2 3 6 2 4 2" xfId="27885"/>
    <cellStyle name="20% - Accent1 2 3 6 2 4 2 2" xfId="45763"/>
    <cellStyle name="20% - Accent1 2 3 6 2 4 3" xfId="36826"/>
    <cellStyle name="20% - Accent1 2 3 6 2 5" xfId="21228"/>
    <cellStyle name="20% - Accent1 2 3 6 2 5 2" xfId="39106"/>
    <cellStyle name="20% - Accent1 2 3 6 2 6" xfId="30169"/>
    <cellStyle name="20% - Accent1 2 3 6 2 7" xfId="50617"/>
    <cellStyle name="20% - Accent1 2 3 6 3" xfId="9394"/>
    <cellStyle name="20% - Accent1 2 3 6 3 2" xfId="11822"/>
    <cellStyle name="20% - Accent1 2 3 6 3 2 2" xfId="22714"/>
    <cellStyle name="20% - Accent1 2 3 6 3 2 2 2" xfId="40592"/>
    <cellStyle name="20% - Accent1 2 3 6 3 2 3" xfId="31655"/>
    <cellStyle name="20% - Accent1 2 3 6 3 3" xfId="14041"/>
    <cellStyle name="20% - Accent1 2 3 6 3 3 2" xfId="24933"/>
    <cellStyle name="20% - Accent1 2 3 6 3 3 2 2" xfId="42811"/>
    <cellStyle name="20% - Accent1 2 3 6 3 3 3" xfId="33874"/>
    <cellStyle name="20% - Accent1 2 3 6 3 4" xfId="16485"/>
    <cellStyle name="20% - Accent1 2 3 6 3 4 2" xfId="27152"/>
    <cellStyle name="20% - Accent1 2 3 6 3 4 2 2" xfId="45030"/>
    <cellStyle name="20% - Accent1 2 3 6 3 4 3" xfId="36093"/>
    <cellStyle name="20% - Accent1 2 3 6 3 5" xfId="20495"/>
    <cellStyle name="20% - Accent1 2 3 6 3 5 2" xfId="38373"/>
    <cellStyle name="20% - Accent1 2 3 6 3 6" xfId="29436"/>
    <cellStyle name="20% - Accent1 2 3 6 3 7" xfId="53504"/>
    <cellStyle name="20% - Accent1 2 3 6 4" xfId="10872"/>
    <cellStyle name="20% - Accent1 2 3 6 4 2" xfId="21971"/>
    <cellStyle name="20% - Accent1 2 3 6 4 2 2" xfId="39849"/>
    <cellStyle name="20% - Accent1 2 3 6 4 3" xfId="30912"/>
    <cellStyle name="20% - Accent1 2 3 6 4 4" xfId="47458"/>
    <cellStyle name="20% - Accent1 2 3 6 5" xfId="13298"/>
    <cellStyle name="20% - Accent1 2 3 6 5 2" xfId="24190"/>
    <cellStyle name="20% - Accent1 2 3 6 5 2 2" xfId="42068"/>
    <cellStyle name="20% - Accent1 2 3 6 5 3" xfId="33131"/>
    <cellStyle name="20% - Accent1 2 3 6 6" xfId="15519"/>
    <cellStyle name="20% - Accent1 2 3 6 6 2" xfId="26409"/>
    <cellStyle name="20% - Accent1 2 3 6 6 2 2" xfId="44287"/>
    <cellStyle name="20% - Accent1 2 3 6 6 3" xfId="35350"/>
    <cellStyle name="20% - Accent1 2 3 6 7" xfId="19752"/>
    <cellStyle name="20% - Accent1 2 3 6 7 2" xfId="37630"/>
    <cellStyle name="20% - Accent1 2 3 6 8" xfId="28681"/>
    <cellStyle name="20% - Accent1 2 3 6 9" xfId="46642"/>
    <cellStyle name="20% - Accent1 2 3 7" xfId="4867"/>
    <cellStyle name="20% - Accent1 2 3 7 2" xfId="10128"/>
    <cellStyle name="20% - Accent1 2 3 7 2 2" xfId="12556"/>
    <cellStyle name="20% - Accent1 2 3 7 2 2 2" xfId="23448"/>
    <cellStyle name="20% - Accent1 2 3 7 2 2 2 2" xfId="41326"/>
    <cellStyle name="20% - Accent1 2 3 7 2 2 3" xfId="32389"/>
    <cellStyle name="20% - Accent1 2 3 7 2 2 4" xfId="55952"/>
    <cellStyle name="20% - Accent1 2 3 7 2 3" xfId="14775"/>
    <cellStyle name="20% - Accent1 2 3 7 2 3 2" xfId="25667"/>
    <cellStyle name="20% - Accent1 2 3 7 2 3 2 2" xfId="43545"/>
    <cellStyle name="20% - Accent1 2 3 7 2 3 3" xfId="34608"/>
    <cellStyle name="20% - Accent1 2 3 7 2 4" xfId="17219"/>
    <cellStyle name="20% - Accent1 2 3 7 2 4 2" xfId="27886"/>
    <cellStyle name="20% - Accent1 2 3 7 2 4 2 2" xfId="45764"/>
    <cellStyle name="20% - Accent1 2 3 7 2 4 3" xfId="36827"/>
    <cellStyle name="20% - Accent1 2 3 7 2 5" xfId="21229"/>
    <cellStyle name="20% - Accent1 2 3 7 2 5 2" xfId="39107"/>
    <cellStyle name="20% - Accent1 2 3 7 2 6" xfId="30170"/>
    <cellStyle name="20% - Accent1 2 3 7 2 7" xfId="50618"/>
    <cellStyle name="20% - Accent1 2 3 7 3" xfId="9395"/>
    <cellStyle name="20% - Accent1 2 3 7 3 2" xfId="11823"/>
    <cellStyle name="20% - Accent1 2 3 7 3 2 2" xfId="22715"/>
    <cellStyle name="20% - Accent1 2 3 7 3 2 2 2" xfId="40593"/>
    <cellStyle name="20% - Accent1 2 3 7 3 2 3" xfId="31656"/>
    <cellStyle name="20% - Accent1 2 3 7 3 3" xfId="14042"/>
    <cellStyle name="20% - Accent1 2 3 7 3 3 2" xfId="24934"/>
    <cellStyle name="20% - Accent1 2 3 7 3 3 2 2" xfId="42812"/>
    <cellStyle name="20% - Accent1 2 3 7 3 3 3" xfId="33875"/>
    <cellStyle name="20% - Accent1 2 3 7 3 4" xfId="16486"/>
    <cellStyle name="20% - Accent1 2 3 7 3 4 2" xfId="27153"/>
    <cellStyle name="20% - Accent1 2 3 7 3 4 2 2" xfId="45031"/>
    <cellStyle name="20% - Accent1 2 3 7 3 4 3" xfId="36094"/>
    <cellStyle name="20% - Accent1 2 3 7 3 5" xfId="20496"/>
    <cellStyle name="20% - Accent1 2 3 7 3 5 2" xfId="38374"/>
    <cellStyle name="20% - Accent1 2 3 7 3 6" xfId="29437"/>
    <cellStyle name="20% - Accent1 2 3 7 3 7" xfId="53505"/>
    <cellStyle name="20% - Accent1 2 3 7 4" xfId="10873"/>
    <cellStyle name="20% - Accent1 2 3 7 4 2" xfId="21972"/>
    <cellStyle name="20% - Accent1 2 3 7 4 2 2" xfId="39850"/>
    <cellStyle name="20% - Accent1 2 3 7 4 3" xfId="30913"/>
    <cellStyle name="20% - Accent1 2 3 7 4 4" xfId="47459"/>
    <cellStyle name="20% - Accent1 2 3 7 5" xfId="13299"/>
    <cellStyle name="20% - Accent1 2 3 7 5 2" xfId="24191"/>
    <cellStyle name="20% - Accent1 2 3 7 5 2 2" xfId="42069"/>
    <cellStyle name="20% - Accent1 2 3 7 5 3" xfId="33132"/>
    <cellStyle name="20% - Accent1 2 3 7 6" xfId="15520"/>
    <cellStyle name="20% - Accent1 2 3 7 6 2" xfId="26410"/>
    <cellStyle name="20% - Accent1 2 3 7 6 2 2" xfId="44288"/>
    <cellStyle name="20% - Accent1 2 3 7 6 3" xfId="35351"/>
    <cellStyle name="20% - Accent1 2 3 7 7" xfId="19753"/>
    <cellStyle name="20% - Accent1 2 3 7 7 2" xfId="37631"/>
    <cellStyle name="20% - Accent1 2 3 7 8" xfId="28682"/>
    <cellStyle name="20% - Accent1 2 3 7 9" xfId="46643"/>
    <cellStyle name="20% - Accent1 2 3 8" xfId="4868"/>
    <cellStyle name="20% - Accent1 2 3 8 2" xfId="10129"/>
    <cellStyle name="20% - Accent1 2 3 8 2 2" xfId="12557"/>
    <cellStyle name="20% - Accent1 2 3 8 2 2 2" xfId="23449"/>
    <cellStyle name="20% - Accent1 2 3 8 2 2 2 2" xfId="41327"/>
    <cellStyle name="20% - Accent1 2 3 8 2 2 3" xfId="32390"/>
    <cellStyle name="20% - Accent1 2 3 8 2 2 4" xfId="55953"/>
    <cellStyle name="20% - Accent1 2 3 8 2 3" xfId="14776"/>
    <cellStyle name="20% - Accent1 2 3 8 2 3 2" xfId="25668"/>
    <cellStyle name="20% - Accent1 2 3 8 2 3 2 2" xfId="43546"/>
    <cellStyle name="20% - Accent1 2 3 8 2 3 3" xfId="34609"/>
    <cellStyle name="20% - Accent1 2 3 8 2 4" xfId="17220"/>
    <cellStyle name="20% - Accent1 2 3 8 2 4 2" xfId="27887"/>
    <cellStyle name="20% - Accent1 2 3 8 2 4 2 2" xfId="45765"/>
    <cellStyle name="20% - Accent1 2 3 8 2 4 3" xfId="36828"/>
    <cellStyle name="20% - Accent1 2 3 8 2 5" xfId="21230"/>
    <cellStyle name="20% - Accent1 2 3 8 2 5 2" xfId="39108"/>
    <cellStyle name="20% - Accent1 2 3 8 2 6" xfId="30171"/>
    <cellStyle name="20% - Accent1 2 3 8 2 7" xfId="50619"/>
    <cellStyle name="20% - Accent1 2 3 8 3" xfId="9396"/>
    <cellStyle name="20% - Accent1 2 3 8 3 2" xfId="11824"/>
    <cellStyle name="20% - Accent1 2 3 8 3 2 2" xfId="22716"/>
    <cellStyle name="20% - Accent1 2 3 8 3 2 2 2" xfId="40594"/>
    <cellStyle name="20% - Accent1 2 3 8 3 2 3" xfId="31657"/>
    <cellStyle name="20% - Accent1 2 3 8 3 3" xfId="14043"/>
    <cellStyle name="20% - Accent1 2 3 8 3 3 2" xfId="24935"/>
    <cellStyle name="20% - Accent1 2 3 8 3 3 2 2" xfId="42813"/>
    <cellStyle name="20% - Accent1 2 3 8 3 3 3" xfId="33876"/>
    <cellStyle name="20% - Accent1 2 3 8 3 4" xfId="16487"/>
    <cellStyle name="20% - Accent1 2 3 8 3 4 2" xfId="27154"/>
    <cellStyle name="20% - Accent1 2 3 8 3 4 2 2" xfId="45032"/>
    <cellStyle name="20% - Accent1 2 3 8 3 4 3" xfId="36095"/>
    <cellStyle name="20% - Accent1 2 3 8 3 5" xfId="20497"/>
    <cellStyle name="20% - Accent1 2 3 8 3 5 2" xfId="38375"/>
    <cellStyle name="20% - Accent1 2 3 8 3 6" xfId="29438"/>
    <cellStyle name="20% - Accent1 2 3 8 3 7" xfId="53506"/>
    <cellStyle name="20% - Accent1 2 3 8 4" xfId="10874"/>
    <cellStyle name="20% - Accent1 2 3 8 4 2" xfId="21973"/>
    <cellStyle name="20% - Accent1 2 3 8 4 2 2" xfId="39851"/>
    <cellStyle name="20% - Accent1 2 3 8 4 3" xfId="30914"/>
    <cellStyle name="20% - Accent1 2 3 8 4 4" xfId="47460"/>
    <cellStyle name="20% - Accent1 2 3 8 5" xfId="13300"/>
    <cellStyle name="20% - Accent1 2 3 8 5 2" xfId="24192"/>
    <cellStyle name="20% - Accent1 2 3 8 5 2 2" xfId="42070"/>
    <cellStyle name="20% - Accent1 2 3 8 5 3" xfId="33133"/>
    <cellStyle name="20% - Accent1 2 3 8 6" xfId="15521"/>
    <cellStyle name="20% - Accent1 2 3 8 6 2" xfId="26411"/>
    <cellStyle name="20% - Accent1 2 3 8 6 2 2" xfId="44289"/>
    <cellStyle name="20% - Accent1 2 3 8 6 3" xfId="35352"/>
    <cellStyle name="20% - Accent1 2 3 8 7" xfId="19754"/>
    <cellStyle name="20% - Accent1 2 3 8 7 2" xfId="37632"/>
    <cellStyle name="20% - Accent1 2 3 8 8" xfId="28683"/>
    <cellStyle name="20% - Accent1 2 3 8 9" xfId="46644"/>
    <cellStyle name="20% - Accent1 2 3 9" xfId="4869"/>
    <cellStyle name="20% - Accent1 2 3 9 2" xfId="10130"/>
    <cellStyle name="20% - Accent1 2 3 9 2 2" xfId="12558"/>
    <cellStyle name="20% - Accent1 2 3 9 2 2 2" xfId="23450"/>
    <cellStyle name="20% - Accent1 2 3 9 2 2 2 2" xfId="41328"/>
    <cellStyle name="20% - Accent1 2 3 9 2 2 3" xfId="32391"/>
    <cellStyle name="20% - Accent1 2 3 9 2 2 4" xfId="55954"/>
    <cellStyle name="20% - Accent1 2 3 9 2 3" xfId="14777"/>
    <cellStyle name="20% - Accent1 2 3 9 2 3 2" xfId="25669"/>
    <cellStyle name="20% - Accent1 2 3 9 2 3 2 2" xfId="43547"/>
    <cellStyle name="20% - Accent1 2 3 9 2 3 3" xfId="34610"/>
    <cellStyle name="20% - Accent1 2 3 9 2 4" xfId="17221"/>
    <cellStyle name="20% - Accent1 2 3 9 2 4 2" xfId="27888"/>
    <cellStyle name="20% - Accent1 2 3 9 2 4 2 2" xfId="45766"/>
    <cellStyle name="20% - Accent1 2 3 9 2 4 3" xfId="36829"/>
    <cellStyle name="20% - Accent1 2 3 9 2 5" xfId="21231"/>
    <cellStyle name="20% - Accent1 2 3 9 2 5 2" xfId="39109"/>
    <cellStyle name="20% - Accent1 2 3 9 2 6" xfId="30172"/>
    <cellStyle name="20% - Accent1 2 3 9 2 7" xfId="50620"/>
    <cellStyle name="20% - Accent1 2 3 9 3" xfId="9397"/>
    <cellStyle name="20% - Accent1 2 3 9 3 2" xfId="11825"/>
    <cellStyle name="20% - Accent1 2 3 9 3 2 2" xfId="22717"/>
    <cellStyle name="20% - Accent1 2 3 9 3 2 2 2" xfId="40595"/>
    <cellStyle name="20% - Accent1 2 3 9 3 2 3" xfId="31658"/>
    <cellStyle name="20% - Accent1 2 3 9 3 3" xfId="14044"/>
    <cellStyle name="20% - Accent1 2 3 9 3 3 2" xfId="24936"/>
    <cellStyle name="20% - Accent1 2 3 9 3 3 2 2" xfId="42814"/>
    <cellStyle name="20% - Accent1 2 3 9 3 3 3" xfId="33877"/>
    <cellStyle name="20% - Accent1 2 3 9 3 4" xfId="16488"/>
    <cellStyle name="20% - Accent1 2 3 9 3 4 2" xfId="27155"/>
    <cellStyle name="20% - Accent1 2 3 9 3 4 2 2" xfId="45033"/>
    <cellStyle name="20% - Accent1 2 3 9 3 4 3" xfId="36096"/>
    <cellStyle name="20% - Accent1 2 3 9 3 5" xfId="20498"/>
    <cellStyle name="20% - Accent1 2 3 9 3 5 2" xfId="38376"/>
    <cellStyle name="20% - Accent1 2 3 9 3 6" xfId="29439"/>
    <cellStyle name="20% - Accent1 2 3 9 3 7" xfId="53507"/>
    <cellStyle name="20% - Accent1 2 3 9 4" xfId="10875"/>
    <cellStyle name="20% - Accent1 2 3 9 4 2" xfId="21974"/>
    <cellStyle name="20% - Accent1 2 3 9 4 2 2" xfId="39852"/>
    <cellStyle name="20% - Accent1 2 3 9 4 3" xfId="30915"/>
    <cellStyle name="20% - Accent1 2 3 9 4 4" xfId="47461"/>
    <cellStyle name="20% - Accent1 2 3 9 5" xfId="13301"/>
    <cellStyle name="20% - Accent1 2 3 9 5 2" xfId="24193"/>
    <cellStyle name="20% - Accent1 2 3 9 5 2 2" xfId="42071"/>
    <cellStyle name="20% - Accent1 2 3 9 5 3" xfId="33134"/>
    <cellStyle name="20% - Accent1 2 3 9 6" xfId="15522"/>
    <cellStyle name="20% - Accent1 2 3 9 6 2" xfId="26412"/>
    <cellStyle name="20% - Accent1 2 3 9 6 2 2" xfId="44290"/>
    <cellStyle name="20% - Accent1 2 3 9 6 3" xfId="35353"/>
    <cellStyle name="20% - Accent1 2 3 9 7" xfId="19755"/>
    <cellStyle name="20% - Accent1 2 3 9 7 2" xfId="37633"/>
    <cellStyle name="20% - Accent1 2 3 9 8" xfId="28684"/>
    <cellStyle name="20% - Accent1 2 3 9 9" xfId="46645"/>
    <cellStyle name="20% - Accent1 2 4" xfId="4870"/>
    <cellStyle name="20% - Accent1 2 4 10" xfId="10131"/>
    <cellStyle name="20% - Accent1 2 4 10 2" xfId="12559"/>
    <cellStyle name="20% - Accent1 2 4 10 2 2" xfId="23451"/>
    <cellStyle name="20% - Accent1 2 4 10 2 2 2" xfId="41329"/>
    <cellStyle name="20% - Accent1 2 4 10 2 3" xfId="32392"/>
    <cellStyle name="20% - Accent1 2 4 10 2 4" xfId="55955"/>
    <cellStyle name="20% - Accent1 2 4 10 3" xfId="14778"/>
    <cellStyle name="20% - Accent1 2 4 10 3 2" xfId="25670"/>
    <cellStyle name="20% - Accent1 2 4 10 3 2 2" xfId="43548"/>
    <cellStyle name="20% - Accent1 2 4 10 3 3" xfId="34611"/>
    <cellStyle name="20% - Accent1 2 4 10 4" xfId="17222"/>
    <cellStyle name="20% - Accent1 2 4 10 4 2" xfId="27889"/>
    <cellStyle name="20% - Accent1 2 4 10 4 2 2" xfId="45767"/>
    <cellStyle name="20% - Accent1 2 4 10 4 3" xfId="36830"/>
    <cellStyle name="20% - Accent1 2 4 10 5" xfId="21232"/>
    <cellStyle name="20% - Accent1 2 4 10 5 2" xfId="39110"/>
    <cellStyle name="20% - Accent1 2 4 10 6" xfId="30173"/>
    <cellStyle name="20% - Accent1 2 4 10 7" xfId="50621"/>
    <cellStyle name="20% - Accent1 2 4 11" xfId="9398"/>
    <cellStyle name="20% - Accent1 2 4 11 2" xfId="11826"/>
    <cellStyle name="20% - Accent1 2 4 11 2 2" xfId="22718"/>
    <cellStyle name="20% - Accent1 2 4 11 2 2 2" xfId="40596"/>
    <cellStyle name="20% - Accent1 2 4 11 2 3" xfId="31659"/>
    <cellStyle name="20% - Accent1 2 4 11 3" xfId="14045"/>
    <cellStyle name="20% - Accent1 2 4 11 3 2" xfId="24937"/>
    <cellStyle name="20% - Accent1 2 4 11 3 2 2" xfId="42815"/>
    <cellStyle name="20% - Accent1 2 4 11 3 3" xfId="33878"/>
    <cellStyle name="20% - Accent1 2 4 11 4" xfId="16489"/>
    <cellStyle name="20% - Accent1 2 4 11 4 2" xfId="27156"/>
    <cellStyle name="20% - Accent1 2 4 11 4 2 2" xfId="45034"/>
    <cellStyle name="20% - Accent1 2 4 11 4 3" xfId="36097"/>
    <cellStyle name="20% - Accent1 2 4 11 5" xfId="20499"/>
    <cellStyle name="20% - Accent1 2 4 11 5 2" xfId="38377"/>
    <cellStyle name="20% - Accent1 2 4 11 6" xfId="29440"/>
    <cellStyle name="20% - Accent1 2 4 11 7" xfId="53508"/>
    <cellStyle name="20% - Accent1 2 4 12" xfId="10876"/>
    <cellStyle name="20% - Accent1 2 4 12 2" xfId="21975"/>
    <cellStyle name="20% - Accent1 2 4 12 2 2" xfId="39853"/>
    <cellStyle name="20% - Accent1 2 4 12 3" xfId="30916"/>
    <cellStyle name="20% - Accent1 2 4 12 4" xfId="47462"/>
    <cellStyle name="20% - Accent1 2 4 13" xfId="13302"/>
    <cellStyle name="20% - Accent1 2 4 13 2" xfId="24194"/>
    <cellStyle name="20% - Accent1 2 4 13 2 2" xfId="42072"/>
    <cellStyle name="20% - Accent1 2 4 13 3" xfId="33135"/>
    <cellStyle name="20% - Accent1 2 4 14" xfId="15523"/>
    <cellStyle name="20% - Accent1 2 4 14 2" xfId="26413"/>
    <cellStyle name="20% - Accent1 2 4 14 2 2" xfId="44291"/>
    <cellStyle name="20% - Accent1 2 4 14 3" xfId="35354"/>
    <cellStyle name="20% - Accent1 2 4 15" xfId="19756"/>
    <cellStyle name="20% - Accent1 2 4 15 2" xfId="37634"/>
    <cellStyle name="20% - Accent1 2 4 16" xfId="28685"/>
    <cellStyle name="20% - Accent1 2 4 17" xfId="46646"/>
    <cellStyle name="20% - Accent1 2 4 2" xfId="4871"/>
    <cellStyle name="20% - Accent1 2 4 2 2" xfId="10132"/>
    <cellStyle name="20% - Accent1 2 4 2 2 2" xfId="12560"/>
    <cellStyle name="20% - Accent1 2 4 2 2 2 2" xfId="23452"/>
    <cellStyle name="20% - Accent1 2 4 2 2 2 2 2" xfId="41330"/>
    <cellStyle name="20% - Accent1 2 4 2 2 2 3" xfId="32393"/>
    <cellStyle name="20% - Accent1 2 4 2 2 2 4" xfId="55956"/>
    <cellStyle name="20% - Accent1 2 4 2 2 3" xfId="14779"/>
    <cellStyle name="20% - Accent1 2 4 2 2 3 2" xfId="25671"/>
    <cellStyle name="20% - Accent1 2 4 2 2 3 2 2" xfId="43549"/>
    <cellStyle name="20% - Accent1 2 4 2 2 3 3" xfId="34612"/>
    <cellStyle name="20% - Accent1 2 4 2 2 4" xfId="17223"/>
    <cellStyle name="20% - Accent1 2 4 2 2 4 2" xfId="27890"/>
    <cellStyle name="20% - Accent1 2 4 2 2 4 2 2" xfId="45768"/>
    <cellStyle name="20% - Accent1 2 4 2 2 4 3" xfId="36831"/>
    <cellStyle name="20% - Accent1 2 4 2 2 5" xfId="21233"/>
    <cellStyle name="20% - Accent1 2 4 2 2 5 2" xfId="39111"/>
    <cellStyle name="20% - Accent1 2 4 2 2 6" xfId="30174"/>
    <cellStyle name="20% - Accent1 2 4 2 2 7" xfId="50622"/>
    <cellStyle name="20% - Accent1 2 4 2 3" xfId="9399"/>
    <cellStyle name="20% - Accent1 2 4 2 3 2" xfId="11827"/>
    <cellStyle name="20% - Accent1 2 4 2 3 2 2" xfId="22719"/>
    <cellStyle name="20% - Accent1 2 4 2 3 2 2 2" xfId="40597"/>
    <cellStyle name="20% - Accent1 2 4 2 3 2 3" xfId="31660"/>
    <cellStyle name="20% - Accent1 2 4 2 3 3" xfId="14046"/>
    <cellStyle name="20% - Accent1 2 4 2 3 3 2" xfId="24938"/>
    <cellStyle name="20% - Accent1 2 4 2 3 3 2 2" xfId="42816"/>
    <cellStyle name="20% - Accent1 2 4 2 3 3 3" xfId="33879"/>
    <cellStyle name="20% - Accent1 2 4 2 3 4" xfId="16490"/>
    <cellStyle name="20% - Accent1 2 4 2 3 4 2" xfId="27157"/>
    <cellStyle name="20% - Accent1 2 4 2 3 4 2 2" xfId="45035"/>
    <cellStyle name="20% - Accent1 2 4 2 3 4 3" xfId="36098"/>
    <cellStyle name="20% - Accent1 2 4 2 3 5" xfId="20500"/>
    <cellStyle name="20% - Accent1 2 4 2 3 5 2" xfId="38378"/>
    <cellStyle name="20% - Accent1 2 4 2 3 6" xfId="29441"/>
    <cellStyle name="20% - Accent1 2 4 2 3 7" xfId="53509"/>
    <cellStyle name="20% - Accent1 2 4 2 4" xfId="10877"/>
    <cellStyle name="20% - Accent1 2 4 2 4 2" xfId="21976"/>
    <cellStyle name="20% - Accent1 2 4 2 4 2 2" xfId="39854"/>
    <cellStyle name="20% - Accent1 2 4 2 4 3" xfId="30917"/>
    <cellStyle name="20% - Accent1 2 4 2 4 4" xfId="47463"/>
    <cellStyle name="20% - Accent1 2 4 2 5" xfId="13303"/>
    <cellStyle name="20% - Accent1 2 4 2 5 2" xfId="24195"/>
    <cellStyle name="20% - Accent1 2 4 2 5 2 2" xfId="42073"/>
    <cellStyle name="20% - Accent1 2 4 2 5 3" xfId="33136"/>
    <cellStyle name="20% - Accent1 2 4 2 6" xfId="15524"/>
    <cellStyle name="20% - Accent1 2 4 2 6 2" xfId="26414"/>
    <cellStyle name="20% - Accent1 2 4 2 6 2 2" xfId="44292"/>
    <cellStyle name="20% - Accent1 2 4 2 6 3" xfId="35355"/>
    <cellStyle name="20% - Accent1 2 4 2 7" xfId="19757"/>
    <cellStyle name="20% - Accent1 2 4 2 7 2" xfId="37635"/>
    <cellStyle name="20% - Accent1 2 4 2 8" xfId="28686"/>
    <cellStyle name="20% - Accent1 2 4 2 9" xfId="46647"/>
    <cellStyle name="20% - Accent1 2 4 3" xfId="4872"/>
    <cellStyle name="20% - Accent1 2 4 3 2" xfId="10133"/>
    <cellStyle name="20% - Accent1 2 4 3 2 2" xfId="12561"/>
    <cellStyle name="20% - Accent1 2 4 3 2 2 2" xfId="23453"/>
    <cellStyle name="20% - Accent1 2 4 3 2 2 2 2" xfId="41331"/>
    <cellStyle name="20% - Accent1 2 4 3 2 2 3" xfId="32394"/>
    <cellStyle name="20% - Accent1 2 4 3 2 2 4" xfId="55957"/>
    <cellStyle name="20% - Accent1 2 4 3 2 3" xfId="14780"/>
    <cellStyle name="20% - Accent1 2 4 3 2 3 2" xfId="25672"/>
    <cellStyle name="20% - Accent1 2 4 3 2 3 2 2" xfId="43550"/>
    <cellStyle name="20% - Accent1 2 4 3 2 3 3" xfId="34613"/>
    <cellStyle name="20% - Accent1 2 4 3 2 4" xfId="17224"/>
    <cellStyle name="20% - Accent1 2 4 3 2 4 2" xfId="27891"/>
    <cellStyle name="20% - Accent1 2 4 3 2 4 2 2" xfId="45769"/>
    <cellStyle name="20% - Accent1 2 4 3 2 4 3" xfId="36832"/>
    <cellStyle name="20% - Accent1 2 4 3 2 5" xfId="21234"/>
    <cellStyle name="20% - Accent1 2 4 3 2 5 2" xfId="39112"/>
    <cellStyle name="20% - Accent1 2 4 3 2 6" xfId="30175"/>
    <cellStyle name="20% - Accent1 2 4 3 2 7" xfId="50623"/>
    <cellStyle name="20% - Accent1 2 4 3 3" xfId="9400"/>
    <cellStyle name="20% - Accent1 2 4 3 3 2" xfId="11828"/>
    <cellStyle name="20% - Accent1 2 4 3 3 2 2" xfId="22720"/>
    <cellStyle name="20% - Accent1 2 4 3 3 2 2 2" xfId="40598"/>
    <cellStyle name="20% - Accent1 2 4 3 3 2 3" xfId="31661"/>
    <cellStyle name="20% - Accent1 2 4 3 3 3" xfId="14047"/>
    <cellStyle name="20% - Accent1 2 4 3 3 3 2" xfId="24939"/>
    <cellStyle name="20% - Accent1 2 4 3 3 3 2 2" xfId="42817"/>
    <cellStyle name="20% - Accent1 2 4 3 3 3 3" xfId="33880"/>
    <cellStyle name="20% - Accent1 2 4 3 3 4" xfId="16491"/>
    <cellStyle name="20% - Accent1 2 4 3 3 4 2" xfId="27158"/>
    <cellStyle name="20% - Accent1 2 4 3 3 4 2 2" xfId="45036"/>
    <cellStyle name="20% - Accent1 2 4 3 3 4 3" xfId="36099"/>
    <cellStyle name="20% - Accent1 2 4 3 3 5" xfId="20501"/>
    <cellStyle name="20% - Accent1 2 4 3 3 5 2" xfId="38379"/>
    <cellStyle name="20% - Accent1 2 4 3 3 6" xfId="29442"/>
    <cellStyle name="20% - Accent1 2 4 3 3 7" xfId="53510"/>
    <cellStyle name="20% - Accent1 2 4 3 4" xfId="10878"/>
    <cellStyle name="20% - Accent1 2 4 3 4 2" xfId="21977"/>
    <cellStyle name="20% - Accent1 2 4 3 4 2 2" xfId="39855"/>
    <cellStyle name="20% - Accent1 2 4 3 4 3" xfId="30918"/>
    <cellStyle name="20% - Accent1 2 4 3 4 4" xfId="47464"/>
    <cellStyle name="20% - Accent1 2 4 3 5" xfId="13304"/>
    <cellStyle name="20% - Accent1 2 4 3 5 2" xfId="24196"/>
    <cellStyle name="20% - Accent1 2 4 3 5 2 2" xfId="42074"/>
    <cellStyle name="20% - Accent1 2 4 3 5 3" xfId="33137"/>
    <cellStyle name="20% - Accent1 2 4 3 6" xfId="15525"/>
    <cellStyle name="20% - Accent1 2 4 3 6 2" xfId="26415"/>
    <cellStyle name="20% - Accent1 2 4 3 6 2 2" xfId="44293"/>
    <cellStyle name="20% - Accent1 2 4 3 6 3" xfId="35356"/>
    <cellStyle name="20% - Accent1 2 4 3 7" xfId="19758"/>
    <cellStyle name="20% - Accent1 2 4 3 7 2" xfId="37636"/>
    <cellStyle name="20% - Accent1 2 4 3 8" xfId="28687"/>
    <cellStyle name="20% - Accent1 2 4 3 9" xfId="46648"/>
    <cellStyle name="20% - Accent1 2 4 4" xfId="4873"/>
    <cellStyle name="20% - Accent1 2 4 4 2" xfId="10134"/>
    <cellStyle name="20% - Accent1 2 4 4 2 2" xfId="12562"/>
    <cellStyle name="20% - Accent1 2 4 4 2 2 2" xfId="23454"/>
    <cellStyle name="20% - Accent1 2 4 4 2 2 2 2" xfId="41332"/>
    <cellStyle name="20% - Accent1 2 4 4 2 2 3" xfId="32395"/>
    <cellStyle name="20% - Accent1 2 4 4 2 2 4" xfId="55958"/>
    <cellStyle name="20% - Accent1 2 4 4 2 3" xfId="14781"/>
    <cellStyle name="20% - Accent1 2 4 4 2 3 2" xfId="25673"/>
    <cellStyle name="20% - Accent1 2 4 4 2 3 2 2" xfId="43551"/>
    <cellStyle name="20% - Accent1 2 4 4 2 3 3" xfId="34614"/>
    <cellStyle name="20% - Accent1 2 4 4 2 4" xfId="17225"/>
    <cellStyle name="20% - Accent1 2 4 4 2 4 2" xfId="27892"/>
    <cellStyle name="20% - Accent1 2 4 4 2 4 2 2" xfId="45770"/>
    <cellStyle name="20% - Accent1 2 4 4 2 4 3" xfId="36833"/>
    <cellStyle name="20% - Accent1 2 4 4 2 5" xfId="21235"/>
    <cellStyle name="20% - Accent1 2 4 4 2 5 2" xfId="39113"/>
    <cellStyle name="20% - Accent1 2 4 4 2 6" xfId="30176"/>
    <cellStyle name="20% - Accent1 2 4 4 2 7" xfId="50624"/>
    <cellStyle name="20% - Accent1 2 4 4 3" xfId="9401"/>
    <cellStyle name="20% - Accent1 2 4 4 3 2" xfId="11829"/>
    <cellStyle name="20% - Accent1 2 4 4 3 2 2" xfId="22721"/>
    <cellStyle name="20% - Accent1 2 4 4 3 2 2 2" xfId="40599"/>
    <cellStyle name="20% - Accent1 2 4 4 3 2 3" xfId="31662"/>
    <cellStyle name="20% - Accent1 2 4 4 3 3" xfId="14048"/>
    <cellStyle name="20% - Accent1 2 4 4 3 3 2" xfId="24940"/>
    <cellStyle name="20% - Accent1 2 4 4 3 3 2 2" xfId="42818"/>
    <cellStyle name="20% - Accent1 2 4 4 3 3 3" xfId="33881"/>
    <cellStyle name="20% - Accent1 2 4 4 3 4" xfId="16492"/>
    <cellStyle name="20% - Accent1 2 4 4 3 4 2" xfId="27159"/>
    <cellStyle name="20% - Accent1 2 4 4 3 4 2 2" xfId="45037"/>
    <cellStyle name="20% - Accent1 2 4 4 3 4 3" xfId="36100"/>
    <cellStyle name="20% - Accent1 2 4 4 3 5" xfId="20502"/>
    <cellStyle name="20% - Accent1 2 4 4 3 5 2" xfId="38380"/>
    <cellStyle name="20% - Accent1 2 4 4 3 6" xfId="29443"/>
    <cellStyle name="20% - Accent1 2 4 4 3 7" xfId="53511"/>
    <cellStyle name="20% - Accent1 2 4 4 4" xfId="10879"/>
    <cellStyle name="20% - Accent1 2 4 4 4 2" xfId="21978"/>
    <cellStyle name="20% - Accent1 2 4 4 4 2 2" xfId="39856"/>
    <cellStyle name="20% - Accent1 2 4 4 4 3" xfId="30919"/>
    <cellStyle name="20% - Accent1 2 4 4 4 4" xfId="47465"/>
    <cellStyle name="20% - Accent1 2 4 4 5" xfId="13305"/>
    <cellStyle name="20% - Accent1 2 4 4 5 2" xfId="24197"/>
    <cellStyle name="20% - Accent1 2 4 4 5 2 2" xfId="42075"/>
    <cellStyle name="20% - Accent1 2 4 4 5 3" xfId="33138"/>
    <cellStyle name="20% - Accent1 2 4 4 6" xfId="15526"/>
    <cellStyle name="20% - Accent1 2 4 4 6 2" xfId="26416"/>
    <cellStyle name="20% - Accent1 2 4 4 6 2 2" xfId="44294"/>
    <cellStyle name="20% - Accent1 2 4 4 6 3" xfId="35357"/>
    <cellStyle name="20% - Accent1 2 4 4 7" xfId="19759"/>
    <cellStyle name="20% - Accent1 2 4 4 7 2" xfId="37637"/>
    <cellStyle name="20% - Accent1 2 4 4 8" xfId="28688"/>
    <cellStyle name="20% - Accent1 2 4 4 9" xfId="46649"/>
    <cellStyle name="20% - Accent1 2 4 5" xfId="4874"/>
    <cellStyle name="20% - Accent1 2 4 5 2" xfId="10135"/>
    <cellStyle name="20% - Accent1 2 4 5 2 2" xfId="12563"/>
    <cellStyle name="20% - Accent1 2 4 5 2 2 2" xfId="23455"/>
    <cellStyle name="20% - Accent1 2 4 5 2 2 2 2" xfId="41333"/>
    <cellStyle name="20% - Accent1 2 4 5 2 2 3" xfId="32396"/>
    <cellStyle name="20% - Accent1 2 4 5 2 2 4" xfId="55959"/>
    <cellStyle name="20% - Accent1 2 4 5 2 3" xfId="14782"/>
    <cellStyle name="20% - Accent1 2 4 5 2 3 2" xfId="25674"/>
    <cellStyle name="20% - Accent1 2 4 5 2 3 2 2" xfId="43552"/>
    <cellStyle name="20% - Accent1 2 4 5 2 3 3" xfId="34615"/>
    <cellStyle name="20% - Accent1 2 4 5 2 4" xfId="17226"/>
    <cellStyle name="20% - Accent1 2 4 5 2 4 2" xfId="27893"/>
    <cellStyle name="20% - Accent1 2 4 5 2 4 2 2" xfId="45771"/>
    <cellStyle name="20% - Accent1 2 4 5 2 4 3" xfId="36834"/>
    <cellStyle name="20% - Accent1 2 4 5 2 5" xfId="21236"/>
    <cellStyle name="20% - Accent1 2 4 5 2 5 2" xfId="39114"/>
    <cellStyle name="20% - Accent1 2 4 5 2 6" xfId="30177"/>
    <cellStyle name="20% - Accent1 2 4 5 2 7" xfId="50625"/>
    <cellStyle name="20% - Accent1 2 4 5 3" xfId="9402"/>
    <cellStyle name="20% - Accent1 2 4 5 3 2" xfId="11830"/>
    <cellStyle name="20% - Accent1 2 4 5 3 2 2" xfId="22722"/>
    <cellStyle name="20% - Accent1 2 4 5 3 2 2 2" xfId="40600"/>
    <cellStyle name="20% - Accent1 2 4 5 3 2 3" xfId="31663"/>
    <cellStyle name="20% - Accent1 2 4 5 3 3" xfId="14049"/>
    <cellStyle name="20% - Accent1 2 4 5 3 3 2" xfId="24941"/>
    <cellStyle name="20% - Accent1 2 4 5 3 3 2 2" xfId="42819"/>
    <cellStyle name="20% - Accent1 2 4 5 3 3 3" xfId="33882"/>
    <cellStyle name="20% - Accent1 2 4 5 3 4" xfId="16493"/>
    <cellStyle name="20% - Accent1 2 4 5 3 4 2" xfId="27160"/>
    <cellStyle name="20% - Accent1 2 4 5 3 4 2 2" xfId="45038"/>
    <cellStyle name="20% - Accent1 2 4 5 3 4 3" xfId="36101"/>
    <cellStyle name="20% - Accent1 2 4 5 3 5" xfId="20503"/>
    <cellStyle name="20% - Accent1 2 4 5 3 5 2" xfId="38381"/>
    <cellStyle name="20% - Accent1 2 4 5 3 6" xfId="29444"/>
    <cellStyle name="20% - Accent1 2 4 5 3 7" xfId="53512"/>
    <cellStyle name="20% - Accent1 2 4 5 4" xfId="10880"/>
    <cellStyle name="20% - Accent1 2 4 5 4 2" xfId="21979"/>
    <cellStyle name="20% - Accent1 2 4 5 4 2 2" xfId="39857"/>
    <cellStyle name="20% - Accent1 2 4 5 4 3" xfId="30920"/>
    <cellStyle name="20% - Accent1 2 4 5 4 4" xfId="47466"/>
    <cellStyle name="20% - Accent1 2 4 5 5" xfId="13306"/>
    <cellStyle name="20% - Accent1 2 4 5 5 2" xfId="24198"/>
    <cellStyle name="20% - Accent1 2 4 5 5 2 2" xfId="42076"/>
    <cellStyle name="20% - Accent1 2 4 5 5 3" xfId="33139"/>
    <cellStyle name="20% - Accent1 2 4 5 6" xfId="15527"/>
    <cellStyle name="20% - Accent1 2 4 5 6 2" xfId="26417"/>
    <cellStyle name="20% - Accent1 2 4 5 6 2 2" xfId="44295"/>
    <cellStyle name="20% - Accent1 2 4 5 6 3" xfId="35358"/>
    <cellStyle name="20% - Accent1 2 4 5 7" xfId="19760"/>
    <cellStyle name="20% - Accent1 2 4 5 7 2" xfId="37638"/>
    <cellStyle name="20% - Accent1 2 4 5 8" xfId="28689"/>
    <cellStyle name="20% - Accent1 2 4 5 9" xfId="46650"/>
    <cellStyle name="20% - Accent1 2 4 6" xfId="4875"/>
    <cellStyle name="20% - Accent1 2 4 6 2" xfId="10136"/>
    <cellStyle name="20% - Accent1 2 4 6 2 2" xfId="12564"/>
    <cellStyle name="20% - Accent1 2 4 6 2 2 2" xfId="23456"/>
    <cellStyle name="20% - Accent1 2 4 6 2 2 2 2" xfId="41334"/>
    <cellStyle name="20% - Accent1 2 4 6 2 2 3" xfId="32397"/>
    <cellStyle name="20% - Accent1 2 4 6 2 2 4" xfId="55960"/>
    <cellStyle name="20% - Accent1 2 4 6 2 3" xfId="14783"/>
    <cellStyle name="20% - Accent1 2 4 6 2 3 2" xfId="25675"/>
    <cellStyle name="20% - Accent1 2 4 6 2 3 2 2" xfId="43553"/>
    <cellStyle name="20% - Accent1 2 4 6 2 3 3" xfId="34616"/>
    <cellStyle name="20% - Accent1 2 4 6 2 4" xfId="17227"/>
    <cellStyle name="20% - Accent1 2 4 6 2 4 2" xfId="27894"/>
    <cellStyle name="20% - Accent1 2 4 6 2 4 2 2" xfId="45772"/>
    <cellStyle name="20% - Accent1 2 4 6 2 4 3" xfId="36835"/>
    <cellStyle name="20% - Accent1 2 4 6 2 5" xfId="21237"/>
    <cellStyle name="20% - Accent1 2 4 6 2 5 2" xfId="39115"/>
    <cellStyle name="20% - Accent1 2 4 6 2 6" xfId="30178"/>
    <cellStyle name="20% - Accent1 2 4 6 2 7" xfId="50626"/>
    <cellStyle name="20% - Accent1 2 4 6 3" xfId="9403"/>
    <cellStyle name="20% - Accent1 2 4 6 3 2" xfId="11831"/>
    <cellStyle name="20% - Accent1 2 4 6 3 2 2" xfId="22723"/>
    <cellStyle name="20% - Accent1 2 4 6 3 2 2 2" xfId="40601"/>
    <cellStyle name="20% - Accent1 2 4 6 3 2 3" xfId="31664"/>
    <cellStyle name="20% - Accent1 2 4 6 3 3" xfId="14050"/>
    <cellStyle name="20% - Accent1 2 4 6 3 3 2" xfId="24942"/>
    <cellStyle name="20% - Accent1 2 4 6 3 3 2 2" xfId="42820"/>
    <cellStyle name="20% - Accent1 2 4 6 3 3 3" xfId="33883"/>
    <cellStyle name="20% - Accent1 2 4 6 3 4" xfId="16494"/>
    <cellStyle name="20% - Accent1 2 4 6 3 4 2" xfId="27161"/>
    <cellStyle name="20% - Accent1 2 4 6 3 4 2 2" xfId="45039"/>
    <cellStyle name="20% - Accent1 2 4 6 3 4 3" xfId="36102"/>
    <cellStyle name="20% - Accent1 2 4 6 3 5" xfId="20504"/>
    <cellStyle name="20% - Accent1 2 4 6 3 5 2" xfId="38382"/>
    <cellStyle name="20% - Accent1 2 4 6 3 6" xfId="29445"/>
    <cellStyle name="20% - Accent1 2 4 6 3 7" xfId="53513"/>
    <cellStyle name="20% - Accent1 2 4 6 4" xfId="10881"/>
    <cellStyle name="20% - Accent1 2 4 6 4 2" xfId="21980"/>
    <cellStyle name="20% - Accent1 2 4 6 4 2 2" xfId="39858"/>
    <cellStyle name="20% - Accent1 2 4 6 4 3" xfId="30921"/>
    <cellStyle name="20% - Accent1 2 4 6 4 4" xfId="47467"/>
    <cellStyle name="20% - Accent1 2 4 6 5" xfId="13307"/>
    <cellStyle name="20% - Accent1 2 4 6 5 2" xfId="24199"/>
    <cellStyle name="20% - Accent1 2 4 6 5 2 2" xfId="42077"/>
    <cellStyle name="20% - Accent1 2 4 6 5 3" xfId="33140"/>
    <cellStyle name="20% - Accent1 2 4 6 6" xfId="15528"/>
    <cellStyle name="20% - Accent1 2 4 6 6 2" xfId="26418"/>
    <cellStyle name="20% - Accent1 2 4 6 6 2 2" xfId="44296"/>
    <cellStyle name="20% - Accent1 2 4 6 6 3" xfId="35359"/>
    <cellStyle name="20% - Accent1 2 4 6 7" xfId="19761"/>
    <cellStyle name="20% - Accent1 2 4 6 7 2" xfId="37639"/>
    <cellStyle name="20% - Accent1 2 4 6 8" xfId="28690"/>
    <cellStyle name="20% - Accent1 2 4 6 9" xfId="46651"/>
    <cellStyle name="20% - Accent1 2 4 7" xfId="4876"/>
    <cellStyle name="20% - Accent1 2 4 7 2" xfId="10137"/>
    <cellStyle name="20% - Accent1 2 4 7 2 2" xfId="12565"/>
    <cellStyle name="20% - Accent1 2 4 7 2 2 2" xfId="23457"/>
    <cellStyle name="20% - Accent1 2 4 7 2 2 2 2" xfId="41335"/>
    <cellStyle name="20% - Accent1 2 4 7 2 2 3" xfId="32398"/>
    <cellStyle name="20% - Accent1 2 4 7 2 2 4" xfId="55961"/>
    <cellStyle name="20% - Accent1 2 4 7 2 3" xfId="14784"/>
    <cellStyle name="20% - Accent1 2 4 7 2 3 2" xfId="25676"/>
    <cellStyle name="20% - Accent1 2 4 7 2 3 2 2" xfId="43554"/>
    <cellStyle name="20% - Accent1 2 4 7 2 3 3" xfId="34617"/>
    <cellStyle name="20% - Accent1 2 4 7 2 4" xfId="17228"/>
    <cellStyle name="20% - Accent1 2 4 7 2 4 2" xfId="27895"/>
    <cellStyle name="20% - Accent1 2 4 7 2 4 2 2" xfId="45773"/>
    <cellStyle name="20% - Accent1 2 4 7 2 4 3" xfId="36836"/>
    <cellStyle name="20% - Accent1 2 4 7 2 5" xfId="21238"/>
    <cellStyle name="20% - Accent1 2 4 7 2 5 2" xfId="39116"/>
    <cellStyle name="20% - Accent1 2 4 7 2 6" xfId="30179"/>
    <cellStyle name="20% - Accent1 2 4 7 2 7" xfId="50627"/>
    <cellStyle name="20% - Accent1 2 4 7 3" xfId="9404"/>
    <cellStyle name="20% - Accent1 2 4 7 3 2" xfId="11832"/>
    <cellStyle name="20% - Accent1 2 4 7 3 2 2" xfId="22724"/>
    <cellStyle name="20% - Accent1 2 4 7 3 2 2 2" xfId="40602"/>
    <cellStyle name="20% - Accent1 2 4 7 3 2 3" xfId="31665"/>
    <cellStyle name="20% - Accent1 2 4 7 3 3" xfId="14051"/>
    <cellStyle name="20% - Accent1 2 4 7 3 3 2" xfId="24943"/>
    <cellStyle name="20% - Accent1 2 4 7 3 3 2 2" xfId="42821"/>
    <cellStyle name="20% - Accent1 2 4 7 3 3 3" xfId="33884"/>
    <cellStyle name="20% - Accent1 2 4 7 3 4" xfId="16495"/>
    <cellStyle name="20% - Accent1 2 4 7 3 4 2" xfId="27162"/>
    <cellStyle name="20% - Accent1 2 4 7 3 4 2 2" xfId="45040"/>
    <cellStyle name="20% - Accent1 2 4 7 3 4 3" xfId="36103"/>
    <cellStyle name="20% - Accent1 2 4 7 3 5" xfId="20505"/>
    <cellStyle name="20% - Accent1 2 4 7 3 5 2" xfId="38383"/>
    <cellStyle name="20% - Accent1 2 4 7 3 6" xfId="29446"/>
    <cellStyle name="20% - Accent1 2 4 7 3 7" xfId="53514"/>
    <cellStyle name="20% - Accent1 2 4 7 4" xfId="10882"/>
    <cellStyle name="20% - Accent1 2 4 7 4 2" xfId="21981"/>
    <cellStyle name="20% - Accent1 2 4 7 4 2 2" xfId="39859"/>
    <cellStyle name="20% - Accent1 2 4 7 4 3" xfId="30922"/>
    <cellStyle name="20% - Accent1 2 4 7 4 4" xfId="47468"/>
    <cellStyle name="20% - Accent1 2 4 7 5" xfId="13308"/>
    <cellStyle name="20% - Accent1 2 4 7 5 2" xfId="24200"/>
    <cellStyle name="20% - Accent1 2 4 7 5 2 2" xfId="42078"/>
    <cellStyle name="20% - Accent1 2 4 7 5 3" xfId="33141"/>
    <cellStyle name="20% - Accent1 2 4 7 6" xfId="15529"/>
    <cellStyle name="20% - Accent1 2 4 7 6 2" xfId="26419"/>
    <cellStyle name="20% - Accent1 2 4 7 6 2 2" xfId="44297"/>
    <cellStyle name="20% - Accent1 2 4 7 6 3" xfId="35360"/>
    <cellStyle name="20% - Accent1 2 4 7 7" xfId="19762"/>
    <cellStyle name="20% - Accent1 2 4 7 7 2" xfId="37640"/>
    <cellStyle name="20% - Accent1 2 4 7 8" xfId="28691"/>
    <cellStyle name="20% - Accent1 2 4 7 9" xfId="46652"/>
    <cellStyle name="20% - Accent1 2 4 8" xfId="4877"/>
    <cellStyle name="20% - Accent1 2 4 8 2" xfId="10138"/>
    <cellStyle name="20% - Accent1 2 4 8 2 2" xfId="12566"/>
    <cellStyle name="20% - Accent1 2 4 8 2 2 2" xfId="23458"/>
    <cellStyle name="20% - Accent1 2 4 8 2 2 2 2" xfId="41336"/>
    <cellStyle name="20% - Accent1 2 4 8 2 2 3" xfId="32399"/>
    <cellStyle name="20% - Accent1 2 4 8 2 2 4" xfId="55962"/>
    <cellStyle name="20% - Accent1 2 4 8 2 3" xfId="14785"/>
    <cellStyle name="20% - Accent1 2 4 8 2 3 2" xfId="25677"/>
    <cellStyle name="20% - Accent1 2 4 8 2 3 2 2" xfId="43555"/>
    <cellStyle name="20% - Accent1 2 4 8 2 3 3" xfId="34618"/>
    <cellStyle name="20% - Accent1 2 4 8 2 4" xfId="17229"/>
    <cellStyle name="20% - Accent1 2 4 8 2 4 2" xfId="27896"/>
    <cellStyle name="20% - Accent1 2 4 8 2 4 2 2" xfId="45774"/>
    <cellStyle name="20% - Accent1 2 4 8 2 4 3" xfId="36837"/>
    <cellStyle name="20% - Accent1 2 4 8 2 5" xfId="21239"/>
    <cellStyle name="20% - Accent1 2 4 8 2 5 2" xfId="39117"/>
    <cellStyle name="20% - Accent1 2 4 8 2 6" xfId="30180"/>
    <cellStyle name="20% - Accent1 2 4 8 2 7" xfId="50628"/>
    <cellStyle name="20% - Accent1 2 4 8 3" xfId="9405"/>
    <cellStyle name="20% - Accent1 2 4 8 3 2" xfId="11833"/>
    <cellStyle name="20% - Accent1 2 4 8 3 2 2" xfId="22725"/>
    <cellStyle name="20% - Accent1 2 4 8 3 2 2 2" xfId="40603"/>
    <cellStyle name="20% - Accent1 2 4 8 3 2 3" xfId="31666"/>
    <cellStyle name="20% - Accent1 2 4 8 3 3" xfId="14052"/>
    <cellStyle name="20% - Accent1 2 4 8 3 3 2" xfId="24944"/>
    <cellStyle name="20% - Accent1 2 4 8 3 3 2 2" xfId="42822"/>
    <cellStyle name="20% - Accent1 2 4 8 3 3 3" xfId="33885"/>
    <cellStyle name="20% - Accent1 2 4 8 3 4" xfId="16496"/>
    <cellStyle name="20% - Accent1 2 4 8 3 4 2" xfId="27163"/>
    <cellStyle name="20% - Accent1 2 4 8 3 4 2 2" xfId="45041"/>
    <cellStyle name="20% - Accent1 2 4 8 3 4 3" xfId="36104"/>
    <cellStyle name="20% - Accent1 2 4 8 3 5" xfId="20506"/>
    <cellStyle name="20% - Accent1 2 4 8 3 5 2" xfId="38384"/>
    <cellStyle name="20% - Accent1 2 4 8 3 6" xfId="29447"/>
    <cellStyle name="20% - Accent1 2 4 8 3 7" xfId="53515"/>
    <cellStyle name="20% - Accent1 2 4 8 4" xfId="10883"/>
    <cellStyle name="20% - Accent1 2 4 8 4 2" xfId="21982"/>
    <cellStyle name="20% - Accent1 2 4 8 4 2 2" xfId="39860"/>
    <cellStyle name="20% - Accent1 2 4 8 4 3" xfId="30923"/>
    <cellStyle name="20% - Accent1 2 4 8 4 4" xfId="47469"/>
    <cellStyle name="20% - Accent1 2 4 8 5" xfId="13309"/>
    <cellStyle name="20% - Accent1 2 4 8 5 2" xfId="24201"/>
    <cellStyle name="20% - Accent1 2 4 8 5 2 2" xfId="42079"/>
    <cellStyle name="20% - Accent1 2 4 8 5 3" xfId="33142"/>
    <cellStyle name="20% - Accent1 2 4 8 6" xfId="15530"/>
    <cellStyle name="20% - Accent1 2 4 8 6 2" xfId="26420"/>
    <cellStyle name="20% - Accent1 2 4 8 6 2 2" xfId="44298"/>
    <cellStyle name="20% - Accent1 2 4 8 6 3" xfId="35361"/>
    <cellStyle name="20% - Accent1 2 4 8 7" xfId="19763"/>
    <cellStyle name="20% - Accent1 2 4 8 7 2" xfId="37641"/>
    <cellStyle name="20% - Accent1 2 4 8 8" xfId="28692"/>
    <cellStyle name="20% - Accent1 2 4 8 9" xfId="46653"/>
    <cellStyle name="20% - Accent1 2 4 9" xfId="4878"/>
    <cellStyle name="20% - Accent1 2 4 9 2" xfId="10139"/>
    <cellStyle name="20% - Accent1 2 4 9 2 2" xfId="12567"/>
    <cellStyle name="20% - Accent1 2 4 9 2 2 2" xfId="23459"/>
    <cellStyle name="20% - Accent1 2 4 9 2 2 2 2" xfId="41337"/>
    <cellStyle name="20% - Accent1 2 4 9 2 2 3" xfId="32400"/>
    <cellStyle name="20% - Accent1 2 4 9 2 2 4" xfId="55963"/>
    <cellStyle name="20% - Accent1 2 4 9 2 3" xfId="14786"/>
    <cellStyle name="20% - Accent1 2 4 9 2 3 2" xfId="25678"/>
    <cellStyle name="20% - Accent1 2 4 9 2 3 2 2" xfId="43556"/>
    <cellStyle name="20% - Accent1 2 4 9 2 3 3" xfId="34619"/>
    <cellStyle name="20% - Accent1 2 4 9 2 4" xfId="17230"/>
    <cellStyle name="20% - Accent1 2 4 9 2 4 2" xfId="27897"/>
    <cellStyle name="20% - Accent1 2 4 9 2 4 2 2" xfId="45775"/>
    <cellStyle name="20% - Accent1 2 4 9 2 4 3" xfId="36838"/>
    <cellStyle name="20% - Accent1 2 4 9 2 5" xfId="21240"/>
    <cellStyle name="20% - Accent1 2 4 9 2 5 2" xfId="39118"/>
    <cellStyle name="20% - Accent1 2 4 9 2 6" xfId="30181"/>
    <cellStyle name="20% - Accent1 2 4 9 2 7" xfId="50629"/>
    <cellStyle name="20% - Accent1 2 4 9 3" xfId="9406"/>
    <cellStyle name="20% - Accent1 2 4 9 3 2" xfId="11834"/>
    <cellStyle name="20% - Accent1 2 4 9 3 2 2" xfId="22726"/>
    <cellStyle name="20% - Accent1 2 4 9 3 2 2 2" xfId="40604"/>
    <cellStyle name="20% - Accent1 2 4 9 3 2 3" xfId="31667"/>
    <cellStyle name="20% - Accent1 2 4 9 3 3" xfId="14053"/>
    <cellStyle name="20% - Accent1 2 4 9 3 3 2" xfId="24945"/>
    <cellStyle name="20% - Accent1 2 4 9 3 3 2 2" xfId="42823"/>
    <cellStyle name="20% - Accent1 2 4 9 3 3 3" xfId="33886"/>
    <cellStyle name="20% - Accent1 2 4 9 3 4" xfId="16497"/>
    <cellStyle name="20% - Accent1 2 4 9 3 4 2" xfId="27164"/>
    <cellStyle name="20% - Accent1 2 4 9 3 4 2 2" xfId="45042"/>
    <cellStyle name="20% - Accent1 2 4 9 3 4 3" xfId="36105"/>
    <cellStyle name="20% - Accent1 2 4 9 3 5" xfId="20507"/>
    <cellStyle name="20% - Accent1 2 4 9 3 5 2" xfId="38385"/>
    <cellStyle name="20% - Accent1 2 4 9 3 6" xfId="29448"/>
    <cellStyle name="20% - Accent1 2 4 9 3 7" xfId="53516"/>
    <cellStyle name="20% - Accent1 2 4 9 4" xfId="10884"/>
    <cellStyle name="20% - Accent1 2 4 9 4 2" xfId="21983"/>
    <cellStyle name="20% - Accent1 2 4 9 4 2 2" xfId="39861"/>
    <cellStyle name="20% - Accent1 2 4 9 4 3" xfId="30924"/>
    <cellStyle name="20% - Accent1 2 4 9 4 4" xfId="47470"/>
    <cellStyle name="20% - Accent1 2 4 9 5" xfId="13310"/>
    <cellStyle name="20% - Accent1 2 4 9 5 2" xfId="24202"/>
    <cellStyle name="20% - Accent1 2 4 9 5 2 2" xfId="42080"/>
    <cellStyle name="20% - Accent1 2 4 9 5 3" xfId="33143"/>
    <cellStyle name="20% - Accent1 2 4 9 6" xfId="15531"/>
    <cellStyle name="20% - Accent1 2 4 9 6 2" xfId="26421"/>
    <cellStyle name="20% - Accent1 2 4 9 6 2 2" xfId="44299"/>
    <cellStyle name="20% - Accent1 2 4 9 6 3" xfId="35362"/>
    <cellStyle name="20% - Accent1 2 4 9 7" xfId="19764"/>
    <cellStyle name="20% - Accent1 2 4 9 7 2" xfId="37642"/>
    <cellStyle name="20% - Accent1 2 4 9 8" xfId="28693"/>
    <cellStyle name="20% - Accent1 2 4 9 9" xfId="46654"/>
    <cellStyle name="20% - Accent1 2 5" xfId="4879"/>
    <cellStyle name="20% - Accent1 2 5 10" xfId="10140"/>
    <cellStyle name="20% - Accent1 2 5 10 2" xfId="12568"/>
    <cellStyle name="20% - Accent1 2 5 10 2 2" xfId="23460"/>
    <cellStyle name="20% - Accent1 2 5 10 2 2 2" xfId="41338"/>
    <cellStyle name="20% - Accent1 2 5 10 2 3" xfId="32401"/>
    <cellStyle name="20% - Accent1 2 5 10 2 4" xfId="55964"/>
    <cellStyle name="20% - Accent1 2 5 10 3" xfId="14787"/>
    <cellStyle name="20% - Accent1 2 5 10 3 2" xfId="25679"/>
    <cellStyle name="20% - Accent1 2 5 10 3 2 2" xfId="43557"/>
    <cellStyle name="20% - Accent1 2 5 10 3 3" xfId="34620"/>
    <cellStyle name="20% - Accent1 2 5 10 4" xfId="17231"/>
    <cellStyle name="20% - Accent1 2 5 10 4 2" xfId="27898"/>
    <cellStyle name="20% - Accent1 2 5 10 4 2 2" xfId="45776"/>
    <cellStyle name="20% - Accent1 2 5 10 4 3" xfId="36839"/>
    <cellStyle name="20% - Accent1 2 5 10 5" xfId="21241"/>
    <cellStyle name="20% - Accent1 2 5 10 5 2" xfId="39119"/>
    <cellStyle name="20% - Accent1 2 5 10 6" xfId="30182"/>
    <cellStyle name="20% - Accent1 2 5 10 7" xfId="50630"/>
    <cellStyle name="20% - Accent1 2 5 11" xfId="9407"/>
    <cellStyle name="20% - Accent1 2 5 11 2" xfId="11835"/>
    <cellStyle name="20% - Accent1 2 5 11 2 2" xfId="22727"/>
    <cellStyle name="20% - Accent1 2 5 11 2 2 2" xfId="40605"/>
    <cellStyle name="20% - Accent1 2 5 11 2 3" xfId="31668"/>
    <cellStyle name="20% - Accent1 2 5 11 3" xfId="14054"/>
    <cellStyle name="20% - Accent1 2 5 11 3 2" xfId="24946"/>
    <cellStyle name="20% - Accent1 2 5 11 3 2 2" xfId="42824"/>
    <cellStyle name="20% - Accent1 2 5 11 3 3" xfId="33887"/>
    <cellStyle name="20% - Accent1 2 5 11 4" xfId="16498"/>
    <cellStyle name="20% - Accent1 2 5 11 4 2" xfId="27165"/>
    <cellStyle name="20% - Accent1 2 5 11 4 2 2" xfId="45043"/>
    <cellStyle name="20% - Accent1 2 5 11 4 3" xfId="36106"/>
    <cellStyle name="20% - Accent1 2 5 11 5" xfId="20508"/>
    <cellStyle name="20% - Accent1 2 5 11 5 2" xfId="38386"/>
    <cellStyle name="20% - Accent1 2 5 11 6" xfId="29449"/>
    <cellStyle name="20% - Accent1 2 5 11 7" xfId="53517"/>
    <cellStyle name="20% - Accent1 2 5 12" xfId="10885"/>
    <cellStyle name="20% - Accent1 2 5 12 2" xfId="21984"/>
    <cellStyle name="20% - Accent1 2 5 12 2 2" xfId="39862"/>
    <cellStyle name="20% - Accent1 2 5 12 3" xfId="30925"/>
    <cellStyle name="20% - Accent1 2 5 12 4" xfId="47471"/>
    <cellStyle name="20% - Accent1 2 5 13" xfId="13311"/>
    <cellStyle name="20% - Accent1 2 5 13 2" xfId="24203"/>
    <cellStyle name="20% - Accent1 2 5 13 2 2" xfId="42081"/>
    <cellStyle name="20% - Accent1 2 5 13 3" xfId="33144"/>
    <cellStyle name="20% - Accent1 2 5 14" xfId="15532"/>
    <cellStyle name="20% - Accent1 2 5 14 2" xfId="26422"/>
    <cellStyle name="20% - Accent1 2 5 14 2 2" xfId="44300"/>
    <cellStyle name="20% - Accent1 2 5 14 3" xfId="35363"/>
    <cellStyle name="20% - Accent1 2 5 15" xfId="19765"/>
    <cellStyle name="20% - Accent1 2 5 15 2" xfId="37643"/>
    <cellStyle name="20% - Accent1 2 5 16" xfId="28694"/>
    <cellStyle name="20% - Accent1 2 5 17" xfId="46655"/>
    <cellStyle name="20% - Accent1 2 5 2" xfId="4880"/>
    <cellStyle name="20% - Accent1 2 5 2 2" xfId="10141"/>
    <cellStyle name="20% - Accent1 2 5 2 2 2" xfId="12569"/>
    <cellStyle name="20% - Accent1 2 5 2 2 2 2" xfId="23461"/>
    <cellStyle name="20% - Accent1 2 5 2 2 2 2 2" xfId="41339"/>
    <cellStyle name="20% - Accent1 2 5 2 2 2 3" xfId="32402"/>
    <cellStyle name="20% - Accent1 2 5 2 2 2 4" xfId="55965"/>
    <cellStyle name="20% - Accent1 2 5 2 2 3" xfId="14788"/>
    <cellStyle name="20% - Accent1 2 5 2 2 3 2" xfId="25680"/>
    <cellStyle name="20% - Accent1 2 5 2 2 3 2 2" xfId="43558"/>
    <cellStyle name="20% - Accent1 2 5 2 2 3 3" xfId="34621"/>
    <cellStyle name="20% - Accent1 2 5 2 2 4" xfId="17232"/>
    <cellStyle name="20% - Accent1 2 5 2 2 4 2" xfId="27899"/>
    <cellStyle name="20% - Accent1 2 5 2 2 4 2 2" xfId="45777"/>
    <cellStyle name="20% - Accent1 2 5 2 2 4 3" xfId="36840"/>
    <cellStyle name="20% - Accent1 2 5 2 2 5" xfId="21242"/>
    <cellStyle name="20% - Accent1 2 5 2 2 5 2" xfId="39120"/>
    <cellStyle name="20% - Accent1 2 5 2 2 6" xfId="30183"/>
    <cellStyle name="20% - Accent1 2 5 2 2 7" xfId="50631"/>
    <cellStyle name="20% - Accent1 2 5 2 3" xfId="9408"/>
    <cellStyle name="20% - Accent1 2 5 2 3 2" xfId="11836"/>
    <cellStyle name="20% - Accent1 2 5 2 3 2 2" xfId="22728"/>
    <cellStyle name="20% - Accent1 2 5 2 3 2 2 2" xfId="40606"/>
    <cellStyle name="20% - Accent1 2 5 2 3 2 3" xfId="31669"/>
    <cellStyle name="20% - Accent1 2 5 2 3 3" xfId="14055"/>
    <cellStyle name="20% - Accent1 2 5 2 3 3 2" xfId="24947"/>
    <cellStyle name="20% - Accent1 2 5 2 3 3 2 2" xfId="42825"/>
    <cellStyle name="20% - Accent1 2 5 2 3 3 3" xfId="33888"/>
    <cellStyle name="20% - Accent1 2 5 2 3 4" xfId="16499"/>
    <cellStyle name="20% - Accent1 2 5 2 3 4 2" xfId="27166"/>
    <cellStyle name="20% - Accent1 2 5 2 3 4 2 2" xfId="45044"/>
    <cellStyle name="20% - Accent1 2 5 2 3 4 3" xfId="36107"/>
    <cellStyle name="20% - Accent1 2 5 2 3 5" xfId="20509"/>
    <cellStyle name="20% - Accent1 2 5 2 3 5 2" xfId="38387"/>
    <cellStyle name="20% - Accent1 2 5 2 3 6" xfId="29450"/>
    <cellStyle name="20% - Accent1 2 5 2 3 7" xfId="53518"/>
    <cellStyle name="20% - Accent1 2 5 2 4" xfId="10886"/>
    <cellStyle name="20% - Accent1 2 5 2 4 2" xfId="21985"/>
    <cellStyle name="20% - Accent1 2 5 2 4 2 2" xfId="39863"/>
    <cellStyle name="20% - Accent1 2 5 2 4 3" xfId="30926"/>
    <cellStyle name="20% - Accent1 2 5 2 4 4" xfId="47472"/>
    <cellStyle name="20% - Accent1 2 5 2 5" xfId="13312"/>
    <cellStyle name="20% - Accent1 2 5 2 5 2" xfId="24204"/>
    <cellStyle name="20% - Accent1 2 5 2 5 2 2" xfId="42082"/>
    <cellStyle name="20% - Accent1 2 5 2 5 3" xfId="33145"/>
    <cellStyle name="20% - Accent1 2 5 2 6" xfId="15533"/>
    <cellStyle name="20% - Accent1 2 5 2 6 2" xfId="26423"/>
    <cellStyle name="20% - Accent1 2 5 2 6 2 2" xfId="44301"/>
    <cellStyle name="20% - Accent1 2 5 2 6 3" xfId="35364"/>
    <cellStyle name="20% - Accent1 2 5 2 7" xfId="19766"/>
    <cellStyle name="20% - Accent1 2 5 2 7 2" xfId="37644"/>
    <cellStyle name="20% - Accent1 2 5 2 8" xfId="28695"/>
    <cellStyle name="20% - Accent1 2 5 2 9" xfId="46656"/>
    <cellStyle name="20% - Accent1 2 5 3" xfId="4881"/>
    <cellStyle name="20% - Accent1 2 5 3 2" xfId="10142"/>
    <cellStyle name="20% - Accent1 2 5 3 2 2" xfId="12570"/>
    <cellStyle name="20% - Accent1 2 5 3 2 2 2" xfId="23462"/>
    <cellStyle name="20% - Accent1 2 5 3 2 2 2 2" xfId="41340"/>
    <cellStyle name="20% - Accent1 2 5 3 2 2 3" xfId="32403"/>
    <cellStyle name="20% - Accent1 2 5 3 2 2 4" xfId="55966"/>
    <cellStyle name="20% - Accent1 2 5 3 2 3" xfId="14789"/>
    <cellStyle name="20% - Accent1 2 5 3 2 3 2" xfId="25681"/>
    <cellStyle name="20% - Accent1 2 5 3 2 3 2 2" xfId="43559"/>
    <cellStyle name="20% - Accent1 2 5 3 2 3 3" xfId="34622"/>
    <cellStyle name="20% - Accent1 2 5 3 2 4" xfId="17233"/>
    <cellStyle name="20% - Accent1 2 5 3 2 4 2" xfId="27900"/>
    <cellStyle name="20% - Accent1 2 5 3 2 4 2 2" xfId="45778"/>
    <cellStyle name="20% - Accent1 2 5 3 2 4 3" xfId="36841"/>
    <cellStyle name="20% - Accent1 2 5 3 2 5" xfId="21243"/>
    <cellStyle name="20% - Accent1 2 5 3 2 5 2" xfId="39121"/>
    <cellStyle name="20% - Accent1 2 5 3 2 6" xfId="30184"/>
    <cellStyle name="20% - Accent1 2 5 3 2 7" xfId="50632"/>
    <cellStyle name="20% - Accent1 2 5 3 3" xfId="9409"/>
    <cellStyle name="20% - Accent1 2 5 3 3 2" xfId="11837"/>
    <cellStyle name="20% - Accent1 2 5 3 3 2 2" xfId="22729"/>
    <cellStyle name="20% - Accent1 2 5 3 3 2 2 2" xfId="40607"/>
    <cellStyle name="20% - Accent1 2 5 3 3 2 3" xfId="31670"/>
    <cellStyle name="20% - Accent1 2 5 3 3 3" xfId="14056"/>
    <cellStyle name="20% - Accent1 2 5 3 3 3 2" xfId="24948"/>
    <cellStyle name="20% - Accent1 2 5 3 3 3 2 2" xfId="42826"/>
    <cellStyle name="20% - Accent1 2 5 3 3 3 3" xfId="33889"/>
    <cellStyle name="20% - Accent1 2 5 3 3 4" xfId="16500"/>
    <cellStyle name="20% - Accent1 2 5 3 3 4 2" xfId="27167"/>
    <cellStyle name="20% - Accent1 2 5 3 3 4 2 2" xfId="45045"/>
    <cellStyle name="20% - Accent1 2 5 3 3 4 3" xfId="36108"/>
    <cellStyle name="20% - Accent1 2 5 3 3 5" xfId="20510"/>
    <cellStyle name="20% - Accent1 2 5 3 3 5 2" xfId="38388"/>
    <cellStyle name="20% - Accent1 2 5 3 3 6" xfId="29451"/>
    <cellStyle name="20% - Accent1 2 5 3 3 7" xfId="53519"/>
    <cellStyle name="20% - Accent1 2 5 3 4" xfId="10887"/>
    <cellStyle name="20% - Accent1 2 5 3 4 2" xfId="21986"/>
    <cellStyle name="20% - Accent1 2 5 3 4 2 2" xfId="39864"/>
    <cellStyle name="20% - Accent1 2 5 3 4 3" xfId="30927"/>
    <cellStyle name="20% - Accent1 2 5 3 4 4" xfId="47473"/>
    <cellStyle name="20% - Accent1 2 5 3 5" xfId="13313"/>
    <cellStyle name="20% - Accent1 2 5 3 5 2" xfId="24205"/>
    <cellStyle name="20% - Accent1 2 5 3 5 2 2" xfId="42083"/>
    <cellStyle name="20% - Accent1 2 5 3 5 3" xfId="33146"/>
    <cellStyle name="20% - Accent1 2 5 3 6" xfId="15534"/>
    <cellStyle name="20% - Accent1 2 5 3 6 2" xfId="26424"/>
    <cellStyle name="20% - Accent1 2 5 3 6 2 2" xfId="44302"/>
    <cellStyle name="20% - Accent1 2 5 3 6 3" xfId="35365"/>
    <cellStyle name="20% - Accent1 2 5 3 7" xfId="19767"/>
    <cellStyle name="20% - Accent1 2 5 3 7 2" xfId="37645"/>
    <cellStyle name="20% - Accent1 2 5 3 8" xfId="28696"/>
    <cellStyle name="20% - Accent1 2 5 3 9" xfId="46657"/>
    <cellStyle name="20% - Accent1 2 5 4" xfId="4882"/>
    <cellStyle name="20% - Accent1 2 5 4 2" xfId="10143"/>
    <cellStyle name="20% - Accent1 2 5 4 2 2" xfId="12571"/>
    <cellStyle name="20% - Accent1 2 5 4 2 2 2" xfId="23463"/>
    <cellStyle name="20% - Accent1 2 5 4 2 2 2 2" xfId="41341"/>
    <cellStyle name="20% - Accent1 2 5 4 2 2 3" xfId="32404"/>
    <cellStyle name="20% - Accent1 2 5 4 2 2 4" xfId="55967"/>
    <cellStyle name="20% - Accent1 2 5 4 2 3" xfId="14790"/>
    <cellStyle name="20% - Accent1 2 5 4 2 3 2" xfId="25682"/>
    <cellStyle name="20% - Accent1 2 5 4 2 3 2 2" xfId="43560"/>
    <cellStyle name="20% - Accent1 2 5 4 2 3 3" xfId="34623"/>
    <cellStyle name="20% - Accent1 2 5 4 2 4" xfId="17234"/>
    <cellStyle name="20% - Accent1 2 5 4 2 4 2" xfId="27901"/>
    <cellStyle name="20% - Accent1 2 5 4 2 4 2 2" xfId="45779"/>
    <cellStyle name="20% - Accent1 2 5 4 2 4 3" xfId="36842"/>
    <cellStyle name="20% - Accent1 2 5 4 2 5" xfId="21244"/>
    <cellStyle name="20% - Accent1 2 5 4 2 5 2" xfId="39122"/>
    <cellStyle name="20% - Accent1 2 5 4 2 6" xfId="30185"/>
    <cellStyle name="20% - Accent1 2 5 4 2 7" xfId="50633"/>
    <cellStyle name="20% - Accent1 2 5 4 3" xfId="9410"/>
    <cellStyle name="20% - Accent1 2 5 4 3 2" xfId="11838"/>
    <cellStyle name="20% - Accent1 2 5 4 3 2 2" xfId="22730"/>
    <cellStyle name="20% - Accent1 2 5 4 3 2 2 2" xfId="40608"/>
    <cellStyle name="20% - Accent1 2 5 4 3 2 3" xfId="31671"/>
    <cellStyle name="20% - Accent1 2 5 4 3 3" xfId="14057"/>
    <cellStyle name="20% - Accent1 2 5 4 3 3 2" xfId="24949"/>
    <cellStyle name="20% - Accent1 2 5 4 3 3 2 2" xfId="42827"/>
    <cellStyle name="20% - Accent1 2 5 4 3 3 3" xfId="33890"/>
    <cellStyle name="20% - Accent1 2 5 4 3 4" xfId="16501"/>
    <cellStyle name="20% - Accent1 2 5 4 3 4 2" xfId="27168"/>
    <cellStyle name="20% - Accent1 2 5 4 3 4 2 2" xfId="45046"/>
    <cellStyle name="20% - Accent1 2 5 4 3 4 3" xfId="36109"/>
    <cellStyle name="20% - Accent1 2 5 4 3 5" xfId="20511"/>
    <cellStyle name="20% - Accent1 2 5 4 3 5 2" xfId="38389"/>
    <cellStyle name="20% - Accent1 2 5 4 3 6" xfId="29452"/>
    <cellStyle name="20% - Accent1 2 5 4 3 7" xfId="53520"/>
    <cellStyle name="20% - Accent1 2 5 4 4" xfId="10888"/>
    <cellStyle name="20% - Accent1 2 5 4 4 2" xfId="21987"/>
    <cellStyle name="20% - Accent1 2 5 4 4 2 2" xfId="39865"/>
    <cellStyle name="20% - Accent1 2 5 4 4 3" xfId="30928"/>
    <cellStyle name="20% - Accent1 2 5 4 4 4" xfId="47474"/>
    <cellStyle name="20% - Accent1 2 5 4 5" xfId="13314"/>
    <cellStyle name="20% - Accent1 2 5 4 5 2" xfId="24206"/>
    <cellStyle name="20% - Accent1 2 5 4 5 2 2" xfId="42084"/>
    <cellStyle name="20% - Accent1 2 5 4 5 3" xfId="33147"/>
    <cellStyle name="20% - Accent1 2 5 4 6" xfId="15535"/>
    <cellStyle name="20% - Accent1 2 5 4 6 2" xfId="26425"/>
    <cellStyle name="20% - Accent1 2 5 4 6 2 2" xfId="44303"/>
    <cellStyle name="20% - Accent1 2 5 4 6 3" xfId="35366"/>
    <cellStyle name="20% - Accent1 2 5 4 7" xfId="19768"/>
    <cellStyle name="20% - Accent1 2 5 4 7 2" xfId="37646"/>
    <cellStyle name="20% - Accent1 2 5 4 8" xfId="28697"/>
    <cellStyle name="20% - Accent1 2 5 4 9" xfId="46658"/>
    <cellStyle name="20% - Accent1 2 5 5" xfId="4883"/>
    <cellStyle name="20% - Accent1 2 5 5 2" xfId="10144"/>
    <cellStyle name="20% - Accent1 2 5 5 2 2" xfId="12572"/>
    <cellStyle name="20% - Accent1 2 5 5 2 2 2" xfId="23464"/>
    <cellStyle name="20% - Accent1 2 5 5 2 2 2 2" xfId="41342"/>
    <cellStyle name="20% - Accent1 2 5 5 2 2 3" xfId="32405"/>
    <cellStyle name="20% - Accent1 2 5 5 2 2 4" xfId="55968"/>
    <cellStyle name="20% - Accent1 2 5 5 2 3" xfId="14791"/>
    <cellStyle name="20% - Accent1 2 5 5 2 3 2" xfId="25683"/>
    <cellStyle name="20% - Accent1 2 5 5 2 3 2 2" xfId="43561"/>
    <cellStyle name="20% - Accent1 2 5 5 2 3 3" xfId="34624"/>
    <cellStyle name="20% - Accent1 2 5 5 2 4" xfId="17235"/>
    <cellStyle name="20% - Accent1 2 5 5 2 4 2" xfId="27902"/>
    <cellStyle name="20% - Accent1 2 5 5 2 4 2 2" xfId="45780"/>
    <cellStyle name="20% - Accent1 2 5 5 2 4 3" xfId="36843"/>
    <cellStyle name="20% - Accent1 2 5 5 2 5" xfId="21245"/>
    <cellStyle name="20% - Accent1 2 5 5 2 5 2" xfId="39123"/>
    <cellStyle name="20% - Accent1 2 5 5 2 6" xfId="30186"/>
    <cellStyle name="20% - Accent1 2 5 5 2 7" xfId="50634"/>
    <cellStyle name="20% - Accent1 2 5 5 3" xfId="9411"/>
    <cellStyle name="20% - Accent1 2 5 5 3 2" xfId="11839"/>
    <cellStyle name="20% - Accent1 2 5 5 3 2 2" xfId="22731"/>
    <cellStyle name="20% - Accent1 2 5 5 3 2 2 2" xfId="40609"/>
    <cellStyle name="20% - Accent1 2 5 5 3 2 3" xfId="31672"/>
    <cellStyle name="20% - Accent1 2 5 5 3 3" xfId="14058"/>
    <cellStyle name="20% - Accent1 2 5 5 3 3 2" xfId="24950"/>
    <cellStyle name="20% - Accent1 2 5 5 3 3 2 2" xfId="42828"/>
    <cellStyle name="20% - Accent1 2 5 5 3 3 3" xfId="33891"/>
    <cellStyle name="20% - Accent1 2 5 5 3 4" xfId="16502"/>
    <cellStyle name="20% - Accent1 2 5 5 3 4 2" xfId="27169"/>
    <cellStyle name="20% - Accent1 2 5 5 3 4 2 2" xfId="45047"/>
    <cellStyle name="20% - Accent1 2 5 5 3 4 3" xfId="36110"/>
    <cellStyle name="20% - Accent1 2 5 5 3 5" xfId="20512"/>
    <cellStyle name="20% - Accent1 2 5 5 3 5 2" xfId="38390"/>
    <cellStyle name="20% - Accent1 2 5 5 3 6" xfId="29453"/>
    <cellStyle name="20% - Accent1 2 5 5 3 7" xfId="53521"/>
    <cellStyle name="20% - Accent1 2 5 5 4" xfId="10889"/>
    <cellStyle name="20% - Accent1 2 5 5 4 2" xfId="21988"/>
    <cellStyle name="20% - Accent1 2 5 5 4 2 2" xfId="39866"/>
    <cellStyle name="20% - Accent1 2 5 5 4 3" xfId="30929"/>
    <cellStyle name="20% - Accent1 2 5 5 4 4" xfId="47475"/>
    <cellStyle name="20% - Accent1 2 5 5 5" xfId="13315"/>
    <cellStyle name="20% - Accent1 2 5 5 5 2" xfId="24207"/>
    <cellStyle name="20% - Accent1 2 5 5 5 2 2" xfId="42085"/>
    <cellStyle name="20% - Accent1 2 5 5 5 3" xfId="33148"/>
    <cellStyle name="20% - Accent1 2 5 5 6" xfId="15536"/>
    <cellStyle name="20% - Accent1 2 5 5 6 2" xfId="26426"/>
    <cellStyle name="20% - Accent1 2 5 5 6 2 2" xfId="44304"/>
    <cellStyle name="20% - Accent1 2 5 5 6 3" xfId="35367"/>
    <cellStyle name="20% - Accent1 2 5 5 7" xfId="19769"/>
    <cellStyle name="20% - Accent1 2 5 5 7 2" xfId="37647"/>
    <cellStyle name="20% - Accent1 2 5 5 8" xfId="28698"/>
    <cellStyle name="20% - Accent1 2 5 5 9" xfId="46659"/>
    <cellStyle name="20% - Accent1 2 5 6" xfId="4884"/>
    <cellStyle name="20% - Accent1 2 5 6 2" xfId="10145"/>
    <cellStyle name="20% - Accent1 2 5 6 2 2" xfId="12573"/>
    <cellStyle name="20% - Accent1 2 5 6 2 2 2" xfId="23465"/>
    <cellStyle name="20% - Accent1 2 5 6 2 2 2 2" xfId="41343"/>
    <cellStyle name="20% - Accent1 2 5 6 2 2 3" xfId="32406"/>
    <cellStyle name="20% - Accent1 2 5 6 2 2 4" xfId="55969"/>
    <cellStyle name="20% - Accent1 2 5 6 2 3" xfId="14792"/>
    <cellStyle name="20% - Accent1 2 5 6 2 3 2" xfId="25684"/>
    <cellStyle name="20% - Accent1 2 5 6 2 3 2 2" xfId="43562"/>
    <cellStyle name="20% - Accent1 2 5 6 2 3 3" xfId="34625"/>
    <cellStyle name="20% - Accent1 2 5 6 2 4" xfId="17236"/>
    <cellStyle name="20% - Accent1 2 5 6 2 4 2" xfId="27903"/>
    <cellStyle name="20% - Accent1 2 5 6 2 4 2 2" xfId="45781"/>
    <cellStyle name="20% - Accent1 2 5 6 2 4 3" xfId="36844"/>
    <cellStyle name="20% - Accent1 2 5 6 2 5" xfId="21246"/>
    <cellStyle name="20% - Accent1 2 5 6 2 5 2" xfId="39124"/>
    <cellStyle name="20% - Accent1 2 5 6 2 6" xfId="30187"/>
    <cellStyle name="20% - Accent1 2 5 6 2 7" xfId="50635"/>
    <cellStyle name="20% - Accent1 2 5 6 3" xfId="9412"/>
    <cellStyle name="20% - Accent1 2 5 6 3 2" xfId="11840"/>
    <cellStyle name="20% - Accent1 2 5 6 3 2 2" xfId="22732"/>
    <cellStyle name="20% - Accent1 2 5 6 3 2 2 2" xfId="40610"/>
    <cellStyle name="20% - Accent1 2 5 6 3 2 3" xfId="31673"/>
    <cellStyle name="20% - Accent1 2 5 6 3 3" xfId="14059"/>
    <cellStyle name="20% - Accent1 2 5 6 3 3 2" xfId="24951"/>
    <cellStyle name="20% - Accent1 2 5 6 3 3 2 2" xfId="42829"/>
    <cellStyle name="20% - Accent1 2 5 6 3 3 3" xfId="33892"/>
    <cellStyle name="20% - Accent1 2 5 6 3 4" xfId="16503"/>
    <cellStyle name="20% - Accent1 2 5 6 3 4 2" xfId="27170"/>
    <cellStyle name="20% - Accent1 2 5 6 3 4 2 2" xfId="45048"/>
    <cellStyle name="20% - Accent1 2 5 6 3 4 3" xfId="36111"/>
    <cellStyle name="20% - Accent1 2 5 6 3 5" xfId="20513"/>
    <cellStyle name="20% - Accent1 2 5 6 3 5 2" xfId="38391"/>
    <cellStyle name="20% - Accent1 2 5 6 3 6" xfId="29454"/>
    <cellStyle name="20% - Accent1 2 5 6 3 7" xfId="53522"/>
    <cellStyle name="20% - Accent1 2 5 6 4" xfId="10890"/>
    <cellStyle name="20% - Accent1 2 5 6 4 2" xfId="21989"/>
    <cellStyle name="20% - Accent1 2 5 6 4 2 2" xfId="39867"/>
    <cellStyle name="20% - Accent1 2 5 6 4 3" xfId="30930"/>
    <cellStyle name="20% - Accent1 2 5 6 4 4" xfId="47476"/>
    <cellStyle name="20% - Accent1 2 5 6 5" xfId="13316"/>
    <cellStyle name="20% - Accent1 2 5 6 5 2" xfId="24208"/>
    <cellStyle name="20% - Accent1 2 5 6 5 2 2" xfId="42086"/>
    <cellStyle name="20% - Accent1 2 5 6 5 3" xfId="33149"/>
    <cellStyle name="20% - Accent1 2 5 6 6" xfId="15537"/>
    <cellStyle name="20% - Accent1 2 5 6 6 2" xfId="26427"/>
    <cellStyle name="20% - Accent1 2 5 6 6 2 2" xfId="44305"/>
    <cellStyle name="20% - Accent1 2 5 6 6 3" xfId="35368"/>
    <cellStyle name="20% - Accent1 2 5 6 7" xfId="19770"/>
    <cellStyle name="20% - Accent1 2 5 6 7 2" xfId="37648"/>
    <cellStyle name="20% - Accent1 2 5 6 8" xfId="28699"/>
    <cellStyle name="20% - Accent1 2 5 6 9" xfId="46660"/>
    <cellStyle name="20% - Accent1 2 5 7" xfId="4885"/>
    <cellStyle name="20% - Accent1 2 5 7 2" xfId="10146"/>
    <cellStyle name="20% - Accent1 2 5 7 2 2" xfId="12574"/>
    <cellStyle name="20% - Accent1 2 5 7 2 2 2" xfId="23466"/>
    <cellStyle name="20% - Accent1 2 5 7 2 2 2 2" xfId="41344"/>
    <cellStyle name="20% - Accent1 2 5 7 2 2 3" xfId="32407"/>
    <cellStyle name="20% - Accent1 2 5 7 2 2 4" xfId="55970"/>
    <cellStyle name="20% - Accent1 2 5 7 2 3" xfId="14793"/>
    <cellStyle name="20% - Accent1 2 5 7 2 3 2" xfId="25685"/>
    <cellStyle name="20% - Accent1 2 5 7 2 3 2 2" xfId="43563"/>
    <cellStyle name="20% - Accent1 2 5 7 2 3 3" xfId="34626"/>
    <cellStyle name="20% - Accent1 2 5 7 2 4" xfId="17237"/>
    <cellStyle name="20% - Accent1 2 5 7 2 4 2" xfId="27904"/>
    <cellStyle name="20% - Accent1 2 5 7 2 4 2 2" xfId="45782"/>
    <cellStyle name="20% - Accent1 2 5 7 2 4 3" xfId="36845"/>
    <cellStyle name="20% - Accent1 2 5 7 2 5" xfId="21247"/>
    <cellStyle name="20% - Accent1 2 5 7 2 5 2" xfId="39125"/>
    <cellStyle name="20% - Accent1 2 5 7 2 6" xfId="30188"/>
    <cellStyle name="20% - Accent1 2 5 7 2 7" xfId="50636"/>
    <cellStyle name="20% - Accent1 2 5 7 3" xfId="9413"/>
    <cellStyle name="20% - Accent1 2 5 7 3 2" xfId="11841"/>
    <cellStyle name="20% - Accent1 2 5 7 3 2 2" xfId="22733"/>
    <cellStyle name="20% - Accent1 2 5 7 3 2 2 2" xfId="40611"/>
    <cellStyle name="20% - Accent1 2 5 7 3 2 3" xfId="31674"/>
    <cellStyle name="20% - Accent1 2 5 7 3 3" xfId="14060"/>
    <cellStyle name="20% - Accent1 2 5 7 3 3 2" xfId="24952"/>
    <cellStyle name="20% - Accent1 2 5 7 3 3 2 2" xfId="42830"/>
    <cellStyle name="20% - Accent1 2 5 7 3 3 3" xfId="33893"/>
    <cellStyle name="20% - Accent1 2 5 7 3 4" xfId="16504"/>
    <cellStyle name="20% - Accent1 2 5 7 3 4 2" xfId="27171"/>
    <cellStyle name="20% - Accent1 2 5 7 3 4 2 2" xfId="45049"/>
    <cellStyle name="20% - Accent1 2 5 7 3 4 3" xfId="36112"/>
    <cellStyle name="20% - Accent1 2 5 7 3 5" xfId="20514"/>
    <cellStyle name="20% - Accent1 2 5 7 3 5 2" xfId="38392"/>
    <cellStyle name="20% - Accent1 2 5 7 3 6" xfId="29455"/>
    <cellStyle name="20% - Accent1 2 5 7 3 7" xfId="53523"/>
    <cellStyle name="20% - Accent1 2 5 7 4" xfId="10891"/>
    <cellStyle name="20% - Accent1 2 5 7 4 2" xfId="21990"/>
    <cellStyle name="20% - Accent1 2 5 7 4 2 2" xfId="39868"/>
    <cellStyle name="20% - Accent1 2 5 7 4 3" xfId="30931"/>
    <cellStyle name="20% - Accent1 2 5 7 4 4" xfId="47477"/>
    <cellStyle name="20% - Accent1 2 5 7 5" xfId="13317"/>
    <cellStyle name="20% - Accent1 2 5 7 5 2" xfId="24209"/>
    <cellStyle name="20% - Accent1 2 5 7 5 2 2" xfId="42087"/>
    <cellStyle name="20% - Accent1 2 5 7 5 3" xfId="33150"/>
    <cellStyle name="20% - Accent1 2 5 7 6" xfId="15538"/>
    <cellStyle name="20% - Accent1 2 5 7 6 2" xfId="26428"/>
    <cellStyle name="20% - Accent1 2 5 7 6 2 2" xfId="44306"/>
    <cellStyle name="20% - Accent1 2 5 7 6 3" xfId="35369"/>
    <cellStyle name="20% - Accent1 2 5 7 7" xfId="19771"/>
    <cellStyle name="20% - Accent1 2 5 7 7 2" xfId="37649"/>
    <cellStyle name="20% - Accent1 2 5 7 8" xfId="28700"/>
    <cellStyle name="20% - Accent1 2 5 7 9" xfId="46661"/>
    <cellStyle name="20% - Accent1 2 5 8" xfId="4886"/>
    <cellStyle name="20% - Accent1 2 5 8 2" xfId="10147"/>
    <cellStyle name="20% - Accent1 2 5 8 2 2" xfId="12575"/>
    <cellStyle name="20% - Accent1 2 5 8 2 2 2" xfId="23467"/>
    <cellStyle name="20% - Accent1 2 5 8 2 2 2 2" xfId="41345"/>
    <cellStyle name="20% - Accent1 2 5 8 2 2 3" xfId="32408"/>
    <cellStyle name="20% - Accent1 2 5 8 2 2 4" xfId="55971"/>
    <cellStyle name="20% - Accent1 2 5 8 2 3" xfId="14794"/>
    <cellStyle name="20% - Accent1 2 5 8 2 3 2" xfId="25686"/>
    <cellStyle name="20% - Accent1 2 5 8 2 3 2 2" xfId="43564"/>
    <cellStyle name="20% - Accent1 2 5 8 2 3 3" xfId="34627"/>
    <cellStyle name="20% - Accent1 2 5 8 2 4" xfId="17238"/>
    <cellStyle name="20% - Accent1 2 5 8 2 4 2" xfId="27905"/>
    <cellStyle name="20% - Accent1 2 5 8 2 4 2 2" xfId="45783"/>
    <cellStyle name="20% - Accent1 2 5 8 2 4 3" xfId="36846"/>
    <cellStyle name="20% - Accent1 2 5 8 2 5" xfId="21248"/>
    <cellStyle name="20% - Accent1 2 5 8 2 5 2" xfId="39126"/>
    <cellStyle name="20% - Accent1 2 5 8 2 6" xfId="30189"/>
    <cellStyle name="20% - Accent1 2 5 8 2 7" xfId="50637"/>
    <cellStyle name="20% - Accent1 2 5 8 3" xfId="9414"/>
    <cellStyle name="20% - Accent1 2 5 8 3 2" xfId="11842"/>
    <cellStyle name="20% - Accent1 2 5 8 3 2 2" xfId="22734"/>
    <cellStyle name="20% - Accent1 2 5 8 3 2 2 2" xfId="40612"/>
    <cellStyle name="20% - Accent1 2 5 8 3 2 3" xfId="31675"/>
    <cellStyle name="20% - Accent1 2 5 8 3 3" xfId="14061"/>
    <cellStyle name="20% - Accent1 2 5 8 3 3 2" xfId="24953"/>
    <cellStyle name="20% - Accent1 2 5 8 3 3 2 2" xfId="42831"/>
    <cellStyle name="20% - Accent1 2 5 8 3 3 3" xfId="33894"/>
    <cellStyle name="20% - Accent1 2 5 8 3 4" xfId="16505"/>
    <cellStyle name="20% - Accent1 2 5 8 3 4 2" xfId="27172"/>
    <cellStyle name="20% - Accent1 2 5 8 3 4 2 2" xfId="45050"/>
    <cellStyle name="20% - Accent1 2 5 8 3 4 3" xfId="36113"/>
    <cellStyle name="20% - Accent1 2 5 8 3 5" xfId="20515"/>
    <cellStyle name="20% - Accent1 2 5 8 3 5 2" xfId="38393"/>
    <cellStyle name="20% - Accent1 2 5 8 3 6" xfId="29456"/>
    <cellStyle name="20% - Accent1 2 5 8 3 7" xfId="53524"/>
    <cellStyle name="20% - Accent1 2 5 8 4" xfId="10892"/>
    <cellStyle name="20% - Accent1 2 5 8 4 2" xfId="21991"/>
    <cellStyle name="20% - Accent1 2 5 8 4 2 2" xfId="39869"/>
    <cellStyle name="20% - Accent1 2 5 8 4 3" xfId="30932"/>
    <cellStyle name="20% - Accent1 2 5 8 4 4" xfId="47478"/>
    <cellStyle name="20% - Accent1 2 5 8 5" xfId="13318"/>
    <cellStyle name="20% - Accent1 2 5 8 5 2" xfId="24210"/>
    <cellStyle name="20% - Accent1 2 5 8 5 2 2" xfId="42088"/>
    <cellStyle name="20% - Accent1 2 5 8 5 3" xfId="33151"/>
    <cellStyle name="20% - Accent1 2 5 8 6" xfId="15539"/>
    <cellStyle name="20% - Accent1 2 5 8 6 2" xfId="26429"/>
    <cellStyle name="20% - Accent1 2 5 8 6 2 2" xfId="44307"/>
    <cellStyle name="20% - Accent1 2 5 8 6 3" xfId="35370"/>
    <cellStyle name="20% - Accent1 2 5 8 7" xfId="19772"/>
    <cellStyle name="20% - Accent1 2 5 8 7 2" xfId="37650"/>
    <cellStyle name="20% - Accent1 2 5 8 8" xfId="28701"/>
    <cellStyle name="20% - Accent1 2 5 8 9" xfId="46662"/>
    <cellStyle name="20% - Accent1 2 5 9" xfId="4887"/>
    <cellStyle name="20% - Accent1 2 5 9 2" xfId="10148"/>
    <cellStyle name="20% - Accent1 2 5 9 2 2" xfId="12576"/>
    <cellStyle name="20% - Accent1 2 5 9 2 2 2" xfId="23468"/>
    <cellStyle name="20% - Accent1 2 5 9 2 2 2 2" xfId="41346"/>
    <cellStyle name="20% - Accent1 2 5 9 2 2 3" xfId="32409"/>
    <cellStyle name="20% - Accent1 2 5 9 2 2 4" xfId="55972"/>
    <cellStyle name="20% - Accent1 2 5 9 2 3" xfId="14795"/>
    <cellStyle name="20% - Accent1 2 5 9 2 3 2" xfId="25687"/>
    <cellStyle name="20% - Accent1 2 5 9 2 3 2 2" xfId="43565"/>
    <cellStyle name="20% - Accent1 2 5 9 2 3 3" xfId="34628"/>
    <cellStyle name="20% - Accent1 2 5 9 2 4" xfId="17239"/>
    <cellStyle name="20% - Accent1 2 5 9 2 4 2" xfId="27906"/>
    <cellStyle name="20% - Accent1 2 5 9 2 4 2 2" xfId="45784"/>
    <cellStyle name="20% - Accent1 2 5 9 2 4 3" xfId="36847"/>
    <cellStyle name="20% - Accent1 2 5 9 2 5" xfId="21249"/>
    <cellStyle name="20% - Accent1 2 5 9 2 5 2" xfId="39127"/>
    <cellStyle name="20% - Accent1 2 5 9 2 6" xfId="30190"/>
    <cellStyle name="20% - Accent1 2 5 9 2 7" xfId="50638"/>
    <cellStyle name="20% - Accent1 2 5 9 3" xfId="9415"/>
    <cellStyle name="20% - Accent1 2 5 9 3 2" xfId="11843"/>
    <cellStyle name="20% - Accent1 2 5 9 3 2 2" xfId="22735"/>
    <cellStyle name="20% - Accent1 2 5 9 3 2 2 2" xfId="40613"/>
    <cellStyle name="20% - Accent1 2 5 9 3 2 3" xfId="31676"/>
    <cellStyle name="20% - Accent1 2 5 9 3 3" xfId="14062"/>
    <cellStyle name="20% - Accent1 2 5 9 3 3 2" xfId="24954"/>
    <cellStyle name="20% - Accent1 2 5 9 3 3 2 2" xfId="42832"/>
    <cellStyle name="20% - Accent1 2 5 9 3 3 3" xfId="33895"/>
    <cellStyle name="20% - Accent1 2 5 9 3 4" xfId="16506"/>
    <cellStyle name="20% - Accent1 2 5 9 3 4 2" xfId="27173"/>
    <cellStyle name="20% - Accent1 2 5 9 3 4 2 2" xfId="45051"/>
    <cellStyle name="20% - Accent1 2 5 9 3 4 3" xfId="36114"/>
    <cellStyle name="20% - Accent1 2 5 9 3 5" xfId="20516"/>
    <cellStyle name="20% - Accent1 2 5 9 3 5 2" xfId="38394"/>
    <cellStyle name="20% - Accent1 2 5 9 3 6" xfId="29457"/>
    <cellStyle name="20% - Accent1 2 5 9 3 7" xfId="53525"/>
    <cellStyle name="20% - Accent1 2 5 9 4" xfId="10893"/>
    <cellStyle name="20% - Accent1 2 5 9 4 2" xfId="21992"/>
    <cellStyle name="20% - Accent1 2 5 9 4 2 2" xfId="39870"/>
    <cellStyle name="20% - Accent1 2 5 9 4 3" xfId="30933"/>
    <cellStyle name="20% - Accent1 2 5 9 4 4" xfId="47479"/>
    <cellStyle name="20% - Accent1 2 5 9 5" xfId="13319"/>
    <cellStyle name="20% - Accent1 2 5 9 5 2" xfId="24211"/>
    <cellStyle name="20% - Accent1 2 5 9 5 2 2" xfId="42089"/>
    <cellStyle name="20% - Accent1 2 5 9 5 3" xfId="33152"/>
    <cellStyle name="20% - Accent1 2 5 9 6" xfId="15540"/>
    <cellStyle name="20% - Accent1 2 5 9 6 2" xfId="26430"/>
    <cellStyle name="20% - Accent1 2 5 9 6 2 2" xfId="44308"/>
    <cellStyle name="20% - Accent1 2 5 9 6 3" xfId="35371"/>
    <cellStyle name="20% - Accent1 2 5 9 7" xfId="19773"/>
    <cellStyle name="20% - Accent1 2 5 9 7 2" xfId="37651"/>
    <cellStyle name="20% - Accent1 2 5 9 8" xfId="28702"/>
    <cellStyle name="20% - Accent1 2 5 9 9" xfId="46663"/>
    <cellStyle name="20% - Accent1 2 6" xfId="4888"/>
    <cellStyle name="20% - Accent1 2 6 2" xfId="10149"/>
    <cellStyle name="20% - Accent1 2 6 2 2" xfId="12577"/>
    <cellStyle name="20% - Accent1 2 6 2 2 2" xfId="23469"/>
    <cellStyle name="20% - Accent1 2 6 2 2 2 2" xfId="41347"/>
    <cellStyle name="20% - Accent1 2 6 2 2 3" xfId="32410"/>
    <cellStyle name="20% - Accent1 2 6 2 2 4" xfId="55973"/>
    <cellStyle name="20% - Accent1 2 6 2 3" xfId="14796"/>
    <cellStyle name="20% - Accent1 2 6 2 3 2" xfId="25688"/>
    <cellStyle name="20% - Accent1 2 6 2 3 2 2" xfId="43566"/>
    <cellStyle name="20% - Accent1 2 6 2 3 3" xfId="34629"/>
    <cellStyle name="20% - Accent1 2 6 2 4" xfId="17240"/>
    <cellStyle name="20% - Accent1 2 6 2 4 2" xfId="27907"/>
    <cellStyle name="20% - Accent1 2 6 2 4 2 2" xfId="45785"/>
    <cellStyle name="20% - Accent1 2 6 2 4 3" xfId="36848"/>
    <cellStyle name="20% - Accent1 2 6 2 5" xfId="21250"/>
    <cellStyle name="20% - Accent1 2 6 2 5 2" xfId="39128"/>
    <cellStyle name="20% - Accent1 2 6 2 6" xfId="30191"/>
    <cellStyle name="20% - Accent1 2 6 2 7" xfId="50639"/>
    <cellStyle name="20% - Accent1 2 6 3" xfId="9416"/>
    <cellStyle name="20% - Accent1 2 6 3 2" xfId="11844"/>
    <cellStyle name="20% - Accent1 2 6 3 2 2" xfId="22736"/>
    <cellStyle name="20% - Accent1 2 6 3 2 2 2" xfId="40614"/>
    <cellStyle name="20% - Accent1 2 6 3 2 3" xfId="31677"/>
    <cellStyle name="20% - Accent1 2 6 3 3" xfId="14063"/>
    <cellStyle name="20% - Accent1 2 6 3 3 2" xfId="24955"/>
    <cellStyle name="20% - Accent1 2 6 3 3 2 2" xfId="42833"/>
    <cellStyle name="20% - Accent1 2 6 3 3 3" xfId="33896"/>
    <cellStyle name="20% - Accent1 2 6 3 4" xfId="16507"/>
    <cellStyle name="20% - Accent1 2 6 3 4 2" xfId="27174"/>
    <cellStyle name="20% - Accent1 2 6 3 4 2 2" xfId="45052"/>
    <cellStyle name="20% - Accent1 2 6 3 4 3" xfId="36115"/>
    <cellStyle name="20% - Accent1 2 6 3 5" xfId="20517"/>
    <cellStyle name="20% - Accent1 2 6 3 5 2" xfId="38395"/>
    <cellStyle name="20% - Accent1 2 6 3 6" xfId="29458"/>
    <cellStyle name="20% - Accent1 2 6 3 7" xfId="53526"/>
    <cellStyle name="20% - Accent1 2 6 4" xfId="10894"/>
    <cellStyle name="20% - Accent1 2 6 4 2" xfId="21993"/>
    <cellStyle name="20% - Accent1 2 6 4 2 2" xfId="39871"/>
    <cellStyle name="20% - Accent1 2 6 4 3" xfId="30934"/>
    <cellStyle name="20% - Accent1 2 6 4 4" xfId="47480"/>
    <cellStyle name="20% - Accent1 2 6 5" xfId="13320"/>
    <cellStyle name="20% - Accent1 2 6 5 2" xfId="24212"/>
    <cellStyle name="20% - Accent1 2 6 5 2 2" xfId="42090"/>
    <cellStyle name="20% - Accent1 2 6 5 3" xfId="33153"/>
    <cellStyle name="20% - Accent1 2 6 6" xfId="15541"/>
    <cellStyle name="20% - Accent1 2 6 6 2" xfId="26431"/>
    <cellStyle name="20% - Accent1 2 6 6 2 2" xfId="44309"/>
    <cellStyle name="20% - Accent1 2 6 6 3" xfId="35372"/>
    <cellStyle name="20% - Accent1 2 6 7" xfId="19774"/>
    <cellStyle name="20% - Accent1 2 6 7 2" xfId="37652"/>
    <cellStyle name="20% - Accent1 2 6 8" xfId="28703"/>
    <cellStyle name="20% - Accent1 2 6 9" xfId="46664"/>
    <cellStyle name="20% - Accent1 2 7" xfId="4889"/>
    <cellStyle name="20% - Accent1 2 7 2" xfId="10150"/>
    <cellStyle name="20% - Accent1 2 7 2 2" xfId="12578"/>
    <cellStyle name="20% - Accent1 2 7 2 2 2" xfId="23470"/>
    <cellStyle name="20% - Accent1 2 7 2 2 2 2" xfId="41348"/>
    <cellStyle name="20% - Accent1 2 7 2 2 3" xfId="32411"/>
    <cellStyle name="20% - Accent1 2 7 2 2 4" xfId="55974"/>
    <cellStyle name="20% - Accent1 2 7 2 3" xfId="14797"/>
    <cellStyle name="20% - Accent1 2 7 2 3 2" xfId="25689"/>
    <cellStyle name="20% - Accent1 2 7 2 3 2 2" xfId="43567"/>
    <cellStyle name="20% - Accent1 2 7 2 3 3" xfId="34630"/>
    <cellStyle name="20% - Accent1 2 7 2 4" xfId="17241"/>
    <cellStyle name="20% - Accent1 2 7 2 4 2" xfId="27908"/>
    <cellStyle name="20% - Accent1 2 7 2 4 2 2" xfId="45786"/>
    <cellStyle name="20% - Accent1 2 7 2 4 3" xfId="36849"/>
    <cellStyle name="20% - Accent1 2 7 2 5" xfId="21251"/>
    <cellStyle name="20% - Accent1 2 7 2 5 2" xfId="39129"/>
    <cellStyle name="20% - Accent1 2 7 2 6" xfId="30192"/>
    <cellStyle name="20% - Accent1 2 7 2 7" xfId="50640"/>
    <cellStyle name="20% - Accent1 2 7 3" xfId="9417"/>
    <cellStyle name="20% - Accent1 2 7 3 2" xfId="11845"/>
    <cellStyle name="20% - Accent1 2 7 3 2 2" xfId="22737"/>
    <cellStyle name="20% - Accent1 2 7 3 2 2 2" xfId="40615"/>
    <cellStyle name="20% - Accent1 2 7 3 2 3" xfId="31678"/>
    <cellStyle name="20% - Accent1 2 7 3 3" xfId="14064"/>
    <cellStyle name="20% - Accent1 2 7 3 3 2" xfId="24956"/>
    <cellStyle name="20% - Accent1 2 7 3 3 2 2" xfId="42834"/>
    <cellStyle name="20% - Accent1 2 7 3 3 3" xfId="33897"/>
    <cellStyle name="20% - Accent1 2 7 3 4" xfId="16508"/>
    <cellStyle name="20% - Accent1 2 7 3 4 2" xfId="27175"/>
    <cellStyle name="20% - Accent1 2 7 3 4 2 2" xfId="45053"/>
    <cellStyle name="20% - Accent1 2 7 3 4 3" xfId="36116"/>
    <cellStyle name="20% - Accent1 2 7 3 5" xfId="20518"/>
    <cellStyle name="20% - Accent1 2 7 3 5 2" xfId="38396"/>
    <cellStyle name="20% - Accent1 2 7 3 6" xfId="29459"/>
    <cellStyle name="20% - Accent1 2 7 3 7" xfId="53527"/>
    <cellStyle name="20% - Accent1 2 7 4" xfId="10895"/>
    <cellStyle name="20% - Accent1 2 7 4 2" xfId="21994"/>
    <cellStyle name="20% - Accent1 2 7 4 2 2" xfId="39872"/>
    <cellStyle name="20% - Accent1 2 7 4 3" xfId="30935"/>
    <cellStyle name="20% - Accent1 2 7 4 4" xfId="47481"/>
    <cellStyle name="20% - Accent1 2 7 5" xfId="13321"/>
    <cellStyle name="20% - Accent1 2 7 5 2" xfId="24213"/>
    <cellStyle name="20% - Accent1 2 7 5 2 2" xfId="42091"/>
    <cellStyle name="20% - Accent1 2 7 5 3" xfId="33154"/>
    <cellStyle name="20% - Accent1 2 7 6" xfId="15542"/>
    <cellStyle name="20% - Accent1 2 7 6 2" xfId="26432"/>
    <cellStyle name="20% - Accent1 2 7 6 2 2" xfId="44310"/>
    <cellStyle name="20% - Accent1 2 7 6 3" xfId="35373"/>
    <cellStyle name="20% - Accent1 2 7 7" xfId="19775"/>
    <cellStyle name="20% - Accent1 2 7 7 2" xfId="37653"/>
    <cellStyle name="20% - Accent1 2 7 8" xfId="28704"/>
    <cellStyle name="20% - Accent1 2 7 9" xfId="46665"/>
    <cellStyle name="20% - Accent1 2 8" xfId="4890"/>
    <cellStyle name="20% - Accent1 2 8 2" xfId="10151"/>
    <cellStyle name="20% - Accent1 2 8 2 2" xfId="12579"/>
    <cellStyle name="20% - Accent1 2 8 2 2 2" xfId="23471"/>
    <cellStyle name="20% - Accent1 2 8 2 2 2 2" xfId="41349"/>
    <cellStyle name="20% - Accent1 2 8 2 2 3" xfId="32412"/>
    <cellStyle name="20% - Accent1 2 8 2 2 4" xfId="55975"/>
    <cellStyle name="20% - Accent1 2 8 2 3" xfId="14798"/>
    <cellStyle name="20% - Accent1 2 8 2 3 2" xfId="25690"/>
    <cellStyle name="20% - Accent1 2 8 2 3 2 2" xfId="43568"/>
    <cellStyle name="20% - Accent1 2 8 2 3 3" xfId="34631"/>
    <cellStyle name="20% - Accent1 2 8 2 4" xfId="17242"/>
    <cellStyle name="20% - Accent1 2 8 2 4 2" xfId="27909"/>
    <cellStyle name="20% - Accent1 2 8 2 4 2 2" xfId="45787"/>
    <cellStyle name="20% - Accent1 2 8 2 4 3" xfId="36850"/>
    <cellStyle name="20% - Accent1 2 8 2 5" xfId="21252"/>
    <cellStyle name="20% - Accent1 2 8 2 5 2" xfId="39130"/>
    <cellStyle name="20% - Accent1 2 8 2 6" xfId="30193"/>
    <cellStyle name="20% - Accent1 2 8 2 7" xfId="50641"/>
    <cellStyle name="20% - Accent1 2 8 3" xfId="9418"/>
    <cellStyle name="20% - Accent1 2 8 3 2" xfId="11846"/>
    <cellStyle name="20% - Accent1 2 8 3 2 2" xfId="22738"/>
    <cellStyle name="20% - Accent1 2 8 3 2 2 2" xfId="40616"/>
    <cellStyle name="20% - Accent1 2 8 3 2 3" xfId="31679"/>
    <cellStyle name="20% - Accent1 2 8 3 3" xfId="14065"/>
    <cellStyle name="20% - Accent1 2 8 3 3 2" xfId="24957"/>
    <cellStyle name="20% - Accent1 2 8 3 3 2 2" xfId="42835"/>
    <cellStyle name="20% - Accent1 2 8 3 3 3" xfId="33898"/>
    <cellStyle name="20% - Accent1 2 8 3 4" xfId="16509"/>
    <cellStyle name="20% - Accent1 2 8 3 4 2" xfId="27176"/>
    <cellStyle name="20% - Accent1 2 8 3 4 2 2" xfId="45054"/>
    <cellStyle name="20% - Accent1 2 8 3 4 3" xfId="36117"/>
    <cellStyle name="20% - Accent1 2 8 3 5" xfId="20519"/>
    <cellStyle name="20% - Accent1 2 8 3 5 2" xfId="38397"/>
    <cellStyle name="20% - Accent1 2 8 3 6" xfId="29460"/>
    <cellStyle name="20% - Accent1 2 8 3 7" xfId="53528"/>
    <cellStyle name="20% - Accent1 2 8 4" xfId="10896"/>
    <cellStyle name="20% - Accent1 2 8 4 2" xfId="21995"/>
    <cellStyle name="20% - Accent1 2 8 4 2 2" xfId="39873"/>
    <cellStyle name="20% - Accent1 2 8 4 3" xfId="30936"/>
    <cellStyle name="20% - Accent1 2 8 4 4" xfId="47482"/>
    <cellStyle name="20% - Accent1 2 8 5" xfId="13322"/>
    <cellStyle name="20% - Accent1 2 8 5 2" xfId="24214"/>
    <cellStyle name="20% - Accent1 2 8 5 2 2" xfId="42092"/>
    <cellStyle name="20% - Accent1 2 8 5 3" xfId="33155"/>
    <cellStyle name="20% - Accent1 2 8 6" xfId="15543"/>
    <cellStyle name="20% - Accent1 2 8 6 2" xfId="26433"/>
    <cellStyle name="20% - Accent1 2 8 6 2 2" xfId="44311"/>
    <cellStyle name="20% - Accent1 2 8 6 3" xfId="35374"/>
    <cellStyle name="20% - Accent1 2 8 7" xfId="19776"/>
    <cellStyle name="20% - Accent1 2 8 7 2" xfId="37654"/>
    <cellStyle name="20% - Accent1 2 8 8" xfId="28705"/>
    <cellStyle name="20% - Accent1 2 8 9" xfId="46666"/>
    <cellStyle name="20% - Accent1 2 9" xfId="4891"/>
    <cellStyle name="20% - Accent1 2 9 2" xfId="10152"/>
    <cellStyle name="20% - Accent1 2 9 2 2" xfId="12580"/>
    <cellStyle name="20% - Accent1 2 9 2 2 2" xfId="23472"/>
    <cellStyle name="20% - Accent1 2 9 2 2 2 2" xfId="41350"/>
    <cellStyle name="20% - Accent1 2 9 2 2 3" xfId="32413"/>
    <cellStyle name="20% - Accent1 2 9 2 2 4" xfId="55976"/>
    <cellStyle name="20% - Accent1 2 9 2 3" xfId="14799"/>
    <cellStyle name="20% - Accent1 2 9 2 3 2" xfId="25691"/>
    <cellStyle name="20% - Accent1 2 9 2 3 2 2" xfId="43569"/>
    <cellStyle name="20% - Accent1 2 9 2 3 3" xfId="34632"/>
    <cellStyle name="20% - Accent1 2 9 2 4" xfId="17243"/>
    <cellStyle name="20% - Accent1 2 9 2 4 2" xfId="27910"/>
    <cellStyle name="20% - Accent1 2 9 2 4 2 2" xfId="45788"/>
    <cellStyle name="20% - Accent1 2 9 2 4 3" xfId="36851"/>
    <cellStyle name="20% - Accent1 2 9 2 5" xfId="21253"/>
    <cellStyle name="20% - Accent1 2 9 2 5 2" xfId="39131"/>
    <cellStyle name="20% - Accent1 2 9 2 6" xfId="30194"/>
    <cellStyle name="20% - Accent1 2 9 2 7" xfId="50642"/>
    <cellStyle name="20% - Accent1 2 9 3" xfId="9419"/>
    <cellStyle name="20% - Accent1 2 9 3 2" xfId="11847"/>
    <cellStyle name="20% - Accent1 2 9 3 2 2" xfId="22739"/>
    <cellStyle name="20% - Accent1 2 9 3 2 2 2" xfId="40617"/>
    <cellStyle name="20% - Accent1 2 9 3 2 3" xfId="31680"/>
    <cellStyle name="20% - Accent1 2 9 3 3" xfId="14066"/>
    <cellStyle name="20% - Accent1 2 9 3 3 2" xfId="24958"/>
    <cellStyle name="20% - Accent1 2 9 3 3 2 2" xfId="42836"/>
    <cellStyle name="20% - Accent1 2 9 3 3 3" xfId="33899"/>
    <cellStyle name="20% - Accent1 2 9 3 4" xfId="16510"/>
    <cellStyle name="20% - Accent1 2 9 3 4 2" xfId="27177"/>
    <cellStyle name="20% - Accent1 2 9 3 4 2 2" xfId="45055"/>
    <cellStyle name="20% - Accent1 2 9 3 4 3" xfId="36118"/>
    <cellStyle name="20% - Accent1 2 9 3 5" xfId="20520"/>
    <cellStyle name="20% - Accent1 2 9 3 5 2" xfId="38398"/>
    <cellStyle name="20% - Accent1 2 9 3 6" xfId="29461"/>
    <cellStyle name="20% - Accent1 2 9 3 7" xfId="53529"/>
    <cellStyle name="20% - Accent1 2 9 4" xfId="10897"/>
    <cellStyle name="20% - Accent1 2 9 4 2" xfId="21996"/>
    <cellStyle name="20% - Accent1 2 9 4 2 2" xfId="39874"/>
    <cellStyle name="20% - Accent1 2 9 4 3" xfId="30937"/>
    <cellStyle name="20% - Accent1 2 9 4 4" xfId="47483"/>
    <cellStyle name="20% - Accent1 2 9 5" xfId="13323"/>
    <cellStyle name="20% - Accent1 2 9 5 2" xfId="24215"/>
    <cellStyle name="20% - Accent1 2 9 5 2 2" xfId="42093"/>
    <cellStyle name="20% - Accent1 2 9 5 3" xfId="33156"/>
    <cellStyle name="20% - Accent1 2 9 6" xfId="15544"/>
    <cellStyle name="20% - Accent1 2 9 6 2" xfId="26434"/>
    <cellStyle name="20% - Accent1 2 9 6 2 2" xfId="44312"/>
    <cellStyle name="20% - Accent1 2 9 6 3" xfId="35375"/>
    <cellStyle name="20% - Accent1 2 9 7" xfId="19777"/>
    <cellStyle name="20% - Accent1 2 9 7 2" xfId="37655"/>
    <cellStyle name="20% - Accent1 2 9 8" xfId="28706"/>
    <cellStyle name="20% - Accent1 2 9 9" xfId="46667"/>
    <cellStyle name="20% - Accent1 20" xfId="4892"/>
    <cellStyle name="20% - Accent1 21" xfId="4893"/>
    <cellStyle name="20% - Accent1 22" xfId="4894"/>
    <cellStyle name="20% - Accent1 23" xfId="4895"/>
    <cellStyle name="20% - Accent1 24" xfId="4896"/>
    <cellStyle name="20% - Accent1 25" xfId="4897"/>
    <cellStyle name="20% - Accent1 26" xfId="4898"/>
    <cellStyle name="20% - Accent1 27" xfId="4899"/>
    <cellStyle name="20% - Accent1 28" xfId="28610"/>
    <cellStyle name="20% - Accent1 28 2" xfId="46489"/>
    <cellStyle name="20% - Accent1 29" xfId="28631"/>
    <cellStyle name="20% - Accent1 3" xfId="257"/>
    <cellStyle name="20% - Accent1 3 10" xfId="4901"/>
    <cellStyle name="20% - Accent1 3 11" xfId="56682"/>
    <cellStyle name="20% - Accent1 3 12" xfId="4900"/>
    <cellStyle name="20% - Accent1 3 2" xfId="4902"/>
    <cellStyle name="20% - Accent1 3 2 2" xfId="10153"/>
    <cellStyle name="20% - Accent1 3 2 2 2" xfId="12581"/>
    <cellStyle name="20% - Accent1 3 2 2 2 2" xfId="23473"/>
    <cellStyle name="20% - Accent1 3 2 2 2 2 2" xfId="41351"/>
    <cellStyle name="20% - Accent1 3 2 2 2 3" xfId="32414"/>
    <cellStyle name="20% - Accent1 3 2 2 2 4" xfId="55977"/>
    <cellStyle name="20% - Accent1 3 2 2 3" xfId="14800"/>
    <cellStyle name="20% - Accent1 3 2 2 3 2" xfId="25692"/>
    <cellStyle name="20% - Accent1 3 2 2 3 2 2" xfId="43570"/>
    <cellStyle name="20% - Accent1 3 2 2 3 3" xfId="34633"/>
    <cellStyle name="20% - Accent1 3 2 2 4" xfId="17244"/>
    <cellStyle name="20% - Accent1 3 2 2 4 2" xfId="27911"/>
    <cellStyle name="20% - Accent1 3 2 2 4 2 2" xfId="45789"/>
    <cellStyle name="20% - Accent1 3 2 2 4 3" xfId="36852"/>
    <cellStyle name="20% - Accent1 3 2 2 5" xfId="21254"/>
    <cellStyle name="20% - Accent1 3 2 2 5 2" xfId="39132"/>
    <cellStyle name="20% - Accent1 3 2 2 6" xfId="30195"/>
    <cellStyle name="20% - Accent1 3 2 2 7" xfId="50643"/>
    <cellStyle name="20% - Accent1 3 2 3" xfId="9420"/>
    <cellStyle name="20% - Accent1 3 2 3 2" xfId="11848"/>
    <cellStyle name="20% - Accent1 3 2 3 2 2" xfId="22740"/>
    <cellStyle name="20% - Accent1 3 2 3 2 2 2" xfId="40618"/>
    <cellStyle name="20% - Accent1 3 2 3 2 3" xfId="31681"/>
    <cellStyle name="20% - Accent1 3 2 3 3" xfId="14067"/>
    <cellStyle name="20% - Accent1 3 2 3 3 2" xfId="24959"/>
    <cellStyle name="20% - Accent1 3 2 3 3 2 2" xfId="42837"/>
    <cellStyle name="20% - Accent1 3 2 3 3 3" xfId="33900"/>
    <cellStyle name="20% - Accent1 3 2 3 4" xfId="16511"/>
    <cellStyle name="20% - Accent1 3 2 3 4 2" xfId="27178"/>
    <cellStyle name="20% - Accent1 3 2 3 4 2 2" xfId="45056"/>
    <cellStyle name="20% - Accent1 3 2 3 4 3" xfId="36119"/>
    <cellStyle name="20% - Accent1 3 2 3 5" xfId="20521"/>
    <cellStyle name="20% - Accent1 3 2 3 5 2" xfId="38399"/>
    <cellStyle name="20% - Accent1 3 2 3 6" xfId="29462"/>
    <cellStyle name="20% - Accent1 3 2 3 7" xfId="53530"/>
    <cellStyle name="20% - Accent1 3 2 4" xfId="10898"/>
    <cellStyle name="20% - Accent1 3 2 4 2" xfId="21997"/>
    <cellStyle name="20% - Accent1 3 2 4 2 2" xfId="39875"/>
    <cellStyle name="20% - Accent1 3 2 4 3" xfId="30938"/>
    <cellStyle name="20% - Accent1 3 2 4 4" xfId="47484"/>
    <cellStyle name="20% - Accent1 3 2 5" xfId="13324"/>
    <cellStyle name="20% - Accent1 3 2 5 2" xfId="24216"/>
    <cellStyle name="20% - Accent1 3 2 5 2 2" xfId="42094"/>
    <cellStyle name="20% - Accent1 3 2 5 3" xfId="33157"/>
    <cellStyle name="20% - Accent1 3 2 6" xfId="15545"/>
    <cellStyle name="20% - Accent1 3 2 6 2" xfId="26435"/>
    <cellStyle name="20% - Accent1 3 2 6 2 2" xfId="44313"/>
    <cellStyle name="20% - Accent1 3 2 6 3" xfId="35376"/>
    <cellStyle name="20% - Accent1 3 2 7" xfId="19778"/>
    <cellStyle name="20% - Accent1 3 2 7 2" xfId="37656"/>
    <cellStyle name="20% - Accent1 3 2 8" xfId="28707"/>
    <cellStyle name="20% - Accent1 3 2 9" xfId="46668"/>
    <cellStyle name="20% - Accent1 3 3" xfId="4903"/>
    <cellStyle name="20% - Accent1 3 3 2" xfId="10154"/>
    <cellStyle name="20% - Accent1 3 3 2 2" xfId="12582"/>
    <cellStyle name="20% - Accent1 3 3 2 2 2" xfId="23474"/>
    <cellStyle name="20% - Accent1 3 3 2 2 2 2" xfId="41352"/>
    <cellStyle name="20% - Accent1 3 3 2 2 3" xfId="32415"/>
    <cellStyle name="20% - Accent1 3 3 2 2 4" xfId="55978"/>
    <cellStyle name="20% - Accent1 3 3 2 3" xfId="14801"/>
    <cellStyle name="20% - Accent1 3 3 2 3 2" xfId="25693"/>
    <cellStyle name="20% - Accent1 3 3 2 3 2 2" xfId="43571"/>
    <cellStyle name="20% - Accent1 3 3 2 3 3" xfId="34634"/>
    <cellStyle name="20% - Accent1 3 3 2 4" xfId="17245"/>
    <cellStyle name="20% - Accent1 3 3 2 4 2" xfId="27912"/>
    <cellStyle name="20% - Accent1 3 3 2 4 2 2" xfId="45790"/>
    <cellStyle name="20% - Accent1 3 3 2 4 3" xfId="36853"/>
    <cellStyle name="20% - Accent1 3 3 2 5" xfId="21255"/>
    <cellStyle name="20% - Accent1 3 3 2 5 2" xfId="39133"/>
    <cellStyle name="20% - Accent1 3 3 2 6" xfId="30196"/>
    <cellStyle name="20% - Accent1 3 3 2 7" xfId="50644"/>
    <cellStyle name="20% - Accent1 3 3 3" xfId="9421"/>
    <cellStyle name="20% - Accent1 3 3 3 2" xfId="11849"/>
    <cellStyle name="20% - Accent1 3 3 3 2 2" xfId="22741"/>
    <cellStyle name="20% - Accent1 3 3 3 2 2 2" xfId="40619"/>
    <cellStyle name="20% - Accent1 3 3 3 2 3" xfId="31682"/>
    <cellStyle name="20% - Accent1 3 3 3 3" xfId="14068"/>
    <cellStyle name="20% - Accent1 3 3 3 3 2" xfId="24960"/>
    <cellStyle name="20% - Accent1 3 3 3 3 2 2" xfId="42838"/>
    <cellStyle name="20% - Accent1 3 3 3 3 3" xfId="33901"/>
    <cellStyle name="20% - Accent1 3 3 3 4" xfId="16512"/>
    <cellStyle name="20% - Accent1 3 3 3 4 2" xfId="27179"/>
    <cellStyle name="20% - Accent1 3 3 3 4 2 2" xfId="45057"/>
    <cellStyle name="20% - Accent1 3 3 3 4 3" xfId="36120"/>
    <cellStyle name="20% - Accent1 3 3 3 5" xfId="20522"/>
    <cellStyle name="20% - Accent1 3 3 3 5 2" xfId="38400"/>
    <cellStyle name="20% - Accent1 3 3 3 6" xfId="29463"/>
    <cellStyle name="20% - Accent1 3 3 3 7" xfId="53531"/>
    <cellStyle name="20% - Accent1 3 3 4" xfId="10899"/>
    <cellStyle name="20% - Accent1 3 3 4 2" xfId="21998"/>
    <cellStyle name="20% - Accent1 3 3 4 2 2" xfId="39876"/>
    <cellStyle name="20% - Accent1 3 3 4 3" xfId="30939"/>
    <cellStyle name="20% - Accent1 3 3 4 4" xfId="47485"/>
    <cellStyle name="20% - Accent1 3 3 5" xfId="13325"/>
    <cellStyle name="20% - Accent1 3 3 5 2" xfId="24217"/>
    <cellStyle name="20% - Accent1 3 3 5 2 2" xfId="42095"/>
    <cellStyle name="20% - Accent1 3 3 5 3" xfId="33158"/>
    <cellStyle name="20% - Accent1 3 3 6" xfId="15546"/>
    <cellStyle name="20% - Accent1 3 3 6 2" xfId="26436"/>
    <cellStyle name="20% - Accent1 3 3 6 2 2" xfId="44314"/>
    <cellStyle name="20% - Accent1 3 3 6 3" xfId="35377"/>
    <cellStyle name="20% - Accent1 3 3 7" xfId="19779"/>
    <cellStyle name="20% - Accent1 3 3 7 2" xfId="37657"/>
    <cellStyle name="20% - Accent1 3 3 8" xfId="28708"/>
    <cellStyle name="20% - Accent1 3 3 9" xfId="46669"/>
    <cellStyle name="20% - Accent1 3 4" xfId="4904"/>
    <cellStyle name="20% - Accent1 3 4 2" xfId="10155"/>
    <cellStyle name="20% - Accent1 3 4 2 2" xfId="12583"/>
    <cellStyle name="20% - Accent1 3 4 2 2 2" xfId="23475"/>
    <cellStyle name="20% - Accent1 3 4 2 2 2 2" xfId="41353"/>
    <cellStyle name="20% - Accent1 3 4 2 2 3" xfId="32416"/>
    <cellStyle name="20% - Accent1 3 4 2 2 4" xfId="55979"/>
    <cellStyle name="20% - Accent1 3 4 2 3" xfId="14802"/>
    <cellStyle name="20% - Accent1 3 4 2 3 2" xfId="25694"/>
    <cellStyle name="20% - Accent1 3 4 2 3 2 2" xfId="43572"/>
    <cellStyle name="20% - Accent1 3 4 2 3 3" xfId="34635"/>
    <cellStyle name="20% - Accent1 3 4 2 4" xfId="17246"/>
    <cellStyle name="20% - Accent1 3 4 2 4 2" xfId="27913"/>
    <cellStyle name="20% - Accent1 3 4 2 4 2 2" xfId="45791"/>
    <cellStyle name="20% - Accent1 3 4 2 4 3" xfId="36854"/>
    <cellStyle name="20% - Accent1 3 4 2 5" xfId="21256"/>
    <cellStyle name="20% - Accent1 3 4 2 5 2" xfId="39134"/>
    <cellStyle name="20% - Accent1 3 4 2 6" xfId="30197"/>
    <cellStyle name="20% - Accent1 3 4 2 7" xfId="50645"/>
    <cellStyle name="20% - Accent1 3 4 3" xfId="9422"/>
    <cellStyle name="20% - Accent1 3 4 3 2" xfId="11850"/>
    <cellStyle name="20% - Accent1 3 4 3 2 2" xfId="22742"/>
    <cellStyle name="20% - Accent1 3 4 3 2 2 2" xfId="40620"/>
    <cellStyle name="20% - Accent1 3 4 3 2 3" xfId="31683"/>
    <cellStyle name="20% - Accent1 3 4 3 3" xfId="14069"/>
    <cellStyle name="20% - Accent1 3 4 3 3 2" xfId="24961"/>
    <cellStyle name="20% - Accent1 3 4 3 3 2 2" xfId="42839"/>
    <cellStyle name="20% - Accent1 3 4 3 3 3" xfId="33902"/>
    <cellStyle name="20% - Accent1 3 4 3 4" xfId="16513"/>
    <cellStyle name="20% - Accent1 3 4 3 4 2" xfId="27180"/>
    <cellStyle name="20% - Accent1 3 4 3 4 2 2" xfId="45058"/>
    <cellStyle name="20% - Accent1 3 4 3 4 3" xfId="36121"/>
    <cellStyle name="20% - Accent1 3 4 3 5" xfId="20523"/>
    <cellStyle name="20% - Accent1 3 4 3 5 2" xfId="38401"/>
    <cellStyle name="20% - Accent1 3 4 3 6" xfId="29464"/>
    <cellStyle name="20% - Accent1 3 4 3 7" xfId="53532"/>
    <cellStyle name="20% - Accent1 3 4 4" xfId="10900"/>
    <cellStyle name="20% - Accent1 3 4 4 2" xfId="21999"/>
    <cellStyle name="20% - Accent1 3 4 4 2 2" xfId="39877"/>
    <cellStyle name="20% - Accent1 3 4 4 3" xfId="30940"/>
    <cellStyle name="20% - Accent1 3 4 4 4" xfId="47486"/>
    <cellStyle name="20% - Accent1 3 4 5" xfId="13326"/>
    <cellStyle name="20% - Accent1 3 4 5 2" xfId="24218"/>
    <cellStyle name="20% - Accent1 3 4 5 2 2" xfId="42096"/>
    <cellStyle name="20% - Accent1 3 4 5 3" xfId="33159"/>
    <cellStyle name="20% - Accent1 3 4 6" xfId="15547"/>
    <cellStyle name="20% - Accent1 3 4 6 2" xfId="26437"/>
    <cellStyle name="20% - Accent1 3 4 6 2 2" xfId="44315"/>
    <cellStyle name="20% - Accent1 3 4 6 3" xfId="35378"/>
    <cellStyle name="20% - Accent1 3 4 7" xfId="19780"/>
    <cellStyle name="20% - Accent1 3 4 7 2" xfId="37658"/>
    <cellStyle name="20% - Accent1 3 4 8" xfId="28709"/>
    <cellStyle name="20% - Accent1 3 4 9" xfId="46670"/>
    <cellStyle name="20% - Accent1 3 5" xfId="4905"/>
    <cellStyle name="20% - Accent1 3 5 2" xfId="10156"/>
    <cellStyle name="20% - Accent1 3 5 2 2" xfId="12584"/>
    <cellStyle name="20% - Accent1 3 5 2 2 2" xfId="23476"/>
    <cellStyle name="20% - Accent1 3 5 2 2 2 2" xfId="41354"/>
    <cellStyle name="20% - Accent1 3 5 2 2 3" xfId="32417"/>
    <cellStyle name="20% - Accent1 3 5 2 2 4" xfId="55980"/>
    <cellStyle name="20% - Accent1 3 5 2 3" xfId="14803"/>
    <cellStyle name="20% - Accent1 3 5 2 3 2" xfId="25695"/>
    <cellStyle name="20% - Accent1 3 5 2 3 2 2" xfId="43573"/>
    <cellStyle name="20% - Accent1 3 5 2 3 3" xfId="34636"/>
    <cellStyle name="20% - Accent1 3 5 2 4" xfId="17247"/>
    <cellStyle name="20% - Accent1 3 5 2 4 2" xfId="27914"/>
    <cellStyle name="20% - Accent1 3 5 2 4 2 2" xfId="45792"/>
    <cellStyle name="20% - Accent1 3 5 2 4 3" xfId="36855"/>
    <cellStyle name="20% - Accent1 3 5 2 5" xfId="21257"/>
    <cellStyle name="20% - Accent1 3 5 2 5 2" xfId="39135"/>
    <cellStyle name="20% - Accent1 3 5 2 6" xfId="30198"/>
    <cellStyle name="20% - Accent1 3 5 2 7" xfId="50646"/>
    <cellStyle name="20% - Accent1 3 5 3" xfId="9423"/>
    <cellStyle name="20% - Accent1 3 5 3 2" xfId="11851"/>
    <cellStyle name="20% - Accent1 3 5 3 2 2" xfId="22743"/>
    <cellStyle name="20% - Accent1 3 5 3 2 2 2" xfId="40621"/>
    <cellStyle name="20% - Accent1 3 5 3 2 3" xfId="31684"/>
    <cellStyle name="20% - Accent1 3 5 3 3" xfId="14070"/>
    <cellStyle name="20% - Accent1 3 5 3 3 2" xfId="24962"/>
    <cellStyle name="20% - Accent1 3 5 3 3 2 2" xfId="42840"/>
    <cellStyle name="20% - Accent1 3 5 3 3 3" xfId="33903"/>
    <cellStyle name="20% - Accent1 3 5 3 4" xfId="16514"/>
    <cellStyle name="20% - Accent1 3 5 3 4 2" xfId="27181"/>
    <cellStyle name="20% - Accent1 3 5 3 4 2 2" xfId="45059"/>
    <cellStyle name="20% - Accent1 3 5 3 4 3" xfId="36122"/>
    <cellStyle name="20% - Accent1 3 5 3 5" xfId="20524"/>
    <cellStyle name="20% - Accent1 3 5 3 5 2" xfId="38402"/>
    <cellStyle name="20% - Accent1 3 5 3 6" xfId="29465"/>
    <cellStyle name="20% - Accent1 3 5 3 7" xfId="53533"/>
    <cellStyle name="20% - Accent1 3 5 4" xfId="10901"/>
    <cellStyle name="20% - Accent1 3 5 4 2" xfId="22000"/>
    <cellStyle name="20% - Accent1 3 5 4 2 2" xfId="39878"/>
    <cellStyle name="20% - Accent1 3 5 4 3" xfId="30941"/>
    <cellStyle name="20% - Accent1 3 5 4 4" xfId="47487"/>
    <cellStyle name="20% - Accent1 3 5 5" xfId="13327"/>
    <cellStyle name="20% - Accent1 3 5 5 2" xfId="24219"/>
    <cellStyle name="20% - Accent1 3 5 5 2 2" xfId="42097"/>
    <cellStyle name="20% - Accent1 3 5 5 3" xfId="33160"/>
    <cellStyle name="20% - Accent1 3 5 6" xfId="15548"/>
    <cellStyle name="20% - Accent1 3 5 6 2" xfId="26438"/>
    <cellStyle name="20% - Accent1 3 5 6 2 2" xfId="44316"/>
    <cellStyle name="20% - Accent1 3 5 6 3" xfId="35379"/>
    <cellStyle name="20% - Accent1 3 5 7" xfId="19781"/>
    <cellStyle name="20% - Accent1 3 5 7 2" xfId="37659"/>
    <cellStyle name="20% - Accent1 3 5 8" xfId="28710"/>
    <cellStyle name="20% - Accent1 3 5 9" xfId="46671"/>
    <cellStyle name="20% - Accent1 3 6" xfId="4906"/>
    <cellStyle name="20% - Accent1 3 7" xfId="4907"/>
    <cellStyle name="20% - Accent1 3 8" xfId="4908"/>
    <cellStyle name="20% - Accent1 3 9" xfId="4909"/>
    <cellStyle name="20% - Accent1 4" xfId="4910"/>
    <cellStyle name="20% - Accent1 4 2" xfId="4911"/>
    <cellStyle name="20% - Accent1 4 3" xfId="4912"/>
    <cellStyle name="20% - Accent1 4 4" xfId="4913"/>
    <cellStyle name="20% - Accent1 4 5" xfId="4914"/>
    <cellStyle name="20% - Accent1 4 6" xfId="4915"/>
    <cellStyle name="20% - Accent1 5" xfId="4916"/>
    <cellStyle name="20% - Accent1 5 2" xfId="4917"/>
    <cellStyle name="20% - Accent1 5 3" xfId="4918"/>
    <cellStyle name="20% - Accent1 5 4" xfId="4919"/>
    <cellStyle name="20% - Accent1 5 5" xfId="4920"/>
    <cellStyle name="20% - Accent1 5 6" xfId="4921"/>
    <cellStyle name="20% - Accent1 6" xfId="4922"/>
    <cellStyle name="20% - Accent1 6 2" xfId="4923"/>
    <cellStyle name="20% - Accent1 6 3" xfId="4924"/>
    <cellStyle name="20% - Accent1 6 4" xfId="4925"/>
    <cellStyle name="20% - Accent1 6 5" xfId="4926"/>
    <cellStyle name="20% - Accent1 6 6" xfId="4927"/>
    <cellStyle name="20% - Accent1 7" xfId="4928"/>
    <cellStyle name="20% - Accent1 7 10" xfId="13328"/>
    <cellStyle name="20% - Accent1 7 10 2" xfId="24220"/>
    <cellStyle name="20% - Accent1 7 10 2 2" xfId="42098"/>
    <cellStyle name="20% - Accent1 7 10 3" xfId="33161"/>
    <cellStyle name="20% - Accent1 7 11" xfId="15549"/>
    <cellStyle name="20% - Accent1 7 11 2" xfId="26439"/>
    <cellStyle name="20% - Accent1 7 11 2 2" xfId="44317"/>
    <cellStyle name="20% - Accent1 7 11 3" xfId="35380"/>
    <cellStyle name="20% - Accent1 7 12" xfId="19782"/>
    <cellStyle name="20% - Accent1 7 12 2" xfId="37660"/>
    <cellStyle name="20% - Accent1 7 13" xfId="28711"/>
    <cellStyle name="20% - Accent1 7 14" xfId="46672"/>
    <cellStyle name="20% - Accent1 7 2" xfId="4929"/>
    <cellStyle name="20% - Accent1 7 3" xfId="4930"/>
    <cellStyle name="20% - Accent1 7 4" xfId="4931"/>
    <cellStyle name="20% - Accent1 7 5" xfId="4932"/>
    <cellStyle name="20% - Accent1 7 6" xfId="4933"/>
    <cellStyle name="20% - Accent1 7 7" xfId="10157"/>
    <cellStyle name="20% - Accent1 7 7 2" xfId="12585"/>
    <cellStyle name="20% - Accent1 7 7 2 2" xfId="23477"/>
    <cellStyle name="20% - Accent1 7 7 2 2 2" xfId="41355"/>
    <cellStyle name="20% - Accent1 7 7 2 3" xfId="32418"/>
    <cellStyle name="20% - Accent1 7 7 2 4" xfId="55981"/>
    <cellStyle name="20% - Accent1 7 7 3" xfId="14804"/>
    <cellStyle name="20% - Accent1 7 7 3 2" xfId="25696"/>
    <cellStyle name="20% - Accent1 7 7 3 2 2" xfId="43574"/>
    <cellStyle name="20% - Accent1 7 7 3 3" xfId="34637"/>
    <cellStyle name="20% - Accent1 7 7 4" xfId="17248"/>
    <cellStyle name="20% - Accent1 7 7 4 2" xfId="27915"/>
    <cellStyle name="20% - Accent1 7 7 4 2 2" xfId="45793"/>
    <cellStyle name="20% - Accent1 7 7 4 3" xfId="36856"/>
    <cellStyle name="20% - Accent1 7 7 5" xfId="21258"/>
    <cellStyle name="20% - Accent1 7 7 5 2" xfId="39136"/>
    <cellStyle name="20% - Accent1 7 7 6" xfId="30199"/>
    <cellStyle name="20% - Accent1 7 7 7" xfId="50647"/>
    <cellStyle name="20% - Accent1 7 8" xfId="9424"/>
    <cellStyle name="20% - Accent1 7 8 2" xfId="11852"/>
    <cellStyle name="20% - Accent1 7 8 2 2" xfId="22744"/>
    <cellStyle name="20% - Accent1 7 8 2 2 2" xfId="40622"/>
    <cellStyle name="20% - Accent1 7 8 2 3" xfId="31685"/>
    <cellStyle name="20% - Accent1 7 8 3" xfId="14071"/>
    <cellStyle name="20% - Accent1 7 8 3 2" xfId="24963"/>
    <cellStyle name="20% - Accent1 7 8 3 2 2" xfId="42841"/>
    <cellStyle name="20% - Accent1 7 8 3 3" xfId="33904"/>
    <cellStyle name="20% - Accent1 7 8 4" xfId="16515"/>
    <cellStyle name="20% - Accent1 7 8 4 2" xfId="27182"/>
    <cellStyle name="20% - Accent1 7 8 4 2 2" xfId="45060"/>
    <cellStyle name="20% - Accent1 7 8 4 3" xfId="36123"/>
    <cellStyle name="20% - Accent1 7 8 5" xfId="20525"/>
    <cellStyle name="20% - Accent1 7 8 5 2" xfId="38403"/>
    <cellStyle name="20% - Accent1 7 8 6" xfId="29466"/>
    <cellStyle name="20% - Accent1 7 8 7" xfId="53534"/>
    <cellStyle name="20% - Accent1 7 9" xfId="10902"/>
    <cellStyle name="20% - Accent1 7 9 2" xfId="22001"/>
    <cellStyle name="20% - Accent1 7 9 2 2" xfId="39879"/>
    <cellStyle name="20% - Accent1 7 9 3" xfId="30942"/>
    <cellStyle name="20% - Accent1 7 9 4" xfId="47488"/>
    <cellStyle name="20% - Accent1 8" xfId="4934"/>
    <cellStyle name="20% - Accent1 8 2" xfId="4935"/>
    <cellStyle name="20% - Accent1 8 3" xfId="4936"/>
    <cellStyle name="20% - Accent1 8 4" xfId="4937"/>
    <cellStyle name="20% - Accent1 8 5" xfId="4938"/>
    <cellStyle name="20% - Accent1 8 6" xfId="4939"/>
    <cellStyle name="20% - Accent1 9" xfId="4940"/>
    <cellStyle name="20% - Accent1 9 2" xfId="4941"/>
    <cellStyle name="20% - Accent1 9 3" xfId="4942"/>
    <cellStyle name="20% - Accent1 9 4" xfId="4943"/>
    <cellStyle name="20% - Accent1 9 5" xfId="4944"/>
    <cellStyle name="20% - Accent2" xfId="4754" builtinId="34" customBuiltin="1"/>
    <cellStyle name="20% - Accent2 10" xfId="4945"/>
    <cellStyle name="20% - Accent2 10 2" xfId="4946"/>
    <cellStyle name="20% - Accent2 10 3" xfId="4947"/>
    <cellStyle name="20% - Accent2 10 4" xfId="4948"/>
    <cellStyle name="20% - Accent2 10 5" xfId="4949"/>
    <cellStyle name="20% - Accent2 11" xfId="4950"/>
    <cellStyle name="20% - Accent2 11 2" xfId="4951"/>
    <cellStyle name="20% - Accent2 11 3" xfId="4952"/>
    <cellStyle name="20% - Accent2 11 4" xfId="4953"/>
    <cellStyle name="20% - Accent2 11 5" xfId="4954"/>
    <cellStyle name="20% - Accent2 12" xfId="4955"/>
    <cellStyle name="20% - Accent2 12 2" xfId="4956"/>
    <cellStyle name="20% - Accent2 12 3" xfId="4957"/>
    <cellStyle name="20% - Accent2 12 4" xfId="4958"/>
    <cellStyle name="20% - Accent2 12 5" xfId="4959"/>
    <cellStyle name="20% - Accent2 13" xfId="4960"/>
    <cellStyle name="20% - Accent2 14" xfId="4961"/>
    <cellStyle name="20% - Accent2 15" xfId="4962"/>
    <cellStyle name="20% - Accent2 16" xfId="4963"/>
    <cellStyle name="20% - Accent2 17" xfId="4964"/>
    <cellStyle name="20% - Accent2 18" xfId="4965"/>
    <cellStyle name="20% - Accent2 19" xfId="4966"/>
    <cellStyle name="20% - Accent2 2" xfId="37"/>
    <cellStyle name="20% - Accent2 2 10" xfId="4968"/>
    <cellStyle name="20% - Accent2 2 10 2" xfId="10158"/>
    <cellStyle name="20% - Accent2 2 10 2 2" xfId="12586"/>
    <cellStyle name="20% - Accent2 2 10 2 2 2" xfId="23478"/>
    <cellStyle name="20% - Accent2 2 10 2 2 2 2" xfId="41356"/>
    <cellStyle name="20% - Accent2 2 10 2 2 3" xfId="32419"/>
    <cellStyle name="20% - Accent2 2 10 2 2 4" xfId="55982"/>
    <cellStyle name="20% - Accent2 2 10 2 3" xfId="14805"/>
    <cellStyle name="20% - Accent2 2 10 2 3 2" xfId="25697"/>
    <cellStyle name="20% - Accent2 2 10 2 3 2 2" xfId="43575"/>
    <cellStyle name="20% - Accent2 2 10 2 3 3" xfId="34638"/>
    <cellStyle name="20% - Accent2 2 10 2 4" xfId="17249"/>
    <cellStyle name="20% - Accent2 2 10 2 4 2" xfId="27916"/>
    <cellStyle name="20% - Accent2 2 10 2 4 2 2" xfId="45794"/>
    <cellStyle name="20% - Accent2 2 10 2 4 3" xfId="36857"/>
    <cellStyle name="20% - Accent2 2 10 2 5" xfId="21259"/>
    <cellStyle name="20% - Accent2 2 10 2 5 2" xfId="39137"/>
    <cellStyle name="20% - Accent2 2 10 2 6" xfId="30200"/>
    <cellStyle name="20% - Accent2 2 10 2 7" xfId="50648"/>
    <cellStyle name="20% - Accent2 2 10 3" xfId="9425"/>
    <cellStyle name="20% - Accent2 2 10 3 2" xfId="11853"/>
    <cellStyle name="20% - Accent2 2 10 3 2 2" xfId="22745"/>
    <cellStyle name="20% - Accent2 2 10 3 2 2 2" xfId="40623"/>
    <cellStyle name="20% - Accent2 2 10 3 2 3" xfId="31686"/>
    <cellStyle name="20% - Accent2 2 10 3 3" xfId="14072"/>
    <cellStyle name="20% - Accent2 2 10 3 3 2" xfId="24964"/>
    <cellStyle name="20% - Accent2 2 10 3 3 2 2" xfId="42842"/>
    <cellStyle name="20% - Accent2 2 10 3 3 3" xfId="33905"/>
    <cellStyle name="20% - Accent2 2 10 3 4" xfId="16516"/>
    <cellStyle name="20% - Accent2 2 10 3 4 2" xfId="27183"/>
    <cellStyle name="20% - Accent2 2 10 3 4 2 2" xfId="45061"/>
    <cellStyle name="20% - Accent2 2 10 3 4 3" xfId="36124"/>
    <cellStyle name="20% - Accent2 2 10 3 5" xfId="20526"/>
    <cellStyle name="20% - Accent2 2 10 3 5 2" xfId="38404"/>
    <cellStyle name="20% - Accent2 2 10 3 6" xfId="29467"/>
    <cellStyle name="20% - Accent2 2 10 3 7" xfId="53535"/>
    <cellStyle name="20% - Accent2 2 10 4" xfId="10903"/>
    <cellStyle name="20% - Accent2 2 10 4 2" xfId="22002"/>
    <cellStyle name="20% - Accent2 2 10 4 2 2" xfId="39880"/>
    <cellStyle name="20% - Accent2 2 10 4 3" xfId="30943"/>
    <cellStyle name="20% - Accent2 2 10 4 4" xfId="47489"/>
    <cellStyle name="20% - Accent2 2 10 5" xfId="13329"/>
    <cellStyle name="20% - Accent2 2 10 5 2" xfId="24221"/>
    <cellStyle name="20% - Accent2 2 10 5 2 2" xfId="42099"/>
    <cellStyle name="20% - Accent2 2 10 5 3" xfId="33162"/>
    <cellStyle name="20% - Accent2 2 10 6" xfId="15550"/>
    <cellStyle name="20% - Accent2 2 10 6 2" xfId="26440"/>
    <cellStyle name="20% - Accent2 2 10 6 2 2" xfId="44318"/>
    <cellStyle name="20% - Accent2 2 10 6 3" xfId="35381"/>
    <cellStyle name="20% - Accent2 2 10 7" xfId="19783"/>
    <cellStyle name="20% - Accent2 2 10 7 2" xfId="37661"/>
    <cellStyle name="20% - Accent2 2 10 8" xfId="28712"/>
    <cellStyle name="20% - Accent2 2 10 9" xfId="46673"/>
    <cellStyle name="20% - Accent2 2 11" xfId="4969"/>
    <cellStyle name="20% - Accent2 2 11 2" xfId="4970"/>
    <cellStyle name="20% - Accent2 2 11 2 2" xfId="10159"/>
    <cellStyle name="20% - Accent2 2 11 2 2 2" xfId="12587"/>
    <cellStyle name="20% - Accent2 2 11 2 2 2 2" xfId="23479"/>
    <cellStyle name="20% - Accent2 2 11 2 2 2 2 2" xfId="41357"/>
    <cellStyle name="20% - Accent2 2 11 2 2 2 3" xfId="32420"/>
    <cellStyle name="20% - Accent2 2 11 2 2 2 4" xfId="55983"/>
    <cellStyle name="20% - Accent2 2 11 2 2 3" xfId="14806"/>
    <cellStyle name="20% - Accent2 2 11 2 2 3 2" xfId="25698"/>
    <cellStyle name="20% - Accent2 2 11 2 2 3 2 2" xfId="43576"/>
    <cellStyle name="20% - Accent2 2 11 2 2 3 3" xfId="34639"/>
    <cellStyle name="20% - Accent2 2 11 2 2 4" xfId="17250"/>
    <cellStyle name="20% - Accent2 2 11 2 2 4 2" xfId="27917"/>
    <cellStyle name="20% - Accent2 2 11 2 2 4 2 2" xfId="45795"/>
    <cellStyle name="20% - Accent2 2 11 2 2 4 3" xfId="36858"/>
    <cellStyle name="20% - Accent2 2 11 2 2 5" xfId="21260"/>
    <cellStyle name="20% - Accent2 2 11 2 2 5 2" xfId="39138"/>
    <cellStyle name="20% - Accent2 2 11 2 2 6" xfId="30201"/>
    <cellStyle name="20% - Accent2 2 11 2 2 7" xfId="50649"/>
    <cellStyle name="20% - Accent2 2 11 2 3" xfId="9426"/>
    <cellStyle name="20% - Accent2 2 11 2 3 2" xfId="11854"/>
    <cellStyle name="20% - Accent2 2 11 2 3 2 2" xfId="22746"/>
    <cellStyle name="20% - Accent2 2 11 2 3 2 2 2" xfId="40624"/>
    <cellStyle name="20% - Accent2 2 11 2 3 2 3" xfId="31687"/>
    <cellStyle name="20% - Accent2 2 11 2 3 3" xfId="14073"/>
    <cellStyle name="20% - Accent2 2 11 2 3 3 2" xfId="24965"/>
    <cellStyle name="20% - Accent2 2 11 2 3 3 2 2" xfId="42843"/>
    <cellStyle name="20% - Accent2 2 11 2 3 3 3" xfId="33906"/>
    <cellStyle name="20% - Accent2 2 11 2 3 4" xfId="16517"/>
    <cellStyle name="20% - Accent2 2 11 2 3 4 2" xfId="27184"/>
    <cellStyle name="20% - Accent2 2 11 2 3 4 2 2" xfId="45062"/>
    <cellStyle name="20% - Accent2 2 11 2 3 4 3" xfId="36125"/>
    <cellStyle name="20% - Accent2 2 11 2 3 5" xfId="20527"/>
    <cellStyle name="20% - Accent2 2 11 2 3 5 2" xfId="38405"/>
    <cellStyle name="20% - Accent2 2 11 2 3 6" xfId="29468"/>
    <cellStyle name="20% - Accent2 2 11 2 3 7" xfId="53536"/>
    <cellStyle name="20% - Accent2 2 11 2 4" xfId="10904"/>
    <cellStyle name="20% - Accent2 2 11 2 4 2" xfId="22003"/>
    <cellStyle name="20% - Accent2 2 11 2 4 2 2" xfId="39881"/>
    <cellStyle name="20% - Accent2 2 11 2 4 3" xfId="30944"/>
    <cellStyle name="20% - Accent2 2 11 2 4 4" xfId="47490"/>
    <cellStyle name="20% - Accent2 2 11 2 5" xfId="13330"/>
    <cellStyle name="20% - Accent2 2 11 2 5 2" xfId="24222"/>
    <cellStyle name="20% - Accent2 2 11 2 5 2 2" xfId="42100"/>
    <cellStyle name="20% - Accent2 2 11 2 5 3" xfId="33163"/>
    <cellStyle name="20% - Accent2 2 11 2 6" xfId="15551"/>
    <cellStyle name="20% - Accent2 2 11 2 6 2" xfId="26441"/>
    <cellStyle name="20% - Accent2 2 11 2 6 2 2" xfId="44319"/>
    <cellStyle name="20% - Accent2 2 11 2 6 3" xfId="35382"/>
    <cellStyle name="20% - Accent2 2 11 2 7" xfId="19784"/>
    <cellStyle name="20% - Accent2 2 11 2 7 2" xfId="37662"/>
    <cellStyle name="20% - Accent2 2 11 2 8" xfId="28713"/>
    <cellStyle name="20% - Accent2 2 11 2 9" xfId="46674"/>
    <cellStyle name="20% - Accent2 2 11 3" xfId="4971"/>
    <cellStyle name="20% - Accent2 2 11 3 2" xfId="10160"/>
    <cellStyle name="20% - Accent2 2 11 3 2 2" xfId="12588"/>
    <cellStyle name="20% - Accent2 2 11 3 2 2 2" xfId="23480"/>
    <cellStyle name="20% - Accent2 2 11 3 2 2 2 2" xfId="41358"/>
    <cellStyle name="20% - Accent2 2 11 3 2 2 3" xfId="32421"/>
    <cellStyle name="20% - Accent2 2 11 3 2 2 4" xfId="55984"/>
    <cellStyle name="20% - Accent2 2 11 3 2 3" xfId="14807"/>
    <cellStyle name="20% - Accent2 2 11 3 2 3 2" xfId="25699"/>
    <cellStyle name="20% - Accent2 2 11 3 2 3 2 2" xfId="43577"/>
    <cellStyle name="20% - Accent2 2 11 3 2 3 3" xfId="34640"/>
    <cellStyle name="20% - Accent2 2 11 3 2 4" xfId="17251"/>
    <cellStyle name="20% - Accent2 2 11 3 2 4 2" xfId="27918"/>
    <cellStyle name="20% - Accent2 2 11 3 2 4 2 2" xfId="45796"/>
    <cellStyle name="20% - Accent2 2 11 3 2 4 3" xfId="36859"/>
    <cellStyle name="20% - Accent2 2 11 3 2 5" xfId="21261"/>
    <cellStyle name="20% - Accent2 2 11 3 2 5 2" xfId="39139"/>
    <cellStyle name="20% - Accent2 2 11 3 2 6" xfId="30202"/>
    <cellStyle name="20% - Accent2 2 11 3 2 7" xfId="50650"/>
    <cellStyle name="20% - Accent2 2 11 3 3" xfId="9427"/>
    <cellStyle name="20% - Accent2 2 11 3 3 2" xfId="11855"/>
    <cellStyle name="20% - Accent2 2 11 3 3 2 2" xfId="22747"/>
    <cellStyle name="20% - Accent2 2 11 3 3 2 2 2" xfId="40625"/>
    <cellStyle name="20% - Accent2 2 11 3 3 2 3" xfId="31688"/>
    <cellStyle name="20% - Accent2 2 11 3 3 3" xfId="14074"/>
    <cellStyle name="20% - Accent2 2 11 3 3 3 2" xfId="24966"/>
    <cellStyle name="20% - Accent2 2 11 3 3 3 2 2" xfId="42844"/>
    <cellStyle name="20% - Accent2 2 11 3 3 3 3" xfId="33907"/>
    <cellStyle name="20% - Accent2 2 11 3 3 4" xfId="16518"/>
    <cellStyle name="20% - Accent2 2 11 3 3 4 2" xfId="27185"/>
    <cellStyle name="20% - Accent2 2 11 3 3 4 2 2" xfId="45063"/>
    <cellStyle name="20% - Accent2 2 11 3 3 4 3" xfId="36126"/>
    <cellStyle name="20% - Accent2 2 11 3 3 5" xfId="20528"/>
    <cellStyle name="20% - Accent2 2 11 3 3 5 2" xfId="38406"/>
    <cellStyle name="20% - Accent2 2 11 3 3 6" xfId="29469"/>
    <cellStyle name="20% - Accent2 2 11 3 3 7" xfId="53537"/>
    <cellStyle name="20% - Accent2 2 11 3 4" xfId="10905"/>
    <cellStyle name="20% - Accent2 2 11 3 4 2" xfId="22004"/>
    <cellStyle name="20% - Accent2 2 11 3 4 2 2" xfId="39882"/>
    <cellStyle name="20% - Accent2 2 11 3 4 3" xfId="30945"/>
    <cellStyle name="20% - Accent2 2 11 3 4 4" xfId="47491"/>
    <cellStyle name="20% - Accent2 2 11 3 5" xfId="13331"/>
    <cellStyle name="20% - Accent2 2 11 3 5 2" xfId="24223"/>
    <cellStyle name="20% - Accent2 2 11 3 5 2 2" xfId="42101"/>
    <cellStyle name="20% - Accent2 2 11 3 5 3" xfId="33164"/>
    <cellStyle name="20% - Accent2 2 11 3 6" xfId="15552"/>
    <cellStyle name="20% - Accent2 2 11 3 6 2" xfId="26442"/>
    <cellStyle name="20% - Accent2 2 11 3 6 2 2" xfId="44320"/>
    <cellStyle name="20% - Accent2 2 11 3 6 3" xfId="35383"/>
    <cellStyle name="20% - Accent2 2 11 3 7" xfId="19785"/>
    <cellStyle name="20% - Accent2 2 11 3 7 2" xfId="37663"/>
    <cellStyle name="20% - Accent2 2 11 3 8" xfId="28714"/>
    <cellStyle name="20% - Accent2 2 11 3 9" xfId="46675"/>
    <cellStyle name="20% - Accent2 2 11 4" xfId="4972"/>
    <cellStyle name="20% - Accent2 2 11 4 2" xfId="10161"/>
    <cellStyle name="20% - Accent2 2 11 4 2 2" xfId="12589"/>
    <cellStyle name="20% - Accent2 2 11 4 2 2 2" xfId="23481"/>
    <cellStyle name="20% - Accent2 2 11 4 2 2 2 2" xfId="41359"/>
    <cellStyle name="20% - Accent2 2 11 4 2 2 3" xfId="32422"/>
    <cellStyle name="20% - Accent2 2 11 4 2 2 4" xfId="55985"/>
    <cellStyle name="20% - Accent2 2 11 4 2 3" xfId="14808"/>
    <cellStyle name="20% - Accent2 2 11 4 2 3 2" xfId="25700"/>
    <cellStyle name="20% - Accent2 2 11 4 2 3 2 2" xfId="43578"/>
    <cellStyle name="20% - Accent2 2 11 4 2 3 3" xfId="34641"/>
    <cellStyle name="20% - Accent2 2 11 4 2 4" xfId="17252"/>
    <cellStyle name="20% - Accent2 2 11 4 2 4 2" xfId="27919"/>
    <cellStyle name="20% - Accent2 2 11 4 2 4 2 2" xfId="45797"/>
    <cellStyle name="20% - Accent2 2 11 4 2 4 3" xfId="36860"/>
    <cellStyle name="20% - Accent2 2 11 4 2 5" xfId="21262"/>
    <cellStyle name="20% - Accent2 2 11 4 2 5 2" xfId="39140"/>
    <cellStyle name="20% - Accent2 2 11 4 2 6" xfId="30203"/>
    <cellStyle name="20% - Accent2 2 11 4 2 7" xfId="50651"/>
    <cellStyle name="20% - Accent2 2 11 4 3" xfId="9428"/>
    <cellStyle name="20% - Accent2 2 11 4 3 2" xfId="11856"/>
    <cellStyle name="20% - Accent2 2 11 4 3 2 2" xfId="22748"/>
    <cellStyle name="20% - Accent2 2 11 4 3 2 2 2" xfId="40626"/>
    <cellStyle name="20% - Accent2 2 11 4 3 2 3" xfId="31689"/>
    <cellStyle name="20% - Accent2 2 11 4 3 3" xfId="14075"/>
    <cellStyle name="20% - Accent2 2 11 4 3 3 2" xfId="24967"/>
    <cellStyle name="20% - Accent2 2 11 4 3 3 2 2" xfId="42845"/>
    <cellStyle name="20% - Accent2 2 11 4 3 3 3" xfId="33908"/>
    <cellStyle name="20% - Accent2 2 11 4 3 4" xfId="16519"/>
    <cellStyle name="20% - Accent2 2 11 4 3 4 2" xfId="27186"/>
    <cellStyle name="20% - Accent2 2 11 4 3 4 2 2" xfId="45064"/>
    <cellStyle name="20% - Accent2 2 11 4 3 4 3" xfId="36127"/>
    <cellStyle name="20% - Accent2 2 11 4 3 5" xfId="20529"/>
    <cellStyle name="20% - Accent2 2 11 4 3 5 2" xfId="38407"/>
    <cellStyle name="20% - Accent2 2 11 4 3 6" xfId="29470"/>
    <cellStyle name="20% - Accent2 2 11 4 3 7" xfId="53538"/>
    <cellStyle name="20% - Accent2 2 11 4 4" xfId="10906"/>
    <cellStyle name="20% - Accent2 2 11 4 4 2" xfId="22005"/>
    <cellStyle name="20% - Accent2 2 11 4 4 2 2" xfId="39883"/>
    <cellStyle name="20% - Accent2 2 11 4 4 3" xfId="30946"/>
    <cellStyle name="20% - Accent2 2 11 4 4 4" xfId="47492"/>
    <cellStyle name="20% - Accent2 2 11 4 5" xfId="13332"/>
    <cellStyle name="20% - Accent2 2 11 4 5 2" xfId="24224"/>
    <cellStyle name="20% - Accent2 2 11 4 5 2 2" xfId="42102"/>
    <cellStyle name="20% - Accent2 2 11 4 5 3" xfId="33165"/>
    <cellStyle name="20% - Accent2 2 11 4 6" xfId="15553"/>
    <cellStyle name="20% - Accent2 2 11 4 6 2" xfId="26443"/>
    <cellStyle name="20% - Accent2 2 11 4 6 2 2" xfId="44321"/>
    <cellStyle name="20% - Accent2 2 11 4 6 3" xfId="35384"/>
    <cellStyle name="20% - Accent2 2 11 4 7" xfId="19786"/>
    <cellStyle name="20% - Accent2 2 11 4 7 2" xfId="37664"/>
    <cellStyle name="20% - Accent2 2 11 4 8" xfId="28715"/>
    <cellStyle name="20% - Accent2 2 11 4 9" xfId="46676"/>
    <cellStyle name="20% - Accent2 2 11 5" xfId="4973"/>
    <cellStyle name="20% - Accent2 2 11 5 2" xfId="10162"/>
    <cellStyle name="20% - Accent2 2 11 5 2 2" xfId="12590"/>
    <cellStyle name="20% - Accent2 2 11 5 2 2 2" xfId="23482"/>
    <cellStyle name="20% - Accent2 2 11 5 2 2 2 2" xfId="41360"/>
    <cellStyle name="20% - Accent2 2 11 5 2 2 3" xfId="32423"/>
    <cellStyle name="20% - Accent2 2 11 5 2 2 4" xfId="55986"/>
    <cellStyle name="20% - Accent2 2 11 5 2 3" xfId="14809"/>
    <cellStyle name="20% - Accent2 2 11 5 2 3 2" xfId="25701"/>
    <cellStyle name="20% - Accent2 2 11 5 2 3 2 2" xfId="43579"/>
    <cellStyle name="20% - Accent2 2 11 5 2 3 3" xfId="34642"/>
    <cellStyle name="20% - Accent2 2 11 5 2 4" xfId="17253"/>
    <cellStyle name="20% - Accent2 2 11 5 2 4 2" xfId="27920"/>
    <cellStyle name="20% - Accent2 2 11 5 2 4 2 2" xfId="45798"/>
    <cellStyle name="20% - Accent2 2 11 5 2 4 3" xfId="36861"/>
    <cellStyle name="20% - Accent2 2 11 5 2 5" xfId="21263"/>
    <cellStyle name="20% - Accent2 2 11 5 2 5 2" xfId="39141"/>
    <cellStyle name="20% - Accent2 2 11 5 2 6" xfId="30204"/>
    <cellStyle name="20% - Accent2 2 11 5 2 7" xfId="50652"/>
    <cellStyle name="20% - Accent2 2 11 5 3" xfId="9429"/>
    <cellStyle name="20% - Accent2 2 11 5 3 2" xfId="11857"/>
    <cellStyle name="20% - Accent2 2 11 5 3 2 2" xfId="22749"/>
    <cellStyle name="20% - Accent2 2 11 5 3 2 2 2" xfId="40627"/>
    <cellStyle name="20% - Accent2 2 11 5 3 2 3" xfId="31690"/>
    <cellStyle name="20% - Accent2 2 11 5 3 3" xfId="14076"/>
    <cellStyle name="20% - Accent2 2 11 5 3 3 2" xfId="24968"/>
    <cellStyle name="20% - Accent2 2 11 5 3 3 2 2" xfId="42846"/>
    <cellStyle name="20% - Accent2 2 11 5 3 3 3" xfId="33909"/>
    <cellStyle name="20% - Accent2 2 11 5 3 4" xfId="16520"/>
    <cellStyle name="20% - Accent2 2 11 5 3 4 2" xfId="27187"/>
    <cellStyle name="20% - Accent2 2 11 5 3 4 2 2" xfId="45065"/>
    <cellStyle name="20% - Accent2 2 11 5 3 4 3" xfId="36128"/>
    <cellStyle name="20% - Accent2 2 11 5 3 5" xfId="20530"/>
    <cellStyle name="20% - Accent2 2 11 5 3 5 2" xfId="38408"/>
    <cellStyle name="20% - Accent2 2 11 5 3 6" xfId="29471"/>
    <cellStyle name="20% - Accent2 2 11 5 3 7" xfId="53539"/>
    <cellStyle name="20% - Accent2 2 11 5 4" xfId="10907"/>
    <cellStyle name="20% - Accent2 2 11 5 4 2" xfId="22006"/>
    <cellStyle name="20% - Accent2 2 11 5 4 2 2" xfId="39884"/>
    <cellStyle name="20% - Accent2 2 11 5 4 3" xfId="30947"/>
    <cellStyle name="20% - Accent2 2 11 5 4 4" xfId="47493"/>
    <cellStyle name="20% - Accent2 2 11 5 5" xfId="13333"/>
    <cellStyle name="20% - Accent2 2 11 5 5 2" xfId="24225"/>
    <cellStyle name="20% - Accent2 2 11 5 5 2 2" xfId="42103"/>
    <cellStyle name="20% - Accent2 2 11 5 5 3" xfId="33166"/>
    <cellStyle name="20% - Accent2 2 11 5 6" xfId="15554"/>
    <cellStyle name="20% - Accent2 2 11 5 6 2" xfId="26444"/>
    <cellStyle name="20% - Accent2 2 11 5 6 2 2" xfId="44322"/>
    <cellStyle name="20% - Accent2 2 11 5 6 3" xfId="35385"/>
    <cellStyle name="20% - Accent2 2 11 5 7" xfId="19787"/>
    <cellStyle name="20% - Accent2 2 11 5 7 2" xfId="37665"/>
    <cellStyle name="20% - Accent2 2 11 5 8" xfId="28716"/>
    <cellStyle name="20% - Accent2 2 11 5 9" xfId="46677"/>
    <cellStyle name="20% - Accent2 2 12" xfId="4974"/>
    <cellStyle name="20% - Accent2 2 13" xfId="4975"/>
    <cellStyle name="20% - Accent2 2 14" xfId="4976"/>
    <cellStyle name="20% - Accent2 2 15" xfId="4977"/>
    <cellStyle name="20% - Accent2 2 15 2" xfId="10163"/>
    <cellStyle name="20% - Accent2 2 15 2 2" xfId="12591"/>
    <cellStyle name="20% - Accent2 2 15 2 2 2" xfId="23483"/>
    <cellStyle name="20% - Accent2 2 15 2 2 2 2" xfId="41361"/>
    <cellStyle name="20% - Accent2 2 15 2 2 3" xfId="32424"/>
    <cellStyle name="20% - Accent2 2 15 2 2 4" xfId="55987"/>
    <cellStyle name="20% - Accent2 2 15 2 3" xfId="14810"/>
    <cellStyle name="20% - Accent2 2 15 2 3 2" xfId="25702"/>
    <cellStyle name="20% - Accent2 2 15 2 3 2 2" xfId="43580"/>
    <cellStyle name="20% - Accent2 2 15 2 3 3" xfId="34643"/>
    <cellStyle name="20% - Accent2 2 15 2 4" xfId="17254"/>
    <cellStyle name="20% - Accent2 2 15 2 4 2" xfId="27921"/>
    <cellStyle name="20% - Accent2 2 15 2 4 2 2" xfId="45799"/>
    <cellStyle name="20% - Accent2 2 15 2 4 3" xfId="36862"/>
    <cellStyle name="20% - Accent2 2 15 2 5" xfId="21264"/>
    <cellStyle name="20% - Accent2 2 15 2 5 2" xfId="39142"/>
    <cellStyle name="20% - Accent2 2 15 2 6" xfId="30205"/>
    <cellStyle name="20% - Accent2 2 15 2 7" xfId="50653"/>
    <cellStyle name="20% - Accent2 2 15 3" xfId="9430"/>
    <cellStyle name="20% - Accent2 2 15 3 2" xfId="11858"/>
    <cellStyle name="20% - Accent2 2 15 3 2 2" xfId="22750"/>
    <cellStyle name="20% - Accent2 2 15 3 2 2 2" xfId="40628"/>
    <cellStyle name="20% - Accent2 2 15 3 2 3" xfId="31691"/>
    <cellStyle name="20% - Accent2 2 15 3 3" xfId="14077"/>
    <cellStyle name="20% - Accent2 2 15 3 3 2" xfId="24969"/>
    <cellStyle name="20% - Accent2 2 15 3 3 2 2" xfId="42847"/>
    <cellStyle name="20% - Accent2 2 15 3 3 3" xfId="33910"/>
    <cellStyle name="20% - Accent2 2 15 3 4" xfId="16521"/>
    <cellStyle name="20% - Accent2 2 15 3 4 2" xfId="27188"/>
    <cellStyle name="20% - Accent2 2 15 3 4 2 2" xfId="45066"/>
    <cellStyle name="20% - Accent2 2 15 3 4 3" xfId="36129"/>
    <cellStyle name="20% - Accent2 2 15 3 5" xfId="20531"/>
    <cellStyle name="20% - Accent2 2 15 3 5 2" xfId="38409"/>
    <cellStyle name="20% - Accent2 2 15 3 6" xfId="29472"/>
    <cellStyle name="20% - Accent2 2 15 3 7" xfId="53540"/>
    <cellStyle name="20% - Accent2 2 15 4" xfId="10908"/>
    <cellStyle name="20% - Accent2 2 15 4 2" xfId="22007"/>
    <cellStyle name="20% - Accent2 2 15 4 2 2" xfId="39885"/>
    <cellStyle name="20% - Accent2 2 15 4 3" xfId="30948"/>
    <cellStyle name="20% - Accent2 2 15 4 4" xfId="47494"/>
    <cellStyle name="20% - Accent2 2 15 5" xfId="13334"/>
    <cellStyle name="20% - Accent2 2 15 5 2" xfId="24226"/>
    <cellStyle name="20% - Accent2 2 15 5 2 2" xfId="42104"/>
    <cellStyle name="20% - Accent2 2 15 5 3" xfId="33167"/>
    <cellStyle name="20% - Accent2 2 15 6" xfId="15555"/>
    <cellStyle name="20% - Accent2 2 15 6 2" xfId="26445"/>
    <cellStyle name="20% - Accent2 2 15 6 2 2" xfId="44323"/>
    <cellStyle name="20% - Accent2 2 15 6 3" xfId="35386"/>
    <cellStyle name="20% - Accent2 2 15 7" xfId="19788"/>
    <cellStyle name="20% - Accent2 2 15 7 2" xfId="37666"/>
    <cellStyle name="20% - Accent2 2 15 8" xfId="28717"/>
    <cellStyle name="20% - Accent2 2 15 9" xfId="46678"/>
    <cellStyle name="20% - Accent2 2 16" xfId="4978"/>
    <cellStyle name="20% - Accent2 2 17" xfId="4967"/>
    <cellStyle name="20% - Accent2 2 18" xfId="56774"/>
    <cellStyle name="20% - Accent2 2 2" xfId="258"/>
    <cellStyle name="20% - Accent2 2 2 10" xfId="10164"/>
    <cellStyle name="20% - Accent2 2 2 10 2" xfId="12592"/>
    <cellStyle name="20% - Accent2 2 2 10 2 2" xfId="23484"/>
    <cellStyle name="20% - Accent2 2 2 10 2 2 2" xfId="41362"/>
    <cellStyle name="20% - Accent2 2 2 10 2 3" xfId="32425"/>
    <cellStyle name="20% - Accent2 2 2 10 2 4" xfId="55988"/>
    <cellStyle name="20% - Accent2 2 2 10 3" xfId="14811"/>
    <cellStyle name="20% - Accent2 2 2 10 3 2" xfId="25703"/>
    <cellStyle name="20% - Accent2 2 2 10 3 2 2" xfId="43581"/>
    <cellStyle name="20% - Accent2 2 2 10 3 3" xfId="34644"/>
    <cellStyle name="20% - Accent2 2 2 10 4" xfId="17255"/>
    <cellStyle name="20% - Accent2 2 2 10 4 2" xfId="27922"/>
    <cellStyle name="20% - Accent2 2 2 10 4 2 2" xfId="45800"/>
    <cellStyle name="20% - Accent2 2 2 10 4 3" xfId="36863"/>
    <cellStyle name="20% - Accent2 2 2 10 5" xfId="21265"/>
    <cellStyle name="20% - Accent2 2 2 10 5 2" xfId="39143"/>
    <cellStyle name="20% - Accent2 2 2 10 6" xfId="30206"/>
    <cellStyle name="20% - Accent2 2 2 10 7" xfId="50654"/>
    <cellStyle name="20% - Accent2 2 2 11" xfId="9431"/>
    <cellStyle name="20% - Accent2 2 2 11 2" xfId="11859"/>
    <cellStyle name="20% - Accent2 2 2 11 2 2" xfId="22751"/>
    <cellStyle name="20% - Accent2 2 2 11 2 2 2" xfId="40629"/>
    <cellStyle name="20% - Accent2 2 2 11 2 3" xfId="31692"/>
    <cellStyle name="20% - Accent2 2 2 11 3" xfId="14078"/>
    <cellStyle name="20% - Accent2 2 2 11 3 2" xfId="24970"/>
    <cellStyle name="20% - Accent2 2 2 11 3 2 2" xfId="42848"/>
    <cellStyle name="20% - Accent2 2 2 11 3 3" xfId="33911"/>
    <cellStyle name="20% - Accent2 2 2 11 4" xfId="16522"/>
    <cellStyle name="20% - Accent2 2 2 11 4 2" xfId="27189"/>
    <cellStyle name="20% - Accent2 2 2 11 4 2 2" xfId="45067"/>
    <cellStyle name="20% - Accent2 2 2 11 4 3" xfId="36130"/>
    <cellStyle name="20% - Accent2 2 2 11 5" xfId="20532"/>
    <cellStyle name="20% - Accent2 2 2 11 5 2" xfId="38410"/>
    <cellStyle name="20% - Accent2 2 2 11 6" xfId="29473"/>
    <cellStyle name="20% - Accent2 2 2 11 7" xfId="53541"/>
    <cellStyle name="20% - Accent2 2 2 12" xfId="10909"/>
    <cellStyle name="20% - Accent2 2 2 12 2" xfId="22008"/>
    <cellStyle name="20% - Accent2 2 2 12 2 2" xfId="39886"/>
    <cellStyle name="20% - Accent2 2 2 12 3" xfId="30949"/>
    <cellStyle name="20% - Accent2 2 2 12 4" xfId="47495"/>
    <cellStyle name="20% - Accent2 2 2 13" xfId="13335"/>
    <cellStyle name="20% - Accent2 2 2 13 2" xfId="24227"/>
    <cellStyle name="20% - Accent2 2 2 13 2 2" xfId="42105"/>
    <cellStyle name="20% - Accent2 2 2 13 3" xfId="33168"/>
    <cellStyle name="20% - Accent2 2 2 13 4" xfId="56683"/>
    <cellStyle name="20% - Accent2 2 2 14" xfId="15556"/>
    <cellStyle name="20% - Accent2 2 2 14 2" xfId="26446"/>
    <cellStyle name="20% - Accent2 2 2 14 2 2" xfId="44324"/>
    <cellStyle name="20% - Accent2 2 2 14 3" xfId="35387"/>
    <cellStyle name="20% - Accent2 2 2 15" xfId="19789"/>
    <cellStyle name="20% - Accent2 2 2 15 2" xfId="37667"/>
    <cellStyle name="20% - Accent2 2 2 16" xfId="28718"/>
    <cellStyle name="20% - Accent2 2 2 17" xfId="46679"/>
    <cellStyle name="20% - Accent2 2 2 2" xfId="4979"/>
    <cellStyle name="20% - Accent2 2 2 2 2" xfId="10165"/>
    <cellStyle name="20% - Accent2 2 2 2 2 2" xfId="12593"/>
    <cellStyle name="20% - Accent2 2 2 2 2 2 2" xfId="23485"/>
    <cellStyle name="20% - Accent2 2 2 2 2 2 2 2" xfId="41363"/>
    <cellStyle name="20% - Accent2 2 2 2 2 2 3" xfId="32426"/>
    <cellStyle name="20% - Accent2 2 2 2 2 2 4" xfId="55989"/>
    <cellStyle name="20% - Accent2 2 2 2 2 3" xfId="14812"/>
    <cellStyle name="20% - Accent2 2 2 2 2 3 2" xfId="25704"/>
    <cellStyle name="20% - Accent2 2 2 2 2 3 2 2" xfId="43582"/>
    <cellStyle name="20% - Accent2 2 2 2 2 3 3" xfId="34645"/>
    <cellStyle name="20% - Accent2 2 2 2 2 4" xfId="17256"/>
    <cellStyle name="20% - Accent2 2 2 2 2 4 2" xfId="27923"/>
    <cellStyle name="20% - Accent2 2 2 2 2 4 2 2" xfId="45801"/>
    <cellStyle name="20% - Accent2 2 2 2 2 4 3" xfId="36864"/>
    <cellStyle name="20% - Accent2 2 2 2 2 5" xfId="21266"/>
    <cellStyle name="20% - Accent2 2 2 2 2 5 2" xfId="39144"/>
    <cellStyle name="20% - Accent2 2 2 2 2 6" xfId="30207"/>
    <cellStyle name="20% - Accent2 2 2 2 2 7" xfId="50655"/>
    <cellStyle name="20% - Accent2 2 2 2 3" xfId="9432"/>
    <cellStyle name="20% - Accent2 2 2 2 3 2" xfId="11860"/>
    <cellStyle name="20% - Accent2 2 2 2 3 2 2" xfId="22752"/>
    <cellStyle name="20% - Accent2 2 2 2 3 2 2 2" xfId="40630"/>
    <cellStyle name="20% - Accent2 2 2 2 3 2 3" xfId="31693"/>
    <cellStyle name="20% - Accent2 2 2 2 3 3" xfId="14079"/>
    <cellStyle name="20% - Accent2 2 2 2 3 3 2" xfId="24971"/>
    <cellStyle name="20% - Accent2 2 2 2 3 3 2 2" xfId="42849"/>
    <cellStyle name="20% - Accent2 2 2 2 3 3 3" xfId="33912"/>
    <cellStyle name="20% - Accent2 2 2 2 3 4" xfId="16523"/>
    <cellStyle name="20% - Accent2 2 2 2 3 4 2" xfId="27190"/>
    <cellStyle name="20% - Accent2 2 2 2 3 4 2 2" xfId="45068"/>
    <cellStyle name="20% - Accent2 2 2 2 3 4 3" xfId="36131"/>
    <cellStyle name="20% - Accent2 2 2 2 3 5" xfId="20533"/>
    <cellStyle name="20% - Accent2 2 2 2 3 5 2" xfId="38411"/>
    <cellStyle name="20% - Accent2 2 2 2 3 6" xfId="29474"/>
    <cellStyle name="20% - Accent2 2 2 2 3 7" xfId="53542"/>
    <cellStyle name="20% - Accent2 2 2 2 4" xfId="10910"/>
    <cellStyle name="20% - Accent2 2 2 2 4 2" xfId="22009"/>
    <cellStyle name="20% - Accent2 2 2 2 4 2 2" xfId="39887"/>
    <cellStyle name="20% - Accent2 2 2 2 4 3" xfId="30950"/>
    <cellStyle name="20% - Accent2 2 2 2 4 4" xfId="47496"/>
    <cellStyle name="20% - Accent2 2 2 2 5" xfId="13336"/>
    <cellStyle name="20% - Accent2 2 2 2 5 2" xfId="24228"/>
    <cellStyle name="20% - Accent2 2 2 2 5 2 2" xfId="42106"/>
    <cellStyle name="20% - Accent2 2 2 2 5 3" xfId="33169"/>
    <cellStyle name="20% - Accent2 2 2 2 6" xfId="15557"/>
    <cellStyle name="20% - Accent2 2 2 2 6 2" xfId="26447"/>
    <cellStyle name="20% - Accent2 2 2 2 6 2 2" xfId="44325"/>
    <cellStyle name="20% - Accent2 2 2 2 6 3" xfId="35388"/>
    <cellStyle name="20% - Accent2 2 2 2 7" xfId="19790"/>
    <cellStyle name="20% - Accent2 2 2 2 7 2" xfId="37668"/>
    <cellStyle name="20% - Accent2 2 2 2 8" xfId="28719"/>
    <cellStyle name="20% - Accent2 2 2 2 9" xfId="46680"/>
    <cellStyle name="20% - Accent2 2 2 3" xfId="4980"/>
    <cellStyle name="20% - Accent2 2 2 3 2" xfId="10166"/>
    <cellStyle name="20% - Accent2 2 2 3 2 2" xfId="12594"/>
    <cellStyle name="20% - Accent2 2 2 3 2 2 2" xfId="23486"/>
    <cellStyle name="20% - Accent2 2 2 3 2 2 2 2" xfId="41364"/>
    <cellStyle name="20% - Accent2 2 2 3 2 2 3" xfId="32427"/>
    <cellStyle name="20% - Accent2 2 2 3 2 2 4" xfId="55990"/>
    <cellStyle name="20% - Accent2 2 2 3 2 3" xfId="14813"/>
    <cellStyle name="20% - Accent2 2 2 3 2 3 2" xfId="25705"/>
    <cellStyle name="20% - Accent2 2 2 3 2 3 2 2" xfId="43583"/>
    <cellStyle name="20% - Accent2 2 2 3 2 3 3" xfId="34646"/>
    <cellStyle name="20% - Accent2 2 2 3 2 4" xfId="17257"/>
    <cellStyle name="20% - Accent2 2 2 3 2 4 2" xfId="27924"/>
    <cellStyle name="20% - Accent2 2 2 3 2 4 2 2" xfId="45802"/>
    <cellStyle name="20% - Accent2 2 2 3 2 4 3" xfId="36865"/>
    <cellStyle name="20% - Accent2 2 2 3 2 5" xfId="21267"/>
    <cellStyle name="20% - Accent2 2 2 3 2 5 2" xfId="39145"/>
    <cellStyle name="20% - Accent2 2 2 3 2 6" xfId="30208"/>
    <cellStyle name="20% - Accent2 2 2 3 2 7" xfId="50656"/>
    <cellStyle name="20% - Accent2 2 2 3 3" xfId="9433"/>
    <cellStyle name="20% - Accent2 2 2 3 3 2" xfId="11861"/>
    <cellStyle name="20% - Accent2 2 2 3 3 2 2" xfId="22753"/>
    <cellStyle name="20% - Accent2 2 2 3 3 2 2 2" xfId="40631"/>
    <cellStyle name="20% - Accent2 2 2 3 3 2 3" xfId="31694"/>
    <cellStyle name="20% - Accent2 2 2 3 3 3" xfId="14080"/>
    <cellStyle name="20% - Accent2 2 2 3 3 3 2" xfId="24972"/>
    <cellStyle name="20% - Accent2 2 2 3 3 3 2 2" xfId="42850"/>
    <cellStyle name="20% - Accent2 2 2 3 3 3 3" xfId="33913"/>
    <cellStyle name="20% - Accent2 2 2 3 3 4" xfId="16524"/>
    <cellStyle name="20% - Accent2 2 2 3 3 4 2" xfId="27191"/>
    <cellStyle name="20% - Accent2 2 2 3 3 4 2 2" xfId="45069"/>
    <cellStyle name="20% - Accent2 2 2 3 3 4 3" xfId="36132"/>
    <cellStyle name="20% - Accent2 2 2 3 3 5" xfId="20534"/>
    <cellStyle name="20% - Accent2 2 2 3 3 5 2" xfId="38412"/>
    <cellStyle name="20% - Accent2 2 2 3 3 6" xfId="29475"/>
    <cellStyle name="20% - Accent2 2 2 3 3 7" xfId="53543"/>
    <cellStyle name="20% - Accent2 2 2 3 4" xfId="10911"/>
    <cellStyle name="20% - Accent2 2 2 3 4 2" xfId="22010"/>
    <cellStyle name="20% - Accent2 2 2 3 4 2 2" xfId="39888"/>
    <cellStyle name="20% - Accent2 2 2 3 4 3" xfId="30951"/>
    <cellStyle name="20% - Accent2 2 2 3 4 4" xfId="47497"/>
    <cellStyle name="20% - Accent2 2 2 3 5" xfId="13337"/>
    <cellStyle name="20% - Accent2 2 2 3 5 2" xfId="24229"/>
    <cellStyle name="20% - Accent2 2 2 3 5 2 2" xfId="42107"/>
    <cellStyle name="20% - Accent2 2 2 3 5 3" xfId="33170"/>
    <cellStyle name="20% - Accent2 2 2 3 6" xfId="15558"/>
    <cellStyle name="20% - Accent2 2 2 3 6 2" xfId="26448"/>
    <cellStyle name="20% - Accent2 2 2 3 6 2 2" xfId="44326"/>
    <cellStyle name="20% - Accent2 2 2 3 6 3" xfId="35389"/>
    <cellStyle name="20% - Accent2 2 2 3 7" xfId="19791"/>
    <cellStyle name="20% - Accent2 2 2 3 7 2" xfId="37669"/>
    <cellStyle name="20% - Accent2 2 2 3 8" xfId="28720"/>
    <cellStyle name="20% - Accent2 2 2 3 9" xfId="46681"/>
    <cellStyle name="20% - Accent2 2 2 4" xfId="4981"/>
    <cellStyle name="20% - Accent2 2 2 4 2" xfId="10167"/>
    <cellStyle name="20% - Accent2 2 2 4 2 2" xfId="12595"/>
    <cellStyle name="20% - Accent2 2 2 4 2 2 2" xfId="23487"/>
    <cellStyle name="20% - Accent2 2 2 4 2 2 2 2" xfId="41365"/>
    <cellStyle name="20% - Accent2 2 2 4 2 2 3" xfId="32428"/>
    <cellStyle name="20% - Accent2 2 2 4 2 2 4" xfId="55991"/>
    <cellStyle name="20% - Accent2 2 2 4 2 3" xfId="14814"/>
    <cellStyle name="20% - Accent2 2 2 4 2 3 2" xfId="25706"/>
    <cellStyle name="20% - Accent2 2 2 4 2 3 2 2" xfId="43584"/>
    <cellStyle name="20% - Accent2 2 2 4 2 3 3" xfId="34647"/>
    <cellStyle name="20% - Accent2 2 2 4 2 4" xfId="17258"/>
    <cellStyle name="20% - Accent2 2 2 4 2 4 2" xfId="27925"/>
    <cellStyle name="20% - Accent2 2 2 4 2 4 2 2" xfId="45803"/>
    <cellStyle name="20% - Accent2 2 2 4 2 4 3" xfId="36866"/>
    <cellStyle name="20% - Accent2 2 2 4 2 5" xfId="21268"/>
    <cellStyle name="20% - Accent2 2 2 4 2 5 2" xfId="39146"/>
    <cellStyle name="20% - Accent2 2 2 4 2 6" xfId="30209"/>
    <cellStyle name="20% - Accent2 2 2 4 2 7" xfId="50657"/>
    <cellStyle name="20% - Accent2 2 2 4 3" xfId="9434"/>
    <cellStyle name="20% - Accent2 2 2 4 3 2" xfId="11862"/>
    <cellStyle name="20% - Accent2 2 2 4 3 2 2" xfId="22754"/>
    <cellStyle name="20% - Accent2 2 2 4 3 2 2 2" xfId="40632"/>
    <cellStyle name="20% - Accent2 2 2 4 3 2 3" xfId="31695"/>
    <cellStyle name="20% - Accent2 2 2 4 3 3" xfId="14081"/>
    <cellStyle name="20% - Accent2 2 2 4 3 3 2" xfId="24973"/>
    <cellStyle name="20% - Accent2 2 2 4 3 3 2 2" xfId="42851"/>
    <cellStyle name="20% - Accent2 2 2 4 3 3 3" xfId="33914"/>
    <cellStyle name="20% - Accent2 2 2 4 3 4" xfId="16525"/>
    <cellStyle name="20% - Accent2 2 2 4 3 4 2" xfId="27192"/>
    <cellStyle name="20% - Accent2 2 2 4 3 4 2 2" xfId="45070"/>
    <cellStyle name="20% - Accent2 2 2 4 3 4 3" xfId="36133"/>
    <cellStyle name="20% - Accent2 2 2 4 3 5" xfId="20535"/>
    <cellStyle name="20% - Accent2 2 2 4 3 5 2" xfId="38413"/>
    <cellStyle name="20% - Accent2 2 2 4 3 6" xfId="29476"/>
    <cellStyle name="20% - Accent2 2 2 4 3 7" xfId="53544"/>
    <cellStyle name="20% - Accent2 2 2 4 4" xfId="10912"/>
    <cellStyle name="20% - Accent2 2 2 4 4 2" xfId="22011"/>
    <cellStyle name="20% - Accent2 2 2 4 4 2 2" xfId="39889"/>
    <cellStyle name="20% - Accent2 2 2 4 4 3" xfId="30952"/>
    <cellStyle name="20% - Accent2 2 2 4 4 4" xfId="47498"/>
    <cellStyle name="20% - Accent2 2 2 4 5" xfId="13338"/>
    <cellStyle name="20% - Accent2 2 2 4 5 2" xfId="24230"/>
    <cellStyle name="20% - Accent2 2 2 4 5 2 2" xfId="42108"/>
    <cellStyle name="20% - Accent2 2 2 4 5 3" xfId="33171"/>
    <cellStyle name="20% - Accent2 2 2 4 6" xfId="15559"/>
    <cellStyle name="20% - Accent2 2 2 4 6 2" xfId="26449"/>
    <cellStyle name="20% - Accent2 2 2 4 6 2 2" xfId="44327"/>
    <cellStyle name="20% - Accent2 2 2 4 6 3" xfId="35390"/>
    <cellStyle name="20% - Accent2 2 2 4 7" xfId="19792"/>
    <cellStyle name="20% - Accent2 2 2 4 7 2" xfId="37670"/>
    <cellStyle name="20% - Accent2 2 2 4 8" xfId="28721"/>
    <cellStyle name="20% - Accent2 2 2 4 9" xfId="46682"/>
    <cellStyle name="20% - Accent2 2 2 5" xfId="4982"/>
    <cellStyle name="20% - Accent2 2 2 5 2" xfId="10168"/>
    <cellStyle name="20% - Accent2 2 2 5 2 2" xfId="12596"/>
    <cellStyle name="20% - Accent2 2 2 5 2 2 2" xfId="23488"/>
    <cellStyle name="20% - Accent2 2 2 5 2 2 2 2" xfId="41366"/>
    <cellStyle name="20% - Accent2 2 2 5 2 2 3" xfId="32429"/>
    <cellStyle name="20% - Accent2 2 2 5 2 2 4" xfId="55992"/>
    <cellStyle name="20% - Accent2 2 2 5 2 3" xfId="14815"/>
    <cellStyle name="20% - Accent2 2 2 5 2 3 2" xfId="25707"/>
    <cellStyle name="20% - Accent2 2 2 5 2 3 2 2" xfId="43585"/>
    <cellStyle name="20% - Accent2 2 2 5 2 3 3" xfId="34648"/>
    <cellStyle name="20% - Accent2 2 2 5 2 4" xfId="17259"/>
    <cellStyle name="20% - Accent2 2 2 5 2 4 2" xfId="27926"/>
    <cellStyle name="20% - Accent2 2 2 5 2 4 2 2" xfId="45804"/>
    <cellStyle name="20% - Accent2 2 2 5 2 4 3" xfId="36867"/>
    <cellStyle name="20% - Accent2 2 2 5 2 5" xfId="21269"/>
    <cellStyle name="20% - Accent2 2 2 5 2 5 2" xfId="39147"/>
    <cellStyle name="20% - Accent2 2 2 5 2 6" xfId="30210"/>
    <cellStyle name="20% - Accent2 2 2 5 2 7" xfId="50658"/>
    <cellStyle name="20% - Accent2 2 2 5 3" xfId="9435"/>
    <cellStyle name="20% - Accent2 2 2 5 3 2" xfId="11863"/>
    <cellStyle name="20% - Accent2 2 2 5 3 2 2" xfId="22755"/>
    <cellStyle name="20% - Accent2 2 2 5 3 2 2 2" xfId="40633"/>
    <cellStyle name="20% - Accent2 2 2 5 3 2 3" xfId="31696"/>
    <cellStyle name="20% - Accent2 2 2 5 3 3" xfId="14082"/>
    <cellStyle name="20% - Accent2 2 2 5 3 3 2" xfId="24974"/>
    <cellStyle name="20% - Accent2 2 2 5 3 3 2 2" xfId="42852"/>
    <cellStyle name="20% - Accent2 2 2 5 3 3 3" xfId="33915"/>
    <cellStyle name="20% - Accent2 2 2 5 3 4" xfId="16526"/>
    <cellStyle name="20% - Accent2 2 2 5 3 4 2" xfId="27193"/>
    <cellStyle name="20% - Accent2 2 2 5 3 4 2 2" xfId="45071"/>
    <cellStyle name="20% - Accent2 2 2 5 3 4 3" xfId="36134"/>
    <cellStyle name="20% - Accent2 2 2 5 3 5" xfId="20536"/>
    <cellStyle name="20% - Accent2 2 2 5 3 5 2" xfId="38414"/>
    <cellStyle name="20% - Accent2 2 2 5 3 6" xfId="29477"/>
    <cellStyle name="20% - Accent2 2 2 5 3 7" xfId="53545"/>
    <cellStyle name="20% - Accent2 2 2 5 4" xfId="10913"/>
    <cellStyle name="20% - Accent2 2 2 5 4 2" xfId="22012"/>
    <cellStyle name="20% - Accent2 2 2 5 4 2 2" xfId="39890"/>
    <cellStyle name="20% - Accent2 2 2 5 4 3" xfId="30953"/>
    <cellStyle name="20% - Accent2 2 2 5 4 4" xfId="47499"/>
    <cellStyle name="20% - Accent2 2 2 5 5" xfId="13339"/>
    <cellStyle name="20% - Accent2 2 2 5 5 2" xfId="24231"/>
    <cellStyle name="20% - Accent2 2 2 5 5 2 2" xfId="42109"/>
    <cellStyle name="20% - Accent2 2 2 5 5 3" xfId="33172"/>
    <cellStyle name="20% - Accent2 2 2 5 6" xfId="15560"/>
    <cellStyle name="20% - Accent2 2 2 5 6 2" xfId="26450"/>
    <cellStyle name="20% - Accent2 2 2 5 6 2 2" xfId="44328"/>
    <cellStyle name="20% - Accent2 2 2 5 6 3" xfId="35391"/>
    <cellStyle name="20% - Accent2 2 2 5 7" xfId="19793"/>
    <cellStyle name="20% - Accent2 2 2 5 7 2" xfId="37671"/>
    <cellStyle name="20% - Accent2 2 2 5 8" xfId="28722"/>
    <cellStyle name="20% - Accent2 2 2 5 9" xfId="46683"/>
    <cellStyle name="20% - Accent2 2 2 6" xfId="4983"/>
    <cellStyle name="20% - Accent2 2 2 6 2" xfId="10169"/>
    <cellStyle name="20% - Accent2 2 2 6 2 2" xfId="12597"/>
    <cellStyle name="20% - Accent2 2 2 6 2 2 2" xfId="23489"/>
    <cellStyle name="20% - Accent2 2 2 6 2 2 2 2" xfId="41367"/>
    <cellStyle name="20% - Accent2 2 2 6 2 2 3" xfId="32430"/>
    <cellStyle name="20% - Accent2 2 2 6 2 2 4" xfId="55993"/>
    <cellStyle name="20% - Accent2 2 2 6 2 3" xfId="14816"/>
    <cellStyle name="20% - Accent2 2 2 6 2 3 2" xfId="25708"/>
    <cellStyle name="20% - Accent2 2 2 6 2 3 2 2" xfId="43586"/>
    <cellStyle name="20% - Accent2 2 2 6 2 3 3" xfId="34649"/>
    <cellStyle name="20% - Accent2 2 2 6 2 4" xfId="17260"/>
    <cellStyle name="20% - Accent2 2 2 6 2 4 2" xfId="27927"/>
    <cellStyle name="20% - Accent2 2 2 6 2 4 2 2" xfId="45805"/>
    <cellStyle name="20% - Accent2 2 2 6 2 4 3" xfId="36868"/>
    <cellStyle name="20% - Accent2 2 2 6 2 5" xfId="21270"/>
    <cellStyle name="20% - Accent2 2 2 6 2 5 2" xfId="39148"/>
    <cellStyle name="20% - Accent2 2 2 6 2 6" xfId="30211"/>
    <cellStyle name="20% - Accent2 2 2 6 2 7" xfId="50659"/>
    <cellStyle name="20% - Accent2 2 2 6 3" xfId="9436"/>
    <cellStyle name="20% - Accent2 2 2 6 3 2" xfId="11864"/>
    <cellStyle name="20% - Accent2 2 2 6 3 2 2" xfId="22756"/>
    <cellStyle name="20% - Accent2 2 2 6 3 2 2 2" xfId="40634"/>
    <cellStyle name="20% - Accent2 2 2 6 3 2 3" xfId="31697"/>
    <cellStyle name="20% - Accent2 2 2 6 3 3" xfId="14083"/>
    <cellStyle name="20% - Accent2 2 2 6 3 3 2" xfId="24975"/>
    <cellStyle name="20% - Accent2 2 2 6 3 3 2 2" xfId="42853"/>
    <cellStyle name="20% - Accent2 2 2 6 3 3 3" xfId="33916"/>
    <cellStyle name="20% - Accent2 2 2 6 3 4" xfId="16527"/>
    <cellStyle name="20% - Accent2 2 2 6 3 4 2" xfId="27194"/>
    <cellStyle name="20% - Accent2 2 2 6 3 4 2 2" xfId="45072"/>
    <cellStyle name="20% - Accent2 2 2 6 3 4 3" xfId="36135"/>
    <cellStyle name="20% - Accent2 2 2 6 3 5" xfId="20537"/>
    <cellStyle name="20% - Accent2 2 2 6 3 5 2" xfId="38415"/>
    <cellStyle name="20% - Accent2 2 2 6 3 6" xfId="29478"/>
    <cellStyle name="20% - Accent2 2 2 6 3 7" xfId="53546"/>
    <cellStyle name="20% - Accent2 2 2 6 4" xfId="10914"/>
    <cellStyle name="20% - Accent2 2 2 6 4 2" xfId="22013"/>
    <cellStyle name="20% - Accent2 2 2 6 4 2 2" xfId="39891"/>
    <cellStyle name="20% - Accent2 2 2 6 4 3" xfId="30954"/>
    <cellStyle name="20% - Accent2 2 2 6 4 4" xfId="47500"/>
    <cellStyle name="20% - Accent2 2 2 6 5" xfId="13340"/>
    <cellStyle name="20% - Accent2 2 2 6 5 2" xfId="24232"/>
    <cellStyle name="20% - Accent2 2 2 6 5 2 2" xfId="42110"/>
    <cellStyle name="20% - Accent2 2 2 6 5 3" xfId="33173"/>
    <cellStyle name="20% - Accent2 2 2 6 6" xfId="15561"/>
    <cellStyle name="20% - Accent2 2 2 6 6 2" xfId="26451"/>
    <cellStyle name="20% - Accent2 2 2 6 6 2 2" xfId="44329"/>
    <cellStyle name="20% - Accent2 2 2 6 6 3" xfId="35392"/>
    <cellStyle name="20% - Accent2 2 2 6 7" xfId="19794"/>
    <cellStyle name="20% - Accent2 2 2 6 7 2" xfId="37672"/>
    <cellStyle name="20% - Accent2 2 2 6 8" xfId="28723"/>
    <cellStyle name="20% - Accent2 2 2 6 9" xfId="46684"/>
    <cellStyle name="20% - Accent2 2 2 7" xfId="4984"/>
    <cellStyle name="20% - Accent2 2 2 7 2" xfId="10170"/>
    <cellStyle name="20% - Accent2 2 2 7 2 2" xfId="12598"/>
    <cellStyle name="20% - Accent2 2 2 7 2 2 2" xfId="23490"/>
    <cellStyle name="20% - Accent2 2 2 7 2 2 2 2" xfId="41368"/>
    <cellStyle name="20% - Accent2 2 2 7 2 2 3" xfId="32431"/>
    <cellStyle name="20% - Accent2 2 2 7 2 2 4" xfId="55994"/>
    <cellStyle name="20% - Accent2 2 2 7 2 3" xfId="14817"/>
    <cellStyle name="20% - Accent2 2 2 7 2 3 2" xfId="25709"/>
    <cellStyle name="20% - Accent2 2 2 7 2 3 2 2" xfId="43587"/>
    <cellStyle name="20% - Accent2 2 2 7 2 3 3" xfId="34650"/>
    <cellStyle name="20% - Accent2 2 2 7 2 4" xfId="17261"/>
    <cellStyle name="20% - Accent2 2 2 7 2 4 2" xfId="27928"/>
    <cellStyle name="20% - Accent2 2 2 7 2 4 2 2" xfId="45806"/>
    <cellStyle name="20% - Accent2 2 2 7 2 4 3" xfId="36869"/>
    <cellStyle name="20% - Accent2 2 2 7 2 5" xfId="21271"/>
    <cellStyle name="20% - Accent2 2 2 7 2 5 2" xfId="39149"/>
    <cellStyle name="20% - Accent2 2 2 7 2 6" xfId="30212"/>
    <cellStyle name="20% - Accent2 2 2 7 2 7" xfId="50660"/>
    <cellStyle name="20% - Accent2 2 2 7 3" xfId="9437"/>
    <cellStyle name="20% - Accent2 2 2 7 3 2" xfId="11865"/>
    <cellStyle name="20% - Accent2 2 2 7 3 2 2" xfId="22757"/>
    <cellStyle name="20% - Accent2 2 2 7 3 2 2 2" xfId="40635"/>
    <cellStyle name="20% - Accent2 2 2 7 3 2 3" xfId="31698"/>
    <cellStyle name="20% - Accent2 2 2 7 3 3" xfId="14084"/>
    <cellStyle name="20% - Accent2 2 2 7 3 3 2" xfId="24976"/>
    <cellStyle name="20% - Accent2 2 2 7 3 3 2 2" xfId="42854"/>
    <cellStyle name="20% - Accent2 2 2 7 3 3 3" xfId="33917"/>
    <cellStyle name="20% - Accent2 2 2 7 3 4" xfId="16528"/>
    <cellStyle name="20% - Accent2 2 2 7 3 4 2" xfId="27195"/>
    <cellStyle name="20% - Accent2 2 2 7 3 4 2 2" xfId="45073"/>
    <cellStyle name="20% - Accent2 2 2 7 3 4 3" xfId="36136"/>
    <cellStyle name="20% - Accent2 2 2 7 3 5" xfId="20538"/>
    <cellStyle name="20% - Accent2 2 2 7 3 5 2" xfId="38416"/>
    <cellStyle name="20% - Accent2 2 2 7 3 6" xfId="29479"/>
    <cellStyle name="20% - Accent2 2 2 7 3 7" xfId="53547"/>
    <cellStyle name="20% - Accent2 2 2 7 4" xfId="10915"/>
    <cellStyle name="20% - Accent2 2 2 7 4 2" xfId="22014"/>
    <cellStyle name="20% - Accent2 2 2 7 4 2 2" xfId="39892"/>
    <cellStyle name="20% - Accent2 2 2 7 4 3" xfId="30955"/>
    <cellStyle name="20% - Accent2 2 2 7 4 4" xfId="47501"/>
    <cellStyle name="20% - Accent2 2 2 7 5" xfId="13341"/>
    <cellStyle name="20% - Accent2 2 2 7 5 2" xfId="24233"/>
    <cellStyle name="20% - Accent2 2 2 7 5 2 2" xfId="42111"/>
    <cellStyle name="20% - Accent2 2 2 7 5 3" xfId="33174"/>
    <cellStyle name="20% - Accent2 2 2 7 6" xfId="15562"/>
    <cellStyle name="20% - Accent2 2 2 7 6 2" xfId="26452"/>
    <cellStyle name="20% - Accent2 2 2 7 6 2 2" xfId="44330"/>
    <cellStyle name="20% - Accent2 2 2 7 6 3" xfId="35393"/>
    <cellStyle name="20% - Accent2 2 2 7 7" xfId="19795"/>
    <cellStyle name="20% - Accent2 2 2 7 7 2" xfId="37673"/>
    <cellStyle name="20% - Accent2 2 2 7 8" xfId="28724"/>
    <cellStyle name="20% - Accent2 2 2 7 9" xfId="46685"/>
    <cellStyle name="20% - Accent2 2 2 8" xfId="4985"/>
    <cellStyle name="20% - Accent2 2 2 8 2" xfId="10171"/>
    <cellStyle name="20% - Accent2 2 2 8 2 2" xfId="12599"/>
    <cellStyle name="20% - Accent2 2 2 8 2 2 2" xfId="23491"/>
    <cellStyle name="20% - Accent2 2 2 8 2 2 2 2" xfId="41369"/>
    <cellStyle name="20% - Accent2 2 2 8 2 2 3" xfId="32432"/>
    <cellStyle name="20% - Accent2 2 2 8 2 2 4" xfId="55995"/>
    <cellStyle name="20% - Accent2 2 2 8 2 3" xfId="14818"/>
    <cellStyle name="20% - Accent2 2 2 8 2 3 2" xfId="25710"/>
    <cellStyle name="20% - Accent2 2 2 8 2 3 2 2" xfId="43588"/>
    <cellStyle name="20% - Accent2 2 2 8 2 3 3" xfId="34651"/>
    <cellStyle name="20% - Accent2 2 2 8 2 4" xfId="17262"/>
    <cellStyle name="20% - Accent2 2 2 8 2 4 2" xfId="27929"/>
    <cellStyle name="20% - Accent2 2 2 8 2 4 2 2" xfId="45807"/>
    <cellStyle name="20% - Accent2 2 2 8 2 4 3" xfId="36870"/>
    <cellStyle name="20% - Accent2 2 2 8 2 5" xfId="21272"/>
    <cellStyle name="20% - Accent2 2 2 8 2 5 2" xfId="39150"/>
    <cellStyle name="20% - Accent2 2 2 8 2 6" xfId="30213"/>
    <cellStyle name="20% - Accent2 2 2 8 2 7" xfId="50661"/>
    <cellStyle name="20% - Accent2 2 2 8 3" xfId="9438"/>
    <cellStyle name="20% - Accent2 2 2 8 3 2" xfId="11866"/>
    <cellStyle name="20% - Accent2 2 2 8 3 2 2" xfId="22758"/>
    <cellStyle name="20% - Accent2 2 2 8 3 2 2 2" xfId="40636"/>
    <cellStyle name="20% - Accent2 2 2 8 3 2 3" xfId="31699"/>
    <cellStyle name="20% - Accent2 2 2 8 3 3" xfId="14085"/>
    <cellStyle name="20% - Accent2 2 2 8 3 3 2" xfId="24977"/>
    <cellStyle name="20% - Accent2 2 2 8 3 3 2 2" xfId="42855"/>
    <cellStyle name="20% - Accent2 2 2 8 3 3 3" xfId="33918"/>
    <cellStyle name="20% - Accent2 2 2 8 3 4" xfId="16529"/>
    <cellStyle name="20% - Accent2 2 2 8 3 4 2" xfId="27196"/>
    <cellStyle name="20% - Accent2 2 2 8 3 4 2 2" xfId="45074"/>
    <cellStyle name="20% - Accent2 2 2 8 3 4 3" xfId="36137"/>
    <cellStyle name="20% - Accent2 2 2 8 3 5" xfId="20539"/>
    <cellStyle name="20% - Accent2 2 2 8 3 5 2" xfId="38417"/>
    <cellStyle name="20% - Accent2 2 2 8 3 6" xfId="29480"/>
    <cellStyle name="20% - Accent2 2 2 8 3 7" xfId="53548"/>
    <cellStyle name="20% - Accent2 2 2 8 4" xfId="10916"/>
    <cellStyle name="20% - Accent2 2 2 8 4 2" xfId="22015"/>
    <cellStyle name="20% - Accent2 2 2 8 4 2 2" xfId="39893"/>
    <cellStyle name="20% - Accent2 2 2 8 4 3" xfId="30956"/>
    <cellStyle name="20% - Accent2 2 2 8 4 4" xfId="47502"/>
    <cellStyle name="20% - Accent2 2 2 8 5" xfId="13342"/>
    <cellStyle name="20% - Accent2 2 2 8 5 2" xfId="24234"/>
    <cellStyle name="20% - Accent2 2 2 8 5 2 2" xfId="42112"/>
    <cellStyle name="20% - Accent2 2 2 8 5 3" xfId="33175"/>
    <cellStyle name="20% - Accent2 2 2 8 6" xfId="15563"/>
    <cellStyle name="20% - Accent2 2 2 8 6 2" xfId="26453"/>
    <cellStyle name="20% - Accent2 2 2 8 6 2 2" xfId="44331"/>
    <cellStyle name="20% - Accent2 2 2 8 6 3" xfId="35394"/>
    <cellStyle name="20% - Accent2 2 2 8 7" xfId="19796"/>
    <cellStyle name="20% - Accent2 2 2 8 7 2" xfId="37674"/>
    <cellStyle name="20% - Accent2 2 2 8 8" xfId="28725"/>
    <cellStyle name="20% - Accent2 2 2 8 9" xfId="46686"/>
    <cellStyle name="20% - Accent2 2 2 9" xfId="4986"/>
    <cellStyle name="20% - Accent2 2 2 9 2" xfId="10172"/>
    <cellStyle name="20% - Accent2 2 2 9 2 2" xfId="12600"/>
    <cellStyle name="20% - Accent2 2 2 9 2 2 2" xfId="23492"/>
    <cellStyle name="20% - Accent2 2 2 9 2 2 2 2" xfId="41370"/>
    <cellStyle name="20% - Accent2 2 2 9 2 2 3" xfId="32433"/>
    <cellStyle name="20% - Accent2 2 2 9 2 2 4" xfId="55996"/>
    <cellStyle name="20% - Accent2 2 2 9 2 3" xfId="14819"/>
    <cellStyle name="20% - Accent2 2 2 9 2 3 2" xfId="25711"/>
    <cellStyle name="20% - Accent2 2 2 9 2 3 2 2" xfId="43589"/>
    <cellStyle name="20% - Accent2 2 2 9 2 3 3" xfId="34652"/>
    <cellStyle name="20% - Accent2 2 2 9 2 4" xfId="17263"/>
    <cellStyle name="20% - Accent2 2 2 9 2 4 2" xfId="27930"/>
    <cellStyle name="20% - Accent2 2 2 9 2 4 2 2" xfId="45808"/>
    <cellStyle name="20% - Accent2 2 2 9 2 4 3" xfId="36871"/>
    <cellStyle name="20% - Accent2 2 2 9 2 5" xfId="21273"/>
    <cellStyle name="20% - Accent2 2 2 9 2 5 2" xfId="39151"/>
    <cellStyle name="20% - Accent2 2 2 9 2 6" xfId="30214"/>
    <cellStyle name="20% - Accent2 2 2 9 2 7" xfId="50662"/>
    <cellStyle name="20% - Accent2 2 2 9 3" xfId="9439"/>
    <cellStyle name="20% - Accent2 2 2 9 3 2" xfId="11867"/>
    <cellStyle name="20% - Accent2 2 2 9 3 2 2" xfId="22759"/>
    <cellStyle name="20% - Accent2 2 2 9 3 2 2 2" xfId="40637"/>
    <cellStyle name="20% - Accent2 2 2 9 3 2 3" xfId="31700"/>
    <cellStyle name="20% - Accent2 2 2 9 3 3" xfId="14086"/>
    <cellStyle name="20% - Accent2 2 2 9 3 3 2" xfId="24978"/>
    <cellStyle name="20% - Accent2 2 2 9 3 3 2 2" xfId="42856"/>
    <cellStyle name="20% - Accent2 2 2 9 3 3 3" xfId="33919"/>
    <cellStyle name="20% - Accent2 2 2 9 3 4" xfId="16530"/>
    <cellStyle name="20% - Accent2 2 2 9 3 4 2" xfId="27197"/>
    <cellStyle name="20% - Accent2 2 2 9 3 4 2 2" xfId="45075"/>
    <cellStyle name="20% - Accent2 2 2 9 3 4 3" xfId="36138"/>
    <cellStyle name="20% - Accent2 2 2 9 3 5" xfId="20540"/>
    <cellStyle name="20% - Accent2 2 2 9 3 5 2" xfId="38418"/>
    <cellStyle name="20% - Accent2 2 2 9 3 6" xfId="29481"/>
    <cellStyle name="20% - Accent2 2 2 9 3 7" xfId="53549"/>
    <cellStyle name="20% - Accent2 2 2 9 4" xfId="10917"/>
    <cellStyle name="20% - Accent2 2 2 9 4 2" xfId="22016"/>
    <cellStyle name="20% - Accent2 2 2 9 4 2 2" xfId="39894"/>
    <cellStyle name="20% - Accent2 2 2 9 4 3" xfId="30957"/>
    <cellStyle name="20% - Accent2 2 2 9 4 4" xfId="47503"/>
    <cellStyle name="20% - Accent2 2 2 9 5" xfId="13343"/>
    <cellStyle name="20% - Accent2 2 2 9 5 2" xfId="24235"/>
    <cellStyle name="20% - Accent2 2 2 9 5 2 2" xfId="42113"/>
    <cellStyle name="20% - Accent2 2 2 9 5 3" xfId="33176"/>
    <cellStyle name="20% - Accent2 2 2 9 6" xfId="15564"/>
    <cellStyle name="20% - Accent2 2 2 9 6 2" xfId="26454"/>
    <cellStyle name="20% - Accent2 2 2 9 6 2 2" xfId="44332"/>
    <cellStyle name="20% - Accent2 2 2 9 6 3" xfId="35395"/>
    <cellStyle name="20% - Accent2 2 2 9 7" xfId="19797"/>
    <cellStyle name="20% - Accent2 2 2 9 7 2" xfId="37675"/>
    <cellStyle name="20% - Accent2 2 2 9 8" xfId="28726"/>
    <cellStyle name="20% - Accent2 2 2 9 9" xfId="46687"/>
    <cellStyle name="20% - Accent2 2 3" xfId="4987"/>
    <cellStyle name="20% - Accent2 2 3 10" xfId="10173"/>
    <cellStyle name="20% - Accent2 2 3 10 2" xfId="12601"/>
    <cellStyle name="20% - Accent2 2 3 10 2 2" xfId="23493"/>
    <cellStyle name="20% - Accent2 2 3 10 2 2 2" xfId="41371"/>
    <cellStyle name="20% - Accent2 2 3 10 2 3" xfId="32434"/>
    <cellStyle name="20% - Accent2 2 3 10 2 4" xfId="55997"/>
    <cellStyle name="20% - Accent2 2 3 10 3" xfId="14820"/>
    <cellStyle name="20% - Accent2 2 3 10 3 2" xfId="25712"/>
    <cellStyle name="20% - Accent2 2 3 10 3 2 2" xfId="43590"/>
    <cellStyle name="20% - Accent2 2 3 10 3 3" xfId="34653"/>
    <cellStyle name="20% - Accent2 2 3 10 4" xfId="17264"/>
    <cellStyle name="20% - Accent2 2 3 10 4 2" xfId="27931"/>
    <cellStyle name="20% - Accent2 2 3 10 4 2 2" xfId="45809"/>
    <cellStyle name="20% - Accent2 2 3 10 4 3" xfId="36872"/>
    <cellStyle name="20% - Accent2 2 3 10 5" xfId="21274"/>
    <cellStyle name="20% - Accent2 2 3 10 5 2" xfId="39152"/>
    <cellStyle name="20% - Accent2 2 3 10 6" xfId="30215"/>
    <cellStyle name="20% - Accent2 2 3 10 7" xfId="50663"/>
    <cellStyle name="20% - Accent2 2 3 11" xfId="9440"/>
    <cellStyle name="20% - Accent2 2 3 11 2" xfId="11868"/>
    <cellStyle name="20% - Accent2 2 3 11 2 2" xfId="22760"/>
    <cellStyle name="20% - Accent2 2 3 11 2 2 2" xfId="40638"/>
    <cellStyle name="20% - Accent2 2 3 11 2 3" xfId="31701"/>
    <cellStyle name="20% - Accent2 2 3 11 3" xfId="14087"/>
    <cellStyle name="20% - Accent2 2 3 11 3 2" xfId="24979"/>
    <cellStyle name="20% - Accent2 2 3 11 3 2 2" xfId="42857"/>
    <cellStyle name="20% - Accent2 2 3 11 3 3" xfId="33920"/>
    <cellStyle name="20% - Accent2 2 3 11 4" xfId="16531"/>
    <cellStyle name="20% - Accent2 2 3 11 4 2" xfId="27198"/>
    <cellStyle name="20% - Accent2 2 3 11 4 2 2" xfId="45076"/>
    <cellStyle name="20% - Accent2 2 3 11 4 3" xfId="36139"/>
    <cellStyle name="20% - Accent2 2 3 11 5" xfId="20541"/>
    <cellStyle name="20% - Accent2 2 3 11 5 2" xfId="38419"/>
    <cellStyle name="20% - Accent2 2 3 11 6" xfId="29482"/>
    <cellStyle name="20% - Accent2 2 3 11 7" xfId="53550"/>
    <cellStyle name="20% - Accent2 2 3 12" xfId="10918"/>
    <cellStyle name="20% - Accent2 2 3 12 2" xfId="22017"/>
    <cellStyle name="20% - Accent2 2 3 12 2 2" xfId="39895"/>
    <cellStyle name="20% - Accent2 2 3 12 3" xfId="30958"/>
    <cellStyle name="20% - Accent2 2 3 12 4" xfId="47504"/>
    <cellStyle name="20% - Accent2 2 3 13" xfId="13344"/>
    <cellStyle name="20% - Accent2 2 3 13 2" xfId="24236"/>
    <cellStyle name="20% - Accent2 2 3 13 2 2" xfId="42114"/>
    <cellStyle name="20% - Accent2 2 3 13 3" xfId="33177"/>
    <cellStyle name="20% - Accent2 2 3 14" xfId="15565"/>
    <cellStyle name="20% - Accent2 2 3 14 2" xfId="26455"/>
    <cellStyle name="20% - Accent2 2 3 14 2 2" xfId="44333"/>
    <cellStyle name="20% - Accent2 2 3 14 3" xfId="35396"/>
    <cellStyle name="20% - Accent2 2 3 15" xfId="19798"/>
    <cellStyle name="20% - Accent2 2 3 15 2" xfId="37676"/>
    <cellStyle name="20% - Accent2 2 3 16" xfId="28727"/>
    <cellStyle name="20% - Accent2 2 3 17" xfId="46688"/>
    <cellStyle name="20% - Accent2 2 3 2" xfId="4988"/>
    <cellStyle name="20% - Accent2 2 3 2 2" xfId="10174"/>
    <cellStyle name="20% - Accent2 2 3 2 2 2" xfId="12602"/>
    <cellStyle name="20% - Accent2 2 3 2 2 2 2" xfId="23494"/>
    <cellStyle name="20% - Accent2 2 3 2 2 2 2 2" xfId="41372"/>
    <cellStyle name="20% - Accent2 2 3 2 2 2 3" xfId="32435"/>
    <cellStyle name="20% - Accent2 2 3 2 2 2 4" xfId="55998"/>
    <cellStyle name="20% - Accent2 2 3 2 2 3" xfId="14821"/>
    <cellStyle name="20% - Accent2 2 3 2 2 3 2" xfId="25713"/>
    <cellStyle name="20% - Accent2 2 3 2 2 3 2 2" xfId="43591"/>
    <cellStyle name="20% - Accent2 2 3 2 2 3 3" xfId="34654"/>
    <cellStyle name="20% - Accent2 2 3 2 2 4" xfId="17265"/>
    <cellStyle name="20% - Accent2 2 3 2 2 4 2" xfId="27932"/>
    <cellStyle name="20% - Accent2 2 3 2 2 4 2 2" xfId="45810"/>
    <cellStyle name="20% - Accent2 2 3 2 2 4 3" xfId="36873"/>
    <cellStyle name="20% - Accent2 2 3 2 2 5" xfId="21275"/>
    <cellStyle name="20% - Accent2 2 3 2 2 5 2" xfId="39153"/>
    <cellStyle name="20% - Accent2 2 3 2 2 6" xfId="30216"/>
    <cellStyle name="20% - Accent2 2 3 2 2 7" xfId="50664"/>
    <cellStyle name="20% - Accent2 2 3 2 3" xfId="9441"/>
    <cellStyle name="20% - Accent2 2 3 2 3 2" xfId="11869"/>
    <cellStyle name="20% - Accent2 2 3 2 3 2 2" xfId="22761"/>
    <cellStyle name="20% - Accent2 2 3 2 3 2 2 2" xfId="40639"/>
    <cellStyle name="20% - Accent2 2 3 2 3 2 3" xfId="31702"/>
    <cellStyle name="20% - Accent2 2 3 2 3 3" xfId="14088"/>
    <cellStyle name="20% - Accent2 2 3 2 3 3 2" xfId="24980"/>
    <cellStyle name="20% - Accent2 2 3 2 3 3 2 2" xfId="42858"/>
    <cellStyle name="20% - Accent2 2 3 2 3 3 3" xfId="33921"/>
    <cellStyle name="20% - Accent2 2 3 2 3 4" xfId="16532"/>
    <cellStyle name="20% - Accent2 2 3 2 3 4 2" xfId="27199"/>
    <cellStyle name="20% - Accent2 2 3 2 3 4 2 2" xfId="45077"/>
    <cellStyle name="20% - Accent2 2 3 2 3 4 3" xfId="36140"/>
    <cellStyle name="20% - Accent2 2 3 2 3 5" xfId="20542"/>
    <cellStyle name="20% - Accent2 2 3 2 3 5 2" xfId="38420"/>
    <cellStyle name="20% - Accent2 2 3 2 3 6" xfId="29483"/>
    <cellStyle name="20% - Accent2 2 3 2 3 7" xfId="53551"/>
    <cellStyle name="20% - Accent2 2 3 2 4" xfId="10919"/>
    <cellStyle name="20% - Accent2 2 3 2 4 2" xfId="22018"/>
    <cellStyle name="20% - Accent2 2 3 2 4 2 2" xfId="39896"/>
    <cellStyle name="20% - Accent2 2 3 2 4 3" xfId="30959"/>
    <cellStyle name="20% - Accent2 2 3 2 4 4" xfId="47505"/>
    <cellStyle name="20% - Accent2 2 3 2 5" xfId="13345"/>
    <cellStyle name="20% - Accent2 2 3 2 5 2" xfId="24237"/>
    <cellStyle name="20% - Accent2 2 3 2 5 2 2" xfId="42115"/>
    <cellStyle name="20% - Accent2 2 3 2 5 3" xfId="33178"/>
    <cellStyle name="20% - Accent2 2 3 2 6" xfId="15566"/>
    <cellStyle name="20% - Accent2 2 3 2 6 2" xfId="26456"/>
    <cellStyle name="20% - Accent2 2 3 2 6 2 2" xfId="44334"/>
    <cellStyle name="20% - Accent2 2 3 2 6 3" xfId="35397"/>
    <cellStyle name="20% - Accent2 2 3 2 7" xfId="19799"/>
    <cellStyle name="20% - Accent2 2 3 2 7 2" xfId="37677"/>
    <cellStyle name="20% - Accent2 2 3 2 8" xfId="28728"/>
    <cellStyle name="20% - Accent2 2 3 2 9" xfId="46689"/>
    <cellStyle name="20% - Accent2 2 3 3" xfId="4989"/>
    <cellStyle name="20% - Accent2 2 3 3 2" xfId="10175"/>
    <cellStyle name="20% - Accent2 2 3 3 2 2" xfId="12603"/>
    <cellStyle name="20% - Accent2 2 3 3 2 2 2" xfId="23495"/>
    <cellStyle name="20% - Accent2 2 3 3 2 2 2 2" xfId="41373"/>
    <cellStyle name="20% - Accent2 2 3 3 2 2 3" xfId="32436"/>
    <cellStyle name="20% - Accent2 2 3 3 2 2 4" xfId="55999"/>
    <cellStyle name="20% - Accent2 2 3 3 2 3" xfId="14822"/>
    <cellStyle name="20% - Accent2 2 3 3 2 3 2" xfId="25714"/>
    <cellStyle name="20% - Accent2 2 3 3 2 3 2 2" xfId="43592"/>
    <cellStyle name="20% - Accent2 2 3 3 2 3 3" xfId="34655"/>
    <cellStyle name="20% - Accent2 2 3 3 2 4" xfId="17266"/>
    <cellStyle name="20% - Accent2 2 3 3 2 4 2" xfId="27933"/>
    <cellStyle name="20% - Accent2 2 3 3 2 4 2 2" xfId="45811"/>
    <cellStyle name="20% - Accent2 2 3 3 2 4 3" xfId="36874"/>
    <cellStyle name="20% - Accent2 2 3 3 2 5" xfId="21276"/>
    <cellStyle name="20% - Accent2 2 3 3 2 5 2" xfId="39154"/>
    <cellStyle name="20% - Accent2 2 3 3 2 6" xfId="30217"/>
    <cellStyle name="20% - Accent2 2 3 3 2 7" xfId="50665"/>
    <cellStyle name="20% - Accent2 2 3 3 3" xfId="9442"/>
    <cellStyle name="20% - Accent2 2 3 3 3 2" xfId="11870"/>
    <cellStyle name="20% - Accent2 2 3 3 3 2 2" xfId="22762"/>
    <cellStyle name="20% - Accent2 2 3 3 3 2 2 2" xfId="40640"/>
    <cellStyle name="20% - Accent2 2 3 3 3 2 3" xfId="31703"/>
    <cellStyle name="20% - Accent2 2 3 3 3 3" xfId="14089"/>
    <cellStyle name="20% - Accent2 2 3 3 3 3 2" xfId="24981"/>
    <cellStyle name="20% - Accent2 2 3 3 3 3 2 2" xfId="42859"/>
    <cellStyle name="20% - Accent2 2 3 3 3 3 3" xfId="33922"/>
    <cellStyle name="20% - Accent2 2 3 3 3 4" xfId="16533"/>
    <cellStyle name="20% - Accent2 2 3 3 3 4 2" xfId="27200"/>
    <cellStyle name="20% - Accent2 2 3 3 3 4 2 2" xfId="45078"/>
    <cellStyle name="20% - Accent2 2 3 3 3 4 3" xfId="36141"/>
    <cellStyle name="20% - Accent2 2 3 3 3 5" xfId="20543"/>
    <cellStyle name="20% - Accent2 2 3 3 3 5 2" xfId="38421"/>
    <cellStyle name="20% - Accent2 2 3 3 3 6" xfId="29484"/>
    <cellStyle name="20% - Accent2 2 3 3 3 7" xfId="53552"/>
    <cellStyle name="20% - Accent2 2 3 3 4" xfId="10920"/>
    <cellStyle name="20% - Accent2 2 3 3 4 2" xfId="22019"/>
    <cellStyle name="20% - Accent2 2 3 3 4 2 2" xfId="39897"/>
    <cellStyle name="20% - Accent2 2 3 3 4 3" xfId="30960"/>
    <cellStyle name="20% - Accent2 2 3 3 4 4" xfId="47506"/>
    <cellStyle name="20% - Accent2 2 3 3 5" xfId="13346"/>
    <cellStyle name="20% - Accent2 2 3 3 5 2" xfId="24238"/>
    <cellStyle name="20% - Accent2 2 3 3 5 2 2" xfId="42116"/>
    <cellStyle name="20% - Accent2 2 3 3 5 3" xfId="33179"/>
    <cellStyle name="20% - Accent2 2 3 3 6" xfId="15567"/>
    <cellStyle name="20% - Accent2 2 3 3 6 2" xfId="26457"/>
    <cellStyle name="20% - Accent2 2 3 3 6 2 2" xfId="44335"/>
    <cellStyle name="20% - Accent2 2 3 3 6 3" xfId="35398"/>
    <cellStyle name="20% - Accent2 2 3 3 7" xfId="19800"/>
    <cellStyle name="20% - Accent2 2 3 3 7 2" xfId="37678"/>
    <cellStyle name="20% - Accent2 2 3 3 8" xfId="28729"/>
    <cellStyle name="20% - Accent2 2 3 3 9" xfId="46690"/>
    <cellStyle name="20% - Accent2 2 3 4" xfId="4990"/>
    <cellStyle name="20% - Accent2 2 3 4 2" xfId="10176"/>
    <cellStyle name="20% - Accent2 2 3 4 2 2" xfId="12604"/>
    <cellStyle name="20% - Accent2 2 3 4 2 2 2" xfId="23496"/>
    <cellStyle name="20% - Accent2 2 3 4 2 2 2 2" xfId="41374"/>
    <cellStyle name="20% - Accent2 2 3 4 2 2 3" xfId="32437"/>
    <cellStyle name="20% - Accent2 2 3 4 2 2 4" xfId="56000"/>
    <cellStyle name="20% - Accent2 2 3 4 2 3" xfId="14823"/>
    <cellStyle name="20% - Accent2 2 3 4 2 3 2" xfId="25715"/>
    <cellStyle name="20% - Accent2 2 3 4 2 3 2 2" xfId="43593"/>
    <cellStyle name="20% - Accent2 2 3 4 2 3 3" xfId="34656"/>
    <cellStyle name="20% - Accent2 2 3 4 2 4" xfId="17267"/>
    <cellStyle name="20% - Accent2 2 3 4 2 4 2" xfId="27934"/>
    <cellStyle name="20% - Accent2 2 3 4 2 4 2 2" xfId="45812"/>
    <cellStyle name="20% - Accent2 2 3 4 2 4 3" xfId="36875"/>
    <cellStyle name="20% - Accent2 2 3 4 2 5" xfId="21277"/>
    <cellStyle name="20% - Accent2 2 3 4 2 5 2" xfId="39155"/>
    <cellStyle name="20% - Accent2 2 3 4 2 6" xfId="30218"/>
    <cellStyle name="20% - Accent2 2 3 4 2 7" xfId="50666"/>
    <cellStyle name="20% - Accent2 2 3 4 3" xfId="9443"/>
    <cellStyle name="20% - Accent2 2 3 4 3 2" xfId="11871"/>
    <cellStyle name="20% - Accent2 2 3 4 3 2 2" xfId="22763"/>
    <cellStyle name="20% - Accent2 2 3 4 3 2 2 2" xfId="40641"/>
    <cellStyle name="20% - Accent2 2 3 4 3 2 3" xfId="31704"/>
    <cellStyle name="20% - Accent2 2 3 4 3 3" xfId="14090"/>
    <cellStyle name="20% - Accent2 2 3 4 3 3 2" xfId="24982"/>
    <cellStyle name="20% - Accent2 2 3 4 3 3 2 2" xfId="42860"/>
    <cellStyle name="20% - Accent2 2 3 4 3 3 3" xfId="33923"/>
    <cellStyle name="20% - Accent2 2 3 4 3 4" xfId="16534"/>
    <cellStyle name="20% - Accent2 2 3 4 3 4 2" xfId="27201"/>
    <cellStyle name="20% - Accent2 2 3 4 3 4 2 2" xfId="45079"/>
    <cellStyle name="20% - Accent2 2 3 4 3 4 3" xfId="36142"/>
    <cellStyle name="20% - Accent2 2 3 4 3 5" xfId="20544"/>
    <cellStyle name="20% - Accent2 2 3 4 3 5 2" xfId="38422"/>
    <cellStyle name="20% - Accent2 2 3 4 3 6" xfId="29485"/>
    <cellStyle name="20% - Accent2 2 3 4 3 7" xfId="53553"/>
    <cellStyle name="20% - Accent2 2 3 4 4" xfId="10921"/>
    <cellStyle name="20% - Accent2 2 3 4 4 2" xfId="22020"/>
    <cellStyle name="20% - Accent2 2 3 4 4 2 2" xfId="39898"/>
    <cellStyle name="20% - Accent2 2 3 4 4 3" xfId="30961"/>
    <cellStyle name="20% - Accent2 2 3 4 4 4" xfId="47507"/>
    <cellStyle name="20% - Accent2 2 3 4 5" xfId="13347"/>
    <cellStyle name="20% - Accent2 2 3 4 5 2" xfId="24239"/>
    <cellStyle name="20% - Accent2 2 3 4 5 2 2" xfId="42117"/>
    <cellStyle name="20% - Accent2 2 3 4 5 3" xfId="33180"/>
    <cellStyle name="20% - Accent2 2 3 4 6" xfId="15568"/>
    <cellStyle name="20% - Accent2 2 3 4 6 2" xfId="26458"/>
    <cellStyle name="20% - Accent2 2 3 4 6 2 2" xfId="44336"/>
    <cellStyle name="20% - Accent2 2 3 4 6 3" xfId="35399"/>
    <cellStyle name="20% - Accent2 2 3 4 7" xfId="19801"/>
    <cellStyle name="20% - Accent2 2 3 4 7 2" xfId="37679"/>
    <cellStyle name="20% - Accent2 2 3 4 8" xfId="28730"/>
    <cellStyle name="20% - Accent2 2 3 4 9" xfId="46691"/>
    <cellStyle name="20% - Accent2 2 3 5" xfId="4991"/>
    <cellStyle name="20% - Accent2 2 3 5 2" xfId="10177"/>
    <cellStyle name="20% - Accent2 2 3 5 2 2" xfId="12605"/>
    <cellStyle name="20% - Accent2 2 3 5 2 2 2" xfId="23497"/>
    <cellStyle name="20% - Accent2 2 3 5 2 2 2 2" xfId="41375"/>
    <cellStyle name="20% - Accent2 2 3 5 2 2 3" xfId="32438"/>
    <cellStyle name="20% - Accent2 2 3 5 2 2 4" xfId="56001"/>
    <cellStyle name="20% - Accent2 2 3 5 2 3" xfId="14824"/>
    <cellStyle name="20% - Accent2 2 3 5 2 3 2" xfId="25716"/>
    <cellStyle name="20% - Accent2 2 3 5 2 3 2 2" xfId="43594"/>
    <cellStyle name="20% - Accent2 2 3 5 2 3 3" xfId="34657"/>
    <cellStyle name="20% - Accent2 2 3 5 2 4" xfId="17268"/>
    <cellStyle name="20% - Accent2 2 3 5 2 4 2" xfId="27935"/>
    <cellStyle name="20% - Accent2 2 3 5 2 4 2 2" xfId="45813"/>
    <cellStyle name="20% - Accent2 2 3 5 2 4 3" xfId="36876"/>
    <cellStyle name="20% - Accent2 2 3 5 2 5" xfId="21278"/>
    <cellStyle name="20% - Accent2 2 3 5 2 5 2" xfId="39156"/>
    <cellStyle name="20% - Accent2 2 3 5 2 6" xfId="30219"/>
    <cellStyle name="20% - Accent2 2 3 5 2 7" xfId="50667"/>
    <cellStyle name="20% - Accent2 2 3 5 3" xfId="9444"/>
    <cellStyle name="20% - Accent2 2 3 5 3 2" xfId="11872"/>
    <cellStyle name="20% - Accent2 2 3 5 3 2 2" xfId="22764"/>
    <cellStyle name="20% - Accent2 2 3 5 3 2 2 2" xfId="40642"/>
    <cellStyle name="20% - Accent2 2 3 5 3 2 3" xfId="31705"/>
    <cellStyle name="20% - Accent2 2 3 5 3 3" xfId="14091"/>
    <cellStyle name="20% - Accent2 2 3 5 3 3 2" xfId="24983"/>
    <cellStyle name="20% - Accent2 2 3 5 3 3 2 2" xfId="42861"/>
    <cellStyle name="20% - Accent2 2 3 5 3 3 3" xfId="33924"/>
    <cellStyle name="20% - Accent2 2 3 5 3 4" xfId="16535"/>
    <cellStyle name="20% - Accent2 2 3 5 3 4 2" xfId="27202"/>
    <cellStyle name="20% - Accent2 2 3 5 3 4 2 2" xfId="45080"/>
    <cellStyle name="20% - Accent2 2 3 5 3 4 3" xfId="36143"/>
    <cellStyle name="20% - Accent2 2 3 5 3 5" xfId="20545"/>
    <cellStyle name="20% - Accent2 2 3 5 3 5 2" xfId="38423"/>
    <cellStyle name="20% - Accent2 2 3 5 3 6" xfId="29486"/>
    <cellStyle name="20% - Accent2 2 3 5 3 7" xfId="53554"/>
    <cellStyle name="20% - Accent2 2 3 5 4" xfId="10922"/>
    <cellStyle name="20% - Accent2 2 3 5 4 2" xfId="22021"/>
    <cellStyle name="20% - Accent2 2 3 5 4 2 2" xfId="39899"/>
    <cellStyle name="20% - Accent2 2 3 5 4 3" xfId="30962"/>
    <cellStyle name="20% - Accent2 2 3 5 4 4" xfId="47508"/>
    <cellStyle name="20% - Accent2 2 3 5 5" xfId="13348"/>
    <cellStyle name="20% - Accent2 2 3 5 5 2" xfId="24240"/>
    <cellStyle name="20% - Accent2 2 3 5 5 2 2" xfId="42118"/>
    <cellStyle name="20% - Accent2 2 3 5 5 3" xfId="33181"/>
    <cellStyle name="20% - Accent2 2 3 5 6" xfId="15569"/>
    <cellStyle name="20% - Accent2 2 3 5 6 2" xfId="26459"/>
    <cellStyle name="20% - Accent2 2 3 5 6 2 2" xfId="44337"/>
    <cellStyle name="20% - Accent2 2 3 5 6 3" xfId="35400"/>
    <cellStyle name="20% - Accent2 2 3 5 7" xfId="19802"/>
    <cellStyle name="20% - Accent2 2 3 5 7 2" xfId="37680"/>
    <cellStyle name="20% - Accent2 2 3 5 8" xfId="28731"/>
    <cellStyle name="20% - Accent2 2 3 5 9" xfId="46692"/>
    <cellStyle name="20% - Accent2 2 3 6" xfId="4992"/>
    <cellStyle name="20% - Accent2 2 3 6 2" xfId="10178"/>
    <cellStyle name="20% - Accent2 2 3 6 2 2" xfId="12606"/>
    <cellStyle name="20% - Accent2 2 3 6 2 2 2" xfId="23498"/>
    <cellStyle name="20% - Accent2 2 3 6 2 2 2 2" xfId="41376"/>
    <cellStyle name="20% - Accent2 2 3 6 2 2 3" xfId="32439"/>
    <cellStyle name="20% - Accent2 2 3 6 2 2 4" xfId="56002"/>
    <cellStyle name="20% - Accent2 2 3 6 2 3" xfId="14825"/>
    <cellStyle name="20% - Accent2 2 3 6 2 3 2" xfId="25717"/>
    <cellStyle name="20% - Accent2 2 3 6 2 3 2 2" xfId="43595"/>
    <cellStyle name="20% - Accent2 2 3 6 2 3 3" xfId="34658"/>
    <cellStyle name="20% - Accent2 2 3 6 2 4" xfId="17269"/>
    <cellStyle name="20% - Accent2 2 3 6 2 4 2" xfId="27936"/>
    <cellStyle name="20% - Accent2 2 3 6 2 4 2 2" xfId="45814"/>
    <cellStyle name="20% - Accent2 2 3 6 2 4 3" xfId="36877"/>
    <cellStyle name="20% - Accent2 2 3 6 2 5" xfId="21279"/>
    <cellStyle name="20% - Accent2 2 3 6 2 5 2" xfId="39157"/>
    <cellStyle name="20% - Accent2 2 3 6 2 6" xfId="30220"/>
    <cellStyle name="20% - Accent2 2 3 6 2 7" xfId="50668"/>
    <cellStyle name="20% - Accent2 2 3 6 3" xfId="9445"/>
    <cellStyle name="20% - Accent2 2 3 6 3 2" xfId="11873"/>
    <cellStyle name="20% - Accent2 2 3 6 3 2 2" xfId="22765"/>
    <cellStyle name="20% - Accent2 2 3 6 3 2 2 2" xfId="40643"/>
    <cellStyle name="20% - Accent2 2 3 6 3 2 3" xfId="31706"/>
    <cellStyle name="20% - Accent2 2 3 6 3 3" xfId="14092"/>
    <cellStyle name="20% - Accent2 2 3 6 3 3 2" xfId="24984"/>
    <cellStyle name="20% - Accent2 2 3 6 3 3 2 2" xfId="42862"/>
    <cellStyle name="20% - Accent2 2 3 6 3 3 3" xfId="33925"/>
    <cellStyle name="20% - Accent2 2 3 6 3 4" xfId="16536"/>
    <cellStyle name="20% - Accent2 2 3 6 3 4 2" xfId="27203"/>
    <cellStyle name="20% - Accent2 2 3 6 3 4 2 2" xfId="45081"/>
    <cellStyle name="20% - Accent2 2 3 6 3 4 3" xfId="36144"/>
    <cellStyle name="20% - Accent2 2 3 6 3 5" xfId="20546"/>
    <cellStyle name="20% - Accent2 2 3 6 3 5 2" xfId="38424"/>
    <cellStyle name="20% - Accent2 2 3 6 3 6" xfId="29487"/>
    <cellStyle name="20% - Accent2 2 3 6 3 7" xfId="53555"/>
    <cellStyle name="20% - Accent2 2 3 6 4" xfId="10923"/>
    <cellStyle name="20% - Accent2 2 3 6 4 2" xfId="22022"/>
    <cellStyle name="20% - Accent2 2 3 6 4 2 2" xfId="39900"/>
    <cellStyle name="20% - Accent2 2 3 6 4 3" xfId="30963"/>
    <cellStyle name="20% - Accent2 2 3 6 4 4" xfId="47509"/>
    <cellStyle name="20% - Accent2 2 3 6 5" xfId="13349"/>
    <cellStyle name="20% - Accent2 2 3 6 5 2" xfId="24241"/>
    <cellStyle name="20% - Accent2 2 3 6 5 2 2" xfId="42119"/>
    <cellStyle name="20% - Accent2 2 3 6 5 3" xfId="33182"/>
    <cellStyle name="20% - Accent2 2 3 6 6" xfId="15570"/>
    <cellStyle name="20% - Accent2 2 3 6 6 2" xfId="26460"/>
    <cellStyle name="20% - Accent2 2 3 6 6 2 2" xfId="44338"/>
    <cellStyle name="20% - Accent2 2 3 6 6 3" xfId="35401"/>
    <cellStyle name="20% - Accent2 2 3 6 7" xfId="19803"/>
    <cellStyle name="20% - Accent2 2 3 6 7 2" xfId="37681"/>
    <cellStyle name="20% - Accent2 2 3 6 8" xfId="28732"/>
    <cellStyle name="20% - Accent2 2 3 6 9" xfId="46693"/>
    <cellStyle name="20% - Accent2 2 3 7" xfId="4993"/>
    <cellStyle name="20% - Accent2 2 3 7 2" xfId="10179"/>
    <cellStyle name="20% - Accent2 2 3 7 2 2" xfId="12607"/>
    <cellStyle name="20% - Accent2 2 3 7 2 2 2" xfId="23499"/>
    <cellStyle name="20% - Accent2 2 3 7 2 2 2 2" xfId="41377"/>
    <cellStyle name="20% - Accent2 2 3 7 2 2 3" xfId="32440"/>
    <cellStyle name="20% - Accent2 2 3 7 2 2 4" xfId="56003"/>
    <cellStyle name="20% - Accent2 2 3 7 2 3" xfId="14826"/>
    <cellStyle name="20% - Accent2 2 3 7 2 3 2" xfId="25718"/>
    <cellStyle name="20% - Accent2 2 3 7 2 3 2 2" xfId="43596"/>
    <cellStyle name="20% - Accent2 2 3 7 2 3 3" xfId="34659"/>
    <cellStyle name="20% - Accent2 2 3 7 2 4" xfId="17270"/>
    <cellStyle name="20% - Accent2 2 3 7 2 4 2" xfId="27937"/>
    <cellStyle name="20% - Accent2 2 3 7 2 4 2 2" xfId="45815"/>
    <cellStyle name="20% - Accent2 2 3 7 2 4 3" xfId="36878"/>
    <cellStyle name="20% - Accent2 2 3 7 2 5" xfId="21280"/>
    <cellStyle name="20% - Accent2 2 3 7 2 5 2" xfId="39158"/>
    <cellStyle name="20% - Accent2 2 3 7 2 6" xfId="30221"/>
    <cellStyle name="20% - Accent2 2 3 7 2 7" xfId="50669"/>
    <cellStyle name="20% - Accent2 2 3 7 3" xfId="9446"/>
    <cellStyle name="20% - Accent2 2 3 7 3 2" xfId="11874"/>
    <cellStyle name="20% - Accent2 2 3 7 3 2 2" xfId="22766"/>
    <cellStyle name="20% - Accent2 2 3 7 3 2 2 2" xfId="40644"/>
    <cellStyle name="20% - Accent2 2 3 7 3 2 3" xfId="31707"/>
    <cellStyle name="20% - Accent2 2 3 7 3 3" xfId="14093"/>
    <cellStyle name="20% - Accent2 2 3 7 3 3 2" xfId="24985"/>
    <cellStyle name="20% - Accent2 2 3 7 3 3 2 2" xfId="42863"/>
    <cellStyle name="20% - Accent2 2 3 7 3 3 3" xfId="33926"/>
    <cellStyle name="20% - Accent2 2 3 7 3 4" xfId="16537"/>
    <cellStyle name="20% - Accent2 2 3 7 3 4 2" xfId="27204"/>
    <cellStyle name="20% - Accent2 2 3 7 3 4 2 2" xfId="45082"/>
    <cellStyle name="20% - Accent2 2 3 7 3 4 3" xfId="36145"/>
    <cellStyle name="20% - Accent2 2 3 7 3 5" xfId="20547"/>
    <cellStyle name="20% - Accent2 2 3 7 3 5 2" xfId="38425"/>
    <cellStyle name="20% - Accent2 2 3 7 3 6" xfId="29488"/>
    <cellStyle name="20% - Accent2 2 3 7 3 7" xfId="53556"/>
    <cellStyle name="20% - Accent2 2 3 7 4" xfId="10924"/>
    <cellStyle name="20% - Accent2 2 3 7 4 2" xfId="22023"/>
    <cellStyle name="20% - Accent2 2 3 7 4 2 2" xfId="39901"/>
    <cellStyle name="20% - Accent2 2 3 7 4 3" xfId="30964"/>
    <cellStyle name="20% - Accent2 2 3 7 4 4" xfId="47510"/>
    <cellStyle name="20% - Accent2 2 3 7 5" xfId="13350"/>
    <cellStyle name="20% - Accent2 2 3 7 5 2" xfId="24242"/>
    <cellStyle name="20% - Accent2 2 3 7 5 2 2" xfId="42120"/>
    <cellStyle name="20% - Accent2 2 3 7 5 3" xfId="33183"/>
    <cellStyle name="20% - Accent2 2 3 7 6" xfId="15571"/>
    <cellStyle name="20% - Accent2 2 3 7 6 2" xfId="26461"/>
    <cellStyle name="20% - Accent2 2 3 7 6 2 2" xfId="44339"/>
    <cellStyle name="20% - Accent2 2 3 7 6 3" xfId="35402"/>
    <cellStyle name="20% - Accent2 2 3 7 7" xfId="19804"/>
    <cellStyle name="20% - Accent2 2 3 7 7 2" xfId="37682"/>
    <cellStyle name="20% - Accent2 2 3 7 8" xfId="28733"/>
    <cellStyle name="20% - Accent2 2 3 7 9" xfId="46694"/>
    <cellStyle name="20% - Accent2 2 3 8" xfId="4994"/>
    <cellStyle name="20% - Accent2 2 3 8 2" xfId="10180"/>
    <cellStyle name="20% - Accent2 2 3 8 2 2" xfId="12608"/>
    <cellStyle name="20% - Accent2 2 3 8 2 2 2" xfId="23500"/>
    <cellStyle name="20% - Accent2 2 3 8 2 2 2 2" xfId="41378"/>
    <cellStyle name="20% - Accent2 2 3 8 2 2 3" xfId="32441"/>
    <cellStyle name="20% - Accent2 2 3 8 2 2 4" xfId="56004"/>
    <cellStyle name="20% - Accent2 2 3 8 2 3" xfId="14827"/>
    <cellStyle name="20% - Accent2 2 3 8 2 3 2" xfId="25719"/>
    <cellStyle name="20% - Accent2 2 3 8 2 3 2 2" xfId="43597"/>
    <cellStyle name="20% - Accent2 2 3 8 2 3 3" xfId="34660"/>
    <cellStyle name="20% - Accent2 2 3 8 2 4" xfId="17271"/>
    <cellStyle name="20% - Accent2 2 3 8 2 4 2" xfId="27938"/>
    <cellStyle name="20% - Accent2 2 3 8 2 4 2 2" xfId="45816"/>
    <cellStyle name="20% - Accent2 2 3 8 2 4 3" xfId="36879"/>
    <cellStyle name="20% - Accent2 2 3 8 2 5" xfId="21281"/>
    <cellStyle name="20% - Accent2 2 3 8 2 5 2" xfId="39159"/>
    <cellStyle name="20% - Accent2 2 3 8 2 6" xfId="30222"/>
    <cellStyle name="20% - Accent2 2 3 8 2 7" xfId="50670"/>
    <cellStyle name="20% - Accent2 2 3 8 3" xfId="9447"/>
    <cellStyle name="20% - Accent2 2 3 8 3 2" xfId="11875"/>
    <cellStyle name="20% - Accent2 2 3 8 3 2 2" xfId="22767"/>
    <cellStyle name="20% - Accent2 2 3 8 3 2 2 2" xfId="40645"/>
    <cellStyle name="20% - Accent2 2 3 8 3 2 3" xfId="31708"/>
    <cellStyle name="20% - Accent2 2 3 8 3 3" xfId="14094"/>
    <cellStyle name="20% - Accent2 2 3 8 3 3 2" xfId="24986"/>
    <cellStyle name="20% - Accent2 2 3 8 3 3 2 2" xfId="42864"/>
    <cellStyle name="20% - Accent2 2 3 8 3 3 3" xfId="33927"/>
    <cellStyle name="20% - Accent2 2 3 8 3 4" xfId="16538"/>
    <cellStyle name="20% - Accent2 2 3 8 3 4 2" xfId="27205"/>
    <cellStyle name="20% - Accent2 2 3 8 3 4 2 2" xfId="45083"/>
    <cellStyle name="20% - Accent2 2 3 8 3 4 3" xfId="36146"/>
    <cellStyle name="20% - Accent2 2 3 8 3 5" xfId="20548"/>
    <cellStyle name="20% - Accent2 2 3 8 3 5 2" xfId="38426"/>
    <cellStyle name="20% - Accent2 2 3 8 3 6" xfId="29489"/>
    <cellStyle name="20% - Accent2 2 3 8 3 7" xfId="53557"/>
    <cellStyle name="20% - Accent2 2 3 8 4" xfId="10925"/>
    <cellStyle name="20% - Accent2 2 3 8 4 2" xfId="22024"/>
    <cellStyle name="20% - Accent2 2 3 8 4 2 2" xfId="39902"/>
    <cellStyle name="20% - Accent2 2 3 8 4 3" xfId="30965"/>
    <cellStyle name="20% - Accent2 2 3 8 4 4" xfId="47511"/>
    <cellStyle name="20% - Accent2 2 3 8 5" xfId="13351"/>
    <cellStyle name="20% - Accent2 2 3 8 5 2" xfId="24243"/>
    <cellStyle name="20% - Accent2 2 3 8 5 2 2" xfId="42121"/>
    <cellStyle name="20% - Accent2 2 3 8 5 3" xfId="33184"/>
    <cellStyle name="20% - Accent2 2 3 8 6" xfId="15572"/>
    <cellStyle name="20% - Accent2 2 3 8 6 2" xfId="26462"/>
    <cellStyle name="20% - Accent2 2 3 8 6 2 2" xfId="44340"/>
    <cellStyle name="20% - Accent2 2 3 8 6 3" xfId="35403"/>
    <cellStyle name="20% - Accent2 2 3 8 7" xfId="19805"/>
    <cellStyle name="20% - Accent2 2 3 8 7 2" xfId="37683"/>
    <cellStyle name="20% - Accent2 2 3 8 8" xfId="28734"/>
    <cellStyle name="20% - Accent2 2 3 8 9" xfId="46695"/>
    <cellStyle name="20% - Accent2 2 3 9" xfId="4995"/>
    <cellStyle name="20% - Accent2 2 3 9 2" xfId="10181"/>
    <cellStyle name="20% - Accent2 2 3 9 2 2" xfId="12609"/>
    <cellStyle name="20% - Accent2 2 3 9 2 2 2" xfId="23501"/>
    <cellStyle name="20% - Accent2 2 3 9 2 2 2 2" xfId="41379"/>
    <cellStyle name="20% - Accent2 2 3 9 2 2 3" xfId="32442"/>
    <cellStyle name="20% - Accent2 2 3 9 2 2 4" xfId="56005"/>
    <cellStyle name="20% - Accent2 2 3 9 2 3" xfId="14828"/>
    <cellStyle name="20% - Accent2 2 3 9 2 3 2" xfId="25720"/>
    <cellStyle name="20% - Accent2 2 3 9 2 3 2 2" xfId="43598"/>
    <cellStyle name="20% - Accent2 2 3 9 2 3 3" xfId="34661"/>
    <cellStyle name="20% - Accent2 2 3 9 2 4" xfId="17272"/>
    <cellStyle name="20% - Accent2 2 3 9 2 4 2" xfId="27939"/>
    <cellStyle name="20% - Accent2 2 3 9 2 4 2 2" xfId="45817"/>
    <cellStyle name="20% - Accent2 2 3 9 2 4 3" xfId="36880"/>
    <cellStyle name="20% - Accent2 2 3 9 2 5" xfId="21282"/>
    <cellStyle name="20% - Accent2 2 3 9 2 5 2" xfId="39160"/>
    <cellStyle name="20% - Accent2 2 3 9 2 6" xfId="30223"/>
    <cellStyle name="20% - Accent2 2 3 9 2 7" xfId="50671"/>
    <cellStyle name="20% - Accent2 2 3 9 3" xfId="9448"/>
    <cellStyle name="20% - Accent2 2 3 9 3 2" xfId="11876"/>
    <cellStyle name="20% - Accent2 2 3 9 3 2 2" xfId="22768"/>
    <cellStyle name="20% - Accent2 2 3 9 3 2 2 2" xfId="40646"/>
    <cellStyle name="20% - Accent2 2 3 9 3 2 3" xfId="31709"/>
    <cellStyle name="20% - Accent2 2 3 9 3 3" xfId="14095"/>
    <cellStyle name="20% - Accent2 2 3 9 3 3 2" xfId="24987"/>
    <cellStyle name="20% - Accent2 2 3 9 3 3 2 2" xfId="42865"/>
    <cellStyle name="20% - Accent2 2 3 9 3 3 3" xfId="33928"/>
    <cellStyle name="20% - Accent2 2 3 9 3 4" xfId="16539"/>
    <cellStyle name="20% - Accent2 2 3 9 3 4 2" xfId="27206"/>
    <cellStyle name="20% - Accent2 2 3 9 3 4 2 2" xfId="45084"/>
    <cellStyle name="20% - Accent2 2 3 9 3 4 3" xfId="36147"/>
    <cellStyle name="20% - Accent2 2 3 9 3 5" xfId="20549"/>
    <cellStyle name="20% - Accent2 2 3 9 3 5 2" xfId="38427"/>
    <cellStyle name="20% - Accent2 2 3 9 3 6" xfId="29490"/>
    <cellStyle name="20% - Accent2 2 3 9 3 7" xfId="53558"/>
    <cellStyle name="20% - Accent2 2 3 9 4" xfId="10926"/>
    <cellStyle name="20% - Accent2 2 3 9 4 2" xfId="22025"/>
    <cellStyle name="20% - Accent2 2 3 9 4 2 2" xfId="39903"/>
    <cellStyle name="20% - Accent2 2 3 9 4 3" xfId="30966"/>
    <cellStyle name="20% - Accent2 2 3 9 4 4" xfId="47512"/>
    <cellStyle name="20% - Accent2 2 3 9 5" xfId="13352"/>
    <cellStyle name="20% - Accent2 2 3 9 5 2" xfId="24244"/>
    <cellStyle name="20% - Accent2 2 3 9 5 2 2" xfId="42122"/>
    <cellStyle name="20% - Accent2 2 3 9 5 3" xfId="33185"/>
    <cellStyle name="20% - Accent2 2 3 9 6" xfId="15573"/>
    <cellStyle name="20% - Accent2 2 3 9 6 2" xfId="26463"/>
    <cellStyle name="20% - Accent2 2 3 9 6 2 2" xfId="44341"/>
    <cellStyle name="20% - Accent2 2 3 9 6 3" xfId="35404"/>
    <cellStyle name="20% - Accent2 2 3 9 7" xfId="19806"/>
    <cellStyle name="20% - Accent2 2 3 9 7 2" xfId="37684"/>
    <cellStyle name="20% - Accent2 2 3 9 8" xfId="28735"/>
    <cellStyle name="20% - Accent2 2 3 9 9" xfId="46696"/>
    <cellStyle name="20% - Accent2 2 4" xfId="4996"/>
    <cellStyle name="20% - Accent2 2 4 10" xfId="10182"/>
    <cellStyle name="20% - Accent2 2 4 10 2" xfId="12610"/>
    <cellStyle name="20% - Accent2 2 4 10 2 2" xfId="23502"/>
    <cellStyle name="20% - Accent2 2 4 10 2 2 2" xfId="41380"/>
    <cellStyle name="20% - Accent2 2 4 10 2 3" xfId="32443"/>
    <cellStyle name="20% - Accent2 2 4 10 2 4" xfId="56006"/>
    <cellStyle name="20% - Accent2 2 4 10 3" xfId="14829"/>
    <cellStyle name="20% - Accent2 2 4 10 3 2" xfId="25721"/>
    <cellStyle name="20% - Accent2 2 4 10 3 2 2" xfId="43599"/>
    <cellStyle name="20% - Accent2 2 4 10 3 3" xfId="34662"/>
    <cellStyle name="20% - Accent2 2 4 10 4" xfId="17273"/>
    <cellStyle name="20% - Accent2 2 4 10 4 2" xfId="27940"/>
    <cellStyle name="20% - Accent2 2 4 10 4 2 2" xfId="45818"/>
    <cellStyle name="20% - Accent2 2 4 10 4 3" xfId="36881"/>
    <cellStyle name="20% - Accent2 2 4 10 5" xfId="21283"/>
    <cellStyle name="20% - Accent2 2 4 10 5 2" xfId="39161"/>
    <cellStyle name="20% - Accent2 2 4 10 6" xfId="30224"/>
    <cellStyle name="20% - Accent2 2 4 10 7" xfId="50672"/>
    <cellStyle name="20% - Accent2 2 4 11" xfId="9449"/>
    <cellStyle name="20% - Accent2 2 4 11 2" xfId="11877"/>
    <cellStyle name="20% - Accent2 2 4 11 2 2" xfId="22769"/>
    <cellStyle name="20% - Accent2 2 4 11 2 2 2" xfId="40647"/>
    <cellStyle name="20% - Accent2 2 4 11 2 3" xfId="31710"/>
    <cellStyle name="20% - Accent2 2 4 11 3" xfId="14096"/>
    <cellStyle name="20% - Accent2 2 4 11 3 2" xfId="24988"/>
    <cellStyle name="20% - Accent2 2 4 11 3 2 2" xfId="42866"/>
    <cellStyle name="20% - Accent2 2 4 11 3 3" xfId="33929"/>
    <cellStyle name="20% - Accent2 2 4 11 4" xfId="16540"/>
    <cellStyle name="20% - Accent2 2 4 11 4 2" xfId="27207"/>
    <cellStyle name="20% - Accent2 2 4 11 4 2 2" xfId="45085"/>
    <cellStyle name="20% - Accent2 2 4 11 4 3" xfId="36148"/>
    <cellStyle name="20% - Accent2 2 4 11 5" xfId="20550"/>
    <cellStyle name="20% - Accent2 2 4 11 5 2" xfId="38428"/>
    <cellStyle name="20% - Accent2 2 4 11 6" xfId="29491"/>
    <cellStyle name="20% - Accent2 2 4 11 7" xfId="53559"/>
    <cellStyle name="20% - Accent2 2 4 12" xfId="10927"/>
    <cellStyle name="20% - Accent2 2 4 12 2" xfId="22026"/>
    <cellStyle name="20% - Accent2 2 4 12 2 2" xfId="39904"/>
    <cellStyle name="20% - Accent2 2 4 12 3" xfId="30967"/>
    <cellStyle name="20% - Accent2 2 4 12 4" xfId="47513"/>
    <cellStyle name="20% - Accent2 2 4 13" xfId="13353"/>
    <cellStyle name="20% - Accent2 2 4 13 2" xfId="24245"/>
    <cellStyle name="20% - Accent2 2 4 13 2 2" xfId="42123"/>
    <cellStyle name="20% - Accent2 2 4 13 3" xfId="33186"/>
    <cellStyle name="20% - Accent2 2 4 14" xfId="15574"/>
    <cellStyle name="20% - Accent2 2 4 14 2" xfId="26464"/>
    <cellStyle name="20% - Accent2 2 4 14 2 2" xfId="44342"/>
    <cellStyle name="20% - Accent2 2 4 14 3" xfId="35405"/>
    <cellStyle name="20% - Accent2 2 4 15" xfId="19807"/>
    <cellStyle name="20% - Accent2 2 4 15 2" xfId="37685"/>
    <cellStyle name="20% - Accent2 2 4 16" xfId="28736"/>
    <cellStyle name="20% - Accent2 2 4 17" xfId="46697"/>
    <cellStyle name="20% - Accent2 2 4 2" xfId="4997"/>
    <cellStyle name="20% - Accent2 2 4 2 2" xfId="10183"/>
    <cellStyle name="20% - Accent2 2 4 2 2 2" xfId="12611"/>
    <cellStyle name="20% - Accent2 2 4 2 2 2 2" xfId="23503"/>
    <cellStyle name="20% - Accent2 2 4 2 2 2 2 2" xfId="41381"/>
    <cellStyle name="20% - Accent2 2 4 2 2 2 3" xfId="32444"/>
    <cellStyle name="20% - Accent2 2 4 2 2 2 4" xfId="56007"/>
    <cellStyle name="20% - Accent2 2 4 2 2 3" xfId="14830"/>
    <cellStyle name="20% - Accent2 2 4 2 2 3 2" xfId="25722"/>
    <cellStyle name="20% - Accent2 2 4 2 2 3 2 2" xfId="43600"/>
    <cellStyle name="20% - Accent2 2 4 2 2 3 3" xfId="34663"/>
    <cellStyle name="20% - Accent2 2 4 2 2 4" xfId="17274"/>
    <cellStyle name="20% - Accent2 2 4 2 2 4 2" xfId="27941"/>
    <cellStyle name="20% - Accent2 2 4 2 2 4 2 2" xfId="45819"/>
    <cellStyle name="20% - Accent2 2 4 2 2 4 3" xfId="36882"/>
    <cellStyle name="20% - Accent2 2 4 2 2 5" xfId="21284"/>
    <cellStyle name="20% - Accent2 2 4 2 2 5 2" xfId="39162"/>
    <cellStyle name="20% - Accent2 2 4 2 2 6" xfId="30225"/>
    <cellStyle name="20% - Accent2 2 4 2 2 7" xfId="50673"/>
    <cellStyle name="20% - Accent2 2 4 2 3" xfId="9450"/>
    <cellStyle name="20% - Accent2 2 4 2 3 2" xfId="11878"/>
    <cellStyle name="20% - Accent2 2 4 2 3 2 2" xfId="22770"/>
    <cellStyle name="20% - Accent2 2 4 2 3 2 2 2" xfId="40648"/>
    <cellStyle name="20% - Accent2 2 4 2 3 2 3" xfId="31711"/>
    <cellStyle name="20% - Accent2 2 4 2 3 3" xfId="14097"/>
    <cellStyle name="20% - Accent2 2 4 2 3 3 2" xfId="24989"/>
    <cellStyle name="20% - Accent2 2 4 2 3 3 2 2" xfId="42867"/>
    <cellStyle name="20% - Accent2 2 4 2 3 3 3" xfId="33930"/>
    <cellStyle name="20% - Accent2 2 4 2 3 4" xfId="16541"/>
    <cellStyle name="20% - Accent2 2 4 2 3 4 2" xfId="27208"/>
    <cellStyle name="20% - Accent2 2 4 2 3 4 2 2" xfId="45086"/>
    <cellStyle name="20% - Accent2 2 4 2 3 4 3" xfId="36149"/>
    <cellStyle name="20% - Accent2 2 4 2 3 5" xfId="20551"/>
    <cellStyle name="20% - Accent2 2 4 2 3 5 2" xfId="38429"/>
    <cellStyle name="20% - Accent2 2 4 2 3 6" xfId="29492"/>
    <cellStyle name="20% - Accent2 2 4 2 3 7" xfId="53560"/>
    <cellStyle name="20% - Accent2 2 4 2 4" xfId="10928"/>
    <cellStyle name="20% - Accent2 2 4 2 4 2" xfId="22027"/>
    <cellStyle name="20% - Accent2 2 4 2 4 2 2" xfId="39905"/>
    <cellStyle name="20% - Accent2 2 4 2 4 3" xfId="30968"/>
    <cellStyle name="20% - Accent2 2 4 2 4 4" xfId="47514"/>
    <cellStyle name="20% - Accent2 2 4 2 5" xfId="13354"/>
    <cellStyle name="20% - Accent2 2 4 2 5 2" xfId="24246"/>
    <cellStyle name="20% - Accent2 2 4 2 5 2 2" xfId="42124"/>
    <cellStyle name="20% - Accent2 2 4 2 5 3" xfId="33187"/>
    <cellStyle name="20% - Accent2 2 4 2 6" xfId="15575"/>
    <cellStyle name="20% - Accent2 2 4 2 6 2" xfId="26465"/>
    <cellStyle name="20% - Accent2 2 4 2 6 2 2" xfId="44343"/>
    <cellStyle name="20% - Accent2 2 4 2 6 3" xfId="35406"/>
    <cellStyle name="20% - Accent2 2 4 2 7" xfId="19808"/>
    <cellStyle name="20% - Accent2 2 4 2 7 2" xfId="37686"/>
    <cellStyle name="20% - Accent2 2 4 2 8" xfId="28737"/>
    <cellStyle name="20% - Accent2 2 4 2 9" xfId="46698"/>
    <cellStyle name="20% - Accent2 2 4 3" xfId="4998"/>
    <cellStyle name="20% - Accent2 2 4 3 2" xfId="10184"/>
    <cellStyle name="20% - Accent2 2 4 3 2 2" xfId="12612"/>
    <cellStyle name="20% - Accent2 2 4 3 2 2 2" xfId="23504"/>
    <cellStyle name="20% - Accent2 2 4 3 2 2 2 2" xfId="41382"/>
    <cellStyle name="20% - Accent2 2 4 3 2 2 3" xfId="32445"/>
    <cellStyle name="20% - Accent2 2 4 3 2 2 4" xfId="56008"/>
    <cellStyle name="20% - Accent2 2 4 3 2 3" xfId="14831"/>
    <cellStyle name="20% - Accent2 2 4 3 2 3 2" xfId="25723"/>
    <cellStyle name="20% - Accent2 2 4 3 2 3 2 2" xfId="43601"/>
    <cellStyle name="20% - Accent2 2 4 3 2 3 3" xfId="34664"/>
    <cellStyle name="20% - Accent2 2 4 3 2 4" xfId="17275"/>
    <cellStyle name="20% - Accent2 2 4 3 2 4 2" xfId="27942"/>
    <cellStyle name="20% - Accent2 2 4 3 2 4 2 2" xfId="45820"/>
    <cellStyle name="20% - Accent2 2 4 3 2 4 3" xfId="36883"/>
    <cellStyle name="20% - Accent2 2 4 3 2 5" xfId="21285"/>
    <cellStyle name="20% - Accent2 2 4 3 2 5 2" xfId="39163"/>
    <cellStyle name="20% - Accent2 2 4 3 2 6" xfId="30226"/>
    <cellStyle name="20% - Accent2 2 4 3 2 7" xfId="50674"/>
    <cellStyle name="20% - Accent2 2 4 3 3" xfId="9451"/>
    <cellStyle name="20% - Accent2 2 4 3 3 2" xfId="11879"/>
    <cellStyle name="20% - Accent2 2 4 3 3 2 2" xfId="22771"/>
    <cellStyle name="20% - Accent2 2 4 3 3 2 2 2" xfId="40649"/>
    <cellStyle name="20% - Accent2 2 4 3 3 2 3" xfId="31712"/>
    <cellStyle name="20% - Accent2 2 4 3 3 3" xfId="14098"/>
    <cellStyle name="20% - Accent2 2 4 3 3 3 2" xfId="24990"/>
    <cellStyle name="20% - Accent2 2 4 3 3 3 2 2" xfId="42868"/>
    <cellStyle name="20% - Accent2 2 4 3 3 3 3" xfId="33931"/>
    <cellStyle name="20% - Accent2 2 4 3 3 4" xfId="16542"/>
    <cellStyle name="20% - Accent2 2 4 3 3 4 2" xfId="27209"/>
    <cellStyle name="20% - Accent2 2 4 3 3 4 2 2" xfId="45087"/>
    <cellStyle name="20% - Accent2 2 4 3 3 4 3" xfId="36150"/>
    <cellStyle name="20% - Accent2 2 4 3 3 5" xfId="20552"/>
    <cellStyle name="20% - Accent2 2 4 3 3 5 2" xfId="38430"/>
    <cellStyle name="20% - Accent2 2 4 3 3 6" xfId="29493"/>
    <cellStyle name="20% - Accent2 2 4 3 3 7" xfId="53561"/>
    <cellStyle name="20% - Accent2 2 4 3 4" xfId="10929"/>
    <cellStyle name="20% - Accent2 2 4 3 4 2" xfId="22028"/>
    <cellStyle name="20% - Accent2 2 4 3 4 2 2" xfId="39906"/>
    <cellStyle name="20% - Accent2 2 4 3 4 3" xfId="30969"/>
    <cellStyle name="20% - Accent2 2 4 3 4 4" xfId="47515"/>
    <cellStyle name="20% - Accent2 2 4 3 5" xfId="13355"/>
    <cellStyle name="20% - Accent2 2 4 3 5 2" xfId="24247"/>
    <cellStyle name="20% - Accent2 2 4 3 5 2 2" xfId="42125"/>
    <cellStyle name="20% - Accent2 2 4 3 5 3" xfId="33188"/>
    <cellStyle name="20% - Accent2 2 4 3 6" xfId="15576"/>
    <cellStyle name="20% - Accent2 2 4 3 6 2" xfId="26466"/>
    <cellStyle name="20% - Accent2 2 4 3 6 2 2" xfId="44344"/>
    <cellStyle name="20% - Accent2 2 4 3 6 3" xfId="35407"/>
    <cellStyle name="20% - Accent2 2 4 3 7" xfId="19809"/>
    <cellStyle name="20% - Accent2 2 4 3 7 2" xfId="37687"/>
    <cellStyle name="20% - Accent2 2 4 3 8" xfId="28738"/>
    <cellStyle name="20% - Accent2 2 4 3 9" xfId="46699"/>
    <cellStyle name="20% - Accent2 2 4 4" xfId="4999"/>
    <cellStyle name="20% - Accent2 2 4 4 2" xfId="10185"/>
    <cellStyle name="20% - Accent2 2 4 4 2 2" xfId="12613"/>
    <cellStyle name="20% - Accent2 2 4 4 2 2 2" xfId="23505"/>
    <cellStyle name="20% - Accent2 2 4 4 2 2 2 2" xfId="41383"/>
    <cellStyle name="20% - Accent2 2 4 4 2 2 3" xfId="32446"/>
    <cellStyle name="20% - Accent2 2 4 4 2 2 4" xfId="56009"/>
    <cellStyle name="20% - Accent2 2 4 4 2 3" xfId="14832"/>
    <cellStyle name="20% - Accent2 2 4 4 2 3 2" xfId="25724"/>
    <cellStyle name="20% - Accent2 2 4 4 2 3 2 2" xfId="43602"/>
    <cellStyle name="20% - Accent2 2 4 4 2 3 3" xfId="34665"/>
    <cellStyle name="20% - Accent2 2 4 4 2 4" xfId="17276"/>
    <cellStyle name="20% - Accent2 2 4 4 2 4 2" xfId="27943"/>
    <cellStyle name="20% - Accent2 2 4 4 2 4 2 2" xfId="45821"/>
    <cellStyle name="20% - Accent2 2 4 4 2 4 3" xfId="36884"/>
    <cellStyle name="20% - Accent2 2 4 4 2 5" xfId="21286"/>
    <cellStyle name="20% - Accent2 2 4 4 2 5 2" xfId="39164"/>
    <cellStyle name="20% - Accent2 2 4 4 2 6" xfId="30227"/>
    <cellStyle name="20% - Accent2 2 4 4 2 7" xfId="50675"/>
    <cellStyle name="20% - Accent2 2 4 4 3" xfId="9452"/>
    <cellStyle name="20% - Accent2 2 4 4 3 2" xfId="11880"/>
    <cellStyle name="20% - Accent2 2 4 4 3 2 2" xfId="22772"/>
    <cellStyle name="20% - Accent2 2 4 4 3 2 2 2" xfId="40650"/>
    <cellStyle name="20% - Accent2 2 4 4 3 2 3" xfId="31713"/>
    <cellStyle name="20% - Accent2 2 4 4 3 3" xfId="14099"/>
    <cellStyle name="20% - Accent2 2 4 4 3 3 2" xfId="24991"/>
    <cellStyle name="20% - Accent2 2 4 4 3 3 2 2" xfId="42869"/>
    <cellStyle name="20% - Accent2 2 4 4 3 3 3" xfId="33932"/>
    <cellStyle name="20% - Accent2 2 4 4 3 4" xfId="16543"/>
    <cellStyle name="20% - Accent2 2 4 4 3 4 2" xfId="27210"/>
    <cellStyle name="20% - Accent2 2 4 4 3 4 2 2" xfId="45088"/>
    <cellStyle name="20% - Accent2 2 4 4 3 4 3" xfId="36151"/>
    <cellStyle name="20% - Accent2 2 4 4 3 5" xfId="20553"/>
    <cellStyle name="20% - Accent2 2 4 4 3 5 2" xfId="38431"/>
    <cellStyle name="20% - Accent2 2 4 4 3 6" xfId="29494"/>
    <cellStyle name="20% - Accent2 2 4 4 3 7" xfId="53562"/>
    <cellStyle name="20% - Accent2 2 4 4 4" xfId="10930"/>
    <cellStyle name="20% - Accent2 2 4 4 4 2" xfId="22029"/>
    <cellStyle name="20% - Accent2 2 4 4 4 2 2" xfId="39907"/>
    <cellStyle name="20% - Accent2 2 4 4 4 3" xfId="30970"/>
    <cellStyle name="20% - Accent2 2 4 4 4 4" xfId="47516"/>
    <cellStyle name="20% - Accent2 2 4 4 5" xfId="13356"/>
    <cellStyle name="20% - Accent2 2 4 4 5 2" xfId="24248"/>
    <cellStyle name="20% - Accent2 2 4 4 5 2 2" xfId="42126"/>
    <cellStyle name="20% - Accent2 2 4 4 5 3" xfId="33189"/>
    <cellStyle name="20% - Accent2 2 4 4 6" xfId="15577"/>
    <cellStyle name="20% - Accent2 2 4 4 6 2" xfId="26467"/>
    <cellStyle name="20% - Accent2 2 4 4 6 2 2" xfId="44345"/>
    <cellStyle name="20% - Accent2 2 4 4 6 3" xfId="35408"/>
    <cellStyle name="20% - Accent2 2 4 4 7" xfId="19810"/>
    <cellStyle name="20% - Accent2 2 4 4 7 2" xfId="37688"/>
    <cellStyle name="20% - Accent2 2 4 4 8" xfId="28739"/>
    <cellStyle name="20% - Accent2 2 4 4 9" xfId="46700"/>
    <cellStyle name="20% - Accent2 2 4 5" xfId="5000"/>
    <cellStyle name="20% - Accent2 2 4 5 2" xfId="10186"/>
    <cellStyle name="20% - Accent2 2 4 5 2 2" xfId="12614"/>
    <cellStyle name="20% - Accent2 2 4 5 2 2 2" xfId="23506"/>
    <cellStyle name="20% - Accent2 2 4 5 2 2 2 2" xfId="41384"/>
    <cellStyle name="20% - Accent2 2 4 5 2 2 3" xfId="32447"/>
    <cellStyle name="20% - Accent2 2 4 5 2 2 4" xfId="56010"/>
    <cellStyle name="20% - Accent2 2 4 5 2 3" xfId="14833"/>
    <cellStyle name="20% - Accent2 2 4 5 2 3 2" xfId="25725"/>
    <cellStyle name="20% - Accent2 2 4 5 2 3 2 2" xfId="43603"/>
    <cellStyle name="20% - Accent2 2 4 5 2 3 3" xfId="34666"/>
    <cellStyle name="20% - Accent2 2 4 5 2 4" xfId="17277"/>
    <cellStyle name="20% - Accent2 2 4 5 2 4 2" xfId="27944"/>
    <cellStyle name="20% - Accent2 2 4 5 2 4 2 2" xfId="45822"/>
    <cellStyle name="20% - Accent2 2 4 5 2 4 3" xfId="36885"/>
    <cellStyle name="20% - Accent2 2 4 5 2 5" xfId="21287"/>
    <cellStyle name="20% - Accent2 2 4 5 2 5 2" xfId="39165"/>
    <cellStyle name="20% - Accent2 2 4 5 2 6" xfId="30228"/>
    <cellStyle name="20% - Accent2 2 4 5 2 7" xfId="50676"/>
    <cellStyle name="20% - Accent2 2 4 5 3" xfId="9453"/>
    <cellStyle name="20% - Accent2 2 4 5 3 2" xfId="11881"/>
    <cellStyle name="20% - Accent2 2 4 5 3 2 2" xfId="22773"/>
    <cellStyle name="20% - Accent2 2 4 5 3 2 2 2" xfId="40651"/>
    <cellStyle name="20% - Accent2 2 4 5 3 2 3" xfId="31714"/>
    <cellStyle name="20% - Accent2 2 4 5 3 3" xfId="14100"/>
    <cellStyle name="20% - Accent2 2 4 5 3 3 2" xfId="24992"/>
    <cellStyle name="20% - Accent2 2 4 5 3 3 2 2" xfId="42870"/>
    <cellStyle name="20% - Accent2 2 4 5 3 3 3" xfId="33933"/>
    <cellStyle name="20% - Accent2 2 4 5 3 4" xfId="16544"/>
    <cellStyle name="20% - Accent2 2 4 5 3 4 2" xfId="27211"/>
    <cellStyle name="20% - Accent2 2 4 5 3 4 2 2" xfId="45089"/>
    <cellStyle name="20% - Accent2 2 4 5 3 4 3" xfId="36152"/>
    <cellStyle name="20% - Accent2 2 4 5 3 5" xfId="20554"/>
    <cellStyle name="20% - Accent2 2 4 5 3 5 2" xfId="38432"/>
    <cellStyle name="20% - Accent2 2 4 5 3 6" xfId="29495"/>
    <cellStyle name="20% - Accent2 2 4 5 3 7" xfId="53563"/>
    <cellStyle name="20% - Accent2 2 4 5 4" xfId="10931"/>
    <cellStyle name="20% - Accent2 2 4 5 4 2" xfId="22030"/>
    <cellStyle name="20% - Accent2 2 4 5 4 2 2" xfId="39908"/>
    <cellStyle name="20% - Accent2 2 4 5 4 3" xfId="30971"/>
    <cellStyle name="20% - Accent2 2 4 5 4 4" xfId="47517"/>
    <cellStyle name="20% - Accent2 2 4 5 5" xfId="13357"/>
    <cellStyle name="20% - Accent2 2 4 5 5 2" xfId="24249"/>
    <cellStyle name="20% - Accent2 2 4 5 5 2 2" xfId="42127"/>
    <cellStyle name="20% - Accent2 2 4 5 5 3" xfId="33190"/>
    <cellStyle name="20% - Accent2 2 4 5 6" xfId="15578"/>
    <cellStyle name="20% - Accent2 2 4 5 6 2" xfId="26468"/>
    <cellStyle name="20% - Accent2 2 4 5 6 2 2" xfId="44346"/>
    <cellStyle name="20% - Accent2 2 4 5 6 3" xfId="35409"/>
    <cellStyle name="20% - Accent2 2 4 5 7" xfId="19811"/>
    <cellStyle name="20% - Accent2 2 4 5 7 2" xfId="37689"/>
    <cellStyle name="20% - Accent2 2 4 5 8" xfId="28740"/>
    <cellStyle name="20% - Accent2 2 4 5 9" xfId="46701"/>
    <cellStyle name="20% - Accent2 2 4 6" xfId="5001"/>
    <cellStyle name="20% - Accent2 2 4 6 2" xfId="10187"/>
    <cellStyle name="20% - Accent2 2 4 6 2 2" xfId="12615"/>
    <cellStyle name="20% - Accent2 2 4 6 2 2 2" xfId="23507"/>
    <cellStyle name="20% - Accent2 2 4 6 2 2 2 2" xfId="41385"/>
    <cellStyle name="20% - Accent2 2 4 6 2 2 3" xfId="32448"/>
    <cellStyle name="20% - Accent2 2 4 6 2 2 4" xfId="56011"/>
    <cellStyle name="20% - Accent2 2 4 6 2 3" xfId="14834"/>
    <cellStyle name="20% - Accent2 2 4 6 2 3 2" xfId="25726"/>
    <cellStyle name="20% - Accent2 2 4 6 2 3 2 2" xfId="43604"/>
    <cellStyle name="20% - Accent2 2 4 6 2 3 3" xfId="34667"/>
    <cellStyle name="20% - Accent2 2 4 6 2 4" xfId="17278"/>
    <cellStyle name="20% - Accent2 2 4 6 2 4 2" xfId="27945"/>
    <cellStyle name="20% - Accent2 2 4 6 2 4 2 2" xfId="45823"/>
    <cellStyle name="20% - Accent2 2 4 6 2 4 3" xfId="36886"/>
    <cellStyle name="20% - Accent2 2 4 6 2 5" xfId="21288"/>
    <cellStyle name="20% - Accent2 2 4 6 2 5 2" xfId="39166"/>
    <cellStyle name="20% - Accent2 2 4 6 2 6" xfId="30229"/>
    <cellStyle name="20% - Accent2 2 4 6 2 7" xfId="50677"/>
    <cellStyle name="20% - Accent2 2 4 6 3" xfId="9454"/>
    <cellStyle name="20% - Accent2 2 4 6 3 2" xfId="11882"/>
    <cellStyle name="20% - Accent2 2 4 6 3 2 2" xfId="22774"/>
    <cellStyle name="20% - Accent2 2 4 6 3 2 2 2" xfId="40652"/>
    <cellStyle name="20% - Accent2 2 4 6 3 2 3" xfId="31715"/>
    <cellStyle name="20% - Accent2 2 4 6 3 3" xfId="14101"/>
    <cellStyle name="20% - Accent2 2 4 6 3 3 2" xfId="24993"/>
    <cellStyle name="20% - Accent2 2 4 6 3 3 2 2" xfId="42871"/>
    <cellStyle name="20% - Accent2 2 4 6 3 3 3" xfId="33934"/>
    <cellStyle name="20% - Accent2 2 4 6 3 4" xfId="16545"/>
    <cellStyle name="20% - Accent2 2 4 6 3 4 2" xfId="27212"/>
    <cellStyle name="20% - Accent2 2 4 6 3 4 2 2" xfId="45090"/>
    <cellStyle name="20% - Accent2 2 4 6 3 4 3" xfId="36153"/>
    <cellStyle name="20% - Accent2 2 4 6 3 5" xfId="20555"/>
    <cellStyle name="20% - Accent2 2 4 6 3 5 2" xfId="38433"/>
    <cellStyle name="20% - Accent2 2 4 6 3 6" xfId="29496"/>
    <cellStyle name="20% - Accent2 2 4 6 3 7" xfId="53564"/>
    <cellStyle name="20% - Accent2 2 4 6 4" xfId="10932"/>
    <cellStyle name="20% - Accent2 2 4 6 4 2" xfId="22031"/>
    <cellStyle name="20% - Accent2 2 4 6 4 2 2" xfId="39909"/>
    <cellStyle name="20% - Accent2 2 4 6 4 3" xfId="30972"/>
    <cellStyle name="20% - Accent2 2 4 6 4 4" xfId="47518"/>
    <cellStyle name="20% - Accent2 2 4 6 5" xfId="13358"/>
    <cellStyle name="20% - Accent2 2 4 6 5 2" xfId="24250"/>
    <cellStyle name="20% - Accent2 2 4 6 5 2 2" xfId="42128"/>
    <cellStyle name="20% - Accent2 2 4 6 5 3" xfId="33191"/>
    <cellStyle name="20% - Accent2 2 4 6 6" xfId="15579"/>
    <cellStyle name="20% - Accent2 2 4 6 6 2" xfId="26469"/>
    <cellStyle name="20% - Accent2 2 4 6 6 2 2" xfId="44347"/>
    <cellStyle name="20% - Accent2 2 4 6 6 3" xfId="35410"/>
    <cellStyle name="20% - Accent2 2 4 6 7" xfId="19812"/>
    <cellStyle name="20% - Accent2 2 4 6 7 2" xfId="37690"/>
    <cellStyle name="20% - Accent2 2 4 6 8" xfId="28741"/>
    <cellStyle name="20% - Accent2 2 4 6 9" xfId="46702"/>
    <cellStyle name="20% - Accent2 2 4 7" xfId="5002"/>
    <cellStyle name="20% - Accent2 2 4 7 2" xfId="10188"/>
    <cellStyle name="20% - Accent2 2 4 7 2 2" xfId="12616"/>
    <cellStyle name="20% - Accent2 2 4 7 2 2 2" xfId="23508"/>
    <cellStyle name="20% - Accent2 2 4 7 2 2 2 2" xfId="41386"/>
    <cellStyle name="20% - Accent2 2 4 7 2 2 3" xfId="32449"/>
    <cellStyle name="20% - Accent2 2 4 7 2 2 4" xfId="56012"/>
    <cellStyle name="20% - Accent2 2 4 7 2 3" xfId="14835"/>
    <cellStyle name="20% - Accent2 2 4 7 2 3 2" xfId="25727"/>
    <cellStyle name="20% - Accent2 2 4 7 2 3 2 2" xfId="43605"/>
    <cellStyle name="20% - Accent2 2 4 7 2 3 3" xfId="34668"/>
    <cellStyle name="20% - Accent2 2 4 7 2 4" xfId="17279"/>
    <cellStyle name="20% - Accent2 2 4 7 2 4 2" xfId="27946"/>
    <cellStyle name="20% - Accent2 2 4 7 2 4 2 2" xfId="45824"/>
    <cellStyle name="20% - Accent2 2 4 7 2 4 3" xfId="36887"/>
    <cellStyle name="20% - Accent2 2 4 7 2 5" xfId="21289"/>
    <cellStyle name="20% - Accent2 2 4 7 2 5 2" xfId="39167"/>
    <cellStyle name="20% - Accent2 2 4 7 2 6" xfId="30230"/>
    <cellStyle name="20% - Accent2 2 4 7 2 7" xfId="50678"/>
    <cellStyle name="20% - Accent2 2 4 7 3" xfId="9455"/>
    <cellStyle name="20% - Accent2 2 4 7 3 2" xfId="11883"/>
    <cellStyle name="20% - Accent2 2 4 7 3 2 2" xfId="22775"/>
    <cellStyle name="20% - Accent2 2 4 7 3 2 2 2" xfId="40653"/>
    <cellStyle name="20% - Accent2 2 4 7 3 2 3" xfId="31716"/>
    <cellStyle name="20% - Accent2 2 4 7 3 3" xfId="14102"/>
    <cellStyle name="20% - Accent2 2 4 7 3 3 2" xfId="24994"/>
    <cellStyle name="20% - Accent2 2 4 7 3 3 2 2" xfId="42872"/>
    <cellStyle name="20% - Accent2 2 4 7 3 3 3" xfId="33935"/>
    <cellStyle name="20% - Accent2 2 4 7 3 4" xfId="16546"/>
    <cellStyle name="20% - Accent2 2 4 7 3 4 2" xfId="27213"/>
    <cellStyle name="20% - Accent2 2 4 7 3 4 2 2" xfId="45091"/>
    <cellStyle name="20% - Accent2 2 4 7 3 4 3" xfId="36154"/>
    <cellStyle name="20% - Accent2 2 4 7 3 5" xfId="20556"/>
    <cellStyle name="20% - Accent2 2 4 7 3 5 2" xfId="38434"/>
    <cellStyle name="20% - Accent2 2 4 7 3 6" xfId="29497"/>
    <cellStyle name="20% - Accent2 2 4 7 3 7" xfId="53565"/>
    <cellStyle name="20% - Accent2 2 4 7 4" xfId="10933"/>
    <cellStyle name="20% - Accent2 2 4 7 4 2" xfId="22032"/>
    <cellStyle name="20% - Accent2 2 4 7 4 2 2" xfId="39910"/>
    <cellStyle name="20% - Accent2 2 4 7 4 3" xfId="30973"/>
    <cellStyle name="20% - Accent2 2 4 7 4 4" xfId="47519"/>
    <cellStyle name="20% - Accent2 2 4 7 5" xfId="13359"/>
    <cellStyle name="20% - Accent2 2 4 7 5 2" xfId="24251"/>
    <cellStyle name="20% - Accent2 2 4 7 5 2 2" xfId="42129"/>
    <cellStyle name="20% - Accent2 2 4 7 5 3" xfId="33192"/>
    <cellStyle name="20% - Accent2 2 4 7 6" xfId="15580"/>
    <cellStyle name="20% - Accent2 2 4 7 6 2" xfId="26470"/>
    <cellStyle name="20% - Accent2 2 4 7 6 2 2" xfId="44348"/>
    <cellStyle name="20% - Accent2 2 4 7 6 3" xfId="35411"/>
    <cellStyle name="20% - Accent2 2 4 7 7" xfId="19813"/>
    <cellStyle name="20% - Accent2 2 4 7 7 2" xfId="37691"/>
    <cellStyle name="20% - Accent2 2 4 7 8" xfId="28742"/>
    <cellStyle name="20% - Accent2 2 4 7 9" xfId="46703"/>
    <cellStyle name="20% - Accent2 2 4 8" xfId="5003"/>
    <cellStyle name="20% - Accent2 2 4 8 2" xfId="10189"/>
    <cellStyle name="20% - Accent2 2 4 8 2 2" xfId="12617"/>
    <cellStyle name="20% - Accent2 2 4 8 2 2 2" xfId="23509"/>
    <cellStyle name="20% - Accent2 2 4 8 2 2 2 2" xfId="41387"/>
    <cellStyle name="20% - Accent2 2 4 8 2 2 3" xfId="32450"/>
    <cellStyle name="20% - Accent2 2 4 8 2 2 4" xfId="56013"/>
    <cellStyle name="20% - Accent2 2 4 8 2 3" xfId="14836"/>
    <cellStyle name="20% - Accent2 2 4 8 2 3 2" xfId="25728"/>
    <cellStyle name="20% - Accent2 2 4 8 2 3 2 2" xfId="43606"/>
    <cellStyle name="20% - Accent2 2 4 8 2 3 3" xfId="34669"/>
    <cellStyle name="20% - Accent2 2 4 8 2 4" xfId="17280"/>
    <cellStyle name="20% - Accent2 2 4 8 2 4 2" xfId="27947"/>
    <cellStyle name="20% - Accent2 2 4 8 2 4 2 2" xfId="45825"/>
    <cellStyle name="20% - Accent2 2 4 8 2 4 3" xfId="36888"/>
    <cellStyle name="20% - Accent2 2 4 8 2 5" xfId="21290"/>
    <cellStyle name="20% - Accent2 2 4 8 2 5 2" xfId="39168"/>
    <cellStyle name="20% - Accent2 2 4 8 2 6" xfId="30231"/>
    <cellStyle name="20% - Accent2 2 4 8 2 7" xfId="50679"/>
    <cellStyle name="20% - Accent2 2 4 8 3" xfId="9456"/>
    <cellStyle name="20% - Accent2 2 4 8 3 2" xfId="11884"/>
    <cellStyle name="20% - Accent2 2 4 8 3 2 2" xfId="22776"/>
    <cellStyle name="20% - Accent2 2 4 8 3 2 2 2" xfId="40654"/>
    <cellStyle name="20% - Accent2 2 4 8 3 2 3" xfId="31717"/>
    <cellStyle name="20% - Accent2 2 4 8 3 3" xfId="14103"/>
    <cellStyle name="20% - Accent2 2 4 8 3 3 2" xfId="24995"/>
    <cellStyle name="20% - Accent2 2 4 8 3 3 2 2" xfId="42873"/>
    <cellStyle name="20% - Accent2 2 4 8 3 3 3" xfId="33936"/>
    <cellStyle name="20% - Accent2 2 4 8 3 4" xfId="16547"/>
    <cellStyle name="20% - Accent2 2 4 8 3 4 2" xfId="27214"/>
    <cellStyle name="20% - Accent2 2 4 8 3 4 2 2" xfId="45092"/>
    <cellStyle name="20% - Accent2 2 4 8 3 4 3" xfId="36155"/>
    <cellStyle name="20% - Accent2 2 4 8 3 5" xfId="20557"/>
    <cellStyle name="20% - Accent2 2 4 8 3 5 2" xfId="38435"/>
    <cellStyle name="20% - Accent2 2 4 8 3 6" xfId="29498"/>
    <cellStyle name="20% - Accent2 2 4 8 3 7" xfId="53566"/>
    <cellStyle name="20% - Accent2 2 4 8 4" xfId="10934"/>
    <cellStyle name="20% - Accent2 2 4 8 4 2" xfId="22033"/>
    <cellStyle name="20% - Accent2 2 4 8 4 2 2" xfId="39911"/>
    <cellStyle name="20% - Accent2 2 4 8 4 3" xfId="30974"/>
    <cellStyle name="20% - Accent2 2 4 8 4 4" xfId="47520"/>
    <cellStyle name="20% - Accent2 2 4 8 5" xfId="13360"/>
    <cellStyle name="20% - Accent2 2 4 8 5 2" xfId="24252"/>
    <cellStyle name="20% - Accent2 2 4 8 5 2 2" xfId="42130"/>
    <cellStyle name="20% - Accent2 2 4 8 5 3" xfId="33193"/>
    <cellStyle name="20% - Accent2 2 4 8 6" xfId="15581"/>
    <cellStyle name="20% - Accent2 2 4 8 6 2" xfId="26471"/>
    <cellStyle name="20% - Accent2 2 4 8 6 2 2" xfId="44349"/>
    <cellStyle name="20% - Accent2 2 4 8 6 3" xfId="35412"/>
    <cellStyle name="20% - Accent2 2 4 8 7" xfId="19814"/>
    <cellStyle name="20% - Accent2 2 4 8 7 2" xfId="37692"/>
    <cellStyle name="20% - Accent2 2 4 8 8" xfId="28743"/>
    <cellStyle name="20% - Accent2 2 4 8 9" xfId="46704"/>
    <cellStyle name="20% - Accent2 2 4 9" xfId="5004"/>
    <cellStyle name="20% - Accent2 2 4 9 2" xfId="10190"/>
    <cellStyle name="20% - Accent2 2 4 9 2 2" xfId="12618"/>
    <cellStyle name="20% - Accent2 2 4 9 2 2 2" xfId="23510"/>
    <cellStyle name="20% - Accent2 2 4 9 2 2 2 2" xfId="41388"/>
    <cellStyle name="20% - Accent2 2 4 9 2 2 3" xfId="32451"/>
    <cellStyle name="20% - Accent2 2 4 9 2 2 4" xfId="56014"/>
    <cellStyle name="20% - Accent2 2 4 9 2 3" xfId="14837"/>
    <cellStyle name="20% - Accent2 2 4 9 2 3 2" xfId="25729"/>
    <cellStyle name="20% - Accent2 2 4 9 2 3 2 2" xfId="43607"/>
    <cellStyle name="20% - Accent2 2 4 9 2 3 3" xfId="34670"/>
    <cellStyle name="20% - Accent2 2 4 9 2 4" xfId="17281"/>
    <cellStyle name="20% - Accent2 2 4 9 2 4 2" xfId="27948"/>
    <cellStyle name="20% - Accent2 2 4 9 2 4 2 2" xfId="45826"/>
    <cellStyle name="20% - Accent2 2 4 9 2 4 3" xfId="36889"/>
    <cellStyle name="20% - Accent2 2 4 9 2 5" xfId="21291"/>
    <cellStyle name="20% - Accent2 2 4 9 2 5 2" xfId="39169"/>
    <cellStyle name="20% - Accent2 2 4 9 2 6" xfId="30232"/>
    <cellStyle name="20% - Accent2 2 4 9 2 7" xfId="50680"/>
    <cellStyle name="20% - Accent2 2 4 9 3" xfId="9457"/>
    <cellStyle name="20% - Accent2 2 4 9 3 2" xfId="11885"/>
    <cellStyle name="20% - Accent2 2 4 9 3 2 2" xfId="22777"/>
    <cellStyle name="20% - Accent2 2 4 9 3 2 2 2" xfId="40655"/>
    <cellStyle name="20% - Accent2 2 4 9 3 2 3" xfId="31718"/>
    <cellStyle name="20% - Accent2 2 4 9 3 3" xfId="14104"/>
    <cellStyle name="20% - Accent2 2 4 9 3 3 2" xfId="24996"/>
    <cellStyle name="20% - Accent2 2 4 9 3 3 2 2" xfId="42874"/>
    <cellStyle name="20% - Accent2 2 4 9 3 3 3" xfId="33937"/>
    <cellStyle name="20% - Accent2 2 4 9 3 4" xfId="16548"/>
    <cellStyle name="20% - Accent2 2 4 9 3 4 2" xfId="27215"/>
    <cellStyle name="20% - Accent2 2 4 9 3 4 2 2" xfId="45093"/>
    <cellStyle name="20% - Accent2 2 4 9 3 4 3" xfId="36156"/>
    <cellStyle name="20% - Accent2 2 4 9 3 5" xfId="20558"/>
    <cellStyle name="20% - Accent2 2 4 9 3 5 2" xfId="38436"/>
    <cellStyle name="20% - Accent2 2 4 9 3 6" xfId="29499"/>
    <cellStyle name="20% - Accent2 2 4 9 3 7" xfId="53567"/>
    <cellStyle name="20% - Accent2 2 4 9 4" xfId="10935"/>
    <cellStyle name="20% - Accent2 2 4 9 4 2" xfId="22034"/>
    <cellStyle name="20% - Accent2 2 4 9 4 2 2" xfId="39912"/>
    <cellStyle name="20% - Accent2 2 4 9 4 3" xfId="30975"/>
    <cellStyle name="20% - Accent2 2 4 9 4 4" xfId="47521"/>
    <cellStyle name="20% - Accent2 2 4 9 5" xfId="13361"/>
    <cellStyle name="20% - Accent2 2 4 9 5 2" xfId="24253"/>
    <cellStyle name="20% - Accent2 2 4 9 5 2 2" xfId="42131"/>
    <cellStyle name="20% - Accent2 2 4 9 5 3" xfId="33194"/>
    <cellStyle name="20% - Accent2 2 4 9 6" xfId="15582"/>
    <cellStyle name="20% - Accent2 2 4 9 6 2" xfId="26472"/>
    <cellStyle name="20% - Accent2 2 4 9 6 2 2" xfId="44350"/>
    <cellStyle name="20% - Accent2 2 4 9 6 3" xfId="35413"/>
    <cellStyle name="20% - Accent2 2 4 9 7" xfId="19815"/>
    <cellStyle name="20% - Accent2 2 4 9 7 2" xfId="37693"/>
    <cellStyle name="20% - Accent2 2 4 9 8" xfId="28744"/>
    <cellStyle name="20% - Accent2 2 4 9 9" xfId="46705"/>
    <cellStyle name="20% - Accent2 2 5" xfId="5005"/>
    <cellStyle name="20% - Accent2 2 5 10" xfId="10191"/>
    <cellStyle name="20% - Accent2 2 5 10 2" xfId="12619"/>
    <cellStyle name="20% - Accent2 2 5 10 2 2" xfId="23511"/>
    <cellStyle name="20% - Accent2 2 5 10 2 2 2" xfId="41389"/>
    <cellStyle name="20% - Accent2 2 5 10 2 3" xfId="32452"/>
    <cellStyle name="20% - Accent2 2 5 10 2 4" xfId="56015"/>
    <cellStyle name="20% - Accent2 2 5 10 3" xfId="14838"/>
    <cellStyle name="20% - Accent2 2 5 10 3 2" xfId="25730"/>
    <cellStyle name="20% - Accent2 2 5 10 3 2 2" xfId="43608"/>
    <cellStyle name="20% - Accent2 2 5 10 3 3" xfId="34671"/>
    <cellStyle name="20% - Accent2 2 5 10 4" xfId="17282"/>
    <cellStyle name="20% - Accent2 2 5 10 4 2" xfId="27949"/>
    <cellStyle name="20% - Accent2 2 5 10 4 2 2" xfId="45827"/>
    <cellStyle name="20% - Accent2 2 5 10 4 3" xfId="36890"/>
    <cellStyle name="20% - Accent2 2 5 10 5" xfId="21292"/>
    <cellStyle name="20% - Accent2 2 5 10 5 2" xfId="39170"/>
    <cellStyle name="20% - Accent2 2 5 10 6" xfId="30233"/>
    <cellStyle name="20% - Accent2 2 5 10 7" xfId="50681"/>
    <cellStyle name="20% - Accent2 2 5 11" xfId="9458"/>
    <cellStyle name="20% - Accent2 2 5 11 2" xfId="11886"/>
    <cellStyle name="20% - Accent2 2 5 11 2 2" xfId="22778"/>
    <cellStyle name="20% - Accent2 2 5 11 2 2 2" xfId="40656"/>
    <cellStyle name="20% - Accent2 2 5 11 2 3" xfId="31719"/>
    <cellStyle name="20% - Accent2 2 5 11 3" xfId="14105"/>
    <cellStyle name="20% - Accent2 2 5 11 3 2" xfId="24997"/>
    <cellStyle name="20% - Accent2 2 5 11 3 2 2" xfId="42875"/>
    <cellStyle name="20% - Accent2 2 5 11 3 3" xfId="33938"/>
    <cellStyle name="20% - Accent2 2 5 11 4" xfId="16549"/>
    <cellStyle name="20% - Accent2 2 5 11 4 2" xfId="27216"/>
    <cellStyle name="20% - Accent2 2 5 11 4 2 2" xfId="45094"/>
    <cellStyle name="20% - Accent2 2 5 11 4 3" xfId="36157"/>
    <cellStyle name="20% - Accent2 2 5 11 5" xfId="20559"/>
    <cellStyle name="20% - Accent2 2 5 11 5 2" xfId="38437"/>
    <cellStyle name="20% - Accent2 2 5 11 6" xfId="29500"/>
    <cellStyle name="20% - Accent2 2 5 11 7" xfId="53568"/>
    <cellStyle name="20% - Accent2 2 5 12" xfId="10936"/>
    <cellStyle name="20% - Accent2 2 5 12 2" xfId="22035"/>
    <cellStyle name="20% - Accent2 2 5 12 2 2" xfId="39913"/>
    <cellStyle name="20% - Accent2 2 5 12 3" xfId="30976"/>
    <cellStyle name="20% - Accent2 2 5 12 4" xfId="47522"/>
    <cellStyle name="20% - Accent2 2 5 13" xfId="13362"/>
    <cellStyle name="20% - Accent2 2 5 13 2" xfId="24254"/>
    <cellStyle name="20% - Accent2 2 5 13 2 2" xfId="42132"/>
    <cellStyle name="20% - Accent2 2 5 13 3" xfId="33195"/>
    <cellStyle name="20% - Accent2 2 5 14" xfId="15583"/>
    <cellStyle name="20% - Accent2 2 5 14 2" xfId="26473"/>
    <cellStyle name="20% - Accent2 2 5 14 2 2" xfId="44351"/>
    <cellStyle name="20% - Accent2 2 5 14 3" xfId="35414"/>
    <cellStyle name="20% - Accent2 2 5 15" xfId="19816"/>
    <cellStyle name="20% - Accent2 2 5 15 2" xfId="37694"/>
    <cellStyle name="20% - Accent2 2 5 16" xfId="28745"/>
    <cellStyle name="20% - Accent2 2 5 17" xfId="46706"/>
    <cellStyle name="20% - Accent2 2 5 2" xfId="5006"/>
    <cellStyle name="20% - Accent2 2 5 2 2" xfId="10192"/>
    <cellStyle name="20% - Accent2 2 5 2 2 2" xfId="12620"/>
    <cellStyle name="20% - Accent2 2 5 2 2 2 2" xfId="23512"/>
    <cellStyle name="20% - Accent2 2 5 2 2 2 2 2" xfId="41390"/>
    <cellStyle name="20% - Accent2 2 5 2 2 2 3" xfId="32453"/>
    <cellStyle name="20% - Accent2 2 5 2 2 2 4" xfId="56016"/>
    <cellStyle name="20% - Accent2 2 5 2 2 3" xfId="14839"/>
    <cellStyle name="20% - Accent2 2 5 2 2 3 2" xfId="25731"/>
    <cellStyle name="20% - Accent2 2 5 2 2 3 2 2" xfId="43609"/>
    <cellStyle name="20% - Accent2 2 5 2 2 3 3" xfId="34672"/>
    <cellStyle name="20% - Accent2 2 5 2 2 4" xfId="17283"/>
    <cellStyle name="20% - Accent2 2 5 2 2 4 2" xfId="27950"/>
    <cellStyle name="20% - Accent2 2 5 2 2 4 2 2" xfId="45828"/>
    <cellStyle name="20% - Accent2 2 5 2 2 4 3" xfId="36891"/>
    <cellStyle name="20% - Accent2 2 5 2 2 5" xfId="21293"/>
    <cellStyle name="20% - Accent2 2 5 2 2 5 2" xfId="39171"/>
    <cellStyle name="20% - Accent2 2 5 2 2 6" xfId="30234"/>
    <cellStyle name="20% - Accent2 2 5 2 2 7" xfId="50682"/>
    <cellStyle name="20% - Accent2 2 5 2 3" xfId="9459"/>
    <cellStyle name="20% - Accent2 2 5 2 3 2" xfId="11887"/>
    <cellStyle name="20% - Accent2 2 5 2 3 2 2" xfId="22779"/>
    <cellStyle name="20% - Accent2 2 5 2 3 2 2 2" xfId="40657"/>
    <cellStyle name="20% - Accent2 2 5 2 3 2 3" xfId="31720"/>
    <cellStyle name="20% - Accent2 2 5 2 3 3" xfId="14106"/>
    <cellStyle name="20% - Accent2 2 5 2 3 3 2" xfId="24998"/>
    <cellStyle name="20% - Accent2 2 5 2 3 3 2 2" xfId="42876"/>
    <cellStyle name="20% - Accent2 2 5 2 3 3 3" xfId="33939"/>
    <cellStyle name="20% - Accent2 2 5 2 3 4" xfId="16550"/>
    <cellStyle name="20% - Accent2 2 5 2 3 4 2" xfId="27217"/>
    <cellStyle name="20% - Accent2 2 5 2 3 4 2 2" xfId="45095"/>
    <cellStyle name="20% - Accent2 2 5 2 3 4 3" xfId="36158"/>
    <cellStyle name="20% - Accent2 2 5 2 3 5" xfId="20560"/>
    <cellStyle name="20% - Accent2 2 5 2 3 5 2" xfId="38438"/>
    <cellStyle name="20% - Accent2 2 5 2 3 6" xfId="29501"/>
    <cellStyle name="20% - Accent2 2 5 2 3 7" xfId="53569"/>
    <cellStyle name="20% - Accent2 2 5 2 4" xfId="10937"/>
    <cellStyle name="20% - Accent2 2 5 2 4 2" xfId="22036"/>
    <cellStyle name="20% - Accent2 2 5 2 4 2 2" xfId="39914"/>
    <cellStyle name="20% - Accent2 2 5 2 4 3" xfId="30977"/>
    <cellStyle name="20% - Accent2 2 5 2 4 4" xfId="47523"/>
    <cellStyle name="20% - Accent2 2 5 2 5" xfId="13363"/>
    <cellStyle name="20% - Accent2 2 5 2 5 2" xfId="24255"/>
    <cellStyle name="20% - Accent2 2 5 2 5 2 2" xfId="42133"/>
    <cellStyle name="20% - Accent2 2 5 2 5 3" xfId="33196"/>
    <cellStyle name="20% - Accent2 2 5 2 6" xfId="15584"/>
    <cellStyle name="20% - Accent2 2 5 2 6 2" xfId="26474"/>
    <cellStyle name="20% - Accent2 2 5 2 6 2 2" xfId="44352"/>
    <cellStyle name="20% - Accent2 2 5 2 6 3" xfId="35415"/>
    <cellStyle name="20% - Accent2 2 5 2 7" xfId="19817"/>
    <cellStyle name="20% - Accent2 2 5 2 7 2" xfId="37695"/>
    <cellStyle name="20% - Accent2 2 5 2 8" xfId="28746"/>
    <cellStyle name="20% - Accent2 2 5 2 9" xfId="46707"/>
    <cellStyle name="20% - Accent2 2 5 3" xfId="5007"/>
    <cellStyle name="20% - Accent2 2 5 3 2" xfId="10193"/>
    <cellStyle name="20% - Accent2 2 5 3 2 2" xfId="12621"/>
    <cellStyle name="20% - Accent2 2 5 3 2 2 2" xfId="23513"/>
    <cellStyle name="20% - Accent2 2 5 3 2 2 2 2" xfId="41391"/>
    <cellStyle name="20% - Accent2 2 5 3 2 2 3" xfId="32454"/>
    <cellStyle name="20% - Accent2 2 5 3 2 2 4" xfId="56017"/>
    <cellStyle name="20% - Accent2 2 5 3 2 3" xfId="14840"/>
    <cellStyle name="20% - Accent2 2 5 3 2 3 2" xfId="25732"/>
    <cellStyle name="20% - Accent2 2 5 3 2 3 2 2" xfId="43610"/>
    <cellStyle name="20% - Accent2 2 5 3 2 3 3" xfId="34673"/>
    <cellStyle name="20% - Accent2 2 5 3 2 4" xfId="17284"/>
    <cellStyle name="20% - Accent2 2 5 3 2 4 2" xfId="27951"/>
    <cellStyle name="20% - Accent2 2 5 3 2 4 2 2" xfId="45829"/>
    <cellStyle name="20% - Accent2 2 5 3 2 4 3" xfId="36892"/>
    <cellStyle name="20% - Accent2 2 5 3 2 5" xfId="21294"/>
    <cellStyle name="20% - Accent2 2 5 3 2 5 2" xfId="39172"/>
    <cellStyle name="20% - Accent2 2 5 3 2 6" xfId="30235"/>
    <cellStyle name="20% - Accent2 2 5 3 2 7" xfId="50683"/>
    <cellStyle name="20% - Accent2 2 5 3 3" xfId="9460"/>
    <cellStyle name="20% - Accent2 2 5 3 3 2" xfId="11888"/>
    <cellStyle name="20% - Accent2 2 5 3 3 2 2" xfId="22780"/>
    <cellStyle name="20% - Accent2 2 5 3 3 2 2 2" xfId="40658"/>
    <cellStyle name="20% - Accent2 2 5 3 3 2 3" xfId="31721"/>
    <cellStyle name="20% - Accent2 2 5 3 3 3" xfId="14107"/>
    <cellStyle name="20% - Accent2 2 5 3 3 3 2" xfId="24999"/>
    <cellStyle name="20% - Accent2 2 5 3 3 3 2 2" xfId="42877"/>
    <cellStyle name="20% - Accent2 2 5 3 3 3 3" xfId="33940"/>
    <cellStyle name="20% - Accent2 2 5 3 3 4" xfId="16551"/>
    <cellStyle name="20% - Accent2 2 5 3 3 4 2" xfId="27218"/>
    <cellStyle name="20% - Accent2 2 5 3 3 4 2 2" xfId="45096"/>
    <cellStyle name="20% - Accent2 2 5 3 3 4 3" xfId="36159"/>
    <cellStyle name="20% - Accent2 2 5 3 3 5" xfId="20561"/>
    <cellStyle name="20% - Accent2 2 5 3 3 5 2" xfId="38439"/>
    <cellStyle name="20% - Accent2 2 5 3 3 6" xfId="29502"/>
    <cellStyle name="20% - Accent2 2 5 3 3 7" xfId="53570"/>
    <cellStyle name="20% - Accent2 2 5 3 4" xfId="10938"/>
    <cellStyle name="20% - Accent2 2 5 3 4 2" xfId="22037"/>
    <cellStyle name="20% - Accent2 2 5 3 4 2 2" xfId="39915"/>
    <cellStyle name="20% - Accent2 2 5 3 4 3" xfId="30978"/>
    <cellStyle name="20% - Accent2 2 5 3 4 4" xfId="47524"/>
    <cellStyle name="20% - Accent2 2 5 3 5" xfId="13364"/>
    <cellStyle name="20% - Accent2 2 5 3 5 2" xfId="24256"/>
    <cellStyle name="20% - Accent2 2 5 3 5 2 2" xfId="42134"/>
    <cellStyle name="20% - Accent2 2 5 3 5 3" xfId="33197"/>
    <cellStyle name="20% - Accent2 2 5 3 6" xfId="15585"/>
    <cellStyle name="20% - Accent2 2 5 3 6 2" xfId="26475"/>
    <cellStyle name="20% - Accent2 2 5 3 6 2 2" xfId="44353"/>
    <cellStyle name="20% - Accent2 2 5 3 6 3" xfId="35416"/>
    <cellStyle name="20% - Accent2 2 5 3 7" xfId="19818"/>
    <cellStyle name="20% - Accent2 2 5 3 7 2" xfId="37696"/>
    <cellStyle name="20% - Accent2 2 5 3 8" xfId="28747"/>
    <cellStyle name="20% - Accent2 2 5 3 9" xfId="46708"/>
    <cellStyle name="20% - Accent2 2 5 4" xfId="5008"/>
    <cellStyle name="20% - Accent2 2 5 4 2" xfId="10194"/>
    <cellStyle name="20% - Accent2 2 5 4 2 2" xfId="12622"/>
    <cellStyle name="20% - Accent2 2 5 4 2 2 2" xfId="23514"/>
    <cellStyle name="20% - Accent2 2 5 4 2 2 2 2" xfId="41392"/>
    <cellStyle name="20% - Accent2 2 5 4 2 2 3" xfId="32455"/>
    <cellStyle name="20% - Accent2 2 5 4 2 2 4" xfId="56018"/>
    <cellStyle name="20% - Accent2 2 5 4 2 3" xfId="14841"/>
    <cellStyle name="20% - Accent2 2 5 4 2 3 2" xfId="25733"/>
    <cellStyle name="20% - Accent2 2 5 4 2 3 2 2" xfId="43611"/>
    <cellStyle name="20% - Accent2 2 5 4 2 3 3" xfId="34674"/>
    <cellStyle name="20% - Accent2 2 5 4 2 4" xfId="17285"/>
    <cellStyle name="20% - Accent2 2 5 4 2 4 2" xfId="27952"/>
    <cellStyle name="20% - Accent2 2 5 4 2 4 2 2" xfId="45830"/>
    <cellStyle name="20% - Accent2 2 5 4 2 4 3" xfId="36893"/>
    <cellStyle name="20% - Accent2 2 5 4 2 5" xfId="21295"/>
    <cellStyle name="20% - Accent2 2 5 4 2 5 2" xfId="39173"/>
    <cellStyle name="20% - Accent2 2 5 4 2 6" xfId="30236"/>
    <cellStyle name="20% - Accent2 2 5 4 2 7" xfId="50684"/>
    <cellStyle name="20% - Accent2 2 5 4 3" xfId="9461"/>
    <cellStyle name="20% - Accent2 2 5 4 3 2" xfId="11889"/>
    <cellStyle name="20% - Accent2 2 5 4 3 2 2" xfId="22781"/>
    <cellStyle name="20% - Accent2 2 5 4 3 2 2 2" xfId="40659"/>
    <cellStyle name="20% - Accent2 2 5 4 3 2 3" xfId="31722"/>
    <cellStyle name="20% - Accent2 2 5 4 3 3" xfId="14108"/>
    <cellStyle name="20% - Accent2 2 5 4 3 3 2" xfId="25000"/>
    <cellStyle name="20% - Accent2 2 5 4 3 3 2 2" xfId="42878"/>
    <cellStyle name="20% - Accent2 2 5 4 3 3 3" xfId="33941"/>
    <cellStyle name="20% - Accent2 2 5 4 3 4" xfId="16552"/>
    <cellStyle name="20% - Accent2 2 5 4 3 4 2" xfId="27219"/>
    <cellStyle name="20% - Accent2 2 5 4 3 4 2 2" xfId="45097"/>
    <cellStyle name="20% - Accent2 2 5 4 3 4 3" xfId="36160"/>
    <cellStyle name="20% - Accent2 2 5 4 3 5" xfId="20562"/>
    <cellStyle name="20% - Accent2 2 5 4 3 5 2" xfId="38440"/>
    <cellStyle name="20% - Accent2 2 5 4 3 6" xfId="29503"/>
    <cellStyle name="20% - Accent2 2 5 4 3 7" xfId="53571"/>
    <cellStyle name="20% - Accent2 2 5 4 4" xfId="10939"/>
    <cellStyle name="20% - Accent2 2 5 4 4 2" xfId="22038"/>
    <cellStyle name="20% - Accent2 2 5 4 4 2 2" xfId="39916"/>
    <cellStyle name="20% - Accent2 2 5 4 4 3" xfId="30979"/>
    <cellStyle name="20% - Accent2 2 5 4 4 4" xfId="47525"/>
    <cellStyle name="20% - Accent2 2 5 4 5" xfId="13365"/>
    <cellStyle name="20% - Accent2 2 5 4 5 2" xfId="24257"/>
    <cellStyle name="20% - Accent2 2 5 4 5 2 2" xfId="42135"/>
    <cellStyle name="20% - Accent2 2 5 4 5 3" xfId="33198"/>
    <cellStyle name="20% - Accent2 2 5 4 6" xfId="15586"/>
    <cellStyle name="20% - Accent2 2 5 4 6 2" xfId="26476"/>
    <cellStyle name="20% - Accent2 2 5 4 6 2 2" xfId="44354"/>
    <cellStyle name="20% - Accent2 2 5 4 6 3" xfId="35417"/>
    <cellStyle name="20% - Accent2 2 5 4 7" xfId="19819"/>
    <cellStyle name="20% - Accent2 2 5 4 7 2" xfId="37697"/>
    <cellStyle name="20% - Accent2 2 5 4 8" xfId="28748"/>
    <cellStyle name="20% - Accent2 2 5 4 9" xfId="46709"/>
    <cellStyle name="20% - Accent2 2 5 5" xfId="5009"/>
    <cellStyle name="20% - Accent2 2 5 5 2" xfId="10195"/>
    <cellStyle name="20% - Accent2 2 5 5 2 2" xfId="12623"/>
    <cellStyle name="20% - Accent2 2 5 5 2 2 2" xfId="23515"/>
    <cellStyle name="20% - Accent2 2 5 5 2 2 2 2" xfId="41393"/>
    <cellStyle name="20% - Accent2 2 5 5 2 2 3" xfId="32456"/>
    <cellStyle name="20% - Accent2 2 5 5 2 2 4" xfId="56019"/>
    <cellStyle name="20% - Accent2 2 5 5 2 3" xfId="14842"/>
    <cellStyle name="20% - Accent2 2 5 5 2 3 2" xfId="25734"/>
    <cellStyle name="20% - Accent2 2 5 5 2 3 2 2" xfId="43612"/>
    <cellStyle name="20% - Accent2 2 5 5 2 3 3" xfId="34675"/>
    <cellStyle name="20% - Accent2 2 5 5 2 4" xfId="17286"/>
    <cellStyle name="20% - Accent2 2 5 5 2 4 2" xfId="27953"/>
    <cellStyle name="20% - Accent2 2 5 5 2 4 2 2" xfId="45831"/>
    <cellStyle name="20% - Accent2 2 5 5 2 4 3" xfId="36894"/>
    <cellStyle name="20% - Accent2 2 5 5 2 5" xfId="21296"/>
    <cellStyle name="20% - Accent2 2 5 5 2 5 2" xfId="39174"/>
    <cellStyle name="20% - Accent2 2 5 5 2 6" xfId="30237"/>
    <cellStyle name="20% - Accent2 2 5 5 2 7" xfId="50685"/>
    <cellStyle name="20% - Accent2 2 5 5 3" xfId="9462"/>
    <cellStyle name="20% - Accent2 2 5 5 3 2" xfId="11890"/>
    <cellStyle name="20% - Accent2 2 5 5 3 2 2" xfId="22782"/>
    <cellStyle name="20% - Accent2 2 5 5 3 2 2 2" xfId="40660"/>
    <cellStyle name="20% - Accent2 2 5 5 3 2 3" xfId="31723"/>
    <cellStyle name="20% - Accent2 2 5 5 3 3" xfId="14109"/>
    <cellStyle name="20% - Accent2 2 5 5 3 3 2" xfId="25001"/>
    <cellStyle name="20% - Accent2 2 5 5 3 3 2 2" xfId="42879"/>
    <cellStyle name="20% - Accent2 2 5 5 3 3 3" xfId="33942"/>
    <cellStyle name="20% - Accent2 2 5 5 3 4" xfId="16553"/>
    <cellStyle name="20% - Accent2 2 5 5 3 4 2" xfId="27220"/>
    <cellStyle name="20% - Accent2 2 5 5 3 4 2 2" xfId="45098"/>
    <cellStyle name="20% - Accent2 2 5 5 3 4 3" xfId="36161"/>
    <cellStyle name="20% - Accent2 2 5 5 3 5" xfId="20563"/>
    <cellStyle name="20% - Accent2 2 5 5 3 5 2" xfId="38441"/>
    <cellStyle name="20% - Accent2 2 5 5 3 6" xfId="29504"/>
    <cellStyle name="20% - Accent2 2 5 5 3 7" xfId="53572"/>
    <cellStyle name="20% - Accent2 2 5 5 4" xfId="10940"/>
    <cellStyle name="20% - Accent2 2 5 5 4 2" xfId="22039"/>
    <cellStyle name="20% - Accent2 2 5 5 4 2 2" xfId="39917"/>
    <cellStyle name="20% - Accent2 2 5 5 4 3" xfId="30980"/>
    <cellStyle name="20% - Accent2 2 5 5 4 4" xfId="47526"/>
    <cellStyle name="20% - Accent2 2 5 5 5" xfId="13366"/>
    <cellStyle name="20% - Accent2 2 5 5 5 2" xfId="24258"/>
    <cellStyle name="20% - Accent2 2 5 5 5 2 2" xfId="42136"/>
    <cellStyle name="20% - Accent2 2 5 5 5 3" xfId="33199"/>
    <cellStyle name="20% - Accent2 2 5 5 6" xfId="15587"/>
    <cellStyle name="20% - Accent2 2 5 5 6 2" xfId="26477"/>
    <cellStyle name="20% - Accent2 2 5 5 6 2 2" xfId="44355"/>
    <cellStyle name="20% - Accent2 2 5 5 6 3" xfId="35418"/>
    <cellStyle name="20% - Accent2 2 5 5 7" xfId="19820"/>
    <cellStyle name="20% - Accent2 2 5 5 7 2" xfId="37698"/>
    <cellStyle name="20% - Accent2 2 5 5 8" xfId="28749"/>
    <cellStyle name="20% - Accent2 2 5 5 9" xfId="46710"/>
    <cellStyle name="20% - Accent2 2 5 6" xfId="5010"/>
    <cellStyle name="20% - Accent2 2 5 6 2" xfId="10196"/>
    <cellStyle name="20% - Accent2 2 5 6 2 2" xfId="12624"/>
    <cellStyle name="20% - Accent2 2 5 6 2 2 2" xfId="23516"/>
    <cellStyle name="20% - Accent2 2 5 6 2 2 2 2" xfId="41394"/>
    <cellStyle name="20% - Accent2 2 5 6 2 2 3" xfId="32457"/>
    <cellStyle name="20% - Accent2 2 5 6 2 2 4" xfId="56020"/>
    <cellStyle name="20% - Accent2 2 5 6 2 3" xfId="14843"/>
    <cellStyle name="20% - Accent2 2 5 6 2 3 2" xfId="25735"/>
    <cellStyle name="20% - Accent2 2 5 6 2 3 2 2" xfId="43613"/>
    <cellStyle name="20% - Accent2 2 5 6 2 3 3" xfId="34676"/>
    <cellStyle name="20% - Accent2 2 5 6 2 4" xfId="17287"/>
    <cellStyle name="20% - Accent2 2 5 6 2 4 2" xfId="27954"/>
    <cellStyle name="20% - Accent2 2 5 6 2 4 2 2" xfId="45832"/>
    <cellStyle name="20% - Accent2 2 5 6 2 4 3" xfId="36895"/>
    <cellStyle name="20% - Accent2 2 5 6 2 5" xfId="21297"/>
    <cellStyle name="20% - Accent2 2 5 6 2 5 2" xfId="39175"/>
    <cellStyle name="20% - Accent2 2 5 6 2 6" xfId="30238"/>
    <cellStyle name="20% - Accent2 2 5 6 2 7" xfId="50686"/>
    <cellStyle name="20% - Accent2 2 5 6 3" xfId="9463"/>
    <cellStyle name="20% - Accent2 2 5 6 3 2" xfId="11891"/>
    <cellStyle name="20% - Accent2 2 5 6 3 2 2" xfId="22783"/>
    <cellStyle name="20% - Accent2 2 5 6 3 2 2 2" xfId="40661"/>
    <cellStyle name="20% - Accent2 2 5 6 3 2 3" xfId="31724"/>
    <cellStyle name="20% - Accent2 2 5 6 3 3" xfId="14110"/>
    <cellStyle name="20% - Accent2 2 5 6 3 3 2" xfId="25002"/>
    <cellStyle name="20% - Accent2 2 5 6 3 3 2 2" xfId="42880"/>
    <cellStyle name="20% - Accent2 2 5 6 3 3 3" xfId="33943"/>
    <cellStyle name="20% - Accent2 2 5 6 3 4" xfId="16554"/>
    <cellStyle name="20% - Accent2 2 5 6 3 4 2" xfId="27221"/>
    <cellStyle name="20% - Accent2 2 5 6 3 4 2 2" xfId="45099"/>
    <cellStyle name="20% - Accent2 2 5 6 3 4 3" xfId="36162"/>
    <cellStyle name="20% - Accent2 2 5 6 3 5" xfId="20564"/>
    <cellStyle name="20% - Accent2 2 5 6 3 5 2" xfId="38442"/>
    <cellStyle name="20% - Accent2 2 5 6 3 6" xfId="29505"/>
    <cellStyle name="20% - Accent2 2 5 6 3 7" xfId="53573"/>
    <cellStyle name="20% - Accent2 2 5 6 4" xfId="10941"/>
    <cellStyle name="20% - Accent2 2 5 6 4 2" xfId="22040"/>
    <cellStyle name="20% - Accent2 2 5 6 4 2 2" xfId="39918"/>
    <cellStyle name="20% - Accent2 2 5 6 4 3" xfId="30981"/>
    <cellStyle name="20% - Accent2 2 5 6 4 4" xfId="47527"/>
    <cellStyle name="20% - Accent2 2 5 6 5" xfId="13367"/>
    <cellStyle name="20% - Accent2 2 5 6 5 2" xfId="24259"/>
    <cellStyle name="20% - Accent2 2 5 6 5 2 2" xfId="42137"/>
    <cellStyle name="20% - Accent2 2 5 6 5 3" xfId="33200"/>
    <cellStyle name="20% - Accent2 2 5 6 6" xfId="15588"/>
    <cellStyle name="20% - Accent2 2 5 6 6 2" xfId="26478"/>
    <cellStyle name="20% - Accent2 2 5 6 6 2 2" xfId="44356"/>
    <cellStyle name="20% - Accent2 2 5 6 6 3" xfId="35419"/>
    <cellStyle name="20% - Accent2 2 5 6 7" xfId="19821"/>
    <cellStyle name="20% - Accent2 2 5 6 7 2" xfId="37699"/>
    <cellStyle name="20% - Accent2 2 5 6 8" xfId="28750"/>
    <cellStyle name="20% - Accent2 2 5 6 9" xfId="46711"/>
    <cellStyle name="20% - Accent2 2 5 7" xfId="5011"/>
    <cellStyle name="20% - Accent2 2 5 7 2" xfId="10197"/>
    <cellStyle name="20% - Accent2 2 5 7 2 2" xfId="12625"/>
    <cellStyle name="20% - Accent2 2 5 7 2 2 2" xfId="23517"/>
    <cellStyle name="20% - Accent2 2 5 7 2 2 2 2" xfId="41395"/>
    <cellStyle name="20% - Accent2 2 5 7 2 2 3" xfId="32458"/>
    <cellStyle name="20% - Accent2 2 5 7 2 2 4" xfId="56021"/>
    <cellStyle name="20% - Accent2 2 5 7 2 3" xfId="14844"/>
    <cellStyle name="20% - Accent2 2 5 7 2 3 2" xfId="25736"/>
    <cellStyle name="20% - Accent2 2 5 7 2 3 2 2" xfId="43614"/>
    <cellStyle name="20% - Accent2 2 5 7 2 3 3" xfId="34677"/>
    <cellStyle name="20% - Accent2 2 5 7 2 4" xfId="17288"/>
    <cellStyle name="20% - Accent2 2 5 7 2 4 2" xfId="27955"/>
    <cellStyle name="20% - Accent2 2 5 7 2 4 2 2" xfId="45833"/>
    <cellStyle name="20% - Accent2 2 5 7 2 4 3" xfId="36896"/>
    <cellStyle name="20% - Accent2 2 5 7 2 5" xfId="21298"/>
    <cellStyle name="20% - Accent2 2 5 7 2 5 2" xfId="39176"/>
    <cellStyle name="20% - Accent2 2 5 7 2 6" xfId="30239"/>
    <cellStyle name="20% - Accent2 2 5 7 2 7" xfId="50687"/>
    <cellStyle name="20% - Accent2 2 5 7 3" xfId="9464"/>
    <cellStyle name="20% - Accent2 2 5 7 3 2" xfId="11892"/>
    <cellStyle name="20% - Accent2 2 5 7 3 2 2" xfId="22784"/>
    <cellStyle name="20% - Accent2 2 5 7 3 2 2 2" xfId="40662"/>
    <cellStyle name="20% - Accent2 2 5 7 3 2 3" xfId="31725"/>
    <cellStyle name="20% - Accent2 2 5 7 3 3" xfId="14111"/>
    <cellStyle name="20% - Accent2 2 5 7 3 3 2" xfId="25003"/>
    <cellStyle name="20% - Accent2 2 5 7 3 3 2 2" xfId="42881"/>
    <cellStyle name="20% - Accent2 2 5 7 3 3 3" xfId="33944"/>
    <cellStyle name="20% - Accent2 2 5 7 3 4" xfId="16555"/>
    <cellStyle name="20% - Accent2 2 5 7 3 4 2" xfId="27222"/>
    <cellStyle name="20% - Accent2 2 5 7 3 4 2 2" xfId="45100"/>
    <cellStyle name="20% - Accent2 2 5 7 3 4 3" xfId="36163"/>
    <cellStyle name="20% - Accent2 2 5 7 3 5" xfId="20565"/>
    <cellStyle name="20% - Accent2 2 5 7 3 5 2" xfId="38443"/>
    <cellStyle name="20% - Accent2 2 5 7 3 6" xfId="29506"/>
    <cellStyle name="20% - Accent2 2 5 7 3 7" xfId="53574"/>
    <cellStyle name="20% - Accent2 2 5 7 4" xfId="10942"/>
    <cellStyle name="20% - Accent2 2 5 7 4 2" xfId="22041"/>
    <cellStyle name="20% - Accent2 2 5 7 4 2 2" xfId="39919"/>
    <cellStyle name="20% - Accent2 2 5 7 4 3" xfId="30982"/>
    <cellStyle name="20% - Accent2 2 5 7 4 4" xfId="47528"/>
    <cellStyle name="20% - Accent2 2 5 7 5" xfId="13368"/>
    <cellStyle name="20% - Accent2 2 5 7 5 2" xfId="24260"/>
    <cellStyle name="20% - Accent2 2 5 7 5 2 2" xfId="42138"/>
    <cellStyle name="20% - Accent2 2 5 7 5 3" xfId="33201"/>
    <cellStyle name="20% - Accent2 2 5 7 6" xfId="15589"/>
    <cellStyle name="20% - Accent2 2 5 7 6 2" xfId="26479"/>
    <cellStyle name="20% - Accent2 2 5 7 6 2 2" xfId="44357"/>
    <cellStyle name="20% - Accent2 2 5 7 6 3" xfId="35420"/>
    <cellStyle name="20% - Accent2 2 5 7 7" xfId="19822"/>
    <cellStyle name="20% - Accent2 2 5 7 7 2" xfId="37700"/>
    <cellStyle name="20% - Accent2 2 5 7 8" xfId="28751"/>
    <cellStyle name="20% - Accent2 2 5 7 9" xfId="46712"/>
    <cellStyle name="20% - Accent2 2 5 8" xfId="5012"/>
    <cellStyle name="20% - Accent2 2 5 8 2" xfId="10198"/>
    <cellStyle name="20% - Accent2 2 5 8 2 2" xfId="12626"/>
    <cellStyle name="20% - Accent2 2 5 8 2 2 2" xfId="23518"/>
    <cellStyle name="20% - Accent2 2 5 8 2 2 2 2" xfId="41396"/>
    <cellStyle name="20% - Accent2 2 5 8 2 2 3" xfId="32459"/>
    <cellStyle name="20% - Accent2 2 5 8 2 2 4" xfId="56022"/>
    <cellStyle name="20% - Accent2 2 5 8 2 3" xfId="14845"/>
    <cellStyle name="20% - Accent2 2 5 8 2 3 2" xfId="25737"/>
    <cellStyle name="20% - Accent2 2 5 8 2 3 2 2" xfId="43615"/>
    <cellStyle name="20% - Accent2 2 5 8 2 3 3" xfId="34678"/>
    <cellStyle name="20% - Accent2 2 5 8 2 4" xfId="17289"/>
    <cellStyle name="20% - Accent2 2 5 8 2 4 2" xfId="27956"/>
    <cellStyle name="20% - Accent2 2 5 8 2 4 2 2" xfId="45834"/>
    <cellStyle name="20% - Accent2 2 5 8 2 4 3" xfId="36897"/>
    <cellStyle name="20% - Accent2 2 5 8 2 5" xfId="21299"/>
    <cellStyle name="20% - Accent2 2 5 8 2 5 2" xfId="39177"/>
    <cellStyle name="20% - Accent2 2 5 8 2 6" xfId="30240"/>
    <cellStyle name="20% - Accent2 2 5 8 2 7" xfId="50688"/>
    <cellStyle name="20% - Accent2 2 5 8 3" xfId="9465"/>
    <cellStyle name="20% - Accent2 2 5 8 3 2" xfId="11893"/>
    <cellStyle name="20% - Accent2 2 5 8 3 2 2" xfId="22785"/>
    <cellStyle name="20% - Accent2 2 5 8 3 2 2 2" xfId="40663"/>
    <cellStyle name="20% - Accent2 2 5 8 3 2 3" xfId="31726"/>
    <cellStyle name="20% - Accent2 2 5 8 3 3" xfId="14112"/>
    <cellStyle name="20% - Accent2 2 5 8 3 3 2" xfId="25004"/>
    <cellStyle name="20% - Accent2 2 5 8 3 3 2 2" xfId="42882"/>
    <cellStyle name="20% - Accent2 2 5 8 3 3 3" xfId="33945"/>
    <cellStyle name="20% - Accent2 2 5 8 3 4" xfId="16556"/>
    <cellStyle name="20% - Accent2 2 5 8 3 4 2" xfId="27223"/>
    <cellStyle name="20% - Accent2 2 5 8 3 4 2 2" xfId="45101"/>
    <cellStyle name="20% - Accent2 2 5 8 3 4 3" xfId="36164"/>
    <cellStyle name="20% - Accent2 2 5 8 3 5" xfId="20566"/>
    <cellStyle name="20% - Accent2 2 5 8 3 5 2" xfId="38444"/>
    <cellStyle name="20% - Accent2 2 5 8 3 6" xfId="29507"/>
    <cellStyle name="20% - Accent2 2 5 8 3 7" xfId="53575"/>
    <cellStyle name="20% - Accent2 2 5 8 4" xfId="10943"/>
    <cellStyle name="20% - Accent2 2 5 8 4 2" xfId="22042"/>
    <cellStyle name="20% - Accent2 2 5 8 4 2 2" xfId="39920"/>
    <cellStyle name="20% - Accent2 2 5 8 4 3" xfId="30983"/>
    <cellStyle name="20% - Accent2 2 5 8 4 4" xfId="47529"/>
    <cellStyle name="20% - Accent2 2 5 8 5" xfId="13369"/>
    <cellStyle name="20% - Accent2 2 5 8 5 2" xfId="24261"/>
    <cellStyle name="20% - Accent2 2 5 8 5 2 2" xfId="42139"/>
    <cellStyle name="20% - Accent2 2 5 8 5 3" xfId="33202"/>
    <cellStyle name="20% - Accent2 2 5 8 6" xfId="15590"/>
    <cellStyle name="20% - Accent2 2 5 8 6 2" xfId="26480"/>
    <cellStyle name="20% - Accent2 2 5 8 6 2 2" xfId="44358"/>
    <cellStyle name="20% - Accent2 2 5 8 6 3" xfId="35421"/>
    <cellStyle name="20% - Accent2 2 5 8 7" xfId="19823"/>
    <cellStyle name="20% - Accent2 2 5 8 7 2" xfId="37701"/>
    <cellStyle name="20% - Accent2 2 5 8 8" xfId="28752"/>
    <cellStyle name="20% - Accent2 2 5 8 9" xfId="46713"/>
    <cellStyle name="20% - Accent2 2 5 9" xfId="5013"/>
    <cellStyle name="20% - Accent2 2 5 9 2" xfId="10199"/>
    <cellStyle name="20% - Accent2 2 5 9 2 2" xfId="12627"/>
    <cellStyle name="20% - Accent2 2 5 9 2 2 2" xfId="23519"/>
    <cellStyle name="20% - Accent2 2 5 9 2 2 2 2" xfId="41397"/>
    <cellStyle name="20% - Accent2 2 5 9 2 2 3" xfId="32460"/>
    <cellStyle name="20% - Accent2 2 5 9 2 2 4" xfId="56023"/>
    <cellStyle name="20% - Accent2 2 5 9 2 3" xfId="14846"/>
    <cellStyle name="20% - Accent2 2 5 9 2 3 2" xfId="25738"/>
    <cellStyle name="20% - Accent2 2 5 9 2 3 2 2" xfId="43616"/>
    <cellStyle name="20% - Accent2 2 5 9 2 3 3" xfId="34679"/>
    <cellStyle name="20% - Accent2 2 5 9 2 4" xfId="17290"/>
    <cellStyle name="20% - Accent2 2 5 9 2 4 2" xfId="27957"/>
    <cellStyle name="20% - Accent2 2 5 9 2 4 2 2" xfId="45835"/>
    <cellStyle name="20% - Accent2 2 5 9 2 4 3" xfId="36898"/>
    <cellStyle name="20% - Accent2 2 5 9 2 5" xfId="21300"/>
    <cellStyle name="20% - Accent2 2 5 9 2 5 2" xfId="39178"/>
    <cellStyle name="20% - Accent2 2 5 9 2 6" xfId="30241"/>
    <cellStyle name="20% - Accent2 2 5 9 2 7" xfId="50689"/>
    <cellStyle name="20% - Accent2 2 5 9 3" xfId="9466"/>
    <cellStyle name="20% - Accent2 2 5 9 3 2" xfId="11894"/>
    <cellStyle name="20% - Accent2 2 5 9 3 2 2" xfId="22786"/>
    <cellStyle name="20% - Accent2 2 5 9 3 2 2 2" xfId="40664"/>
    <cellStyle name="20% - Accent2 2 5 9 3 2 3" xfId="31727"/>
    <cellStyle name="20% - Accent2 2 5 9 3 3" xfId="14113"/>
    <cellStyle name="20% - Accent2 2 5 9 3 3 2" xfId="25005"/>
    <cellStyle name="20% - Accent2 2 5 9 3 3 2 2" xfId="42883"/>
    <cellStyle name="20% - Accent2 2 5 9 3 3 3" xfId="33946"/>
    <cellStyle name="20% - Accent2 2 5 9 3 4" xfId="16557"/>
    <cellStyle name="20% - Accent2 2 5 9 3 4 2" xfId="27224"/>
    <cellStyle name="20% - Accent2 2 5 9 3 4 2 2" xfId="45102"/>
    <cellStyle name="20% - Accent2 2 5 9 3 4 3" xfId="36165"/>
    <cellStyle name="20% - Accent2 2 5 9 3 5" xfId="20567"/>
    <cellStyle name="20% - Accent2 2 5 9 3 5 2" xfId="38445"/>
    <cellStyle name="20% - Accent2 2 5 9 3 6" xfId="29508"/>
    <cellStyle name="20% - Accent2 2 5 9 3 7" xfId="53576"/>
    <cellStyle name="20% - Accent2 2 5 9 4" xfId="10944"/>
    <cellStyle name="20% - Accent2 2 5 9 4 2" xfId="22043"/>
    <cellStyle name="20% - Accent2 2 5 9 4 2 2" xfId="39921"/>
    <cellStyle name="20% - Accent2 2 5 9 4 3" xfId="30984"/>
    <cellStyle name="20% - Accent2 2 5 9 4 4" xfId="47530"/>
    <cellStyle name="20% - Accent2 2 5 9 5" xfId="13370"/>
    <cellStyle name="20% - Accent2 2 5 9 5 2" xfId="24262"/>
    <cellStyle name="20% - Accent2 2 5 9 5 2 2" xfId="42140"/>
    <cellStyle name="20% - Accent2 2 5 9 5 3" xfId="33203"/>
    <cellStyle name="20% - Accent2 2 5 9 6" xfId="15591"/>
    <cellStyle name="20% - Accent2 2 5 9 6 2" xfId="26481"/>
    <cellStyle name="20% - Accent2 2 5 9 6 2 2" xfId="44359"/>
    <cellStyle name="20% - Accent2 2 5 9 6 3" xfId="35422"/>
    <cellStyle name="20% - Accent2 2 5 9 7" xfId="19824"/>
    <cellStyle name="20% - Accent2 2 5 9 7 2" xfId="37702"/>
    <cellStyle name="20% - Accent2 2 5 9 8" xfId="28753"/>
    <cellStyle name="20% - Accent2 2 5 9 9" xfId="46714"/>
    <cellStyle name="20% - Accent2 2 6" xfId="5014"/>
    <cellStyle name="20% - Accent2 2 6 10" xfId="15592"/>
    <cellStyle name="20% - Accent2 2 6 10 2" xfId="26482"/>
    <cellStyle name="20% - Accent2 2 6 10 2 2" xfId="44360"/>
    <cellStyle name="20% - Accent2 2 6 10 3" xfId="35423"/>
    <cellStyle name="20% - Accent2 2 6 11" xfId="19825"/>
    <cellStyle name="20% - Accent2 2 6 11 2" xfId="37703"/>
    <cellStyle name="20% - Accent2 2 6 12" xfId="28754"/>
    <cellStyle name="20% - Accent2 2 6 13" xfId="46715"/>
    <cellStyle name="20% - Accent2 2 6 2" xfId="5015"/>
    <cellStyle name="20% - Accent2 2 6 2 2" xfId="10201"/>
    <cellStyle name="20% - Accent2 2 6 2 2 2" xfId="12629"/>
    <cellStyle name="20% - Accent2 2 6 2 2 2 2" xfId="23521"/>
    <cellStyle name="20% - Accent2 2 6 2 2 2 2 2" xfId="41399"/>
    <cellStyle name="20% - Accent2 2 6 2 2 2 3" xfId="32462"/>
    <cellStyle name="20% - Accent2 2 6 2 2 2 4" xfId="56025"/>
    <cellStyle name="20% - Accent2 2 6 2 2 3" xfId="14848"/>
    <cellStyle name="20% - Accent2 2 6 2 2 3 2" xfId="25740"/>
    <cellStyle name="20% - Accent2 2 6 2 2 3 2 2" xfId="43618"/>
    <cellStyle name="20% - Accent2 2 6 2 2 3 3" xfId="34681"/>
    <cellStyle name="20% - Accent2 2 6 2 2 4" xfId="17292"/>
    <cellStyle name="20% - Accent2 2 6 2 2 4 2" xfId="27959"/>
    <cellStyle name="20% - Accent2 2 6 2 2 4 2 2" xfId="45837"/>
    <cellStyle name="20% - Accent2 2 6 2 2 4 3" xfId="36900"/>
    <cellStyle name="20% - Accent2 2 6 2 2 5" xfId="21302"/>
    <cellStyle name="20% - Accent2 2 6 2 2 5 2" xfId="39180"/>
    <cellStyle name="20% - Accent2 2 6 2 2 6" xfId="30243"/>
    <cellStyle name="20% - Accent2 2 6 2 2 7" xfId="50691"/>
    <cellStyle name="20% - Accent2 2 6 2 3" xfId="9468"/>
    <cellStyle name="20% - Accent2 2 6 2 3 2" xfId="11896"/>
    <cellStyle name="20% - Accent2 2 6 2 3 2 2" xfId="22788"/>
    <cellStyle name="20% - Accent2 2 6 2 3 2 2 2" xfId="40666"/>
    <cellStyle name="20% - Accent2 2 6 2 3 2 3" xfId="31729"/>
    <cellStyle name="20% - Accent2 2 6 2 3 3" xfId="14115"/>
    <cellStyle name="20% - Accent2 2 6 2 3 3 2" xfId="25007"/>
    <cellStyle name="20% - Accent2 2 6 2 3 3 2 2" xfId="42885"/>
    <cellStyle name="20% - Accent2 2 6 2 3 3 3" xfId="33948"/>
    <cellStyle name="20% - Accent2 2 6 2 3 4" xfId="16559"/>
    <cellStyle name="20% - Accent2 2 6 2 3 4 2" xfId="27226"/>
    <cellStyle name="20% - Accent2 2 6 2 3 4 2 2" xfId="45104"/>
    <cellStyle name="20% - Accent2 2 6 2 3 4 3" xfId="36167"/>
    <cellStyle name="20% - Accent2 2 6 2 3 5" xfId="20569"/>
    <cellStyle name="20% - Accent2 2 6 2 3 5 2" xfId="38447"/>
    <cellStyle name="20% - Accent2 2 6 2 3 6" xfId="29510"/>
    <cellStyle name="20% - Accent2 2 6 2 3 7" xfId="53578"/>
    <cellStyle name="20% - Accent2 2 6 2 4" xfId="10946"/>
    <cellStyle name="20% - Accent2 2 6 2 4 2" xfId="22045"/>
    <cellStyle name="20% - Accent2 2 6 2 4 2 2" xfId="39923"/>
    <cellStyle name="20% - Accent2 2 6 2 4 3" xfId="30986"/>
    <cellStyle name="20% - Accent2 2 6 2 4 4" xfId="47532"/>
    <cellStyle name="20% - Accent2 2 6 2 5" xfId="13372"/>
    <cellStyle name="20% - Accent2 2 6 2 5 2" xfId="24264"/>
    <cellStyle name="20% - Accent2 2 6 2 5 2 2" xfId="42142"/>
    <cellStyle name="20% - Accent2 2 6 2 5 3" xfId="33205"/>
    <cellStyle name="20% - Accent2 2 6 2 6" xfId="15593"/>
    <cellStyle name="20% - Accent2 2 6 2 6 2" xfId="26483"/>
    <cellStyle name="20% - Accent2 2 6 2 6 2 2" xfId="44361"/>
    <cellStyle name="20% - Accent2 2 6 2 6 3" xfId="35424"/>
    <cellStyle name="20% - Accent2 2 6 2 7" xfId="19826"/>
    <cellStyle name="20% - Accent2 2 6 2 7 2" xfId="37704"/>
    <cellStyle name="20% - Accent2 2 6 2 8" xfId="28755"/>
    <cellStyle name="20% - Accent2 2 6 2 9" xfId="46716"/>
    <cellStyle name="20% - Accent2 2 6 3" xfId="5016"/>
    <cellStyle name="20% - Accent2 2 6 3 2" xfId="10202"/>
    <cellStyle name="20% - Accent2 2 6 3 2 2" xfId="12630"/>
    <cellStyle name="20% - Accent2 2 6 3 2 2 2" xfId="23522"/>
    <cellStyle name="20% - Accent2 2 6 3 2 2 2 2" xfId="41400"/>
    <cellStyle name="20% - Accent2 2 6 3 2 2 3" xfId="32463"/>
    <cellStyle name="20% - Accent2 2 6 3 2 2 4" xfId="56026"/>
    <cellStyle name="20% - Accent2 2 6 3 2 3" xfId="14849"/>
    <cellStyle name="20% - Accent2 2 6 3 2 3 2" xfId="25741"/>
    <cellStyle name="20% - Accent2 2 6 3 2 3 2 2" xfId="43619"/>
    <cellStyle name="20% - Accent2 2 6 3 2 3 3" xfId="34682"/>
    <cellStyle name="20% - Accent2 2 6 3 2 4" xfId="17293"/>
    <cellStyle name="20% - Accent2 2 6 3 2 4 2" xfId="27960"/>
    <cellStyle name="20% - Accent2 2 6 3 2 4 2 2" xfId="45838"/>
    <cellStyle name="20% - Accent2 2 6 3 2 4 3" xfId="36901"/>
    <cellStyle name="20% - Accent2 2 6 3 2 5" xfId="21303"/>
    <cellStyle name="20% - Accent2 2 6 3 2 5 2" xfId="39181"/>
    <cellStyle name="20% - Accent2 2 6 3 2 6" xfId="30244"/>
    <cellStyle name="20% - Accent2 2 6 3 2 7" xfId="50692"/>
    <cellStyle name="20% - Accent2 2 6 3 3" xfId="9469"/>
    <cellStyle name="20% - Accent2 2 6 3 3 2" xfId="11897"/>
    <cellStyle name="20% - Accent2 2 6 3 3 2 2" xfId="22789"/>
    <cellStyle name="20% - Accent2 2 6 3 3 2 2 2" xfId="40667"/>
    <cellStyle name="20% - Accent2 2 6 3 3 2 3" xfId="31730"/>
    <cellStyle name="20% - Accent2 2 6 3 3 3" xfId="14116"/>
    <cellStyle name="20% - Accent2 2 6 3 3 3 2" xfId="25008"/>
    <cellStyle name="20% - Accent2 2 6 3 3 3 2 2" xfId="42886"/>
    <cellStyle name="20% - Accent2 2 6 3 3 3 3" xfId="33949"/>
    <cellStyle name="20% - Accent2 2 6 3 3 4" xfId="16560"/>
    <cellStyle name="20% - Accent2 2 6 3 3 4 2" xfId="27227"/>
    <cellStyle name="20% - Accent2 2 6 3 3 4 2 2" xfId="45105"/>
    <cellStyle name="20% - Accent2 2 6 3 3 4 3" xfId="36168"/>
    <cellStyle name="20% - Accent2 2 6 3 3 5" xfId="20570"/>
    <cellStyle name="20% - Accent2 2 6 3 3 5 2" xfId="38448"/>
    <cellStyle name="20% - Accent2 2 6 3 3 6" xfId="29511"/>
    <cellStyle name="20% - Accent2 2 6 3 3 7" xfId="53579"/>
    <cellStyle name="20% - Accent2 2 6 3 4" xfId="10947"/>
    <cellStyle name="20% - Accent2 2 6 3 4 2" xfId="22046"/>
    <cellStyle name="20% - Accent2 2 6 3 4 2 2" xfId="39924"/>
    <cellStyle name="20% - Accent2 2 6 3 4 3" xfId="30987"/>
    <cellStyle name="20% - Accent2 2 6 3 4 4" xfId="47533"/>
    <cellStyle name="20% - Accent2 2 6 3 5" xfId="13373"/>
    <cellStyle name="20% - Accent2 2 6 3 5 2" xfId="24265"/>
    <cellStyle name="20% - Accent2 2 6 3 5 2 2" xfId="42143"/>
    <cellStyle name="20% - Accent2 2 6 3 5 3" xfId="33206"/>
    <cellStyle name="20% - Accent2 2 6 3 6" xfId="15594"/>
    <cellStyle name="20% - Accent2 2 6 3 6 2" xfId="26484"/>
    <cellStyle name="20% - Accent2 2 6 3 6 2 2" xfId="44362"/>
    <cellStyle name="20% - Accent2 2 6 3 6 3" xfId="35425"/>
    <cellStyle name="20% - Accent2 2 6 3 7" xfId="19827"/>
    <cellStyle name="20% - Accent2 2 6 3 7 2" xfId="37705"/>
    <cellStyle name="20% - Accent2 2 6 3 8" xfId="28756"/>
    <cellStyle name="20% - Accent2 2 6 3 9" xfId="46717"/>
    <cellStyle name="20% - Accent2 2 6 4" xfId="5017"/>
    <cellStyle name="20% - Accent2 2 6 4 2" xfId="10203"/>
    <cellStyle name="20% - Accent2 2 6 4 2 2" xfId="12631"/>
    <cellStyle name="20% - Accent2 2 6 4 2 2 2" xfId="23523"/>
    <cellStyle name="20% - Accent2 2 6 4 2 2 2 2" xfId="41401"/>
    <cellStyle name="20% - Accent2 2 6 4 2 2 3" xfId="32464"/>
    <cellStyle name="20% - Accent2 2 6 4 2 2 4" xfId="56027"/>
    <cellStyle name="20% - Accent2 2 6 4 2 3" xfId="14850"/>
    <cellStyle name="20% - Accent2 2 6 4 2 3 2" xfId="25742"/>
    <cellStyle name="20% - Accent2 2 6 4 2 3 2 2" xfId="43620"/>
    <cellStyle name="20% - Accent2 2 6 4 2 3 3" xfId="34683"/>
    <cellStyle name="20% - Accent2 2 6 4 2 4" xfId="17294"/>
    <cellStyle name="20% - Accent2 2 6 4 2 4 2" xfId="27961"/>
    <cellStyle name="20% - Accent2 2 6 4 2 4 2 2" xfId="45839"/>
    <cellStyle name="20% - Accent2 2 6 4 2 4 3" xfId="36902"/>
    <cellStyle name="20% - Accent2 2 6 4 2 5" xfId="21304"/>
    <cellStyle name="20% - Accent2 2 6 4 2 5 2" xfId="39182"/>
    <cellStyle name="20% - Accent2 2 6 4 2 6" xfId="30245"/>
    <cellStyle name="20% - Accent2 2 6 4 2 7" xfId="50693"/>
    <cellStyle name="20% - Accent2 2 6 4 3" xfId="9470"/>
    <cellStyle name="20% - Accent2 2 6 4 3 2" xfId="11898"/>
    <cellStyle name="20% - Accent2 2 6 4 3 2 2" xfId="22790"/>
    <cellStyle name="20% - Accent2 2 6 4 3 2 2 2" xfId="40668"/>
    <cellStyle name="20% - Accent2 2 6 4 3 2 3" xfId="31731"/>
    <cellStyle name="20% - Accent2 2 6 4 3 3" xfId="14117"/>
    <cellStyle name="20% - Accent2 2 6 4 3 3 2" xfId="25009"/>
    <cellStyle name="20% - Accent2 2 6 4 3 3 2 2" xfId="42887"/>
    <cellStyle name="20% - Accent2 2 6 4 3 3 3" xfId="33950"/>
    <cellStyle name="20% - Accent2 2 6 4 3 4" xfId="16561"/>
    <cellStyle name="20% - Accent2 2 6 4 3 4 2" xfId="27228"/>
    <cellStyle name="20% - Accent2 2 6 4 3 4 2 2" xfId="45106"/>
    <cellStyle name="20% - Accent2 2 6 4 3 4 3" xfId="36169"/>
    <cellStyle name="20% - Accent2 2 6 4 3 5" xfId="20571"/>
    <cellStyle name="20% - Accent2 2 6 4 3 5 2" xfId="38449"/>
    <cellStyle name="20% - Accent2 2 6 4 3 6" xfId="29512"/>
    <cellStyle name="20% - Accent2 2 6 4 3 7" xfId="53580"/>
    <cellStyle name="20% - Accent2 2 6 4 4" xfId="10948"/>
    <cellStyle name="20% - Accent2 2 6 4 4 2" xfId="22047"/>
    <cellStyle name="20% - Accent2 2 6 4 4 2 2" xfId="39925"/>
    <cellStyle name="20% - Accent2 2 6 4 4 3" xfId="30988"/>
    <cellStyle name="20% - Accent2 2 6 4 4 4" xfId="47534"/>
    <cellStyle name="20% - Accent2 2 6 4 5" xfId="13374"/>
    <cellStyle name="20% - Accent2 2 6 4 5 2" xfId="24266"/>
    <cellStyle name="20% - Accent2 2 6 4 5 2 2" xfId="42144"/>
    <cellStyle name="20% - Accent2 2 6 4 5 3" xfId="33207"/>
    <cellStyle name="20% - Accent2 2 6 4 6" xfId="15595"/>
    <cellStyle name="20% - Accent2 2 6 4 6 2" xfId="26485"/>
    <cellStyle name="20% - Accent2 2 6 4 6 2 2" xfId="44363"/>
    <cellStyle name="20% - Accent2 2 6 4 6 3" xfId="35426"/>
    <cellStyle name="20% - Accent2 2 6 4 7" xfId="19828"/>
    <cellStyle name="20% - Accent2 2 6 4 7 2" xfId="37706"/>
    <cellStyle name="20% - Accent2 2 6 4 8" xfId="28757"/>
    <cellStyle name="20% - Accent2 2 6 4 9" xfId="46718"/>
    <cellStyle name="20% - Accent2 2 6 5" xfId="5018"/>
    <cellStyle name="20% - Accent2 2 6 5 2" xfId="10204"/>
    <cellStyle name="20% - Accent2 2 6 5 2 2" xfId="12632"/>
    <cellStyle name="20% - Accent2 2 6 5 2 2 2" xfId="23524"/>
    <cellStyle name="20% - Accent2 2 6 5 2 2 2 2" xfId="41402"/>
    <cellStyle name="20% - Accent2 2 6 5 2 2 3" xfId="32465"/>
    <cellStyle name="20% - Accent2 2 6 5 2 2 4" xfId="56028"/>
    <cellStyle name="20% - Accent2 2 6 5 2 3" xfId="14851"/>
    <cellStyle name="20% - Accent2 2 6 5 2 3 2" xfId="25743"/>
    <cellStyle name="20% - Accent2 2 6 5 2 3 2 2" xfId="43621"/>
    <cellStyle name="20% - Accent2 2 6 5 2 3 3" xfId="34684"/>
    <cellStyle name="20% - Accent2 2 6 5 2 4" xfId="17295"/>
    <cellStyle name="20% - Accent2 2 6 5 2 4 2" xfId="27962"/>
    <cellStyle name="20% - Accent2 2 6 5 2 4 2 2" xfId="45840"/>
    <cellStyle name="20% - Accent2 2 6 5 2 4 3" xfId="36903"/>
    <cellStyle name="20% - Accent2 2 6 5 2 5" xfId="21305"/>
    <cellStyle name="20% - Accent2 2 6 5 2 5 2" xfId="39183"/>
    <cellStyle name="20% - Accent2 2 6 5 2 6" xfId="30246"/>
    <cellStyle name="20% - Accent2 2 6 5 2 7" xfId="50694"/>
    <cellStyle name="20% - Accent2 2 6 5 3" xfId="9471"/>
    <cellStyle name="20% - Accent2 2 6 5 3 2" xfId="11899"/>
    <cellStyle name="20% - Accent2 2 6 5 3 2 2" xfId="22791"/>
    <cellStyle name="20% - Accent2 2 6 5 3 2 2 2" xfId="40669"/>
    <cellStyle name="20% - Accent2 2 6 5 3 2 3" xfId="31732"/>
    <cellStyle name="20% - Accent2 2 6 5 3 3" xfId="14118"/>
    <cellStyle name="20% - Accent2 2 6 5 3 3 2" xfId="25010"/>
    <cellStyle name="20% - Accent2 2 6 5 3 3 2 2" xfId="42888"/>
    <cellStyle name="20% - Accent2 2 6 5 3 3 3" xfId="33951"/>
    <cellStyle name="20% - Accent2 2 6 5 3 4" xfId="16562"/>
    <cellStyle name="20% - Accent2 2 6 5 3 4 2" xfId="27229"/>
    <cellStyle name="20% - Accent2 2 6 5 3 4 2 2" xfId="45107"/>
    <cellStyle name="20% - Accent2 2 6 5 3 4 3" xfId="36170"/>
    <cellStyle name="20% - Accent2 2 6 5 3 5" xfId="20572"/>
    <cellStyle name="20% - Accent2 2 6 5 3 5 2" xfId="38450"/>
    <cellStyle name="20% - Accent2 2 6 5 3 6" xfId="29513"/>
    <cellStyle name="20% - Accent2 2 6 5 3 7" xfId="53581"/>
    <cellStyle name="20% - Accent2 2 6 5 4" xfId="10949"/>
    <cellStyle name="20% - Accent2 2 6 5 4 2" xfId="22048"/>
    <cellStyle name="20% - Accent2 2 6 5 4 2 2" xfId="39926"/>
    <cellStyle name="20% - Accent2 2 6 5 4 3" xfId="30989"/>
    <cellStyle name="20% - Accent2 2 6 5 4 4" xfId="47535"/>
    <cellStyle name="20% - Accent2 2 6 5 5" xfId="13375"/>
    <cellStyle name="20% - Accent2 2 6 5 5 2" xfId="24267"/>
    <cellStyle name="20% - Accent2 2 6 5 5 2 2" xfId="42145"/>
    <cellStyle name="20% - Accent2 2 6 5 5 3" xfId="33208"/>
    <cellStyle name="20% - Accent2 2 6 5 6" xfId="15596"/>
    <cellStyle name="20% - Accent2 2 6 5 6 2" xfId="26486"/>
    <cellStyle name="20% - Accent2 2 6 5 6 2 2" xfId="44364"/>
    <cellStyle name="20% - Accent2 2 6 5 6 3" xfId="35427"/>
    <cellStyle name="20% - Accent2 2 6 5 7" xfId="19829"/>
    <cellStyle name="20% - Accent2 2 6 5 7 2" xfId="37707"/>
    <cellStyle name="20% - Accent2 2 6 5 8" xfId="28758"/>
    <cellStyle name="20% - Accent2 2 6 5 9" xfId="46719"/>
    <cellStyle name="20% - Accent2 2 6 6" xfId="10200"/>
    <cellStyle name="20% - Accent2 2 6 6 2" xfId="12628"/>
    <cellStyle name="20% - Accent2 2 6 6 2 2" xfId="23520"/>
    <cellStyle name="20% - Accent2 2 6 6 2 2 2" xfId="41398"/>
    <cellStyle name="20% - Accent2 2 6 6 2 3" xfId="32461"/>
    <cellStyle name="20% - Accent2 2 6 6 2 4" xfId="56024"/>
    <cellStyle name="20% - Accent2 2 6 6 3" xfId="14847"/>
    <cellStyle name="20% - Accent2 2 6 6 3 2" xfId="25739"/>
    <cellStyle name="20% - Accent2 2 6 6 3 2 2" xfId="43617"/>
    <cellStyle name="20% - Accent2 2 6 6 3 3" xfId="34680"/>
    <cellStyle name="20% - Accent2 2 6 6 4" xfId="17291"/>
    <cellStyle name="20% - Accent2 2 6 6 4 2" xfId="27958"/>
    <cellStyle name="20% - Accent2 2 6 6 4 2 2" xfId="45836"/>
    <cellStyle name="20% - Accent2 2 6 6 4 3" xfId="36899"/>
    <cellStyle name="20% - Accent2 2 6 6 5" xfId="21301"/>
    <cellStyle name="20% - Accent2 2 6 6 5 2" xfId="39179"/>
    <cellStyle name="20% - Accent2 2 6 6 6" xfId="30242"/>
    <cellStyle name="20% - Accent2 2 6 6 7" xfId="50690"/>
    <cellStyle name="20% - Accent2 2 6 7" xfId="9467"/>
    <cellStyle name="20% - Accent2 2 6 7 2" xfId="11895"/>
    <cellStyle name="20% - Accent2 2 6 7 2 2" xfId="22787"/>
    <cellStyle name="20% - Accent2 2 6 7 2 2 2" xfId="40665"/>
    <cellStyle name="20% - Accent2 2 6 7 2 3" xfId="31728"/>
    <cellStyle name="20% - Accent2 2 6 7 3" xfId="14114"/>
    <cellStyle name="20% - Accent2 2 6 7 3 2" xfId="25006"/>
    <cellStyle name="20% - Accent2 2 6 7 3 2 2" xfId="42884"/>
    <cellStyle name="20% - Accent2 2 6 7 3 3" xfId="33947"/>
    <cellStyle name="20% - Accent2 2 6 7 4" xfId="16558"/>
    <cellStyle name="20% - Accent2 2 6 7 4 2" xfId="27225"/>
    <cellStyle name="20% - Accent2 2 6 7 4 2 2" xfId="45103"/>
    <cellStyle name="20% - Accent2 2 6 7 4 3" xfId="36166"/>
    <cellStyle name="20% - Accent2 2 6 7 5" xfId="20568"/>
    <cellStyle name="20% - Accent2 2 6 7 5 2" xfId="38446"/>
    <cellStyle name="20% - Accent2 2 6 7 6" xfId="29509"/>
    <cellStyle name="20% - Accent2 2 6 7 7" xfId="53577"/>
    <cellStyle name="20% - Accent2 2 6 8" xfId="10945"/>
    <cellStyle name="20% - Accent2 2 6 8 2" xfId="22044"/>
    <cellStyle name="20% - Accent2 2 6 8 2 2" xfId="39922"/>
    <cellStyle name="20% - Accent2 2 6 8 3" xfId="30985"/>
    <cellStyle name="20% - Accent2 2 6 8 4" xfId="47531"/>
    <cellStyle name="20% - Accent2 2 6 9" xfId="13371"/>
    <cellStyle name="20% - Accent2 2 6 9 2" xfId="24263"/>
    <cellStyle name="20% - Accent2 2 6 9 2 2" xfId="42141"/>
    <cellStyle name="20% - Accent2 2 6 9 3" xfId="33204"/>
    <cellStyle name="20% - Accent2 2 7" xfId="5019"/>
    <cellStyle name="20% - Accent2 2 7 2" xfId="10205"/>
    <cellStyle name="20% - Accent2 2 7 2 2" xfId="12633"/>
    <cellStyle name="20% - Accent2 2 7 2 2 2" xfId="23525"/>
    <cellStyle name="20% - Accent2 2 7 2 2 2 2" xfId="41403"/>
    <cellStyle name="20% - Accent2 2 7 2 2 3" xfId="32466"/>
    <cellStyle name="20% - Accent2 2 7 2 2 4" xfId="56029"/>
    <cellStyle name="20% - Accent2 2 7 2 3" xfId="14852"/>
    <cellStyle name="20% - Accent2 2 7 2 3 2" xfId="25744"/>
    <cellStyle name="20% - Accent2 2 7 2 3 2 2" xfId="43622"/>
    <cellStyle name="20% - Accent2 2 7 2 3 3" xfId="34685"/>
    <cellStyle name="20% - Accent2 2 7 2 4" xfId="17296"/>
    <cellStyle name="20% - Accent2 2 7 2 4 2" xfId="27963"/>
    <cellStyle name="20% - Accent2 2 7 2 4 2 2" xfId="45841"/>
    <cellStyle name="20% - Accent2 2 7 2 4 3" xfId="36904"/>
    <cellStyle name="20% - Accent2 2 7 2 5" xfId="21306"/>
    <cellStyle name="20% - Accent2 2 7 2 5 2" xfId="39184"/>
    <cellStyle name="20% - Accent2 2 7 2 6" xfId="30247"/>
    <cellStyle name="20% - Accent2 2 7 2 7" xfId="50695"/>
    <cellStyle name="20% - Accent2 2 7 3" xfId="9472"/>
    <cellStyle name="20% - Accent2 2 7 3 2" xfId="11900"/>
    <cellStyle name="20% - Accent2 2 7 3 2 2" xfId="22792"/>
    <cellStyle name="20% - Accent2 2 7 3 2 2 2" xfId="40670"/>
    <cellStyle name="20% - Accent2 2 7 3 2 3" xfId="31733"/>
    <cellStyle name="20% - Accent2 2 7 3 3" xfId="14119"/>
    <cellStyle name="20% - Accent2 2 7 3 3 2" xfId="25011"/>
    <cellStyle name="20% - Accent2 2 7 3 3 2 2" xfId="42889"/>
    <cellStyle name="20% - Accent2 2 7 3 3 3" xfId="33952"/>
    <cellStyle name="20% - Accent2 2 7 3 4" xfId="16563"/>
    <cellStyle name="20% - Accent2 2 7 3 4 2" xfId="27230"/>
    <cellStyle name="20% - Accent2 2 7 3 4 2 2" xfId="45108"/>
    <cellStyle name="20% - Accent2 2 7 3 4 3" xfId="36171"/>
    <cellStyle name="20% - Accent2 2 7 3 5" xfId="20573"/>
    <cellStyle name="20% - Accent2 2 7 3 5 2" xfId="38451"/>
    <cellStyle name="20% - Accent2 2 7 3 6" xfId="29514"/>
    <cellStyle name="20% - Accent2 2 7 3 7" xfId="53582"/>
    <cellStyle name="20% - Accent2 2 7 4" xfId="10950"/>
    <cellStyle name="20% - Accent2 2 7 4 2" xfId="22049"/>
    <cellStyle name="20% - Accent2 2 7 4 2 2" xfId="39927"/>
    <cellStyle name="20% - Accent2 2 7 4 3" xfId="30990"/>
    <cellStyle name="20% - Accent2 2 7 4 4" xfId="47536"/>
    <cellStyle name="20% - Accent2 2 7 5" xfId="13376"/>
    <cellStyle name="20% - Accent2 2 7 5 2" xfId="24268"/>
    <cellStyle name="20% - Accent2 2 7 5 2 2" xfId="42146"/>
    <cellStyle name="20% - Accent2 2 7 5 3" xfId="33209"/>
    <cellStyle name="20% - Accent2 2 7 6" xfId="15597"/>
    <cellStyle name="20% - Accent2 2 7 6 2" xfId="26487"/>
    <cellStyle name="20% - Accent2 2 7 6 2 2" xfId="44365"/>
    <cellStyle name="20% - Accent2 2 7 6 3" xfId="35428"/>
    <cellStyle name="20% - Accent2 2 7 7" xfId="19830"/>
    <cellStyle name="20% - Accent2 2 7 7 2" xfId="37708"/>
    <cellStyle name="20% - Accent2 2 7 8" xfId="28759"/>
    <cellStyle name="20% - Accent2 2 7 9" xfId="46720"/>
    <cellStyle name="20% - Accent2 2 8" xfId="5020"/>
    <cellStyle name="20% - Accent2 2 8 2" xfId="10206"/>
    <cellStyle name="20% - Accent2 2 8 2 2" xfId="12634"/>
    <cellStyle name="20% - Accent2 2 8 2 2 2" xfId="23526"/>
    <cellStyle name="20% - Accent2 2 8 2 2 2 2" xfId="41404"/>
    <cellStyle name="20% - Accent2 2 8 2 2 3" xfId="32467"/>
    <cellStyle name="20% - Accent2 2 8 2 2 4" xfId="56030"/>
    <cellStyle name="20% - Accent2 2 8 2 3" xfId="14853"/>
    <cellStyle name="20% - Accent2 2 8 2 3 2" xfId="25745"/>
    <cellStyle name="20% - Accent2 2 8 2 3 2 2" xfId="43623"/>
    <cellStyle name="20% - Accent2 2 8 2 3 3" xfId="34686"/>
    <cellStyle name="20% - Accent2 2 8 2 4" xfId="17297"/>
    <cellStyle name="20% - Accent2 2 8 2 4 2" xfId="27964"/>
    <cellStyle name="20% - Accent2 2 8 2 4 2 2" xfId="45842"/>
    <cellStyle name="20% - Accent2 2 8 2 4 3" xfId="36905"/>
    <cellStyle name="20% - Accent2 2 8 2 5" xfId="21307"/>
    <cellStyle name="20% - Accent2 2 8 2 5 2" xfId="39185"/>
    <cellStyle name="20% - Accent2 2 8 2 6" xfId="30248"/>
    <cellStyle name="20% - Accent2 2 8 2 7" xfId="50696"/>
    <cellStyle name="20% - Accent2 2 8 3" xfId="9473"/>
    <cellStyle name="20% - Accent2 2 8 3 2" xfId="11901"/>
    <cellStyle name="20% - Accent2 2 8 3 2 2" xfId="22793"/>
    <cellStyle name="20% - Accent2 2 8 3 2 2 2" xfId="40671"/>
    <cellStyle name="20% - Accent2 2 8 3 2 3" xfId="31734"/>
    <cellStyle name="20% - Accent2 2 8 3 3" xfId="14120"/>
    <cellStyle name="20% - Accent2 2 8 3 3 2" xfId="25012"/>
    <cellStyle name="20% - Accent2 2 8 3 3 2 2" xfId="42890"/>
    <cellStyle name="20% - Accent2 2 8 3 3 3" xfId="33953"/>
    <cellStyle name="20% - Accent2 2 8 3 4" xfId="16564"/>
    <cellStyle name="20% - Accent2 2 8 3 4 2" xfId="27231"/>
    <cellStyle name="20% - Accent2 2 8 3 4 2 2" xfId="45109"/>
    <cellStyle name="20% - Accent2 2 8 3 4 3" xfId="36172"/>
    <cellStyle name="20% - Accent2 2 8 3 5" xfId="20574"/>
    <cellStyle name="20% - Accent2 2 8 3 5 2" xfId="38452"/>
    <cellStyle name="20% - Accent2 2 8 3 6" xfId="29515"/>
    <cellStyle name="20% - Accent2 2 8 3 7" xfId="53583"/>
    <cellStyle name="20% - Accent2 2 8 4" xfId="10951"/>
    <cellStyle name="20% - Accent2 2 8 4 2" xfId="22050"/>
    <cellStyle name="20% - Accent2 2 8 4 2 2" xfId="39928"/>
    <cellStyle name="20% - Accent2 2 8 4 3" xfId="30991"/>
    <cellStyle name="20% - Accent2 2 8 4 4" xfId="47537"/>
    <cellStyle name="20% - Accent2 2 8 5" xfId="13377"/>
    <cellStyle name="20% - Accent2 2 8 5 2" xfId="24269"/>
    <cellStyle name="20% - Accent2 2 8 5 2 2" xfId="42147"/>
    <cellStyle name="20% - Accent2 2 8 5 3" xfId="33210"/>
    <cellStyle name="20% - Accent2 2 8 6" xfId="15598"/>
    <cellStyle name="20% - Accent2 2 8 6 2" xfId="26488"/>
    <cellStyle name="20% - Accent2 2 8 6 2 2" xfId="44366"/>
    <cellStyle name="20% - Accent2 2 8 6 3" xfId="35429"/>
    <cellStyle name="20% - Accent2 2 8 7" xfId="19831"/>
    <cellStyle name="20% - Accent2 2 8 7 2" xfId="37709"/>
    <cellStyle name="20% - Accent2 2 8 8" xfId="28760"/>
    <cellStyle name="20% - Accent2 2 8 9" xfId="46721"/>
    <cellStyle name="20% - Accent2 2 9" xfId="5021"/>
    <cellStyle name="20% - Accent2 2 9 2" xfId="10207"/>
    <cellStyle name="20% - Accent2 2 9 2 2" xfId="12635"/>
    <cellStyle name="20% - Accent2 2 9 2 2 2" xfId="23527"/>
    <cellStyle name="20% - Accent2 2 9 2 2 2 2" xfId="41405"/>
    <cellStyle name="20% - Accent2 2 9 2 2 3" xfId="32468"/>
    <cellStyle name="20% - Accent2 2 9 2 2 4" xfId="56031"/>
    <cellStyle name="20% - Accent2 2 9 2 3" xfId="14854"/>
    <cellStyle name="20% - Accent2 2 9 2 3 2" xfId="25746"/>
    <cellStyle name="20% - Accent2 2 9 2 3 2 2" xfId="43624"/>
    <cellStyle name="20% - Accent2 2 9 2 3 3" xfId="34687"/>
    <cellStyle name="20% - Accent2 2 9 2 4" xfId="17298"/>
    <cellStyle name="20% - Accent2 2 9 2 4 2" xfId="27965"/>
    <cellStyle name="20% - Accent2 2 9 2 4 2 2" xfId="45843"/>
    <cellStyle name="20% - Accent2 2 9 2 4 3" xfId="36906"/>
    <cellStyle name="20% - Accent2 2 9 2 5" xfId="21308"/>
    <cellStyle name="20% - Accent2 2 9 2 5 2" xfId="39186"/>
    <cellStyle name="20% - Accent2 2 9 2 6" xfId="30249"/>
    <cellStyle name="20% - Accent2 2 9 2 7" xfId="50697"/>
    <cellStyle name="20% - Accent2 2 9 3" xfId="9474"/>
    <cellStyle name="20% - Accent2 2 9 3 2" xfId="11902"/>
    <cellStyle name="20% - Accent2 2 9 3 2 2" xfId="22794"/>
    <cellStyle name="20% - Accent2 2 9 3 2 2 2" xfId="40672"/>
    <cellStyle name="20% - Accent2 2 9 3 2 3" xfId="31735"/>
    <cellStyle name="20% - Accent2 2 9 3 3" xfId="14121"/>
    <cellStyle name="20% - Accent2 2 9 3 3 2" xfId="25013"/>
    <cellStyle name="20% - Accent2 2 9 3 3 2 2" xfId="42891"/>
    <cellStyle name="20% - Accent2 2 9 3 3 3" xfId="33954"/>
    <cellStyle name="20% - Accent2 2 9 3 4" xfId="16565"/>
    <cellStyle name="20% - Accent2 2 9 3 4 2" xfId="27232"/>
    <cellStyle name="20% - Accent2 2 9 3 4 2 2" xfId="45110"/>
    <cellStyle name="20% - Accent2 2 9 3 4 3" xfId="36173"/>
    <cellStyle name="20% - Accent2 2 9 3 5" xfId="20575"/>
    <cellStyle name="20% - Accent2 2 9 3 5 2" xfId="38453"/>
    <cellStyle name="20% - Accent2 2 9 3 6" xfId="29516"/>
    <cellStyle name="20% - Accent2 2 9 3 7" xfId="53584"/>
    <cellStyle name="20% - Accent2 2 9 4" xfId="10952"/>
    <cellStyle name="20% - Accent2 2 9 4 2" xfId="22051"/>
    <cellStyle name="20% - Accent2 2 9 4 2 2" xfId="39929"/>
    <cellStyle name="20% - Accent2 2 9 4 3" xfId="30992"/>
    <cellStyle name="20% - Accent2 2 9 4 4" xfId="47538"/>
    <cellStyle name="20% - Accent2 2 9 5" xfId="13378"/>
    <cellStyle name="20% - Accent2 2 9 5 2" xfId="24270"/>
    <cellStyle name="20% - Accent2 2 9 5 2 2" xfId="42148"/>
    <cellStyle name="20% - Accent2 2 9 5 3" xfId="33211"/>
    <cellStyle name="20% - Accent2 2 9 6" xfId="15599"/>
    <cellStyle name="20% - Accent2 2 9 6 2" xfId="26489"/>
    <cellStyle name="20% - Accent2 2 9 6 2 2" xfId="44367"/>
    <cellStyle name="20% - Accent2 2 9 6 3" xfId="35430"/>
    <cellStyle name="20% - Accent2 2 9 7" xfId="19832"/>
    <cellStyle name="20% - Accent2 2 9 7 2" xfId="37710"/>
    <cellStyle name="20% - Accent2 2 9 8" xfId="28761"/>
    <cellStyle name="20% - Accent2 2 9 9" xfId="46722"/>
    <cellStyle name="20% - Accent2 20" xfId="5022"/>
    <cellStyle name="20% - Accent2 21" xfId="5023"/>
    <cellStyle name="20% - Accent2 22" xfId="5024"/>
    <cellStyle name="20% - Accent2 23" xfId="5025"/>
    <cellStyle name="20% - Accent2 24" xfId="5026"/>
    <cellStyle name="20% - Accent2 25" xfId="5027"/>
    <cellStyle name="20% - Accent2 26" xfId="5028"/>
    <cellStyle name="20% - Accent2 27" xfId="28612"/>
    <cellStyle name="20% - Accent2 27 2" xfId="46491"/>
    <cellStyle name="20% - Accent2 28" xfId="28632"/>
    <cellStyle name="20% - Accent2 3" xfId="259"/>
    <cellStyle name="20% - Accent2 3 10" xfId="5030"/>
    <cellStyle name="20% - Accent2 3 11" xfId="56684"/>
    <cellStyle name="20% - Accent2 3 12" xfId="5029"/>
    <cellStyle name="20% - Accent2 3 2" xfId="5031"/>
    <cellStyle name="20% - Accent2 3 2 2" xfId="10208"/>
    <cellStyle name="20% - Accent2 3 2 2 2" xfId="12636"/>
    <cellStyle name="20% - Accent2 3 2 2 2 2" xfId="23528"/>
    <cellStyle name="20% - Accent2 3 2 2 2 2 2" xfId="41406"/>
    <cellStyle name="20% - Accent2 3 2 2 2 3" xfId="32469"/>
    <cellStyle name="20% - Accent2 3 2 2 2 4" xfId="56032"/>
    <cellStyle name="20% - Accent2 3 2 2 3" xfId="14855"/>
    <cellStyle name="20% - Accent2 3 2 2 3 2" xfId="25747"/>
    <cellStyle name="20% - Accent2 3 2 2 3 2 2" xfId="43625"/>
    <cellStyle name="20% - Accent2 3 2 2 3 3" xfId="34688"/>
    <cellStyle name="20% - Accent2 3 2 2 4" xfId="17299"/>
    <cellStyle name="20% - Accent2 3 2 2 4 2" xfId="27966"/>
    <cellStyle name="20% - Accent2 3 2 2 4 2 2" xfId="45844"/>
    <cellStyle name="20% - Accent2 3 2 2 4 3" xfId="36907"/>
    <cellStyle name="20% - Accent2 3 2 2 5" xfId="21309"/>
    <cellStyle name="20% - Accent2 3 2 2 5 2" xfId="39187"/>
    <cellStyle name="20% - Accent2 3 2 2 6" xfId="30250"/>
    <cellStyle name="20% - Accent2 3 2 2 7" xfId="50698"/>
    <cellStyle name="20% - Accent2 3 2 3" xfId="9475"/>
    <cellStyle name="20% - Accent2 3 2 3 2" xfId="11903"/>
    <cellStyle name="20% - Accent2 3 2 3 2 2" xfId="22795"/>
    <cellStyle name="20% - Accent2 3 2 3 2 2 2" xfId="40673"/>
    <cellStyle name="20% - Accent2 3 2 3 2 3" xfId="31736"/>
    <cellStyle name="20% - Accent2 3 2 3 3" xfId="14122"/>
    <cellStyle name="20% - Accent2 3 2 3 3 2" xfId="25014"/>
    <cellStyle name="20% - Accent2 3 2 3 3 2 2" xfId="42892"/>
    <cellStyle name="20% - Accent2 3 2 3 3 3" xfId="33955"/>
    <cellStyle name="20% - Accent2 3 2 3 4" xfId="16566"/>
    <cellStyle name="20% - Accent2 3 2 3 4 2" xfId="27233"/>
    <cellStyle name="20% - Accent2 3 2 3 4 2 2" xfId="45111"/>
    <cellStyle name="20% - Accent2 3 2 3 4 3" xfId="36174"/>
    <cellStyle name="20% - Accent2 3 2 3 5" xfId="20576"/>
    <cellStyle name="20% - Accent2 3 2 3 5 2" xfId="38454"/>
    <cellStyle name="20% - Accent2 3 2 3 6" xfId="29517"/>
    <cellStyle name="20% - Accent2 3 2 3 7" xfId="53585"/>
    <cellStyle name="20% - Accent2 3 2 4" xfId="10953"/>
    <cellStyle name="20% - Accent2 3 2 4 2" xfId="22052"/>
    <cellStyle name="20% - Accent2 3 2 4 2 2" xfId="39930"/>
    <cellStyle name="20% - Accent2 3 2 4 3" xfId="30993"/>
    <cellStyle name="20% - Accent2 3 2 4 4" xfId="47539"/>
    <cellStyle name="20% - Accent2 3 2 5" xfId="13379"/>
    <cellStyle name="20% - Accent2 3 2 5 2" xfId="24271"/>
    <cellStyle name="20% - Accent2 3 2 5 2 2" xfId="42149"/>
    <cellStyle name="20% - Accent2 3 2 5 3" xfId="33212"/>
    <cellStyle name="20% - Accent2 3 2 6" xfId="15600"/>
    <cellStyle name="20% - Accent2 3 2 6 2" xfId="26490"/>
    <cellStyle name="20% - Accent2 3 2 6 2 2" xfId="44368"/>
    <cellStyle name="20% - Accent2 3 2 6 3" xfId="35431"/>
    <cellStyle name="20% - Accent2 3 2 7" xfId="19833"/>
    <cellStyle name="20% - Accent2 3 2 7 2" xfId="37711"/>
    <cellStyle name="20% - Accent2 3 2 8" xfId="28762"/>
    <cellStyle name="20% - Accent2 3 2 9" xfId="46723"/>
    <cellStyle name="20% - Accent2 3 3" xfId="5032"/>
    <cellStyle name="20% - Accent2 3 3 2" xfId="10209"/>
    <cellStyle name="20% - Accent2 3 3 2 2" xfId="12637"/>
    <cellStyle name="20% - Accent2 3 3 2 2 2" xfId="23529"/>
    <cellStyle name="20% - Accent2 3 3 2 2 2 2" xfId="41407"/>
    <cellStyle name="20% - Accent2 3 3 2 2 3" xfId="32470"/>
    <cellStyle name="20% - Accent2 3 3 2 2 4" xfId="56033"/>
    <cellStyle name="20% - Accent2 3 3 2 3" xfId="14856"/>
    <cellStyle name="20% - Accent2 3 3 2 3 2" xfId="25748"/>
    <cellStyle name="20% - Accent2 3 3 2 3 2 2" xfId="43626"/>
    <cellStyle name="20% - Accent2 3 3 2 3 3" xfId="34689"/>
    <cellStyle name="20% - Accent2 3 3 2 4" xfId="17300"/>
    <cellStyle name="20% - Accent2 3 3 2 4 2" xfId="27967"/>
    <cellStyle name="20% - Accent2 3 3 2 4 2 2" xfId="45845"/>
    <cellStyle name="20% - Accent2 3 3 2 4 3" xfId="36908"/>
    <cellStyle name="20% - Accent2 3 3 2 5" xfId="21310"/>
    <cellStyle name="20% - Accent2 3 3 2 5 2" xfId="39188"/>
    <cellStyle name="20% - Accent2 3 3 2 6" xfId="30251"/>
    <cellStyle name="20% - Accent2 3 3 2 7" xfId="50699"/>
    <cellStyle name="20% - Accent2 3 3 3" xfId="9476"/>
    <cellStyle name="20% - Accent2 3 3 3 2" xfId="11904"/>
    <cellStyle name="20% - Accent2 3 3 3 2 2" xfId="22796"/>
    <cellStyle name="20% - Accent2 3 3 3 2 2 2" xfId="40674"/>
    <cellStyle name="20% - Accent2 3 3 3 2 3" xfId="31737"/>
    <cellStyle name="20% - Accent2 3 3 3 3" xfId="14123"/>
    <cellStyle name="20% - Accent2 3 3 3 3 2" xfId="25015"/>
    <cellStyle name="20% - Accent2 3 3 3 3 2 2" xfId="42893"/>
    <cellStyle name="20% - Accent2 3 3 3 3 3" xfId="33956"/>
    <cellStyle name="20% - Accent2 3 3 3 4" xfId="16567"/>
    <cellStyle name="20% - Accent2 3 3 3 4 2" xfId="27234"/>
    <cellStyle name="20% - Accent2 3 3 3 4 2 2" xfId="45112"/>
    <cellStyle name="20% - Accent2 3 3 3 4 3" xfId="36175"/>
    <cellStyle name="20% - Accent2 3 3 3 5" xfId="20577"/>
    <cellStyle name="20% - Accent2 3 3 3 5 2" xfId="38455"/>
    <cellStyle name="20% - Accent2 3 3 3 6" xfId="29518"/>
    <cellStyle name="20% - Accent2 3 3 3 7" xfId="53586"/>
    <cellStyle name="20% - Accent2 3 3 4" xfId="10954"/>
    <cellStyle name="20% - Accent2 3 3 4 2" xfId="22053"/>
    <cellStyle name="20% - Accent2 3 3 4 2 2" xfId="39931"/>
    <cellStyle name="20% - Accent2 3 3 4 3" xfId="30994"/>
    <cellStyle name="20% - Accent2 3 3 4 4" xfId="47540"/>
    <cellStyle name="20% - Accent2 3 3 5" xfId="13380"/>
    <cellStyle name="20% - Accent2 3 3 5 2" xfId="24272"/>
    <cellStyle name="20% - Accent2 3 3 5 2 2" xfId="42150"/>
    <cellStyle name="20% - Accent2 3 3 5 3" xfId="33213"/>
    <cellStyle name="20% - Accent2 3 3 6" xfId="15601"/>
    <cellStyle name="20% - Accent2 3 3 6 2" xfId="26491"/>
    <cellStyle name="20% - Accent2 3 3 6 2 2" xfId="44369"/>
    <cellStyle name="20% - Accent2 3 3 6 3" xfId="35432"/>
    <cellStyle name="20% - Accent2 3 3 7" xfId="19834"/>
    <cellStyle name="20% - Accent2 3 3 7 2" xfId="37712"/>
    <cellStyle name="20% - Accent2 3 3 8" xfId="28763"/>
    <cellStyle name="20% - Accent2 3 3 9" xfId="46724"/>
    <cellStyle name="20% - Accent2 3 4" xfId="5033"/>
    <cellStyle name="20% - Accent2 3 4 2" xfId="10210"/>
    <cellStyle name="20% - Accent2 3 4 2 2" xfId="12638"/>
    <cellStyle name="20% - Accent2 3 4 2 2 2" xfId="23530"/>
    <cellStyle name="20% - Accent2 3 4 2 2 2 2" xfId="41408"/>
    <cellStyle name="20% - Accent2 3 4 2 2 3" xfId="32471"/>
    <cellStyle name="20% - Accent2 3 4 2 2 4" xfId="56034"/>
    <cellStyle name="20% - Accent2 3 4 2 3" xfId="14857"/>
    <cellStyle name="20% - Accent2 3 4 2 3 2" xfId="25749"/>
    <cellStyle name="20% - Accent2 3 4 2 3 2 2" xfId="43627"/>
    <cellStyle name="20% - Accent2 3 4 2 3 3" xfId="34690"/>
    <cellStyle name="20% - Accent2 3 4 2 4" xfId="17301"/>
    <cellStyle name="20% - Accent2 3 4 2 4 2" xfId="27968"/>
    <cellStyle name="20% - Accent2 3 4 2 4 2 2" xfId="45846"/>
    <cellStyle name="20% - Accent2 3 4 2 4 3" xfId="36909"/>
    <cellStyle name="20% - Accent2 3 4 2 5" xfId="21311"/>
    <cellStyle name="20% - Accent2 3 4 2 5 2" xfId="39189"/>
    <cellStyle name="20% - Accent2 3 4 2 6" xfId="30252"/>
    <cellStyle name="20% - Accent2 3 4 2 7" xfId="50700"/>
    <cellStyle name="20% - Accent2 3 4 3" xfId="9477"/>
    <cellStyle name="20% - Accent2 3 4 3 2" xfId="11905"/>
    <cellStyle name="20% - Accent2 3 4 3 2 2" xfId="22797"/>
    <cellStyle name="20% - Accent2 3 4 3 2 2 2" xfId="40675"/>
    <cellStyle name="20% - Accent2 3 4 3 2 3" xfId="31738"/>
    <cellStyle name="20% - Accent2 3 4 3 3" xfId="14124"/>
    <cellStyle name="20% - Accent2 3 4 3 3 2" xfId="25016"/>
    <cellStyle name="20% - Accent2 3 4 3 3 2 2" xfId="42894"/>
    <cellStyle name="20% - Accent2 3 4 3 3 3" xfId="33957"/>
    <cellStyle name="20% - Accent2 3 4 3 4" xfId="16568"/>
    <cellStyle name="20% - Accent2 3 4 3 4 2" xfId="27235"/>
    <cellStyle name="20% - Accent2 3 4 3 4 2 2" xfId="45113"/>
    <cellStyle name="20% - Accent2 3 4 3 4 3" xfId="36176"/>
    <cellStyle name="20% - Accent2 3 4 3 5" xfId="20578"/>
    <cellStyle name="20% - Accent2 3 4 3 5 2" xfId="38456"/>
    <cellStyle name="20% - Accent2 3 4 3 6" xfId="29519"/>
    <cellStyle name="20% - Accent2 3 4 3 7" xfId="53587"/>
    <cellStyle name="20% - Accent2 3 4 4" xfId="10955"/>
    <cellStyle name="20% - Accent2 3 4 4 2" xfId="22054"/>
    <cellStyle name="20% - Accent2 3 4 4 2 2" xfId="39932"/>
    <cellStyle name="20% - Accent2 3 4 4 3" xfId="30995"/>
    <cellStyle name="20% - Accent2 3 4 4 4" xfId="47541"/>
    <cellStyle name="20% - Accent2 3 4 5" xfId="13381"/>
    <cellStyle name="20% - Accent2 3 4 5 2" xfId="24273"/>
    <cellStyle name="20% - Accent2 3 4 5 2 2" xfId="42151"/>
    <cellStyle name="20% - Accent2 3 4 5 3" xfId="33214"/>
    <cellStyle name="20% - Accent2 3 4 6" xfId="15602"/>
    <cellStyle name="20% - Accent2 3 4 6 2" xfId="26492"/>
    <cellStyle name="20% - Accent2 3 4 6 2 2" xfId="44370"/>
    <cellStyle name="20% - Accent2 3 4 6 3" xfId="35433"/>
    <cellStyle name="20% - Accent2 3 4 7" xfId="19835"/>
    <cellStyle name="20% - Accent2 3 4 7 2" xfId="37713"/>
    <cellStyle name="20% - Accent2 3 4 8" xfId="28764"/>
    <cellStyle name="20% - Accent2 3 4 9" xfId="46725"/>
    <cellStyle name="20% - Accent2 3 5" xfId="5034"/>
    <cellStyle name="20% - Accent2 3 5 2" xfId="10211"/>
    <cellStyle name="20% - Accent2 3 5 2 2" xfId="12639"/>
    <cellStyle name="20% - Accent2 3 5 2 2 2" xfId="23531"/>
    <cellStyle name="20% - Accent2 3 5 2 2 2 2" xfId="41409"/>
    <cellStyle name="20% - Accent2 3 5 2 2 3" xfId="32472"/>
    <cellStyle name="20% - Accent2 3 5 2 2 4" xfId="56035"/>
    <cellStyle name="20% - Accent2 3 5 2 3" xfId="14858"/>
    <cellStyle name="20% - Accent2 3 5 2 3 2" xfId="25750"/>
    <cellStyle name="20% - Accent2 3 5 2 3 2 2" xfId="43628"/>
    <cellStyle name="20% - Accent2 3 5 2 3 3" xfId="34691"/>
    <cellStyle name="20% - Accent2 3 5 2 4" xfId="17302"/>
    <cellStyle name="20% - Accent2 3 5 2 4 2" xfId="27969"/>
    <cellStyle name="20% - Accent2 3 5 2 4 2 2" xfId="45847"/>
    <cellStyle name="20% - Accent2 3 5 2 4 3" xfId="36910"/>
    <cellStyle name="20% - Accent2 3 5 2 5" xfId="21312"/>
    <cellStyle name="20% - Accent2 3 5 2 5 2" xfId="39190"/>
    <cellStyle name="20% - Accent2 3 5 2 6" xfId="30253"/>
    <cellStyle name="20% - Accent2 3 5 2 7" xfId="50701"/>
    <cellStyle name="20% - Accent2 3 5 3" xfId="9478"/>
    <cellStyle name="20% - Accent2 3 5 3 2" xfId="11906"/>
    <cellStyle name="20% - Accent2 3 5 3 2 2" xfId="22798"/>
    <cellStyle name="20% - Accent2 3 5 3 2 2 2" xfId="40676"/>
    <cellStyle name="20% - Accent2 3 5 3 2 3" xfId="31739"/>
    <cellStyle name="20% - Accent2 3 5 3 3" xfId="14125"/>
    <cellStyle name="20% - Accent2 3 5 3 3 2" xfId="25017"/>
    <cellStyle name="20% - Accent2 3 5 3 3 2 2" xfId="42895"/>
    <cellStyle name="20% - Accent2 3 5 3 3 3" xfId="33958"/>
    <cellStyle name="20% - Accent2 3 5 3 4" xfId="16569"/>
    <cellStyle name="20% - Accent2 3 5 3 4 2" xfId="27236"/>
    <cellStyle name="20% - Accent2 3 5 3 4 2 2" xfId="45114"/>
    <cellStyle name="20% - Accent2 3 5 3 4 3" xfId="36177"/>
    <cellStyle name="20% - Accent2 3 5 3 5" xfId="20579"/>
    <cellStyle name="20% - Accent2 3 5 3 5 2" xfId="38457"/>
    <cellStyle name="20% - Accent2 3 5 3 6" xfId="29520"/>
    <cellStyle name="20% - Accent2 3 5 3 7" xfId="53588"/>
    <cellStyle name="20% - Accent2 3 5 4" xfId="10956"/>
    <cellStyle name="20% - Accent2 3 5 4 2" xfId="22055"/>
    <cellStyle name="20% - Accent2 3 5 4 2 2" xfId="39933"/>
    <cellStyle name="20% - Accent2 3 5 4 3" xfId="30996"/>
    <cellStyle name="20% - Accent2 3 5 4 4" xfId="47542"/>
    <cellStyle name="20% - Accent2 3 5 5" xfId="13382"/>
    <cellStyle name="20% - Accent2 3 5 5 2" xfId="24274"/>
    <cellStyle name="20% - Accent2 3 5 5 2 2" xfId="42152"/>
    <cellStyle name="20% - Accent2 3 5 5 3" xfId="33215"/>
    <cellStyle name="20% - Accent2 3 5 6" xfId="15603"/>
    <cellStyle name="20% - Accent2 3 5 6 2" xfId="26493"/>
    <cellStyle name="20% - Accent2 3 5 6 2 2" xfId="44371"/>
    <cellStyle name="20% - Accent2 3 5 6 3" xfId="35434"/>
    <cellStyle name="20% - Accent2 3 5 7" xfId="19836"/>
    <cellStyle name="20% - Accent2 3 5 7 2" xfId="37714"/>
    <cellStyle name="20% - Accent2 3 5 8" xfId="28765"/>
    <cellStyle name="20% - Accent2 3 5 9" xfId="46726"/>
    <cellStyle name="20% - Accent2 3 6" xfId="5035"/>
    <cellStyle name="20% - Accent2 3 7" xfId="5036"/>
    <cellStyle name="20% - Accent2 3 8" xfId="5037"/>
    <cellStyle name="20% - Accent2 3 9" xfId="5038"/>
    <cellStyle name="20% - Accent2 4" xfId="5039"/>
    <cellStyle name="20% - Accent2 4 2" xfId="5040"/>
    <cellStyle name="20% - Accent2 4 3" xfId="5041"/>
    <cellStyle name="20% - Accent2 4 4" xfId="5042"/>
    <cellStyle name="20% - Accent2 4 5" xfId="5043"/>
    <cellStyle name="20% - Accent2 4 6" xfId="5044"/>
    <cellStyle name="20% - Accent2 5" xfId="5045"/>
    <cellStyle name="20% - Accent2 5 2" xfId="5046"/>
    <cellStyle name="20% - Accent2 5 3" xfId="5047"/>
    <cellStyle name="20% - Accent2 5 4" xfId="5048"/>
    <cellStyle name="20% - Accent2 5 5" xfId="5049"/>
    <cellStyle name="20% - Accent2 5 6" xfId="5050"/>
    <cellStyle name="20% - Accent2 6" xfId="5051"/>
    <cellStyle name="20% - Accent2 6 2" xfId="5052"/>
    <cellStyle name="20% - Accent2 6 3" xfId="5053"/>
    <cellStyle name="20% - Accent2 6 4" xfId="5054"/>
    <cellStyle name="20% - Accent2 6 5" xfId="5055"/>
    <cellStyle name="20% - Accent2 6 6" xfId="5056"/>
    <cellStyle name="20% - Accent2 7" xfId="5057"/>
    <cellStyle name="20% - Accent2 7 10" xfId="13383"/>
    <cellStyle name="20% - Accent2 7 10 2" xfId="24275"/>
    <cellStyle name="20% - Accent2 7 10 2 2" xfId="42153"/>
    <cellStyle name="20% - Accent2 7 10 3" xfId="33216"/>
    <cellStyle name="20% - Accent2 7 11" xfId="15604"/>
    <cellStyle name="20% - Accent2 7 11 2" xfId="26494"/>
    <cellStyle name="20% - Accent2 7 11 2 2" xfId="44372"/>
    <cellStyle name="20% - Accent2 7 11 3" xfId="35435"/>
    <cellStyle name="20% - Accent2 7 12" xfId="19837"/>
    <cellStyle name="20% - Accent2 7 12 2" xfId="37715"/>
    <cellStyle name="20% - Accent2 7 13" xfId="28766"/>
    <cellStyle name="20% - Accent2 7 14" xfId="46727"/>
    <cellStyle name="20% - Accent2 7 2" xfId="5058"/>
    <cellStyle name="20% - Accent2 7 3" xfId="5059"/>
    <cellStyle name="20% - Accent2 7 4" xfId="5060"/>
    <cellStyle name="20% - Accent2 7 5" xfId="5061"/>
    <cellStyle name="20% - Accent2 7 6" xfId="5062"/>
    <cellStyle name="20% - Accent2 7 7" xfId="10212"/>
    <cellStyle name="20% - Accent2 7 7 2" xfId="12640"/>
    <cellStyle name="20% - Accent2 7 7 2 2" xfId="23532"/>
    <cellStyle name="20% - Accent2 7 7 2 2 2" xfId="41410"/>
    <cellStyle name="20% - Accent2 7 7 2 3" xfId="32473"/>
    <cellStyle name="20% - Accent2 7 7 2 4" xfId="56036"/>
    <cellStyle name="20% - Accent2 7 7 3" xfId="14859"/>
    <cellStyle name="20% - Accent2 7 7 3 2" xfId="25751"/>
    <cellStyle name="20% - Accent2 7 7 3 2 2" xfId="43629"/>
    <cellStyle name="20% - Accent2 7 7 3 3" xfId="34692"/>
    <cellStyle name="20% - Accent2 7 7 4" xfId="17303"/>
    <cellStyle name="20% - Accent2 7 7 4 2" xfId="27970"/>
    <cellStyle name="20% - Accent2 7 7 4 2 2" xfId="45848"/>
    <cellStyle name="20% - Accent2 7 7 4 3" xfId="36911"/>
    <cellStyle name="20% - Accent2 7 7 5" xfId="21313"/>
    <cellStyle name="20% - Accent2 7 7 5 2" xfId="39191"/>
    <cellStyle name="20% - Accent2 7 7 6" xfId="30254"/>
    <cellStyle name="20% - Accent2 7 7 7" xfId="50702"/>
    <cellStyle name="20% - Accent2 7 8" xfId="9479"/>
    <cellStyle name="20% - Accent2 7 8 2" xfId="11907"/>
    <cellStyle name="20% - Accent2 7 8 2 2" xfId="22799"/>
    <cellStyle name="20% - Accent2 7 8 2 2 2" xfId="40677"/>
    <cellStyle name="20% - Accent2 7 8 2 3" xfId="31740"/>
    <cellStyle name="20% - Accent2 7 8 3" xfId="14126"/>
    <cellStyle name="20% - Accent2 7 8 3 2" xfId="25018"/>
    <cellStyle name="20% - Accent2 7 8 3 2 2" xfId="42896"/>
    <cellStyle name="20% - Accent2 7 8 3 3" xfId="33959"/>
    <cellStyle name="20% - Accent2 7 8 4" xfId="16570"/>
    <cellStyle name="20% - Accent2 7 8 4 2" xfId="27237"/>
    <cellStyle name="20% - Accent2 7 8 4 2 2" xfId="45115"/>
    <cellStyle name="20% - Accent2 7 8 4 3" xfId="36178"/>
    <cellStyle name="20% - Accent2 7 8 5" xfId="20580"/>
    <cellStyle name="20% - Accent2 7 8 5 2" xfId="38458"/>
    <cellStyle name="20% - Accent2 7 8 6" xfId="29521"/>
    <cellStyle name="20% - Accent2 7 8 7" xfId="53589"/>
    <cellStyle name="20% - Accent2 7 9" xfId="10957"/>
    <cellStyle name="20% - Accent2 7 9 2" xfId="22056"/>
    <cellStyle name="20% - Accent2 7 9 2 2" xfId="39934"/>
    <cellStyle name="20% - Accent2 7 9 3" xfId="30997"/>
    <cellStyle name="20% - Accent2 7 9 4" xfId="47543"/>
    <cellStyle name="20% - Accent2 8" xfId="5063"/>
    <cellStyle name="20% - Accent2 8 2" xfId="5064"/>
    <cellStyle name="20% - Accent2 8 3" xfId="5065"/>
    <cellStyle name="20% - Accent2 8 4" xfId="5066"/>
    <cellStyle name="20% - Accent2 8 5" xfId="5067"/>
    <cellStyle name="20% - Accent2 8 6" xfId="5068"/>
    <cellStyle name="20% - Accent2 9" xfId="5069"/>
    <cellStyle name="20% - Accent2 9 2" xfId="5070"/>
    <cellStyle name="20% - Accent2 9 3" xfId="5071"/>
    <cellStyle name="20% - Accent2 9 4" xfId="5072"/>
    <cellStyle name="20% - Accent2 9 5" xfId="5073"/>
    <cellStyle name="20% - Accent3" xfId="4755" builtinId="38" customBuiltin="1"/>
    <cellStyle name="20% - Accent3 10" xfId="5074"/>
    <cellStyle name="20% - Accent3 10 2" xfId="5075"/>
    <cellStyle name="20% - Accent3 10 3" xfId="5076"/>
    <cellStyle name="20% - Accent3 10 4" xfId="5077"/>
    <cellStyle name="20% - Accent3 10 5" xfId="5078"/>
    <cellStyle name="20% - Accent3 11" xfId="5079"/>
    <cellStyle name="20% - Accent3 11 2" xfId="5080"/>
    <cellStyle name="20% - Accent3 11 3" xfId="5081"/>
    <cellStyle name="20% - Accent3 11 4" xfId="5082"/>
    <cellStyle name="20% - Accent3 11 5" xfId="5083"/>
    <cellStyle name="20% - Accent3 12" xfId="5084"/>
    <cellStyle name="20% - Accent3 12 2" xfId="5085"/>
    <cellStyle name="20% - Accent3 12 3" xfId="5086"/>
    <cellStyle name="20% - Accent3 12 4" xfId="5087"/>
    <cellStyle name="20% - Accent3 12 5" xfId="5088"/>
    <cellStyle name="20% - Accent3 13" xfId="5089"/>
    <cellStyle name="20% - Accent3 14" xfId="5090"/>
    <cellStyle name="20% - Accent3 15" xfId="5091"/>
    <cellStyle name="20% - Accent3 16" xfId="5092"/>
    <cellStyle name="20% - Accent3 17" xfId="5093"/>
    <cellStyle name="20% - Accent3 18" xfId="5094"/>
    <cellStyle name="20% - Accent3 19" xfId="5095"/>
    <cellStyle name="20% - Accent3 2" xfId="38"/>
    <cellStyle name="20% - Accent3 2 10" xfId="5097"/>
    <cellStyle name="20% - Accent3 2 10 2" xfId="10213"/>
    <cellStyle name="20% - Accent3 2 10 2 2" xfId="12641"/>
    <cellStyle name="20% - Accent3 2 10 2 2 2" xfId="23533"/>
    <cellStyle name="20% - Accent3 2 10 2 2 2 2" xfId="41411"/>
    <cellStyle name="20% - Accent3 2 10 2 2 3" xfId="32474"/>
    <cellStyle name="20% - Accent3 2 10 2 2 4" xfId="56037"/>
    <cellStyle name="20% - Accent3 2 10 2 3" xfId="14860"/>
    <cellStyle name="20% - Accent3 2 10 2 3 2" xfId="25752"/>
    <cellStyle name="20% - Accent3 2 10 2 3 2 2" xfId="43630"/>
    <cellStyle name="20% - Accent3 2 10 2 3 3" xfId="34693"/>
    <cellStyle name="20% - Accent3 2 10 2 4" xfId="17304"/>
    <cellStyle name="20% - Accent3 2 10 2 4 2" xfId="27971"/>
    <cellStyle name="20% - Accent3 2 10 2 4 2 2" xfId="45849"/>
    <cellStyle name="20% - Accent3 2 10 2 4 3" xfId="36912"/>
    <cellStyle name="20% - Accent3 2 10 2 5" xfId="21314"/>
    <cellStyle name="20% - Accent3 2 10 2 5 2" xfId="39192"/>
    <cellStyle name="20% - Accent3 2 10 2 6" xfId="30255"/>
    <cellStyle name="20% - Accent3 2 10 2 7" xfId="50703"/>
    <cellStyle name="20% - Accent3 2 10 3" xfId="9480"/>
    <cellStyle name="20% - Accent3 2 10 3 2" xfId="11908"/>
    <cellStyle name="20% - Accent3 2 10 3 2 2" xfId="22800"/>
    <cellStyle name="20% - Accent3 2 10 3 2 2 2" xfId="40678"/>
    <cellStyle name="20% - Accent3 2 10 3 2 3" xfId="31741"/>
    <cellStyle name="20% - Accent3 2 10 3 3" xfId="14127"/>
    <cellStyle name="20% - Accent3 2 10 3 3 2" xfId="25019"/>
    <cellStyle name="20% - Accent3 2 10 3 3 2 2" xfId="42897"/>
    <cellStyle name="20% - Accent3 2 10 3 3 3" xfId="33960"/>
    <cellStyle name="20% - Accent3 2 10 3 4" xfId="16571"/>
    <cellStyle name="20% - Accent3 2 10 3 4 2" xfId="27238"/>
    <cellStyle name="20% - Accent3 2 10 3 4 2 2" xfId="45116"/>
    <cellStyle name="20% - Accent3 2 10 3 4 3" xfId="36179"/>
    <cellStyle name="20% - Accent3 2 10 3 5" xfId="20581"/>
    <cellStyle name="20% - Accent3 2 10 3 5 2" xfId="38459"/>
    <cellStyle name="20% - Accent3 2 10 3 6" xfId="29522"/>
    <cellStyle name="20% - Accent3 2 10 3 7" xfId="53596"/>
    <cellStyle name="20% - Accent3 2 10 4" xfId="10958"/>
    <cellStyle name="20% - Accent3 2 10 4 2" xfId="22057"/>
    <cellStyle name="20% - Accent3 2 10 4 2 2" xfId="39935"/>
    <cellStyle name="20% - Accent3 2 10 4 3" xfId="30998"/>
    <cellStyle name="20% - Accent3 2 10 4 4" xfId="47544"/>
    <cellStyle name="20% - Accent3 2 10 5" xfId="13384"/>
    <cellStyle name="20% - Accent3 2 10 5 2" xfId="24276"/>
    <cellStyle name="20% - Accent3 2 10 5 2 2" xfId="42154"/>
    <cellStyle name="20% - Accent3 2 10 5 3" xfId="33217"/>
    <cellStyle name="20% - Accent3 2 10 6" xfId="15605"/>
    <cellStyle name="20% - Accent3 2 10 6 2" xfId="26495"/>
    <cellStyle name="20% - Accent3 2 10 6 2 2" xfId="44373"/>
    <cellStyle name="20% - Accent3 2 10 6 3" xfId="35436"/>
    <cellStyle name="20% - Accent3 2 10 7" xfId="19838"/>
    <cellStyle name="20% - Accent3 2 10 7 2" xfId="37716"/>
    <cellStyle name="20% - Accent3 2 10 8" xfId="28767"/>
    <cellStyle name="20% - Accent3 2 10 9" xfId="46728"/>
    <cellStyle name="20% - Accent3 2 11" xfId="5098"/>
    <cellStyle name="20% - Accent3 2 11 2" xfId="5099"/>
    <cellStyle name="20% - Accent3 2 11 2 2" xfId="10214"/>
    <cellStyle name="20% - Accent3 2 11 2 2 2" xfId="12642"/>
    <cellStyle name="20% - Accent3 2 11 2 2 2 2" xfId="23534"/>
    <cellStyle name="20% - Accent3 2 11 2 2 2 2 2" xfId="41412"/>
    <cellStyle name="20% - Accent3 2 11 2 2 2 3" xfId="32475"/>
    <cellStyle name="20% - Accent3 2 11 2 2 2 4" xfId="56038"/>
    <cellStyle name="20% - Accent3 2 11 2 2 3" xfId="14861"/>
    <cellStyle name="20% - Accent3 2 11 2 2 3 2" xfId="25753"/>
    <cellStyle name="20% - Accent3 2 11 2 2 3 2 2" xfId="43631"/>
    <cellStyle name="20% - Accent3 2 11 2 2 3 3" xfId="34694"/>
    <cellStyle name="20% - Accent3 2 11 2 2 4" xfId="17305"/>
    <cellStyle name="20% - Accent3 2 11 2 2 4 2" xfId="27972"/>
    <cellStyle name="20% - Accent3 2 11 2 2 4 2 2" xfId="45850"/>
    <cellStyle name="20% - Accent3 2 11 2 2 4 3" xfId="36913"/>
    <cellStyle name="20% - Accent3 2 11 2 2 5" xfId="21315"/>
    <cellStyle name="20% - Accent3 2 11 2 2 5 2" xfId="39193"/>
    <cellStyle name="20% - Accent3 2 11 2 2 6" xfId="30256"/>
    <cellStyle name="20% - Accent3 2 11 2 2 7" xfId="50704"/>
    <cellStyle name="20% - Accent3 2 11 2 3" xfId="9481"/>
    <cellStyle name="20% - Accent3 2 11 2 3 2" xfId="11909"/>
    <cellStyle name="20% - Accent3 2 11 2 3 2 2" xfId="22801"/>
    <cellStyle name="20% - Accent3 2 11 2 3 2 2 2" xfId="40679"/>
    <cellStyle name="20% - Accent3 2 11 2 3 2 3" xfId="31742"/>
    <cellStyle name="20% - Accent3 2 11 2 3 3" xfId="14128"/>
    <cellStyle name="20% - Accent3 2 11 2 3 3 2" xfId="25020"/>
    <cellStyle name="20% - Accent3 2 11 2 3 3 2 2" xfId="42898"/>
    <cellStyle name="20% - Accent3 2 11 2 3 3 3" xfId="33961"/>
    <cellStyle name="20% - Accent3 2 11 2 3 4" xfId="16572"/>
    <cellStyle name="20% - Accent3 2 11 2 3 4 2" xfId="27239"/>
    <cellStyle name="20% - Accent3 2 11 2 3 4 2 2" xfId="45117"/>
    <cellStyle name="20% - Accent3 2 11 2 3 4 3" xfId="36180"/>
    <cellStyle name="20% - Accent3 2 11 2 3 5" xfId="20582"/>
    <cellStyle name="20% - Accent3 2 11 2 3 5 2" xfId="38460"/>
    <cellStyle name="20% - Accent3 2 11 2 3 6" xfId="29523"/>
    <cellStyle name="20% - Accent3 2 11 2 3 7" xfId="53597"/>
    <cellStyle name="20% - Accent3 2 11 2 4" xfId="10959"/>
    <cellStyle name="20% - Accent3 2 11 2 4 2" xfId="22058"/>
    <cellStyle name="20% - Accent3 2 11 2 4 2 2" xfId="39936"/>
    <cellStyle name="20% - Accent3 2 11 2 4 3" xfId="30999"/>
    <cellStyle name="20% - Accent3 2 11 2 4 4" xfId="47545"/>
    <cellStyle name="20% - Accent3 2 11 2 5" xfId="13385"/>
    <cellStyle name="20% - Accent3 2 11 2 5 2" xfId="24277"/>
    <cellStyle name="20% - Accent3 2 11 2 5 2 2" xfId="42155"/>
    <cellStyle name="20% - Accent3 2 11 2 5 3" xfId="33218"/>
    <cellStyle name="20% - Accent3 2 11 2 6" xfId="15606"/>
    <cellStyle name="20% - Accent3 2 11 2 6 2" xfId="26496"/>
    <cellStyle name="20% - Accent3 2 11 2 6 2 2" xfId="44374"/>
    <cellStyle name="20% - Accent3 2 11 2 6 3" xfId="35437"/>
    <cellStyle name="20% - Accent3 2 11 2 7" xfId="19839"/>
    <cellStyle name="20% - Accent3 2 11 2 7 2" xfId="37717"/>
    <cellStyle name="20% - Accent3 2 11 2 8" xfId="28768"/>
    <cellStyle name="20% - Accent3 2 11 2 9" xfId="46729"/>
    <cellStyle name="20% - Accent3 2 11 3" xfId="5100"/>
    <cellStyle name="20% - Accent3 2 11 3 2" xfId="10215"/>
    <cellStyle name="20% - Accent3 2 11 3 2 2" xfId="12643"/>
    <cellStyle name="20% - Accent3 2 11 3 2 2 2" xfId="23535"/>
    <cellStyle name="20% - Accent3 2 11 3 2 2 2 2" xfId="41413"/>
    <cellStyle name="20% - Accent3 2 11 3 2 2 3" xfId="32476"/>
    <cellStyle name="20% - Accent3 2 11 3 2 2 4" xfId="56039"/>
    <cellStyle name="20% - Accent3 2 11 3 2 3" xfId="14862"/>
    <cellStyle name="20% - Accent3 2 11 3 2 3 2" xfId="25754"/>
    <cellStyle name="20% - Accent3 2 11 3 2 3 2 2" xfId="43632"/>
    <cellStyle name="20% - Accent3 2 11 3 2 3 3" xfId="34695"/>
    <cellStyle name="20% - Accent3 2 11 3 2 4" xfId="17306"/>
    <cellStyle name="20% - Accent3 2 11 3 2 4 2" xfId="27973"/>
    <cellStyle name="20% - Accent3 2 11 3 2 4 2 2" xfId="45851"/>
    <cellStyle name="20% - Accent3 2 11 3 2 4 3" xfId="36914"/>
    <cellStyle name="20% - Accent3 2 11 3 2 5" xfId="21316"/>
    <cellStyle name="20% - Accent3 2 11 3 2 5 2" xfId="39194"/>
    <cellStyle name="20% - Accent3 2 11 3 2 6" xfId="30257"/>
    <cellStyle name="20% - Accent3 2 11 3 2 7" xfId="50705"/>
    <cellStyle name="20% - Accent3 2 11 3 3" xfId="9482"/>
    <cellStyle name="20% - Accent3 2 11 3 3 2" xfId="11910"/>
    <cellStyle name="20% - Accent3 2 11 3 3 2 2" xfId="22802"/>
    <cellStyle name="20% - Accent3 2 11 3 3 2 2 2" xfId="40680"/>
    <cellStyle name="20% - Accent3 2 11 3 3 2 3" xfId="31743"/>
    <cellStyle name="20% - Accent3 2 11 3 3 3" xfId="14129"/>
    <cellStyle name="20% - Accent3 2 11 3 3 3 2" xfId="25021"/>
    <cellStyle name="20% - Accent3 2 11 3 3 3 2 2" xfId="42899"/>
    <cellStyle name="20% - Accent3 2 11 3 3 3 3" xfId="33962"/>
    <cellStyle name="20% - Accent3 2 11 3 3 4" xfId="16573"/>
    <cellStyle name="20% - Accent3 2 11 3 3 4 2" xfId="27240"/>
    <cellStyle name="20% - Accent3 2 11 3 3 4 2 2" xfId="45118"/>
    <cellStyle name="20% - Accent3 2 11 3 3 4 3" xfId="36181"/>
    <cellStyle name="20% - Accent3 2 11 3 3 5" xfId="20583"/>
    <cellStyle name="20% - Accent3 2 11 3 3 5 2" xfId="38461"/>
    <cellStyle name="20% - Accent3 2 11 3 3 6" xfId="29524"/>
    <cellStyle name="20% - Accent3 2 11 3 3 7" xfId="53598"/>
    <cellStyle name="20% - Accent3 2 11 3 4" xfId="10960"/>
    <cellStyle name="20% - Accent3 2 11 3 4 2" xfId="22059"/>
    <cellStyle name="20% - Accent3 2 11 3 4 2 2" xfId="39937"/>
    <cellStyle name="20% - Accent3 2 11 3 4 3" xfId="31000"/>
    <cellStyle name="20% - Accent3 2 11 3 4 4" xfId="47546"/>
    <cellStyle name="20% - Accent3 2 11 3 5" xfId="13386"/>
    <cellStyle name="20% - Accent3 2 11 3 5 2" xfId="24278"/>
    <cellStyle name="20% - Accent3 2 11 3 5 2 2" xfId="42156"/>
    <cellStyle name="20% - Accent3 2 11 3 5 3" xfId="33219"/>
    <cellStyle name="20% - Accent3 2 11 3 6" xfId="15607"/>
    <cellStyle name="20% - Accent3 2 11 3 6 2" xfId="26497"/>
    <cellStyle name="20% - Accent3 2 11 3 6 2 2" xfId="44375"/>
    <cellStyle name="20% - Accent3 2 11 3 6 3" xfId="35438"/>
    <cellStyle name="20% - Accent3 2 11 3 7" xfId="19840"/>
    <cellStyle name="20% - Accent3 2 11 3 7 2" xfId="37718"/>
    <cellStyle name="20% - Accent3 2 11 3 8" xfId="28769"/>
    <cellStyle name="20% - Accent3 2 11 3 9" xfId="46730"/>
    <cellStyle name="20% - Accent3 2 11 4" xfId="5101"/>
    <cellStyle name="20% - Accent3 2 11 4 2" xfId="10216"/>
    <cellStyle name="20% - Accent3 2 11 4 2 2" xfId="12644"/>
    <cellStyle name="20% - Accent3 2 11 4 2 2 2" xfId="23536"/>
    <cellStyle name="20% - Accent3 2 11 4 2 2 2 2" xfId="41414"/>
    <cellStyle name="20% - Accent3 2 11 4 2 2 3" xfId="32477"/>
    <cellStyle name="20% - Accent3 2 11 4 2 2 4" xfId="56040"/>
    <cellStyle name="20% - Accent3 2 11 4 2 3" xfId="14863"/>
    <cellStyle name="20% - Accent3 2 11 4 2 3 2" xfId="25755"/>
    <cellStyle name="20% - Accent3 2 11 4 2 3 2 2" xfId="43633"/>
    <cellStyle name="20% - Accent3 2 11 4 2 3 3" xfId="34696"/>
    <cellStyle name="20% - Accent3 2 11 4 2 4" xfId="17307"/>
    <cellStyle name="20% - Accent3 2 11 4 2 4 2" xfId="27974"/>
    <cellStyle name="20% - Accent3 2 11 4 2 4 2 2" xfId="45852"/>
    <cellStyle name="20% - Accent3 2 11 4 2 4 3" xfId="36915"/>
    <cellStyle name="20% - Accent3 2 11 4 2 5" xfId="21317"/>
    <cellStyle name="20% - Accent3 2 11 4 2 5 2" xfId="39195"/>
    <cellStyle name="20% - Accent3 2 11 4 2 6" xfId="30258"/>
    <cellStyle name="20% - Accent3 2 11 4 2 7" xfId="50706"/>
    <cellStyle name="20% - Accent3 2 11 4 3" xfId="9483"/>
    <cellStyle name="20% - Accent3 2 11 4 3 2" xfId="11911"/>
    <cellStyle name="20% - Accent3 2 11 4 3 2 2" xfId="22803"/>
    <cellStyle name="20% - Accent3 2 11 4 3 2 2 2" xfId="40681"/>
    <cellStyle name="20% - Accent3 2 11 4 3 2 3" xfId="31744"/>
    <cellStyle name="20% - Accent3 2 11 4 3 3" xfId="14130"/>
    <cellStyle name="20% - Accent3 2 11 4 3 3 2" xfId="25022"/>
    <cellStyle name="20% - Accent3 2 11 4 3 3 2 2" xfId="42900"/>
    <cellStyle name="20% - Accent3 2 11 4 3 3 3" xfId="33963"/>
    <cellStyle name="20% - Accent3 2 11 4 3 4" xfId="16574"/>
    <cellStyle name="20% - Accent3 2 11 4 3 4 2" xfId="27241"/>
    <cellStyle name="20% - Accent3 2 11 4 3 4 2 2" xfId="45119"/>
    <cellStyle name="20% - Accent3 2 11 4 3 4 3" xfId="36182"/>
    <cellStyle name="20% - Accent3 2 11 4 3 5" xfId="20584"/>
    <cellStyle name="20% - Accent3 2 11 4 3 5 2" xfId="38462"/>
    <cellStyle name="20% - Accent3 2 11 4 3 6" xfId="29525"/>
    <cellStyle name="20% - Accent3 2 11 4 3 7" xfId="53599"/>
    <cellStyle name="20% - Accent3 2 11 4 4" xfId="10961"/>
    <cellStyle name="20% - Accent3 2 11 4 4 2" xfId="22060"/>
    <cellStyle name="20% - Accent3 2 11 4 4 2 2" xfId="39938"/>
    <cellStyle name="20% - Accent3 2 11 4 4 3" xfId="31001"/>
    <cellStyle name="20% - Accent3 2 11 4 4 4" xfId="47547"/>
    <cellStyle name="20% - Accent3 2 11 4 5" xfId="13387"/>
    <cellStyle name="20% - Accent3 2 11 4 5 2" xfId="24279"/>
    <cellStyle name="20% - Accent3 2 11 4 5 2 2" xfId="42157"/>
    <cellStyle name="20% - Accent3 2 11 4 5 3" xfId="33220"/>
    <cellStyle name="20% - Accent3 2 11 4 6" xfId="15608"/>
    <cellStyle name="20% - Accent3 2 11 4 6 2" xfId="26498"/>
    <cellStyle name="20% - Accent3 2 11 4 6 2 2" xfId="44376"/>
    <cellStyle name="20% - Accent3 2 11 4 6 3" xfId="35439"/>
    <cellStyle name="20% - Accent3 2 11 4 7" xfId="19841"/>
    <cellStyle name="20% - Accent3 2 11 4 7 2" xfId="37719"/>
    <cellStyle name="20% - Accent3 2 11 4 8" xfId="28770"/>
    <cellStyle name="20% - Accent3 2 11 4 9" xfId="46731"/>
    <cellStyle name="20% - Accent3 2 11 5" xfId="5102"/>
    <cellStyle name="20% - Accent3 2 11 5 2" xfId="10217"/>
    <cellStyle name="20% - Accent3 2 11 5 2 2" xfId="12645"/>
    <cellStyle name="20% - Accent3 2 11 5 2 2 2" xfId="23537"/>
    <cellStyle name="20% - Accent3 2 11 5 2 2 2 2" xfId="41415"/>
    <cellStyle name="20% - Accent3 2 11 5 2 2 3" xfId="32478"/>
    <cellStyle name="20% - Accent3 2 11 5 2 2 4" xfId="56041"/>
    <cellStyle name="20% - Accent3 2 11 5 2 3" xfId="14864"/>
    <cellStyle name="20% - Accent3 2 11 5 2 3 2" xfId="25756"/>
    <cellStyle name="20% - Accent3 2 11 5 2 3 2 2" xfId="43634"/>
    <cellStyle name="20% - Accent3 2 11 5 2 3 3" xfId="34697"/>
    <cellStyle name="20% - Accent3 2 11 5 2 4" xfId="17308"/>
    <cellStyle name="20% - Accent3 2 11 5 2 4 2" xfId="27975"/>
    <cellStyle name="20% - Accent3 2 11 5 2 4 2 2" xfId="45853"/>
    <cellStyle name="20% - Accent3 2 11 5 2 4 3" xfId="36916"/>
    <cellStyle name="20% - Accent3 2 11 5 2 5" xfId="21318"/>
    <cellStyle name="20% - Accent3 2 11 5 2 5 2" xfId="39196"/>
    <cellStyle name="20% - Accent3 2 11 5 2 6" xfId="30259"/>
    <cellStyle name="20% - Accent3 2 11 5 2 7" xfId="50707"/>
    <cellStyle name="20% - Accent3 2 11 5 3" xfId="9484"/>
    <cellStyle name="20% - Accent3 2 11 5 3 2" xfId="11912"/>
    <cellStyle name="20% - Accent3 2 11 5 3 2 2" xfId="22804"/>
    <cellStyle name="20% - Accent3 2 11 5 3 2 2 2" xfId="40682"/>
    <cellStyle name="20% - Accent3 2 11 5 3 2 3" xfId="31745"/>
    <cellStyle name="20% - Accent3 2 11 5 3 3" xfId="14131"/>
    <cellStyle name="20% - Accent3 2 11 5 3 3 2" xfId="25023"/>
    <cellStyle name="20% - Accent3 2 11 5 3 3 2 2" xfId="42901"/>
    <cellStyle name="20% - Accent3 2 11 5 3 3 3" xfId="33964"/>
    <cellStyle name="20% - Accent3 2 11 5 3 4" xfId="16575"/>
    <cellStyle name="20% - Accent3 2 11 5 3 4 2" xfId="27242"/>
    <cellStyle name="20% - Accent3 2 11 5 3 4 2 2" xfId="45120"/>
    <cellStyle name="20% - Accent3 2 11 5 3 4 3" xfId="36183"/>
    <cellStyle name="20% - Accent3 2 11 5 3 5" xfId="20585"/>
    <cellStyle name="20% - Accent3 2 11 5 3 5 2" xfId="38463"/>
    <cellStyle name="20% - Accent3 2 11 5 3 6" xfId="29526"/>
    <cellStyle name="20% - Accent3 2 11 5 3 7" xfId="53600"/>
    <cellStyle name="20% - Accent3 2 11 5 4" xfId="10962"/>
    <cellStyle name="20% - Accent3 2 11 5 4 2" xfId="22061"/>
    <cellStyle name="20% - Accent3 2 11 5 4 2 2" xfId="39939"/>
    <cellStyle name="20% - Accent3 2 11 5 4 3" xfId="31002"/>
    <cellStyle name="20% - Accent3 2 11 5 4 4" xfId="47548"/>
    <cellStyle name="20% - Accent3 2 11 5 5" xfId="13388"/>
    <cellStyle name="20% - Accent3 2 11 5 5 2" xfId="24280"/>
    <cellStyle name="20% - Accent3 2 11 5 5 2 2" xfId="42158"/>
    <cellStyle name="20% - Accent3 2 11 5 5 3" xfId="33221"/>
    <cellStyle name="20% - Accent3 2 11 5 6" xfId="15609"/>
    <cellStyle name="20% - Accent3 2 11 5 6 2" xfId="26499"/>
    <cellStyle name="20% - Accent3 2 11 5 6 2 2" xfId="44377"/>
    <cellStyle name="20% - Accent3 2 11 5 6 3" xfId="35440"/>
    <cellStyle name="20% - Accent3 2 11 5 7" xfId="19842"/>
    <cellStyle name="20% - Accent3 2 11 5 7 2" xfId="37720"/>
    <cellStyle name="20% - Accent3 2 11 5 8" xfId="28771"/>
    <cellStyle name="20% - Accent3 2 11 5 9" xfId="46732"/>
    <cellStyle name="20% - Accent3 2 12" xfId="5103"/>
    <cellStyle name="20% - Accent3 2 13" xfId="5104"/>
    <cellStyle name="20% - Accent3 2 14" xfId="5105"/>
    <cellStyle name="20% - Accent3 2 15" xfId="5106"/>
    <cellStyle name="20% - Accent3 2 15 2" xfId="10218"/>
    <cellStyle name="20% - Accent3 2 15 2 2" xfId="12646"/>
    <cellStyle name="20% - Accent3 2 15 2 2 2" xfId="23538"/>
    <cellStyle name="20% - Accent3 2 15 2 2 2 2" xfId="41416"/>
    <cellStyle name="20% - Accent3 2 15 2 2 3" xfId="32479"/>
    <cellStyle name="20% - Accent3 2 15 2 2 4" xfId="56042"/>
    <cellStyle name="20% - Accent3 2 15 2 3" xfId="14865"/>
    <cellStyle name="20% - Accent3 2 15 2 3 2" xfId="25757"/>
    <cellStyle name="20% - Accent3 2 15 2 3 2 2" xfId="43635"/>
    <cellStyle name="20% - Accent3 2 15 2 3 3" xfId="34698"/>
    <cellStyle name="20% - Accent3 2 15 2 4" xfId="17309"/>
    <cellStyle name="20% - Accent3 2 15 2 4 2" xfId="27976"/>
    <cellStyle name="20% - Accent3 2 15 2 4 2 2" xfId="45854"/>
    <cellStyle name="20% - Accent3 2 15 2 4 3" xfId="36917"/>
    <cellStyle name="20% - Accent3 2 15 2 5" xfId="21319"/>
    <cellStyle name="20% - Accent3 2 15 2 5 2" xfId="39197"/>
    <cellStyle name="20% - Accent3 2 15 2 6" xfId="30260"/>
    <cellStyle name="20% - Accent3 2 15 2 7" xfId="50708"/>
    <cellStyle name="20% - Accent3 2 15 3" xfId="9485"/>
    <cellStyle name="20% - Accent3 2 15 3 2" xfId="11913"/>
    <cellStyle name="20% - Accent3 2 15 3 2 2" xfId="22805"/>
    <cellStyle name="20% - Accent3 2 15 3 2 2 2" xfId="40683"/>
    <cellStyle name="20% - Accent3 2 15 3 2 3" xfId="31746"/>
    <cellStyle name="20% - Accent3 2 15 3 3" xfId="14132"/>
    <cellStyle name="20% - Accent3 2 15 3 3 2" xfId="25024"/>
    <cellStyle name="20% - Accent3 2 15 3 3 2 2" xfId="42902"/>
    <cellStyle name="20% - Accent3 2 15 3 3 3" xfId="33965"/>
    <cellStyle name="20% - Accent3 2 15 3 4" xfId="16576"/>
    <cellStyle name="20% - Accent3 2 15 3 4 2" xfId="27243"/>
    <cellStyle name="20% - Accent3 2 15 3 4 2 2" xfId="45121"/>
    <cellStyle name="20% - Accent3 2 15 3 4 3" xfId="36184"/>
    <cellStyle name="20% - Accent3 2 15 3 5" xfId="20586"/>
    <cellStyle name="20% - Accent3 2 15 3 5 2" xfId="38464"/>
    <cellStyle name="20% - Accent3 2 15 3 6" xfId="29527"/>
    <cellStyle name="20% - Accent3 2 15 3 7" xfId="53601"/>
    <cellStyle name="20% - Accent3 2 15 4" xfId="10963"/>
    <cellStyle name="20% - Accent3 2 15 4 2" xfId="22062"/>
    <cellStyle name="20% - Accent3 2 15 4 2 2" xfId="39940"/>
    <cellStyle name="20% - Accent3 2 15 4 3" xfId="31003"/>
    <cellStyle name="20% - Accent3 2 15 4 4" xfId="47549"/>
    <cellStyle name="20% - Accent3 2 15 5" xfId="13389"/>
    <cellStyle name="20% - Accent3 2 15 5 2" xfId="24281"/>
    <cellStyle name="20% - Accent3 2 15 5 2 2" xfId="42159"/>
    <cellStyle name="20% - Accent3 2 15 5 3" xfId="33222"/>
    <cellStyle name="20% - Accent3 2 15 6" xfId="15610"/>
    <cellStyle name="20% - Accent3 2 15 6 2" xfId="26500"/>
    <cellStyle name="20% - Accent3 2 15 6 2 2" xfId="44378"/>
    <cellStyle name="20% - Accent3 2 15 6 3" xfId="35441"/>
    <cellStyle name="20% - Accent3 2 15 7" xfId="19843"/>
    <cellStyle name="20% - Accent3 2 15 7 2" xfId="37721"/>
    <cellStyle name="20% - Accent3 2 15 8" xfId="28772"/>
    <cellStyle name="20% - Accent3 2 15 9" xfId="46733"/>
    <cellStyle name="20% - Accent3 2 16" xfId="5107"/>
    <cellStyle name="20% - Accent3 2 17" xfId="5096"/>
    <cellStyle name="20% - Accent3 2 18" xfId="56778"/>
    <cellStyle name="20% - Accent3 2 2" xfId="260"/>
    <cellStyle name="20% - Accent3 2 2 10" xfId="10219"/>
    <cellStyle name="20% - Accent3 2 2 10 2" xfId="12647"/>
    <cellStyle name="20% - Accent3 2 2 10 2 2" xfId="23539"/>
    <cellStyle name="20% - Accent3 2 2 10 2 2 2" xfId="41417"/>
    <cellStyle name="20% - Accent3 2 2 10 2 3" xfId="32480"/>
    <cellStyle name="20% - Accent3 2 2 10 2 4" xfId="56043"/>
    <cellStyle name="20% - Accent3 2 2 10 3" xfId="14866"/>
    <cellStyle name="20% - Accent3 2 2 10 3 2" xfId="25758"/>
    <cellStyle name="20% - Accent3 2 2 10 3 2 2" xfId="43636"/>
    <cellStyle name="20% - Accent3 2 2 10 3 3" xfId="34699"/>
    <cellStyle name="20% - Accent3 2 2 10 4" xfId="17310"/>
    <cellStyle name="20% - Accent3 2 2 10 4 2" xfId="27977"/>
    <cellStyle name="20% - Accent3 2 2 10 4 2 2" xfId="45855"/>
    <cellStyle name="20% - Accent3 2 2 10 4 3" xfId="36918"/>
    <cellStyle name="20% - Accent3 2 2 10 5" xfId="21320"/>
    <cellStyle name="20% - Accent3 2 2 10 5 2" xfId="39198"/>
    <cellStyle name="20% - Accent3 2 2 10 6" xfId="30261"/>
    <cellStyle name="20% - Accent3 2 2 10 7" xfId="50709"/>
    <cellStyle name="20% - Accent3 2 2 11" xfId="9486"/>
    <cellStyle name="20% - Accent3 2 2 11 2" xfId="11914"/>
    <cellStyle name="20% - Accent3 2 2 11 2 2" xfId="22806"/>
    <cellStyle name="20% - Accent3 2 2 11 2 2 2" xfId="40684"/>
    <cellStyle name="20% - Accent3 2 2 11 2 3" xfId="31747"/>
    <cellStyle name="20% - Accent3 2 2 11 3" xfId="14133"/>
    <cellStyle name="20% - Accent3 2 2 11 3 2" xfId="25025"/>
    <cellStyle name="20% - Accent3 2 2 11 3 2 2" xfId="42903"/>
    <cellStyle name="20% - Accent3 2 2 11 3 3" xfId="33966"/>
    <cellStyle name="20% - Accent3 2 2 11 4" xfId="16577"/>
    <cellStyle name="20% - Accent3 2 2 11 4 2" xfId="27244"/>
    <cellStyle name="20% - Accent3 2 2 11 4 2 2" xfId="45122"/>
    <cellStyle name="20% - Accent3 2 2 11 4 3" xfId="36185"/>
    <cellStyle name="20% - Accent3 2 2 11 5" xfId="20587"/>
    <cellStyle name="20% - Accent3 2 2 11 5 2" xfId="38465"/>
    <cellStyle name="20% - Accent3 2 2 11 6" xfId="29528"/>
    <cellStyle name="20% - Accent3 2 2 11 7" xfId="53602"/>
    <cellStyle name="20% - Accent3 2 2 12" xfId="10964"/>
    <cellStyle name="20% - Accent3 2 2 12 2" xfId="22063"/>
    <cellStyle name="20% - Accent3 2 2 12 2 2" xfId="39941"/>
    <cellStyle name="20% - Accent3 2 2 12 3" xfId="31004"/>
    <cellStyle name="20% - Accent3 2 2 12 4" xfId="47550"/>
    <cellStyle name="20% - Accent3 2 2 13" xfId="13390"/>
    <cellStyle name="20% - Accent3 2 2 13 2" xfId="24282"/>
    <cellStyle name="20% - Accent3 2 2 13 2 2" xfId="42160"/>
    <cellStyle name="20% - Accent3 2 2 13 3" xfId="33223"/>
    <cellStyle name="20% - Accent3 2 2 13 4" xfId="56685"/>
    <cellStyle name="20% - Accent3 2 2 14" xfId="15611"/>
    <cellStyle name="20% - Accent3 2 2 14 2" xfId="26501"/>
    <cellStyle name="20% - Accent3 2 2 14 2 2" xfId="44379"/>
    <cellStyle name="20% - Accent3 2 2 14 3" xfId="35442"/>
    <cellStyle name="20% - Accent3 2 2 15" xfId="19844"/>
    <cellStyle name="20% - Accent3 2 2 15 2" xfId="37722"/>
    <cellStyle name="20% - Accent3 2 2 16" xfId="28773"/>
    <cellStyle name="20% - Accent3 2 2 17" xfId="46734"/>
    <cellStyle name="20% - Accent3 2 2 2" xfId="5108"/>
    <cellStyle name="20% - Accent3 2 2 2 2" xfId="10220"/>
    <cellStyle name="20% - Accent3 2 2 2 2 2" xfId="12648"/>
    <cellStyle name="20% - Accent3 2 2 2 2 2 2" xfId="23540"/>
    <cellStyle name="20% - Accent3 2 2 2 2 2 2 2" xfId="41418"/>
    <cellStyle name="20% - Accent3 2 2 2 2 2 3" xfId="32481"/>
    <cellStyle name="20% - Accent3 2 2 2 2 2 4" xfId="56044"/>
    <cellStyle name="20% - Accent3 2 2 2 2 3" xfId="14867"/>
    <cellStyle name="20% - Accent3 2 2 2 2 3 2" xfId="25759"/>
    <cellStyle name="20% - Accent3 2 2 2 2 3 2 2" xfId="43637"/>
    <cellStyle name="20% - Accent3 2 2 2 2 3 3" xfId="34700"/>
    <cellStyle name="20% - Accent3 2 2 2 2 4" xfId="17311"/>
    <cellStyle name="20% - Accent3 2 2 2 2 4 2" xfId="27978"/>
    <cellStyle name="20% - Accent3 2 2 2 2 4 2 2" xfId="45856"/>
    <cellStyle name="20% - Accent3 2 2 2 2 4 3" xfId="36919"/>
    <cellStyle name="20% - Accent3 2 2 2 2 5" xfId="21321"/>
    <cellStyle name="20% - Accent3 2 2 2 2 5 2" xfId="39199"/>
    <cellStyle name="20% - Accent3 2 2 2 2 6" xfId="30262"/>
    <cellStyle name="20% - Accent3 2 2 2 2 7" xfId="50710"/>
    <cellStyle name="20% - Accent3 2 2 2 3" xfId="9487"/>
    <cellStyle name="20% - Accent3 2 2 2 3 2" xfId="11915"/>
    <cellStyle name="20% - Accent3 2 2 2 3 2 2" xfId="22807"/>
    <cellStyle name="20% - Accent3 2 2 2 3 2 2 2" xfId="40685"/>
    <cellStyle name="20% - Accent3 2 2 2 3 2 3" xfId="31748"/>
    <cellStyle name="20% - Accent3 2 2 2 3 3" xfId="14134"/>
    <cellStyle name="20% - Accent3 2 2 2 3 3 2" xfId="25026"/>
    <cellStyle name="20% - Accent3 2 2 2 3 3 2 2" xfId="42904"/>
    <cellStyle name="20% - Accent3 2 2 2 3 3 3" xfId="33967"/>
    <cellStyle name="20% - Accent3 2 2 2 3 4" xfId="16578"/>
    <cellStyle name="20% - Accent3 2 2 2 3 4 2" xfId="27245"/>
    <cellStyle name="20% - Accent3 2 2 2 3 4 2 2" xfId="45123"/>
    <cellStyle name="20% - Accent3 2 2 2 3 4 3" xfId="36186"/>
    <cellStyle name="20% - Accent3 2 2 2 3 5" xfId="20588"/>
    <cellStyle name="20% - Accent3 2 2 2 3 5 2" xfId="38466"/>
    <cellStyle name="20% - Accent3 2 2 2 3 6" xfId="29529"/>
    <cellStyle name="20% - Accent3 2 2 2 3 7" xfId="53603"/>
    <cellStyle name="20% - Accent3 2 2 2 4" xfId="10965"/>
    <cellStyle name="20% - Accent3 2 2 2 4 2" xfId="22064"/>
    <cellStyle name="20% - Accent3 2 2 2 4 2 2" xfId="39942"/>
    <cellStyle name="20% - Accent3 2 2 2 4 3" xfId="31005"/>
    <cellStyle name="20% - Accent3 2 2 2 4 4" xfId="47551"/>
    <cellStyle name="20% - Accent3 2 2 2 5" xfId="13391"/>
    <cellStyle name="20% - Accent3 2 2 2 5 2" xfId="24283"/>
    <cellStyle name="20% - Accent3 2 2 2 5 2 2" xfId="42161"/>
    <cellStyle name="20% - Accent3 2 2 2 5 3" xfId="33224"/>
    <cellStyle name="20% - Accent3 2 2 2 6" xfId="15612"/>
    <cellStyle name="20% - Accent3 2 2 2 6 2" xfId="26502"/>
    <cellStyle name="20% - Accent3 2 2 2 6 2 2" xfId="44380"/>
    <cellStyle name="20% - Accent3 2 2 2 6 3" xfId="35443"/>
    <cellStyle name="20% - Accent3 2 2 2 7" xfId="19845"/>
    <cellStyle name="20% - Accent3 2 2 2 7 2" xfId="37723"/>
    <cellStyle name="20% - Accent3 2 2 2 8" xfId="28774"/>
    <cellStyle name="20% - Accent3 2 2 2 9" xfId="46735"/>
    <cellStyle name="20% - Accent3 2 2 3" xfId="5109"/>
    <cellStyle name="20% - Accent3 2 2 3 2" xfId="10221"/>
    <cellStyle name="20% - Accent3 2 2 3 2 2" xfId="12649"/>
    <cellStyle name="20% - Accent3 2 2 3 2 2 2" xfId="23541"/>
    <cellStyle name="20% - Accent3 2 2 3 2 2 2 2" xfId="41419"/>
    <cellStyle name="20% - Accent3 2 2 3 2 2 3" xfId="32482"/>
    <cellStyle name="20% - Accent3 2 2 3 2 2 4" xfId="56045"/>
    <cellStyle name="20% - Accent3 2 2 3 2 3" xfId="14868"/>
    <cellStyle name="20% - Accent3 2 2 3 2 3 2" xfId="25760"/>
    <cellStyle name="20% - Accent3 2 2 3 2 3 2 2" xfId="43638"/>
    <cellStyle name="20% - Accent3 2 2 3 2 3 3" xfId="34701"/>
    <cellStyle name="20% - Accent3 2 2 3 2 4" xfId="17312"/>
    <cellStyle name="20% - Accent3 2 2 3 2 4 2" xfId="27979"/>
    <cellStyle name="20% - Accent3 2 2 3 2 4 2 2" xfId="45857"/>
    <cellStyle name="20% - Accent3 2 2 3 2 4 3" xfId="36920"/>
    <cellStyle name="20% - Accent3 2 2 3 2 5" xfId="21322"/>
    <cellStyle name="20% - Accent3 2 2 3 2 5 2" xfId="39200"/>
    <cellStyle name="20% - Accent3 2 2 3 2 6" xfId="30263"/>
    <cellStyle name="20% - Accent3 2 2 3 2 7" xfId="50711"/>
    <cellStyle name="20% - Accent3 2 2 3 3" xfId="9488"/>
    <cellStyle name="20% - Accent3 2 2 3 3 2" xfId="11916"/>
    <cellStyle name="20% - Accent3 2 2 3 3 2 2" xfId="22808"/>
    <cellStyle name="20% - Accent3 2 2 3 3 2 2 2" xfId="40686"/>
    <cellStyle name="20% - Accent3 2 2 3 3 2 3" xfId="31749"/>
    <cellStyle name="20% - Accent3 2 2 3 3 3" xfId="14135"/>
    <cellStyle name="20% - Accent3 2 2 3 3 3 2" xfId="25027"/>
    <cellStyle name="20% - Accent3 2 2 3 3 3 2 2" xfId="42905"/>
    <cellStyle name="20% - Accent3 2 2 3 3 3 3" xfId="33968"/>
    <cellStyle name="20% - Accent3 2 2 3 3 4" xfId="16579"/>
    <cellStyle name="20% - Accent3 2 2 3 3 4 2" xfId="27246"/>
    <cellStyle name="20% - Accent3 2 2 3 3 4 2 2" xfId="45124"/>
    <cellStyle name="20% - Accent3 2 2 3 3 4 3" xfId="36187"/>
    <cellStyle name="20% - Accent3 2 2 3 3 5" xfId="20589"/>
    <cellStyle name="20% - Accent3 2 2 3 3 5 2" xfId="38467"/>
    <cellStyle name="20% - Accent3 2 2 3 3 6" xfId="29530"/>
    <cellStyle name="20% - Accent3 2 2 3 3 7" xfId="53604"/>
    <cellStyle name="20% - Accent3 2 2 3 4" xfId="10966"/>
    <cellStyle name="20% - Accent3 2 2 3 4 2" xfId="22065"/>
    <cellStyle name="20% - Accent3 2 2 3 4 2 2" xfId="39943"/>
    <cellStyle name="20% - Accent3 2 2 3 4 3" xfId="31006"/>
    <cellStyle name="20% - Accent3 2 2 3 4 4" xfId="47552"/>
    <cellStyle name="20% - Accent3 2 2 3 5" xfId="13392"/>
    <cellStyle name="20% - Accent3 2 2 3 5 2" xfId="24284"/>
    <cellStyle name="20% - Accent3 2 2 3 5 2 2" xfId="42162"/>
    <cellStyle name="20% - Accent3 2 2 3 5 3" xfId="33225"/>
    <cellStyle name="20% - Accent3 2 2 3 6" xfId="15613"/>
    <cellStyle name="20% - Accent3 2 2 3 6 2" xfId="26503"/>
    <cellStyle name="20% - Accent3 2 2 3 6 2 2" xfId="44381"/>
    <cellStyle name="20% - Accent3 2 2 3 6 3" xfId="35444"/>
    <cellStyle name="20% - Accent3 2 2 3 7" xfId="19846"/>
    <cellStyle name="20% - Accent3 2 2 3 7 2" xfId="37724"/>
    <cellStyle name="20% - Accent3 2 2 3 8" xfId="28775"/>
    <cellStyle name="20% - Accent3 2 2 3 9" xfId="46736"/>
    <cellStyle name="20% - Accent3 2 2 4" xfId="5110"/>
    <cellStyle name="20% - Accent3 2 2 4 2" xfId="10222"/>
    <cellStyle name="20% - Accent3 2 2 4 2 2" xfId="12650"/>
    <cellStyle name="20% - Accent3 2 2 4 2 2 2" xfId="23542"/>
    <cellStyle name="20% - Accent3 2 2 4 2 2 2 2" xfId="41420"/>
    <cellStyle name="20% - Accent3 2 2 4 2 2 3" xfId="32483"/>
    <cellStyle name="20% - Accent3 2 2 4 2 2 4" xfId="56046"/>
    <cellStyle name="20% - Accent3 2 2 4 2 3" xfId="14869"/>
    <cellStyle name="20% - Accent3 2 2 4 2 3 2" xfId="25761"/>
    <cellStyle name="20% - Accent3 2 2 4 2 3 2 2" xfId="43639"/>
    <cellStyle name="20% - Accent3 2 2 4 2 3 3" xfId="34702"/>
    <cellStyle name="20% - Accent3 2 2 4 2 4" xfId="17313"/>
    <cellStyle name="20% - Accent3 2 2 4 2 4 2" xfId="27980"/>
    <cellStyle name="20% - Accent3 2 2 4 2 4 2 2" xfId="45858"/>
    <cellStyle name="20% - Accent3 2 2 4 2 4 3" xfId="36921"/>
    <cellStyle name="20% - Accent3 2 2 4 2 5" xfId="21323"/>
    <cellStyle name="20% - Accent3 2 2 4 2 5 2" xfId="39201"/>
    <cellStyle name="20% - Accent3 2 2 4 2 6" xfId="30264"/>
    <cellStyle name="20% - Accent3 2 2 4 2 7" xfId="50712"/>
    <cellStyle name="20% - Accent3 2 2 4 3" xfId="9489"/>
    <cellStyle name="20% - Accent3 2 2 4 3 2" xfId="11917"/>
    <cellStyle name="20% - Accent3 2 2 4 3 2 2" xfId="22809"/>
    <cellStyle name="20% - Accent3 2 2 4 3 2 2 2" xfId="40687"/>
    <cellStyle name="20% - Accent3 2 2 4 3 2 3" xfId="31750"/>
    <cellStyle name="20% - Accent3 2 2 4 3 3" xfId="14136"/>
    <cellStyle name="20% - Accent3 2 2 4 3 3 2" xfId="25028"/>
    <cellStyle name="20% - Accent3 2 2 4 3 3 2 2" xfId="42906"/>
    <cellStyle name="20% - Accent3 2 2 4 3 3 3" xfId="33969"/>
    <cellStyle name="20% - Accent3 2 2 4 3 4" xfId="16580"/>
    <cellStyle name="20% - Accent3 2 2 4 3 4 2" xfId="27247"/>
    <cellStyle name="20% - Accent3 2 2 4 3 4 2 2" xfId="45125"/>
    <cellStyle name="20% - Accent3 2 2 4 3 4 3" xfId="36188"/>
    <cellStyle name="20% - Accent3 2 2 4 3 5" xfId="20590"/>
    <cellStyle name="20% - Accent3 2 2 4 3 5 2" xfId="38468"/>
    <cellStyle name="20% - Accent3 2 2 4 3 6" xfId="29531"/>
    <cellStyle name="20% - Accent3 2 2 4 3 7" xfId="53605"/>
    <cellStyle name="20% - Accent3 2 2 4 4" xfId="10967"/>
    <cellStyle name="20% - Accent3 2 2 4 4 2" xfId="22066"/>
    <cellStyle name="20% - Accent3 2 2 4 4 2 2" xfId="39944"/>
    <cellStyle name="20% - Accent3 2 2 4 4 3" xfId="31007"/>
    <cellStyle name="20% - Accent3 2 2 4 4 4" xfId="47553"/>
    <cellStyle name="20% - Accent3 2 2 4 5" xfId="13393"/>
    <cellStyle name="20% - Accent3 2 2 4 5 2" xfId="24285"/>
    <cellStyle name="20% - Accent3 2 2 4 5 2 2" xfId="42163"/>
    <cellStyle name="20% - Accent3 2 2 4 5 3" xfId="33226"/>
    <cellStyle name="20% - Accent3 2 2 4 6" xfId="15614"/>
    <cellStyle name="20% - Accent3 2 2 4 6 2" xfId="26504"/>
    <cellStyle name="20% - Accent3 2 2 4 6 2 2" xfId="44382"/>
    <cellStyle name="20% - Accent3 2 2 4 6 3" xfId="35445"/>
    <cellStyle name="20% - Accent3 2 2 4 7" xfId="19847"/>
    <cellStyle name="20% - Accent3 2 2 4 7 2" xfId="37725"/>
    <cellStyle name="20% - Accent3 2 2 4 8" xfId="28776"/>
    <cellStyle name="20% - Accent3 2 2 4 9" xfId="46737"/>
    <cellStyle name="20% - Accent3 2 2 5" xfId="5111"/>
    <cellStyle name="20% - Accent3 2 2 5 2" xfId="10223"/>
    <cellStyle name="20% - Accent3 2 2 5 2 2" xfId="12651"/>
    <cellStyle name="20% - Accent3 2 2 5 2 2 2" xfId="23543"/>
    <cellStyle name="20% - Accent3 2 2 5 2 2 2 2" xfId="41421"/>
    <cellStyle name="20% - Accent3 2 2 5 2 2 3" xfId="32484"/>
    <cellStyle name="20% - Accent3 2 2 5 2 2 4" xfId="56047"/>
    <cellStyle name="20% - Accent3 2 2 5 2 3" xfId="14870"/>
    <cellStyle name="20% - Accent3 2 2 5 2 3 2" xfId="25762"/>
    <cellStyle name="20% - Accent3 2 2 5 2 3 2 2" xfId="43640"/>
    <cellStyle name="20% - Accent3 2 2 5 2 3 3" xfId="34703"/>
    <cellStyle name="20% - Accent3 2 2 5 2 4" xfId="17314"/>
    <cellStyle name="20% - Accent3 2 2 5 2 4 2" xfId="27981"/>
    <cellStyle name="20% - Accent3 2 2 5 2 4 2 2" xfId="45859"/>
    <cellStyle name="20% - Accent3 2 2 5 2 4 3" xfId="36922"/>
    <cellStyle name="20% - Accent3 2 2 5 2 5" xfId="21324"/>
    <cellStyle name="20% - Accent3 2 2 5 2 5 2" xfId="39202"/>
    <cellStyle name="20% - Accent3 2 2 5 2 6" xfId="30265"/>
    <cellStyle name="20% - Accent3 2 2 5 2 7" xfId="50713"/>
    <cellStyle name="20% - Accent3 2 2 5 3" xfId="9490"/>
    <cellStyle name="20% - Accent3 2 2 5 3 2" xfId="11918"/>
    <cellStyle name="20% - Accent3 2 2 5 3 2 2" xfId="22810"/>
    <cellStyle name="20% - Accent3 2 2 5 3 2 2 2" xfId="40688"/>
    <cellStyle name="20% - Accent3 2 2 5 3 2 3" xfId="31751"/>
    <cellStyle name="20% - Accent3 2 2 5 3 3" xfId="14137"/>
    <cellStyle name="20% - Accent3 2 2 5 3 3 2" xfId="25029"/>
    <cellStyle name="20% - Accent3 2 2 5 3 3 2 2" xfId="42907"/>
    <cellStyle name="20% - Accent3 2 2 5 3 3 3" xfId="33970"/>
    <cellStyle name="20% - Accent3 2 2 5 3 4" xfId="16581"/>
    <cellStyle name="20% - Accent3 2 2 5 3 4 2" xfId="27248"/>
    <cellStyle name="20% - Accent3 2 2 5 3 4 2 2" xfId="45126"/>
    <cellStyle name="20% - Accent3 2 2 5 3 4 3" xfId="36189"/>
    <cellStyle name="20% - Accent3 2 2 5 3 5" xfId="20591"/>
    <cellStyle name="20% - Accent3 2 2 5 3 5 2" xfId="38469"/>
    <cellStyle name="20% - Accent3 2 2 5 3 6" xfId="29532"/>
    <cellStyle name="20% - Accent3 2 2 5 3 7" xfId="53606"/>
    <cellStyle name="20% - Accent3 2 2 5 4" xfId="10968"/>
    <cellStyle name="20% - Accent3 2 2 5 4 2" xfId="22067"/>
    <cellStyle name="20% - Accent3 2 2 5 4 2 2" xfId="39945"/>
    <cellStyle name="20% - Accent3 2 2 5 4 3" xfId="31008"/>
    <cellStyle name="20% - Accent3 2 2 5 4 4" xfId="47554"/>
    <cellStyle name="20% - Accent3 2 2 5 5" xfId="13394"/>
    <cellStyle name="20% - Accent3 2 2 5 5 2" xfId="24286"/>
    <cellStyle name="20% - Accent3 2 2 5 5 2 2" xfId="42164"/>
    <cellStyle name="20% - Accent3 2 2 5 5 3" xfId="33227"/>
    <cellStyle name="20% - Accent3 2 2 5 6" xfId="15615"/>
    <cellStyle name="20% - Accent3 2 2 5 6 2" xfId="26505"/>
    <cellStyle name="20% - Accent3 2 2 5 6 2 2" xfId="44383"/>
    <cellStyle name="20% - Accent3 2 2 5 6 3" xfId="35446"/>
    <cellStyle name="20% - Accent3 2 2 5 7" xfId="19848"/>
    <cellStyle name="20% - Accent3 2 2 5 7 2" xfId="37726"/>
    <cellStyle name="20% - Accent3 2 2 5 8" xfId="28777"/>
    <cellStyle name="20% - Accent3 2 2 5 9" xfId="46738"/>
    <cellStyle name="20% - Accent3 2 2 6" xfId="5112"/>
    <cellStyle name="20% - Accent3 2 2 6 2" xfId="10224"/>
    <cellStyle name="20% - Accent3 2 2 6 2 2" xfId="12652"/>
    <cellStyle name="20% - Accent3 2 2 6 2 2 2" xfId="23544"/>
    <cellStyle name="20% - Accent3 2 2 6 2 2 2 2" xfId="41422"/>
    <cellStyle name="20% - Accent3 2 2 6 2 2 3" xfId="32485"/>
    <cellStyle name="20% - Accent3 2 2 6 2 2 4" xfId="56048"/>
    <cellStyle name="20% - Accent3 2 2 6 2 3" xfId="14871"/>
    <cellStyle name="20% - Accent3 2 2 6 2 3 2" xfId="25763"/>
    <cellStyle name="20% - Accent3 2 2 6 2 3 2 2" xfId="43641"/>
    <cellStyle name="20% - Accent3 2 2 6 2 3 3" xfId="34704"/>
    <cellStyle name="20% - Accent3 2 2 6 2 4" xfId="17315"/>
    <cellStyle name="20% - Accent3 2 2 6 2 4 2" xfId="27982"/>
    <cellStyle name="20% - Accent3 2 2 6 2 4 2 2" xfId="45860"/>
    <cellStyle name="20% - Accent3 2 2 6 2 4 3" xfId="36923"/>
    <cellStyle name="20% - Accent3 2 2 6 2 5" xfId="21325"/>
    <cellStyle name="20% - Accent3 2 2 6 2 5 2" xfId="39203"/>
    <cellStyle name="20% - Accent3 2 2 6 2 6" xfId="30266"/>
    <cellStyle name="20% - Accent3 2 2 6 2 7" xfId="50714"/>
    <cellStyle name="20% - Accent3 2 2 6 3" xfId="9491"/>
    <cellStyle name="20% - Accent3 2 2 6 3 2" xfId="11919"/>
    <cellStyle name="20% - Accent3 2 2 6 3 2 2" xfId="22811"/>
    <cellStyle name="20% - Accent3 2 2 6 3 2 2 2" xfId="40689"/>
    <cellStyle name="20% - Accent3 2 2 6 3 2 3" xfId="31752"/>
    <cellStyle name="20% - Accent3 2 2 6 3 3" xfId="14138"/>
    <cellStyle name="20% - Accent3 2 2 6 3 3 2" xfId="25030"/>
    <cellStyle name="20% - Accent3 2 2 6 3 3 2 2" xfId="42908"/>
    <cellStyle name="20% - Accent3 2 2 6 3 3 3" xfId="33971"/>
    <cellStyle name="20% - Accent3 2 2 6 3 4" xfId="16582"/>
    <cellStyle name="20% - Accent3 2 2 6 3 4 2" xfId="27249"/>
    <cellStyle name="20% - Accent3 2 2 6 3 4 2 2" xfId="45127"/>
    <cellStyle name="20% - Accent3 2 2 6 3 4 3" xfId="36190"/>
    <cellStyle name="20% - Accent3 2 2 6 3 5" xfId="20592"/>
    <cellStyle name="20% - Accent3 2 2 6 3 5 2" xfId="38470"/>
    <cellStyle name="20% - Accent3 2 2 6 3 6" xfId="29533"/>
    <cellStyle name="20% - Accent3 2 2 6 3 7" xfId="53607"/>
    <cellStyle name="20% - Accent3 2 2 6 4" xfId="10969"/>
    <cellStyle name="20% - Accent3 2 2 6 4 2" xfId="22068"/>
    <cellStyle name="20% - Accent3 2 2 6 4 2 2" xfId="39946"/>
    <cellStyle name="20% - Accent3 2 2 6 4 3" xfId="31009"/>
    <cellStyle name="20% - Accent3 2 2 6 4 4" xfId="47555"/>
    <cellStyle name="20% - Accent3 2 2 6 5" xfId="13395"/>
    <cellStyle name="20% - Accent3 2 2 6 5 2" xfId="24287"/>
    <cellStyle name="20% - Accent3 2 2 6 5 2 2" xfId="42165"/>
    <cellStyle name="20% - Accent3 2 2 6 5 3" xfId="33228"/>
    <cellStyle name="20% - Accent3 2 2 6 6" xfId="15616"/>
    <cellStyle name="20% - Accent3 2 2 6 6 2" xfId="26506"/>
    <cellStyle name="20% - Accent3 2 2 6 6 2 2" xfId="44384"/>
    <cellStyle name="20% - Accent3 2 2 6 6 3" xfId="35447"/>
    <cellStyle name="20% - Accent3 2 2 6 7" xfId="19849"/>
    <cellStyle name="20% - Accent3 2 2 6 7 2" xfId="37727"/>
    <cellStyle name="20% - Accent3 2 2 6 8" xfId="28778"/>
    <cellStyle name="20% - Accent3 2 2 6 9" xfId="46739"/>
    <cellStyle name="20% - Accent3 2 2 7" xfId="5113"/>
    <cellStyle name="20% - Accent3 2 2 7 2" xfId="10225"/>
    <cellStyle name="20% - Accent3 2 2 7 2 2" xfId="12653"/>
    <cellStyle name="20% - Accent3 2 2 7 2 2 2" xfId="23545"/>
    <cellStyle name="20% - Accent3 2 2 7 2 2 2 2" xfId="41423"/>
    <cellStyle name="20% - Accent3 2 2 7 2 2 3" xfId="32486"/>
    <cellStyle name="20% - Accent3 2 2 7 2 2 4" xfId="56049"/>
    <cellStyle name="20% - Accent3 2 2 7 2 3" xfId="14872"/>
    <cellStyle name="20% - Accent3 2 2 7 2 3 2" xfId="25764"/>
    <cellStyle name="20% - Accent3 2 2 7 2 3 2 2" xfId="43642"/>
    <cellStyle name="20% - Accent3 2 2 7 2 3 3" xfId="34705"/>
    <cellStyle name="20% - Accent3 2 2 7 2 4" xfId="17316"/>
    <cellStyle name="20% - Accent3 2 2 7 2 4 2" xfId="27983"/>
    <cellStyle name="20% - Accent3 2 2 7 2 4 2 2" xfId="45861"/>
    <cellStyle name="20% - Accent3 2 2 7 2 4 3" xfId="36924"/>
    <cellStyle name="20% - Accent3 2 2 7 2 5" xfId="21326"/>
    <cellStyle name="20% - Accent3 2 2 7 2 5 2" xfId="39204"/>
    <cellStyle name="20% - Accent3 2 2 7 2 6" xfId="30267"/>
    <cellStyle name="20% - Accent3 2 2 7 2 7" xfId="50715"/>
    <cellStyle name="20% - Accent3 2 2 7 3" xfId="9492"/>
    <cellStyle name="20% - Accent3 2 2 7 3 2" xfId="11920"/>
    <cellStyle name="20% - Accent3 2 2 7 3 2 2" xfId="22812"/>
    <cellStyle name="20% - Accent3 2 2 7 3 2 2 2" xfId="40690"/>
    <cellStyle name="20% - Accent3 2 2 7 3 2 3" xfId="31753"/>
    <cellStyle name="20% - Accent3 2 2 7 3 3" xfId="14139"/>
    <cellStyle name="20% - Accent3 2 2 7 3 3 2" xfId="25031"/>
    <cellStyle name="20% - Accent3 2 2 7 3 3 2 2" xfId="42909"/>
    <cellStyle name="20% - Accent3 2 2 7 3 3 3" xfId="33972"/>
    <cellStyle name="20% - Accent3 2 2 7 3 4" xfId="16583"/>
    <cellStyle name="20% - Accent3 2 2 7 3 4 2" xfId="27250"/>
    <cellStyle name="20% - Accent3 2 2 7 3 4 2 2" xfId="45128"/>
    <cellStyle name="20% - Accent3 2 2 7 3 4 3" xfId="36191"/>
    <cellStyle name="20% - Accent3 2 2 7 3 5" xfId="20593"/>
    <cellStyle name="20% - Accent3 2 2 7 3 5 2" xfId="38471"/>
    <cellStyle name="20% - Accent3 2 2 7 3 6" xfId="29534"/>
    <cellStyle name="20% - Accent3 2 2 7 3 7" xfId="53608"/>
    <cellStyle name="20% - Accent3 2 2 7 4" xfId="10970"/>
    <cellStyle name="20% - Accent3 2 2 7 4 2" xfId="22069"/>
    <cellStyle name="20% - Accent3 2 2 7 4 2 2" xfId="39947"/>
    <cellStyle name="20% - Accent3 2 2 7 4 3" xfId="31010"/>
    <cellStyle name="20% - Accent3 2 2 7 4 4" xfId="47556"/>
    <cellStyle name="20% - Accent3 2 2 7 5" xfId="13396"/>
    <cellStyle name="20% - Accent3 2 2 7 5 2" xfId="24288"/>
    <cellStyle name="20% - Accent3 2 2 7 5 2 2" xfId="42166"/>
    <cellStyle name="20% - Accent3 2 2 7 5 3" xfId="33229"/>
    <cellStyle name="20% - Accent3 2 2 7 6" xfId="15617"/>
    <cellStyle name="20% - Accent3 2 2 7 6 2" xfId="26507"/>
    <cellStyle name="20% - Accent3 2 2 7 6 2 2" xfId="44385"/>
    <cellStyle name="20% - Accent3 2 2 7 6 3" xfId="35448"/>
    <cellStyle name="20% - Accent3 2 2 7 7" xfId="19850"/>
    <cellStyle name="20% - Accent3 2 2 7 7 2" xfId="37728"/>
    <cellStyle name="20% - Accent3 2 2 7 8" xfId="28779"/>
    <cellStyle name="20% - Accent3 2 2 7 9" xfId="46740"/>
    <cellStyle name="20% - Accent3 2 2 8" xfId="5114"/>
    <cellStyle name="20% - Accent3 2 2 8 2" xfId="10226"/>
    <cellStyle name="20% - Accent3 2 2 8 2 2" xfId="12654"/>
    <cellStyle name="20% - Accent3 2 2 8 2 2 2" xfId="23546"/>
    <cellStyle name="20% - Accent3 2 2 8 2 2 2 2" xfId="41424"/>
    <cellStyle name="20% - Accent3 2 2 8 2 2 3" xfId="32487"/>
    <cellStyle name="20% - Accent3 2 2 8 2 2 4" xfId="56050"/>
    <cellStyle name="20% - Accent3 2 2 8 2 3" xfId="14873"/>
    <cellStyle name="20% - Accent3 2 2 8 2 3 2" xfId="25765"/>
    <cellStyle name="20% - Accent3 2 2 8 2 3 2 2" xfId="43643"/>
    <cellStyle name="20% - Accent3 2 2 8 2 3 3" xfId="34706"/>
    <cellStyle name="20% - Accent3 2 2 8 2 4" xfId="17317"/>
    <cellStyle name="20% - Accent3 2 2 8 2 4 2" xfId="27984"/>
    <cellStyle name="20% - Accent3 2 2 8 2 4 2 2" xfId="45862"/>
    <cellStyle name="20% - Accent3 2 2 8 2 4 3" xfId="36925"/>
    <cellStyle name="20% - Accent3 2 2 8 2 5" xfId="21327"/>
    <cellStyle name="20% - Accent3 2 2 8 2 5 2" xfId="39205"/>
    <cellStyle name="20% - Accent3 2 2 8 2 6" xfId="30268"/>
    <cellStyle name="20% - Accent3 2 2 8 2 7" xfId="50716"/>
    <cellStyle name="20% - Accent3 2 2 8 3" xfId="9493"/>
    <cellStyle name="20% - Accent3 2 2 8 3 2" xfId="11921"/>
    <cellStyle name="20% - Accent3 2 2 8 3 2 2" xfId="22813"/>
    <cellStyle name="20% - Accent3 2 2 8 3 2 2 2" xfId="40691"/>
    <cellStyle name="20% - Accent3 2 2 8 3 2 3" xfId="31754"/>
    <cellStyle name="20% - Accent3 2 2 8 3 3" xfId="14140"/>
    <cellStyle name="20% - Accent3 2 2 8 3 3 2" xfId="25032"/>
    <cellStyle name="20% - Accent3 2 2 8 3 3 2 2" xfId="42910"/>
    <cellStyle name="20% - Accent3 2 2 8 3 3 3" xfId="33973"/>
    <cellStyle name="20% - Accent3 2 2 8 3 4" xfId="16584"/>
    <cellStyle name="20% - Accent3 2 2 8 3 4 2" xfId="27251"/>
    <cellStyle name="20% - Accent3 2 2 8 3 4 2 2" xfId="45129"/>
    <cellStyle name="20% - Accent3 2 2 8 3 4 3" xfId="36192"/>
    <cellStyle name="20% - Accent3 2 2 8 3 5" xfId="20594"/>
    <cellStyle name="20% - Accent3 2 2 8 3 5 2" xfId="38472"/>
    <cellStyle name="20% - Accent3 2 2 8 3 6" xfId="29535"/>
    <cellStyle name="20% - Accent3 2 2 8 3 7" xfId="53609"/>
    <cellStyle name="20% - Accent3 2 2 8 4" xfId="10971"/>
    <cellStyle name="20% - Accent3 2 2 8 4 2" xfId="22070"/>
    <cellStyle name="20% - Accent3 2 2 8 4 2 2" xfId="39948"/>
    <cellStyle name="20% - Accent3 2 2 8 4 3" xfId="31011"/>
    <cellStyle name="20% - Accent3 2 2 8 4 4" xfId="47557"/>
    <cellStyle name="20% - Accent3 2 2 8 5" xfId="13397"/>
    <cellStyle name="20% - Accent3 2 2 8 5 2" xfId="24289"/>
    <cellStyle name="20% - Accent3 2 2 8 5 2 2" xfId="42167"/>
    <cellStyle name="20% - Accent3 2 2 8 5 3" xfId="33230"/>
    <cellStyle name="20% - Accent3 2 2 8 6" xfId="15618"/>
    <cellStyle name="20% - Accent3 2 2 8 6 2" xfId="26508"/>
    <cellStyle name="20% - Accent3 2 2 8 6 2 2" xfId="44386"/>
    <cellStyle name="20% - Accent3 2 2 8 6 3" xfId="35449"/>
    <cellStyle name="20% - Accent3 2 2 8 7" xfId="19851"/>
    <cellStyle name="20% - Accent3 2 2 8 7 2" xfId="37729"/>
    <cellStyle name="20% - Accent3 2 2 8 8" xfId="28780"/>
    <cellStyle name="20% - Accent3 2 2 8 9" xfId="46741"/>
    <cellStyle name="20% - Accent3 2 2 9" xfId="5115"/>
    <cellStyle name="20% - Accent3 2 2 9 2" xfId="10227"/>
    <cellStyle name="20% - Accent3 2 2 9 2 2" xfId="12655"/>
    <cellStyle name="20% - Accent3 2 2 9 2 2 2" xfId="23547"/>
    <cellStyle name="20% - Accent3 2 2 9 2 2 2 2" xfId="41425"/>
    <cellStyle name="20% - Accent3 2 2 9 2 2 3" xfId="32488"/>
    <cellStyle name="20% - Accent3 2 2 9 2 2 4" xfId="56051"/>
    <cellStyle name="20% - Accent3 2 2 9 2 3" xfId="14874"/>
    <cellStyle name="20% - Accent3 2 2 9 2 3 2" xfId="25766"/>
    <cellStyle name="20% - Accent3 2 2 9 2 3 2 2" xfId="43644"/>
    <cellStyle name="20% - Accent3 2 2 9 2 3 3" xfId="34707"/>
    <cellStyle name="20% - Accent3 2 2 9 2 4" xfId="17318"/>
    <cellStyle name="20% - Accent3 2 2 9 2 4 2" xfId="27985"/>
    <cellStyle name="20% - Accent3 2 2 9 2 4 2 2" xfId="45863"/>
    <cellStyle name="20% - Accent3 2 2 9 2 4 3" xfId="36926"/>
    <cellStyle name="20% - Accent3 2 2 9 2 5" xfId="21328"/>
    <cellStyle name="20% - Accent3 2 2 9 2 5 2" xfId="39206"/>
    <cellStyle name="20% - Accent3 2 2 9 2 6" xfId="30269"/>
    <cellStyle name="20% - Accent3 2 2 9 2 7" xfId="50717"/>
    <cellStyle name="20% - Accent3 2 2 9 3" xfId="9494"/>
    <cellStyle name="20% - Accent3 2 2 9 3 2" xfId="11922"/>
    <cellStyle name="20% - Accent3 2 2 9 3 2 2" xfId="22814"/>
    <cellStyle name="20% - Accent3 2 2 9 3 2 2 2" xfId="40692"/>
    <cellStyle name="20% - Accent3 2 2 9 3 2 3" xfId="31755"/>
    <cellStyle name="20% - Accent3 2 2 9 3 3" xfId="14141"/>
    <cellStyle name="20% - Accent3 2 2 9 3 3 2" xfId="25033"/>
    <cellStyle name="20% - Accent3 2 2 9 3 3 2 2" xfId="42911"/>
    <cellStyle name="20% - Accent3 2 2 9 3 3 3" xfId="33974"/>
    <cellStyle name="20% - Accent3 2 2 9 3 4" xfId="16585"/>
    <cellStyle name="20% - Accent3 2 2 9 3 4 2" xfId="27252"/>
    <cellStyle name="20% - Accent3 2 2 9 3 4 2 2" xfId="45130"/>
    <cellStyle name="20% - Accent3 2 2 9 3 4 3" xfId="36193"/>
    <cellStyle name="20% - Accent3 2 2 9 3 5" xfId="20595"/>
    <cellStyle name="20% - Accent3 2 2 9 3 5 2" xfId="38473"/>
    <cellStyle name="20% - Accent3 2 2 9 3 6" xfId="29536"/>
    <cellStyle name="20% - Accent3 2 2 9 3 7" xfId="53610"/>
    <cellStyle name="20% - Accent3 2 2 9 4" xfId="10972"/>
    <cellStyle name="20% - Accent3 2 2 9 4 2" xfId="22071"/>
    <cellStyle name="20% - Accent3 2 2 9 4 2 2" xfId="39949"/>
    <cellStyle name="20% - Accent3 2 2 9 4 3" xfId="31012"/>
    <cellStyle name="20% - Accent3 2 2 9 4 4" xfId="47558"/>
    <cellStyle name="20% - Accent3 2 2 9 5" xfId="13398"/>
    <cellStyle name="20% - Accent3 2 2 9 5 2" xfId="24290"/>
    <cellStyle name="20% - Accent3 2 2 9 5 2 2" xfId="42168"/>
    <cellStyle name="20% - Accent3 2 2 9 5 3" xfId="33231"/>
    <cellStyle name="20% - Accent3 2 2 9 6" xfId="15619"/>
    <cellStyle name="20% - Accent3 2 2 9 6 2" xfId="26509"/>
    <cellStyle name="20% - Accent3 2 2 9 6 2 2" xfId="44387"/>
    <cellStyle name="20% - Accent3 2 2 9 6 3" xfId="35450"/>
    <cellStyle name="20% - Accent3 2 2 9 7" xfId="19852"/>
    <cellStyle name="20% - Accent3 2 2 9 7 2" xfId="37730"/>
    <cellStyle name="20% - Accent3 2 2 9 8" xfId="28781"/>
    <cellStyle name="20% - Accent3 2 2 9 9" xfId="46742"/>
    <cellStyle name="20% - Accent3 2 3" xfId="5116"/>
    <cellStyle name="20% - Accent3 2 3 10" xfId="10228"/>
    <cellStyle name="20% - Accent3 2 3 10 2" xfId="12656"/>
    <cellStyle name="20% - Accent3 2 3 10 2 2" xfId="23548"/>
    <cellStyle name="20% - Accent3 2 3 10 2 2 2" xfId="41426"/>
    <cellStyle name="20% - Accent3 2 3 10 2 3" xfId="32489"/>
    <cellStyle name="20% - Accent3 2 3 10 2 4" xfId="56052"/>
    <cellStyle name="20% - Accent3 2 3 10 3" xfId="14875"/>
    <cellStyle name="20% - Accent3 2 3 10 3 2" xfId="25767"/>
    <cellStyle name="20% - Accent3 2 3 10 3 2 2" xfId="43645"/>
    <cellStyle name="20% - Accent3 2 3 10 3 3" xfId="34708"/>
    <cellStyle name="20% - Accent3 2 3 10 4" xfId="17319"/>
    <cellStyle name="20% - Accent3 2 3 10 4 2" xfId="27986"/>
    <cellStyle name="20% - Accent3 2 3 10 4 2 2" xfId="45864"/>
    <cellStyle name="20% - Accent3 2 3 10 4 3" xfId="36927"/>
    <cellStyle name="20% - Accent3 2 3 10 5" xfId="21329"/>
    <cellStyle name="20% - Accent3 2 3 10 5 2" xfId="39207"/>
    <cellStyle name="20% - Accent3 2 3 10 6" xfId="30270"/>
    <cellStyle name="20% - Accent3 2 3 10 7" xfId="50718"/>
    <cellStyle name="20% - Accent3 2 3 11" xfId="9495"/>
    <cellStyle name="20% - Accent3 2 3 11 2" xfId="11923"/>
    <cellStyle name="20% - Accent3 2 3 11 2 2" xfId="22815"/>
    <cellStyle name="20% - Accent3 2 3 11 2 2 2" xfId="40693"/>
    <cellStyle name="20% - Accent3 2 3 11 2 3" xfId="31756"/>
    <cellStyle name="20% - Accent3 2 3 11 3" xfId="14142"/>
    <cellStyle name="20% - Accent3 2 3 11 3 2" xfId="25034"/>
    <cellStyle name="20% - Accent3 2 3 11 3 2 2" xfId="42912"/>
    <cellStyle name="20% - Accent3 2 3 11 3 3" xfId="33975"/>
    <cellStyle name="20% - Accent3 2 3 11 4" xfId="16586"/>
    <cellStyle name="20% - Accent3 2 3 11 4 2" xfId="27253"/>
    <cellStyle name="20% - Accent3 2 3 11 4 2 2" xfId="45131"/>
    <cellStyle name="20% - Accent3 2 3 11 4 3" xfId="36194"/>
    <cellStyle name="20% - Accent3 2 3 11 5" xfId="20596"/>
    <cellStyle name="20% - Accent3 2 3 11 5 2" xfId="38474"/>
    <cellStyle name="20% - Accent3 2 3 11 6" xfId="29537"/>
    <cellStyle name="20% - Accent3 2 3 11 7" xfId="53611"/>
    <cellStyle name="20% - Accent3 2 3 12" xfId="10973"/>
    <cellStyle name="20% - Accent3 2 3 12 2" xfId="22072"/>
    <cellStyle name="20% - Accent3 2 3 12 2 2" xfId="39950"/>
    <cellStyle name="20% - Accent3 2 3 12 3" xfId="31013"/>
    <cellStyle name="20% - Accent3 2 3 12 4" xfId="47559"/>
    <cellStyle name="20% - Accent3 2 3 13" xfId="13399"/>
    <cellStyle name="20% - Accent3 2 3 13 2" xfId="24291"/>
    <cellStyle name="20% - Accent3 2 3 13 2 2" xfId="42169"/>
    <cellStyle name="20% - Accent3 2 3 13 3" xfId="33232"/>
    <cellStyle name="20% - Accent3 2 3 14" xfId="15620"/>
    <cellStyle name="20% - Accent3 2 3 14 2" xfId="26510"/>
    <cellStyle name="20% - Accent3 2 3 14 2 2" xfId="44388"/>
    <cellStyle name="20% - Accent3 2 3 14 3" xfId="35451"/>
    <cellStyle name="20% - Accent3 2 3 15" xfId="19853"/>
    <cellStyle name="20% - Accent3 2 3 15 2" xfId="37731"/>
    <cellStyle name="20% - Accent3 2 3 16" xfId="28782"/>
    <cellStyle name="20% - Accent3 2 3 17" xfId="46743"/>
    <cellStyle name="20% - Accent3 2 3 2" xfId="5117"/>
    <cellStyle name="20% - Accent3 2 3 2 2" xfId="10229"/>
    <cellStyle name="20% - Accent3 2 3 2 2 2" xfId="12657"/>
    <cellStyle name="20% - Accent3 2 3 2 2 2 2" xfId="23549"/>
    <cellStyle name="20% - Accent3 2 3 2 2 2 2 2" xfId="41427"/>
    <cellStyle name="20% - Accent3 2 3 2 2 2 3" xfId="32490"/>
    <cellStyle name="20% - Accent3 2 3 2 2 2 4" xfId="56053"/>
    <cellStyle name="20% - Accent3 2 3 2 2 3" xfId="14876"/>
    <cellStyle name="20% - Accent3 2 3 2 2 3 2" xfId="25768"/>
    <cellStyle name="20% - Accent3 2 3 2 2 3 2 2" xfId="43646"/>
    <cellStyle name="20% - Accent3 2 3 2 2 3 3" xfId="34709"/>
    <cellStyle name="20% - Accent3 2 3 2 2 4" xfId="17320"/>
    <cellStyle name="20% - Accent3 2 3 2 2 4 2" xfId="27987"/>
    <cellStyle name="20% - Accent3 2 3 2 2 4 2 2" xfId="45865"/>
    <cellStyle name="20% - Accent3 2 3 2 2 4 3" xfId="36928"/>
    <cellStyle name="20% - Accent3 2 3 2 2 5" xfId="21330"/>
    <cellStyle name="20% - Accent3 2 3 2 2 5 2" xfId="39208"/>
    <cellStyle name="20% - Accent3 2 3 2 2 6" xfId="30271"/>
    <cellStyle name="20% - Accent3 2 3 2 2 7" xfId="50719"/>
    <cellStyle name="20% - Accent3 2 3 2 3" xfId="9496"/>
    <cellStyle name="20% - Accent3 2 3 2 3 2" xfId="11924"/>
    <cellStyle name="20% - Accent3 2 3 2 3 2 2" xfId="22816"/>
    <cellStyle name="20% - Accent3 2 3 2 3 2 2 2" xfId="40694"/>
    <cellStyle name="20% - Accent3 2 3 2 3 2 3" xfId="31757"/>
    <cellStyle name="20% - Accent3 2 3 2 3 3" xfId="14143"/>
    <cellStyle name="20% - Accent3 2 3 2 3 3 2" xfId="25035"/>
    <cellStyle name="20% - Accent3 2 3 2 3 3 2 2" xfId="42913"/>
    <cellStyle name="20% - Accent3 2 3 2 3 3 3" xfId="33976"/>
    <cellStyle name="20% - Accent3 2 3 2 3 4" xfId="16587"/>
    <cellStyle name="20% - Accent3 2 3 2 3 4 2" xfId="27254"/>
    <cellStyle name="20% - Accent3 2 3 2 3 4 2 2" xfId="45132"/>
    <cellStyle name="20% - Accent3 2 3 2 3 4 3" xfId="36195"/>
    <cellStyle name="20% - Accent3 2 3 2 3 5" xfId="20597"/>
    <cellStyle name="20% - Accent3 2 3 2 3 5 2" xfId="38475"/>
    <cellStyle name="20% - Accent3 2 3 2 3 6" xfId="29538"/>
    <cellStyle name="20% - Accent3 2 3 2 3 7" xfId="53612"/>
    <cellStyle name="20% - Accent3 2 3 2 4" xfId="10974"/>
    <cellStyle name="20% - Accent3 2 3 2 4 2" xfId="22073"/>
    <cellStyle name="20% - Accent3 2 3 2 4 2 2" xfId="39951"/>
    <cellStyle name="20% - Accent3 2 3 2 4 3" xfId="31014"/>
    <cellStyle name="20% - Accent3 2 3 2 4 4" xfId="47560"/>
    <cellStyle name="20% - Accent3 2 3 2 5" xfId="13400"/>
    <cellStyle name="20% - Accent3 2 3 2 5 2" xfId="24292"/>
    <cellStyle name="20% - Accent3 2 3 2 5 2 2" xfId="42170"/>
    <cellStyle name="20% - Accent3 2 3 2 5 3" xfId="33233"/>
    <cellStyle name="20% - Accent3 2 3 2 6" xfId="15621"/>
    <cellStyle name="20% - Accent3 2 3 2 6 2" xfId="26511"/>
    <cellStyle name="20% - Accent3 2 3 2 6 2 2" xfId="44389"/>
    <cellStyle name="20% - Accent3 2 3 2 6 3" xfId="35452"/>
    <cellStyle name="20% - Accent3 2 3 2 7" xfId="19854"/>
    <cellStyle name="20% - Accent3 2 3 2 7 2" xfId="37732"/>
    <cellStyle name="20% - Accent3 2 3 2 8" xfId="28783"/>
    <cellStyle name="20% - Accent3 2 3 2 9" xfId="46744"/>
    <cellStyle name="20% - Accent3 2 3 3" xfId="5118"/>
    <cellStyle name="20% - Accent3 2 3 3 2" xfId="10230"/>
    <cellStyle name="20% - Accent3 2 3 3 2 2" xfId="12658"/>
    <cellStyle name="20% - Accent3 2 3 3 2 2 2" xfId="23550"/>
    <cellStyle name="20% - Accent3 2 3 3 2 2 2 2" xfId="41428"/>
    <cellStyle name="20% - Accent3 2 3 3 2 2 3" xfId="32491"/>
    <cellStyle name="20% - Accent3 2 3 3 2 2 4" xfId="56054"/>
    <cellStyle name="20% - Accent3 2 3 3 2 3" xfId="14877"/>
    <cellStyle name="20% - Accent3 2 3 3 2 3 2" xfId="25769"/>
    <cellStyle name="20% - Accent3 2 3 3 2 3 2 2" xfId="43647"/>
    <cellStyle name="20% - Accent3 2 3 3 2 3 3" xfId="34710"/>
    <cellStyle name="20% - Accent3 2 3 3 2 4" xfId="17321"/>
    <cellStyle name="20% - Accent3 2 3 3 2 4 2" xfId="27988"/>
    <cellStyle name="20% - Accent3 2 3 3 2 4 2 2" xfId="45866"/>
    <cellStyle name="20% - Accent3 2 3 3 2 4 3" xfId="36929"/>
    <cellStyle name="20% - Accent3 2 3 3 2 5" xfId="21331"/>
    <cellStyle name="20% - Accent3 2 3 3 2 5 2" xfId="39209"/>
    <cellStyle name="20% - Accent3 2 3 3 2 6" xfId="30272"/>
    <cellStyle name="20% - Accent3 2 3 3 2 7" xfId="50720"/>
    <cellStyle name="20% - Accent3 2 3 3 3" xfId="9497"/>
    <cellStyle name="20% - Accent3 2 3 3 3 2" xfId="11925"/>
    <cellStyle name="20% - Accent3 2 3 3 3 2 2" xfId="22817"/>
    <cellStyle name="20% - Accent3 2 3 3 3 2 2 2" xfId="40695"/>
    <cellStyle name="20% - Accent3 2 3 3 3 2 3" xfId="31758"/>
    <cellStyle name="20% - Accent3 2 3 3 3 3" xfId="14144"/>
    <cellStyle name="20% - Accent3 2 3 3 3 3 2" xfId="25036"/>
    <cellStyle name="20% - Accent3 2 3 3 3 3 2 2" xfId="42914"/>
    <cellStyle name="20% - Accent3 2 3 3 3 3 3" xfId="33977"/>
    <cellStyle name="20% - Accent3 2 3 3 3 4" xfId="16588"/>
    <cellStyle name="20% - Accent3 2 3 3 3 4 2" xfId="27255"/>
    <cellStyle name="20% - Accent3 2 3 3 3 4 2 2" xfId="45133"/>
    <cellStyle name="20% - Accent3 2 3 3 3 4 3" xfId="36196"/>
    <cellStyle name="20% - Accent3 2 3 3 3 5" xfId="20598"/>
    <cellStyle name="20% - Accent3 2 3 3 3 5 2" xfId="38476"/>
    <cellStyle name="20% - Accent3 2 3 3 3 6" xfId="29539"/>
    <cellStyle name="20% - Accent3 2 3 3 3 7" xfId="53613"/>
    <cellStyle name="20% - Accent3 2 3 3 4" xfId="10975"/>
    <cellStyle name="20% - Accent3 2 3 3 4 2" xfId="22074"/>
    <cellStyle name="20% - Accent3 2 3 3 4 2 2" xfId="39952"/>
    <cellStyle name="20% - Accent3 2 3 3 4 3" xfId="31015"/>
    <cellStyle name="20% - Accent3 2 3 3 4 4" xfId="47561"/>
    <cellStyle name="20% - Accent3 2 3 3 5" xfId="13401"/>
    <cellStyle name="20% - Accent3 2 3 3 5 2" xfId="24293"/>
    <cellStyle name="20% - Accent3 2 3 3 5 2 2" xfId="42171"/>
    <cellStyle name="20% - Accent3 2 3 3 5 3" xfId="33234"/>
    <cellStyle name="20% - Accent3 2 3 3 6" xfId="15622"/>
    <cellStyle name="20% - Accent3 2 3 3 6 2" xfId="26512"/>
    <cellStyle name="20% - Accent3 2 3 3 6 2 2" xfId="44390"/>
    <cellStyle name="20% - Accent3 2 3 3 6 3" xfId="35453"/>
    <cellStyle name="20% - Accent3 2 3 3 7" xfId="19855"/>
    <cellStyle name="20% - Accent3 2 3 3 7 2" xfId="37733"/>
    <cellStyle name="20% - Accent3 2 3 3 8" xfId="28784"/>
    <cellStyle name="20% - Accent3 2 3 3 9" xfId="46745"/>
    <cellStyle name="20% - Accent3 2 3 4" xfId="5119"/>
    <cellStyle name="20% - Accent3 2 3 4 2" xfId="10231"/>
    <cellStyle name="20% - Accent3 2 3 4 2 2" xfId="12659"/>
    <cellStyle name="20% - Accent3 2 3 4 2 2 2" xfId="23551"/>
    <cellStyle name="20% - Accent3 2 3 4 2 2 2 2" xfId="41429"/>
    <cellStyle name="20% - Accent3 2 3 4 2 2 3" xfId="32492"/>
    <cellStyle name="20% - Accent3 2 3 4 2 2 4" xfId="56055"/>
    <cellStyle name="20% - Accent3 2 3 4 2 3" xfId="14878"/>
    <cellStyle name="20% - Accent3 2 3 4 2 3 2" xfId="25770"/>
    <cellStyle name="20% - Accent3 2 3 4 2 3 2 2" xfId="43648"/>
    <cellStyle name="20% - Accent3 2 3 4 2 3 3" xfId="34711"/>
    <cellStyle name="20% - Accent3 2 3 4 2 4" xfId="17322"/>
    <cellStyle name="20% - Accent3 2 3 4 2 4 2" xfId="27989"/>
    <cellStyle name="20% - Accent3 2 3 4 2 4 2 2" xfId="45867"/>
    <cellStyle name="20% - Accent3 2 3 4 2 4 3" xfId="36930"/>
    <cellStyle name="20% - Accent3 2 3 4 2 5" xfId="21332"/>
    <cellStyle name="20% - Accent3 2 3 4 2 5 2" xfId="39210"/>
    <cellStyle name="20% - Accent3 2 3 4 2 6" xfId="30273"/>
    <cellStyle name="20% - Accent3 2 3 4 2 7" xfId="50721"/>
    <cellStyle name="20% - Accent3 2 3 4 3" xfId="9498"/>
    <cellStyle name="20% - Accent3 2 3 4 3 2" xfId="11926"/>
    <cellStyle name="20% - Accent3 2 3 4 3 2 2" xfId="22818"/>
    <cellStyle name="20% - Accent3 2 3 4 3 2 2 2" xfId="40696"/>
    <cellStyle name="20% - Accent3 2 3 4 3 2 3" xfId="31759"/>
    <cellStyle name="20% - Accent3 2 3 4 3 3" xfId="14145"/>
    <cellStyle name="20% - Accent3 2 3 4 3 3 2" xfId="25037"/>
    <cellStyle name="20% - Accent3 2 3 4 3 3 2 2" xfId="42915"/>
    <cellStyle name="20% - Accent3 2 3 4 3 3 3" xfId="33978"/>
    <cellStyle name="20% - Accent3 2 3 4 3 4" xfId="16589"/>
    <cellStyle name="20% - Accent3 2 3 4 3 4 2" xfId="27256"/>
    <cellStyle name="20% - Accent3 2 3 4 3 4 2 2" xfId="45134"/>
    <cellStyle name="20% - Accent3 2 3 4 3 4 3" xfId="36197"/>
    <cellStyle name="20% - Accent3 2 3 4 3 5" xfId="20599"/>
    <cellStyle name="20% - Accent3 2 3 4 3 5 2" xfId="38477"/>
    <cellStyle name="20% - Accent3 2 3 4 3 6" xfId="29540"/>
    <cellStyle name="20% - Accent3 2 3 4 3 7" xfId="53614"/>
    <cellStyle name="20% - Accent3 2 3 4 4" xfId="10976"/>
    <cellStyle name="20% - Accent3 2 3 4 4 2" xfId="22075"/>
    <cellStyle name="20% - Accent3 2 3 4 4 2 2" xfId="39953"/>
    <cellStyle name="20% - Accent3 2 3 4 4 3" xfId="31016"/>
    <cellStyle name="20% - Accent3 2 3 4 4 4" xfId="47562"/>
    <cellStyle name="20% - Accent3 2 3 4 5" xfId="13402"/>
    <cellStyle name="20% - Accent3 2 3 4 5 2" xfId="24294"/>
    <cellStyle name="20% - Accent3 2 3 4 5 2 2" xfId="42172"/>
    <cellStyle name="20% - Accent3 2 3 4 5 3" xfId="33235"/>
    <cellStyle name="20% - Accent3 2 3 4 6" xfId="15623"/>
    <cellStyle name="20% - Accent3 2 3 4 6 2" xfId="26513"/>
    <cellStyle name="20% - Accent3 2 3 4 6 2 2" xfId="44391"/>
    <cellStyle name="20% - Accent3 2 3 4 6 3" xfId="35454"/>
    <cellStyle name="20% - Accent3 2 3 4 7" xfId="19856"/>
    <cellStyle name="20% - Accent3 2 3 4 7 2" xfId="37734"/>
    <cellStyle name="20% - Accent3 2 3 4 8" xfId="28785"/>
    <cellStyle name="20% - Accent3 2 3 4 9" xfId="46746"/>
    <cellStyle name="20% - Accent3 2 3 5" xfId="5120"/>
    <cellStyle name="20% - Accent3 2 3 5 2" xfId="10232"/>
    <cellStyle name="20% - Accent3 2 3 5 2 2" xfId="12660"/>
    <cellStyle name="20% - Accent3 2 3 5 2 2 2" xfId="23552"/>
    <cellStyle name="20% - Accent3 2 3 5 2 2 2 2" xfId="41430"/>
    <cellStyle name="20% - Accent3 2 3 5 2 2 3" xfId="32493"/>
    <cellStyle name="20% - Accent3 2 3 5 2 2 4" xfId="56056"/>
    <cellStyle name="20% - Accent3 2 3 5 2 3" xfId="14879"/>
    <cellStyle name="20% - Accent3 2 3 5 2 3 2" xfId="25771"/>
    <cellStyle name="20% - Accent3 2 3 5 2 3 2 2" xfId="43649"/>
    <cellStyle name="20% - Accent3 2 3 5 2 3 3" xfId="34712"/>
    <cellStyle name="20% - Accent3 2 3 5 2 4" xfId="17323"/>
    <cellStyle name="20% - Accent3 2 3 5 2 4 2" xfId="27990"/>
    <cellStyle name="20% - Accent3 2 3 5 2 4 2 2" xfId="45868"/>
    <cellStyle name="20% - Accent3 2 3 5 2 4 3" xfId="36931"/>
    <cellStyle name="20% - Accent3 2 3 5 2 5" xfId="21333"/>
    <cellStyle name="20% - Accent3 2 3 5 2 5 2" xfId="39211"/>
    <cellStyle name="20% - Accent3 2 3 5 2 6" xfId="30274"/>
    <cellStyle name="20% - Accent3 2 3 5 2 7" xfId="50722"/>
    <cellStyle name="20% - Accent3 2 3 5 3" xfId="9499"/>
    <cellStyle name="20% - Accent3 2 3 5 3 2" xfId="11927"/>
    <cellStyle name="20% - Accent3 2 3 5 3 2 2" xfId="22819"/>
    <cellStyle name="20% - Accent3 2 3 5 3 2 2 2" xfId="40697"/>
    <cellStyle name="20% - Accent3 2 3 5 3 2 3" xfId="31760"/>
    <cellStyle name="20% - Accent3 2 3 5 3 3" xfId="14146"/>
    <cellStyle name="20% - Accent3 2 3 5 3 3 2" xfId="25038"/>
    <cellStyle name="20% - Accent3 2 3 5 3 3 2 2" xfId="42916"/>
    <cellStyle name="20% - Accent3 2 3 5 3 3 3" xfId="33979"/>
    <cellStyle name="20% - Accent3 2 3 5 3 4" xfId="16590"/>
    <cellStyle name="20% - Accent3 2 3 5 3 4 2" xfId="27257"/>
    <cellStyle name="20% - Accent3 2 3 5 3 4 2 2" xfId="45135"/>
    <cellStyle name="20% - Accent3 2 3 5 3 4 3" xfId="36198"/>
    <cellStyle name="20% - Accent3 2 3 5 3 5" xfId="20600"/>
    <cellStyle name="20% - Accent3 2 3 5 3 5 2" xfId="38478"/>
    <cellStyle name="20% - Accent3 2 3 5 3 6" xfId="29541"/>
    <cellStyle name="20% - Accent3 2 3 5 3 7" xfId="53615"/>
    <cellStyle name="20% - Accent3 2 3 5 4" xfId="10977"/>
    <cellStyle name="20% - Accent3 2 3 5 4 2" xfId="22076"/>
    <cellStyle name="20% - Accent3 2 3 5 4 2 2" xfId="39954"/>
    <cellStyle name="20% - Accent3 2 3 5 4 3" xfId="31017"/>
    <cellStyle name="20% - Accent3 2 3 5 4 4" xfId="47563"/>
    <cellStyle name="20% - Accent3 2 3 5 5" xfId="13403"/>
    <cellStyle name="20% - Accent3 2 3 5 5 2" xfId="24295"/>
    <cellStyle name="20% - Accent3 2 3 5 5 2 2" xfId="42173"/>
    <cellStyle name="20% - Accent3 2 3 5 5 3" xfId="33236"/>
    <cellStyle name="20% - Accent3 2 3 5 6" xfId="15624"/>
    <cellStyle name="20% - Accent3 2 3 5 6 2" xfId="26514"/>
    <cellStyle name="20% - Accent3 2 3 5 6 2 2" xfId="44392"/>
    <cellStyle name="20% - Accent3 2 3 5 6 3" xfId="35455"/>
    <cellStyle name="20% - Accent3 2 3 5 7" xfId="19857"/>
    <cellStyle name="20% - Accent3 2 3 5 7 2" xfId="37735"/>
    <cellStyle name="20% - Accent3 2 3 5 8" xfId="28786"/>
    <cellStyle name="20% - Accent3 2 3 5 9" xfId="46747"/>
    <cellStyle name="20% - Accent3 2 3 6" xfId="5121"/>
    <cellStyle name="20% - Accent3 2 3 6 2" xfId="10233"/>
    <cellStyle name="20% - Accent3 2 3 6 2 2" xfId="12661"/>
    <cellStyle name="20% - Accent3 2 3 6 2 2 2" xfId="23553"/>
    <cellStyle name="20% - Accent3 2 3 6 2 2 2 2" xfId="41431"/>
    <cellStyle name="20% - Accent3 2 3 6 2 2 3" xfId="32494"/>
    <cellStyle name="20% - Accent3 2 3 6 2 2 4" xfId="56057"/>
    <cellStyle name="20% - Accent3 2 3 6 2 3" xfId="14880"/>
    <cellStyle name="20% - Accent3 2 3 6 2 3 2" xfId="25772"/>
    <cellStyle name="20% - Accent3 2 3 6 2 3 2 2" xfId="43650"/>
    <cellStyle name="20% - Accent3 2 3 6 2 3 3" xfId="34713"/>
    <cellStyle name="20% - Accent3 2 3 6 2 4" xfId="17324"/>
    <cellStyle name="20% - Accent3 2 3 6 2 4 2" xfId="27991"/>
    <cellStyle name="20% - Accent3 2 3 6 2 4 2 2" xfId="45869"/>
    <cellStyle name="20% - Accent3 2 3 6 2 4 3" xfId="36932"/>
    <cellStyle name="20% - Accent3 2 3 6 2 5" xfId="21334"/>
    <cellStyle name="20% - Accent3 2 3 6 2 5 2" xfId="39212"/>
    <cellStyle name="20% - Accent3 2 3 6 2 6" xfId="30275"/>
    <cellStyle name="20% - Accent3 2 3 6 2 7" xfId="50723"/>
    <cellStyle name="20% - Accent3 2 3 6 3" xfId="9500"/>
    <cellStyle name="20% - Accent3 2 3 6 3 2" xfId="11928"/>
    <cellStyle name="20% - Accent3 2 3 6 3 2 2" xfId="22820"/>
    <cellStyle name="20% - Accent3 2 3 6 3 2 2 2" xfId="40698"/>
    <cellStyle name="20% - Accent3 2 3 6 3 2 3" xfId="31761"/>
    <cellStyle name="20% - Accent3 2 3 6 3 3" xfId="14147"/>
    <cellStyle name="20% - Accent3 2 3 6 3 3 2" xfId="25039"/>
    <cellStyle name="20% - Accent3 2 3 6 3 3 2 2" xfId="42917"/>
    <cellStyle name="20% - Accent3 2 3 6 3 3 3" xfId="33980"/>
    <cellStyle name="20% - Accent3 2 3 6 3 4" xfId="16591"/>
    <cellStyle name="20% - Accent3 2 3 6 3 4 2" xfId="27258"/>
    <cellStyle name="20% - Accent3 2 3 6 3 4 2 2" xfId="45136"/>
    <cellStyle name="20% - Accent3 2 3 6 3 4 3" xfId="36199"/>
    <cellStyle name="20% - Accent3 2 3 6 3 5" xfId="20601"/>
    <cellStyle name="20% - Accent3 2 3 6 3 5 2" xfId="38479"/>
    <cellStyle name="20% - Accent3 2 3 6 3 6" xfId="29542"/>
    <cellStyle name="20% - Accent3 2 3 6 3 7" xfId="53616"/>
    <cellStyle name="20% - Accent3 2 3 6 4" xfId="10978"/>
    <cellStyle name="20% - Accent3 2 3 6 4 2" xfId="22077"/>
    <cellStyle name="20% - Accent3 2 3 6 4 2 2" xfId="39955"/>
    <cellStyle name="20% - Accent3 2 3 6 4 3" xfId="31018"/>
    <cellStyle name="20% - Accent3 2 3 6 4 4" xfId="47564"/>
    <cellStyle name="20% - Accent3 2 3 6 5" xfId="13404"/>
    <cellStyle name="20% - Accent3 2 3 6 5 2" xfId="24296"/>
    <cellStyle name="20% - Accent3 2 3 6 5 2 2" xfId="42174"/>
    <cellStyle name="20% - Accent3 2 3 6 5 3" xfId="33237"/>
    <cellStyle name="20% - Accent3 2 3 6 6" xfId="15625"/>
    <cellStyle name="20% - Accent3 2 3 6 6 2" xfId="26515"/>
    <cellStyle name="20% - Accent3 2 3 6 6 2 2" xfId="44393"/>
    <cellStyle name="20% - Accent3 2 3 6 6 3" xfId="35456"/>
    <cellStyle name="20% - Accent3 2 3 6 7" xfId="19858"/>
    <cellStyle name="20% - Accent3 2 3 6 7 2" xfId="37736"/>
    <cellStyle name="20% - Accent3 2 3 6 8" xfId="28787"/>
    <cellStyle name="20% - Accent3 2 3 6 9" xfId="46748"/>
    <cellStyle name="20% - Accent3 2 3 7" xfId="5122"/>
    <cellStyle name="20% - Accent3 2 3 7 2" xfId="10234"/>
    <cellStyle name="20% - Accent3 2 3 7 2 2" xfId="12662"/>
    <cellStyle name="20% - Accent3 2 3 7 2 2 2" xfId="23554"/>
    <cellStyle name="20% - Accent3 2 3 7 2 2 2 2" xfId="41432"/>
    <cellStyle name="20% - Accent3 2 3 7 2 2 3" xfId="32495"/>
    <cellStyle name="20% - Accent3 2 3 7 2 2 4" xfId="56058"/>
    <cellStyle name="20% - Accent3 2 3 7 2 3" xfId="14881"/>
    <cellStyle name="20% - Accent3 2 3 7 2 3 2" xfId="25773"/>
    <cellStyle name="20% - Accent3 2 3 7 2 3 2 2" xfId="43651"/>
    <cellStyle name="20% - Accent3 2 3 7 2 3 3" xfId="34714"/>
    <cellStyle name="20% - Accent3 2 3 7 2 4" xfId="17325"/>
    <cellStyle name="20% - Accent3 2 3 7 2 4 2" xfId="27992"/>
    <cellStyle name="20% - Accent3 2 3 7 2 4 2 2" xfId="45870"/>
    <cellStyle name="20% - Accent3 2 3 7 2 4 3" xfId="36933"/>
    <cellStyle name="20% - Accent3 2 3 7 2 5" xfId="21335"/>
    <cellStyle name="20% - Accent3 2 3 7 2 5 2" xfId="39213"/>
    <cellStyle name="20% - Accent3 2 3 7 2 6" xfId="30276"/>
    <cellStyle name="20% - Accent3 2 3 7 2 7" xfId="50724"/>
    <cellStyle name="20% - Accent3 2 3 7 3" xfId="9501"/>
    <cellStyle name="20% - Accent3 2 3 7 3 2" xfId="11929"/>
    <cellStyle name="20% - Accent3 2 3 7 3 2 2" xfId="22821"/>
    <cellStyle name="20% - Accent3 2 3 7 3 2 2 2" xfId="40699"/>
    <cellStyle name="20% - Accent3 2 3 7 3 2 3" xfId="31762"/>
    <cellStyle name="20% - Accent3 2 3 7 3 3" xfId="14148"/>
    <cellStyle name="20% - Accent3 2 3 7 3 3 2" xfId="25040"/>
    <cellStyle name="20% - Accent3 2 3 7 3 3 2 2" xfId="42918"/>
    <cellStyle name="20% - Accent3 2 3 7 3 3 3" xfId="33981"/>
    <cellStyle name="20% - Accent3 2 3 7 3 4" xfId="16592"/>
    <cellStyle name="20% - Accent3 2 3 7 3 4 2" xfId="27259"/>
    <cellStyle name="20% - Accent3 2 3 7 3 4 2 2" xfId="45137"/>
    <cellStyle name="20% - Accent3 2 3 7 3 4 3" xfId="36200"/>
    <cellStyle name="20% - Accent3 2 3 7 3 5" xfId="20602"/>
    <cellStyle name="20% - Accent3 2 3 7 3 5 2" xfId="38480"/>
    <cellStyle name="20% - Accent3 2 3 7 3 6" xfId="29543"/>
    <cellStyle name="20% - Accent3 2 3 7 3 7" xfId="53617"/>
    <cellStyle name="20% - Accent3 2 3 7 4" xfId="10979"/>
    <cellStyle name="20% - Accent3 2 3 7 4 2" xfId="22078"/>
    <cellStyle name="20% - Accent3 2 3 7 4 2 2" xfId="39956"/>
    <cellStyle name="20% - Accent3 2 3 7 4 3" xfId="31019"/>
    <cellStyle name="20% - Accent3 2 3 7 4 4" xfId="47565"/>
    <cellStyle name="20% - Accent3 2 3 7 5" xfId="13405"/>
    <cellStyle name="20% - Accent3 2 3 7 5 2" xfId="24297"/>
    <cellStyle name="20% - Accent3 2 3 7 5 2 2" xfId="42175"/>
    <cellStyle name="20% - Accent3 2 3 7 5 3" xfId="33238"/>
    <cellStyle name="20% - Accent3 2 3 7 6" xfId="15626"/>
    <cellStyle name="20% - Accent3 2 3 7 6 2" xfId="26516"/>
    <cellStyle name="20% - Accent3 2 3 7 6 2 2" xfId="44394"/>
    <cellStyle name="20% - Accent3 2 3 7 6 3" xfId="35457"/>
    <cellStyle name="20% - Accent3 2 3 7 7" xfId="19859"/>
    <cellStyle name="20% - Accent3 2 3 7 7 2" xfId="37737"/>
    <cellStyle name="20% - Accent3 2 3 7 8" xfId="28788"/>
    <cellStyle name="20% - Accent3 2 3 7 9" xfId="46749"/>
    <cellStyle name="20% - Accent3 2 3 8" xfId="5123"/>
    <cellStyle name="20% - Accent3 2 3 8 2" xfId="10235"/>
    <cellStyle name="20% - Accent3 2 3 8 2 2" xfId="12663"/>
    <cellStyle name="20% - Accent3 2 3 8 2 2 2" xfId="23555"/>
    <cellStyle name="20% - Accent3 2 3 8 2 2 2 2" xfId="41433"/>
    <cellStyle name="20% - Accent3 2 3 8 2 2 3" xfId="32496"/>
    <cellStyle name="20% - Accent3 2 3 8 2 2 4" xfId="56059"/>
    <cellStyle name="20% - Accent3 2 3 8 2 3" xfId="14882"/>
    <cellStyle name="20% - Accent3 2 3 8 2 3 2" xfId="25774"/>
    <cellStyle name="20% - Accent3 2 3 8 2 3 2 2" xfId="43652"/>
    <cellStyle name="20% - Accent3 2 3 8 2 3 3" xfId="34715"/>
    <cellStyle name="20% - Accent3 2 3 8 2 4" xfId="17326"/>
    <cellStyle name="20% - Accent3 2 3 8 2 4 2" xfId="27993"/>
    <cellStyle name="20% - Accent3 2 3 8 2 4 2 2" xfId="45871"/>
    <cellStyle name="20% - Accent3 2 3 8 2 4 3" xfId="36934"/>
    <cellStyle name="20% - Accent3 2 3 8 2 5" xfId="21336"/>
    <cellStyle name="20% - Accent3 2 3 8 2 5 2" xfId="39214"/>
    <cellStyle name="20% - Accent3 2 3 8 2 6" xfId="30277"/>
    <cellStyle name="20% - Accent3 2 3 8 2 7" xfId="50725"/>
    <cellStyle name="20% - Accent3 2 3 8 3" xfId="9502"/>
    <cellStyle name="20% - Accent3 2 3 8 3 2" xfId="11930"/>
    <cellStyle name="20% - Accent3 2 3 8 3 2 2" xfId="22822"/>
    <cellStyle name="20% - Accent3 2 3 8 3 2 2 2" xfId="40700"/>
    <cellStyle name="20% - Accent3 2 3 8 3 2 3" xfId="31763"/>
    <cellStyle name="20% - Accent3 2 3 8 3 3" xfId="14149"/>
    <cellStyle name="20% - Accent3 2 3 8 3 3 2" xfId="25041"/>
    <cellStyle name="20% - Accent3 2 3 8 3 3 2 2" xfId="42919"/>
    <cellStyle name="20% - Accent3 2 3 8 3 3 3" xfId="33982"/>
    <cellStyle name="20% - Accent3 2 3 8 3 4" xfId="16593"/>
    <cellStyle name="20% - Accent3 2 3 8 3 4 2" xfId="27260"/>
    <cellStyle name="20% - Accent3 2 3 8 3 4 2 2" xfId="45138"/>
    <cellStyle name="20% - Accent3 2 3 8 3 4 3" xfId="36201"/>
    <cellStyle name="20% - Accent3 2 3 8 3 5" xfId="20603"/>
    <cellStyle name="20% - Accent3 2 3 8 3 5 2" xfId="38481"/>
    <cellStyle name="20% - Accent3 2 3 8 3 6" xfId="29544"/>
    <cellStyle name="20% - Accent3 2 3 8 3 7" xfId="53618"/>
    <cellStyle name="20% - Accent3 2 3 8 4" xfId="10980"/>
    <cellStyle name="20% - Accent3 2 3 8 4 2" xfId="22079"/>
    <cellStyle name="20% - Accent3 2 3 8 4 2 2" xfId="39957"/>
    <cellStyle name="20% - Accent3 2 3 8 4 3" xfId="31020"/>
    <cellStyle name="20% - Accent3 2 3 8 4 4" xfId="47566"/>
    <cellStyle name="20% - Accent3 2 3 8 5" xfId="13406"/>
    <cellStyle name="20% - Accent3 2 3 8 5 2" xfId="24298"/>
    <cellStyle name="20% - Accent3 2 3 8 5 2 2" xfId="42176"/>
    <cellStyle name="20% - Accent3 2 3 8 5 3" xfId="33239"/>
    <cellStyle name="20% - Accent3 2 3 8 6" xfId="15627"/>
    <cellStyle name="20% - Accent3 2 3 8 6 2" xfId="26517"/>
    <cellStyle name="20% - Accent3 2 3 8 6 2 2" xfId="44395"/>
    <cellStyle name="20% - Accent3 2 3 8 6 3" xfId="35458"/>
    <cellStyle name="20% - Accent3 2 3 8 7" xfId="19860"/>
    <cellStyle name="20% - Accent3 2 3 8 7 2" xfId="37738"/>
    <cellStyle name="20% - Accent3 2 3 8 8" xfId="28789"/>
    <cellStyle name="20% - Accent3 2 3 8 9" xfId="46750"/>
    <cellStyle name="20% - Accent3 2 3 9" xfId="5124"/>
    <cellStyle name="20% - Accent3 2 3 9 2" xfId="10236"/>
    <cellStyle name="20% - Accent3 2 3 9 2 2" xfId="12664"/>
    <cellStyle name="20% - Accent3 2 3 9 2 2 2" xfId="23556"/>
    <cellStyle name="20% - Accent3 2 3 9 2 2 2 2" xfId="41434"/>
    <cellStyle name="20% - Accent3 2 3 9 2 2 3" xfId="32497"/>
    <cellStyle name="20% - Accent3 2 3 9 2 2 4" xfId="56060"/>
    <cellStyle name="20% - Accent3 2 3 9 2 3" xfId="14883"/>
    <cellStyle name="20% - Accent3 2 3 9 2 3 2" xfId="25775"/>
    <cellStyle name="20% - Accent3 2 3 9 2 3 2 2" xfId="43653"/>
    <cellStyle name="20% - Accent3 2 3 9 2 3 3" xfId="34716"/>
    <cellStyle name="20% - Accent3 2 3 9 2 4" xfId="17327"/>
    <cellStyle name="20% - Accent3 2 3 9 2 4 2" xfId="27994"/>
    <cellStyle name="20% - Accent3 2 3 9 2 4 2 2" xfId="45872"/>
    <cellStyle name="20% - Accent3 2 3 9 2 4 3" xfId="36935"/>
    <cellStyle name="20% - Accent3 2 3 9 2 5" xfId="21337"/>
    <cellStyle name="20% - Accent3 2 3 9 2 5 2" xfId="39215"/>
    <cellStyle name="20% - Accent3 2 3 9 2 6" xfId="30278"/>
    <cellStyle name="20% - Accent3 2 3 9 2 7" xfId="50726"/>
    <cellStyle name="20% - Accent3 2 3 9 3" xfId="9503"/>
    <cellStyle name="20% - Accent3 2 3 9 3 2" xfId="11931"/>
    <cellStyle name="20% - Accent3 2 3 9 3 2 2" xfId="22823"/>
    <cellStyle name="20% - Accent3 2 3 9 3 2 2 2" xfId="40701"/>
    <cellStyle name="20% - Accent3 2 3 9 3 2 3" xfId="31764"/>
    <cellStyle name="20% - Accent3 2 3 9 3 3" xfId="14150"/>
    <cellStyle name="20% - Accent3 2 3 9 3 3 2" xfId="25042"/>
    <cellStyle name="20% - Accent3 2 3 9 3 3 2 2" xfId="42920"/>
    <cellStyle name="20% - Accent3 2 3 9 3 3 3" xfId="33983"/>
    <cellStyle name="20% - Accent3 2 3 9 3 4" xfId="16594"/>
    <cellStyle name="20% - Accent3 2 3 9 3 4 2" xfId="27261"/>
    <cellStyle name="20% - Accent3 2 3 9 3 4 2 2" xfId="45139"/>
    <cellStyle name="20% - Accent3 2 3 9 3 4 3" xfId="36202"/>
    <cellStyle name="20% - Accent3 2 3 9 3 5" xfId="20604"/>
    <cellStyle name="20% - Accent3 2 3 9 3 5 2" xfId="38482"/>
    <cellStyle name="20% - Accent3 2 3 9 3 6" xfId="29545"/>
    <cellStyle name="20% - Accent3 2 3 9 3 7" xfId="53619"/>
    <cellStyle name="20% - Accent3 2 3 9 4" xfId="10981"/>
    <cellStyle name="20% - Accent3 2 3 9 4 2" xfId="22080"/>
    <cellStyle name="20% - Accent3 2 3 9 4 2 2" xfId="39958"/>
    <cellStyle name="20% - Accent3 2 3 9 4 3" xfId="31021"/>
    <cellStyle name="20% - Accent3 2 3 9 4 4" xfId="47567"/>
    <cellStyle name="20% - Accent3 2 3 9 5" xfId="13407"/>
    <cellStyle name="20% - Accent3 2 3 9 5 2" xfId="24299"/>
    <cellStyle name="20% - Accent3 2 3 9 5 2 2" xfId="42177"/>
    <cellStyle name="20% - Accent3 2 3 9 5 3" xfId="33240"/>
    <cellStyle name="20% - Accent3 2 3 9 6" xfId="15628"/>
    <cellStyle name="20% - Accent3 2 3 9 6 2" xfId="26518"/>
    <cellStyle name="20% - Accent3 2 3 9 6 2 2" xfId="44396"/>
    <cellStyle name="20% - Accent3 2 3 9 6 3" xfId="35459"/>
    <cellStyle name="20% - Accent3 2 3 9 7" xfId="19861"/>
    <cellStyle name="20% - Accent3 2 3 9 7 2" xfId="37739"/>
    <cellStyle name="20% - Accent3 2 3 9 8" xfId="28790"/>
    <cellStyle name="20% - Accent3 2 3 9 9" xfId="46751"/>
    <cellStyle name="20% - Accent3 2 4" xfId="5125"/>
    <cellStyle name="20% - Accent3 2 4 10" xfId="10237"/>
    <cellStyle name="20% - Accent3 2 4 10 2" xfId="12665"/>
    <cellStyle name="20% - Accent3 2 4 10 2 2" xfId="23557"/>
    <cellStyle name="20% - Accent3 2 4 10 2 2 2" xfId="41435"/>
    <cellStyle name="20% - Accent3 2 4 10 2 3" xfId="32498"/>
    <cellStyle name="20% - Accent3 2 4 10 2 4" xfId="56061"/>
    <cellStyle name="20% - Accent3 2 4 10 3" xfId="14884"/>
    <cellStyle name="20% - Accent3 2 4 10 3 2" xfId="25776"/>
    <cellStyle name="20% - Accent3 2 4 10 3 2 2" xfId="43654"/>
    <cellStyle name="20% - Accent3 2 4 10 3 3" xfId="34717"/>
    <cellStyle name="20% - Accent3 2 4 10 4" xfId="17328"/>
    <cellStyle name="20% - Accent3 2 4 10 4 2" xfId="27995"/>
    <cellStyle name="20% - Accent3 2 4 10 4 2 2" xfId="45873"/>
    <cellStyle name="20% - Accent3 2 4 10 4 3" xfId="36936"/>
    <cellStyle name="20% - Accent3 2 4 10 5" xfId="21338"/>
    <cellStyle name="20% - Accent3 2 4 10 5 2" xfId="39216"/>
    <cellStyle name="20% - Accent3 2 4 10 6" xfId="30279"/>
    <cellStyle name="20% - Accent3 2 4 10 7" xfId="50727"/>
    <cellStyle name="20% - Accent3 2 4 11" xfId="9504"/>
    <cellStyle name="20% - Accent3 2 4 11 2" xfId="11932"/>
    <cellStyle name="20% - Accent3 2 4 11 2 2" xfId="22824"/>
    <cellStyle name="20% - Accent3 2 4 11 2 2 2" xfId="40702"/>
    <cellStyle name="20% - Accent3 2 4 11 2 3" xfId="31765"/>
    <cellStyle name="20% - Accent3 2 4 11 3" xfId="14151"/>
    <cellStyle name="20% - Accent3 2 4 11 3 2" xfId="25043"/>
    <cellStyle name="20% - Accent3 2 4 11 3 2 2" xfId="42921"/>
    <cellStyle name="20% - Accent3 2 4 11 3 3" xfId="33984"/>
    <cellStyle name="20% - Accent3 2 4 11 4" xfId="16595"/>
    <cellStyle name="20% - Accent3 2 4 11 4 2" xfId="27262"/>
    <cellStyle name="20% - Accent3 2 4 11 4 2 2" xfId="45140"/>
    <cellStyle name="20% - Accent3 2 4 11 4 3" xfId="36203"/>
    <cellStyle name="20% - Accent3 2 4 11 5" xfId="20605"/>
    <cellStyle name="20% - Accent3 2 4 11 5 2" xfId="38483"/>
    <cellStyle name="20% - Accent3 2 4 11 6" xfId="29546"/>
    <cellStyle name="20% - Accent3 2 4 11 7" xfId="53620"/>
    <cellStyle name="20% - Accent3 2 4 12" xfId="10982"/>
    <cellStyle name="20% - Accent3 2 4 12 2" xfId="22081"/>
    <cellStyle name="20% - Accent3 2 4 12 2 2" xfId="39959"/>
    <cellStyle name="20% - Accent3 2 4 12 3" xfId="31022"/>
    <cellStyle name="20% - Accent3 2 4 12 4" xfId="47568"/>
    <cellStyle name="20% - Accent3 2 4 13" xfId="13408"/>
    <cellStyle name="20% - Accent3 2 4 13 2" xfId="24300"/>
    <cellStyle name="20% - Accent3 2 4 13 2 2" xfId="42178"/>
    <cellStyle name="20% - Accent3 2 4 13 3" xfId="33241"/>
    <cellStyle name="20% - Accent3 2 4 14" xfId="15629"/>
    <cellStyle name="20% - Accent3 2 4 14 2" xfId="26519"/>
    <cellStyle name="20% - Accent3 2 4 14 2 2" xfId="44397"/>
    <cellStyle name="20% - Accent3 2 4 14 3" xfId="35460"/>
    <cellStyle name="20% - Accent3 2 4 15" xfId="19862"/>
    <cellStyle name="20% - Accent3 2 4 15 2" xfId="37740"/>
    <cellStyle name="20% - Accent3 2 4 16" xfId="28791"/>
    <cellStyle name="20% - Accent3 2 4 17" xfId="46752"/>
    <cellStyle name="20% - Accent3 2 4 2" xfId="5126"/>
    <cellStyle name="20% - Accent3 2 4 2 2" xfId="10238"/>
    <cellStyle name="20% - Accent3 2 4 2 2 2" xfId="12666"/>
    <cellStyle name="20% - Accent3 2 4 2 2 2 2" xfId="23558"/>
    <cellStyle name="20% - Accent3 2 4 2 2 2 2 2" xfId="41436"/>
    <cellStyle name="20% - Accent3 2 4 2 2 2 3" xfId="32499"/>
    <cellStyle name="20% - Accent3 2 4 2 2 2 4" xfId="56062"/>
    <cellStyle name="20% - Accent3 2 4 2 2 3" xfId="14885"/>
    <cellStyle name="20% - Accent3 2 4 2 2 3 2" xfId="25777"/>
    <cellStyle name="20% - Accent3 2 4 2 2 3 2 2" xfId="43655"/>
    <cellStyle name="20% - Accent3 2 4 2 2 3 3" xfId="34718"/>
    <cellStyle name="20% - Accent3 2 4 2 2 4" xfId="17329"/>
    <cellStyle name="20% - Accent3 2 4 2 2 4 2" xfId="27996"/>
    <cellStyle name="20% - Accent3 2 4 2 2 4 2 2" xfId="45874"/>
    <cellStyle name="20% - Accent3 2 4 2 2 4 3" xfId="36937"/>
    <cellStyle name="20% - Accent3 2 4 2 2 5" xfId="21339"/>
    <cellStyle name="20% - Accent3 2 4 2 2 5 2" xfId="39217"/>
    <cellStyle name="20% - Accent3 2 4 2 2 6" xfId="30280"/>
    <cellStyle name="20% - Accent3 2 4 2 2 7" xfId="50728"/>
    <cellStyle name="20% - Accent3 2 4 2 3" xfId="9505"/>
    <cellStyle name="20% - Accent3 2 4 2 3 2" xfId="11933"/>
    <cellStyle name="20% - Accent3 2 4 2 3 2 2" xfId="22825"/>
    <cellStyle name="20% - Accent3 2 4 2 3 2 2 2" xfId="40703"/>
    <cellStyle name="20% - Accent3 2 4 2 3 2 3" xfId="31766"/>
    <cellStyle name="20% - Accent3 2 4 2 3 3" xfId="14152"/>
    <cellStyle name="20% - Accent3 2 4 2 3 3 2" xfId="25044"/>
    <cellStyle name="20% - Accent3 2 4 2 3 3 2 2" xfId="42922"/>
    <cellStyle name="20% - Accent3 2 4 2 3 3 3" xfId="33985"/>
    <cellStyle name="20% - Accent3 2 4 2 3 4" xfId="16596"/>
    <cellStyle name="20% - Accent3 2 4 2 3 4 2" xfId="27263"/>
    <cellStyle name="20% - Accent3 2 4 2 3 4 2 2" xfId="45141"/>
    <cellStyle name="20% - Accent3 2 4 2 3 4 3" xfId="36204"/>
    <cellStyle name="20% - Accent3 2 4 2 3 5" xfId="20606"/>
    <cellStyle name="20% - Accent3 2 4 2 3 5 2" xfId="38484"/>
    <cellStyle name="20% - Accent3 2 4 2 3 6" xfId="29547"/>
    <cellStyle name="20% - Accent3 2 4 2 3 7" xfId="53621"/>
    <cellStyle name="20% - Accent3 2 4 2 4" xfId="10983"/>
    <cellStyle name="20% - Accent3 2 4 2 4 2" xfId="22082"/>
    <cellStyle name="20% - Accent3 2 4 2 4 2 2" xfId="39960"/>
    <cellStyle name="20% - Accent3 2 4 2 4 3" xfId="31023"/>
    <cellStyle name="20% - Accent3 2 4 2 4 4" xfId="47569"/>
    <cellStyle name="20% - Accent3 2 4 2 5" xfId="13409"/>
    <cellStyle name="20% - Accent3 2 4 2 5 2" xfId="24301"/>
    <cellStyle name="20% - Accent3 2 4 2 5 2 2" xfId="42179"/>
    <cellStyle name="20% - Accent3 2 4 2 5 3" xfId="33242"/>
    <cellStyle name="20% - Accent3 2 4 2 6" xfId="15630"/>
    <cellStyle name="20% - Accent3 2 4 2 6 2" xfId="26520"/>
    <cellStyle name="20% - Accent3 2 4 2 6 2 2" xfId="44398"/>
    <cellStyle name="20% - Accent3 2 4 2 6 3" xfId="35461"/>
    <cellStyle name="20% - Accent3 2 4 2 7" xfId="19863"/>
    <cellStyle name="20% - Accent3 2 4 2 7 2" xfId="37741"/>
    <cellStyle name="20% - Accent3 2 4 2 8" xfId="28792"/>
    <cellStyle name="20% - Accent3 2 4 2 9" xfId="46753"/>
    <cellStyle name="20% - Accent3 2 4 3" xfId="5127"/>
    <cellStyle name="20% - Accent3 2 4 3 2" xfId="10239"/>
    <cellStyle name="20% - Accent3 2 4 3 2 2" xfId="12667"/>
    <cellStyle name="20% - Accent3 2 4 3 2 2 2" xfId="23559"/>
    <cellStyle name="20% - Accent3 2 4 3 2 2 2 2" xfId="41437"/>
    <cellStyle name="20% - Accent3 2 4 3 2 2 3" xfId="32500"/>
    <cellStyle name="20% - Accent3 2 4 3 2 2 4" xfId="56063"/>
    <cellStyle name="20% - Accent3 2 4 3 2 3" xfId="14886"/>
    <cellStyle name="20% - Accent3 2 4 3 2 3 2" xfId="25778"/>
    <cellStyle name="20% - Accent3 2 4 3 2 3 2 2" xfId="43656"/>
    <cellStyle name="20% - Accent3 2 4 3 2 3 3" xfId="34719"/>
    <cellStyle name="20% - Accent3 2 4 3 2 4" xfId="17330"/>
    <cellStyle name="20% - Accent3 2 4 3 2 4 2" xfId="27997"/>
    <cellStyle name="20% - Accent3 2 4 3 2 4 2 2" xfId="45875"/>
    <cellStyle name="20% - Accent3 2 4 3 2 4 3" xfId="36938"/>
    <cellStyle name="20% - Accent3 2 4 3 2 5" xfId="21340"/>
    <cellStyle name="20% - Accent3 2 4 3 2 5 2" xfId="39218"/>
    <cellStyle name="20% - Accent3 2 4 3 2 6" xfId="30281"/>
    <cellStyle name="20% - Accent3 2 4 3 2 7" xfId="50729"/>
    <cellStyle name="20% - Accent3 2 4 3 3" xfId="9506"/>
    <cellStyle name="20% - Accent3 2 4 3 3 2" xfId="11934"/>
    <cellStyle name="20% - Accent3 2 4 3 3 2 2" xfId="22826"/>
    <cellStyle name="20% - Accent3 2 4 3 3 2 2 2" xfId="40704"/>
    <cellStyle name="20% - Accent3 2 4 3 3 2 3" xfId="31767"/>
    <cellStyle name="20% - Accent3 2 4 3 3 3" xfId="14153"/>
    <cellStyle name="20% - Accent3 2 4 3 3 3 2" xfId="25045"/>
    <cellStyle name="20% - Accent3 2 4 3 3 3 2 2" xfId="42923"/>
    <cellStyle name="20% - Accent3 2 4 3 3 3 3" xfId="33986"/>
    <cellStyle name="20% - Accent3 2 4 3 3 4" xfId="16597"/>
    <cellStyle name="20% - Accent3 2 4 3 3 4 2" xfId="27264"/>
    <cellStyle name="20% - Accent3 2 4 3 3 4 2 2" xfId="45142"/>
    <cellStyle name="20% - Accent3 2 4 3 3 4 3" xfId="36205"/>
    <cellStyle name="20% - Accent3 2 4 3 3 5" xfId="20607"/>
    <cellStyle name="20% - Accent3 2 4 3 3 5 2" xfId="38485"/>
    <cellStyle name="20% - Accent3 2 4 3 3 6" xfId="29548"/>
    <cellStyle name="20% - Accent3 2 4 3 3 7" xfId="53622"/>
    <cellStyle name="20% - Accent3 2 4 3 4" xfId="10984"/>
    <cellStyle name="20% - Accent3 2 4 3 4 2" xfId="22083"/>
    <cellStyle name="20% - Accent3 2 4 3 4 2 2" xfId="39961"/>
    <cellStyle name="20% - Accent3 2 4 3 4 3" xfId="31024"/>
    <cellStyle name="20% - Accent3 2 4 3 4 4" xfId="47570"/>
    <cellStyle name="20% - Accent3 2 4 3 5" xfId="13410"/>
    <cellStyle name="20% - Accent3 2 4 3 5 2" xfId="24302"/>
    <cellStyle name="20% - Accent3 2 4 3 5 2 2" xfId="42180"/>
    <cellStyle name="20% - Accent3 2 4 3 5 3" xfId="33243"/>
    <cellStyle name="20% - Accent3 2 4 3 6" xfId="15631"/>
    <cellStyle name="20% - Accent3 2 4 3 6 2" xfId="26521"/>
    <cellStyle name="20% - Accent3 2 4 3 6 2 2" xfId="44399"/>
    <cellStyle name="20% - Accent3 2 4 3 6 3" xfId="35462"/>
    <cellStyle name="20% - Accent3 2 4 3 7" xfId="19864"/>
    <cellStyle name="20% - Accent3 2 4 3 7 2" xfId="37742"/>
    <cellStyle name="20% - Accent3 2 4 3 8" xfId="28793"/>
    <cellStyle name="20% - Accent3 2 4 3 9" xfId="46754"/>
    <cellStyle name="20% - Accent3 2 4 4" xfId="5128"/>
    <cellStyle name="20% - Accent3 2 4 4 2" xfId="10240"/>
    <cellStyle name="20% - Accent3 2 4 4 2 2" xfId="12668"/>
    <cellStyle name="20% - Accent3 2 4 4 2 2 2" xfId="23560"/>
    <cellStyle name="20% - Accent3 2 4 4 2 2 2 2" xfId="41438"/>
    <cellStyle name="20% - Accent3 2 4 4 2 2 3" xfId="32501"/>
    <cellStyle name="20% - Accent3 2 4 4 2 2 4" xfId="56064"/>
    <cellStyle name="20% - Accent3 2 4 4 2 3" xfId="14887"/>
    <cellStyle name="20% - Accent3 2 4 4 2 3 2" xfId="25779"/>
    <cellStyle name="20% - Accent3 2 4 4 2 3 2 2" xfId="43657"/>
    <cellStyle name="20% - Accent3 2 4 4 2 3 3" xfId="34720"/>
    <cellStyle name="20% - Accent3 2 4 4 2 4" xfId="17331"/>
    <cellStyle name="20% - Accent3 2 4 4 2 4 2" xfId="27998"/>
    <cellStyle name="20% - Accent3 2 4 4 2 4 2 2" xfId="45876"/>
    <cellStyle name="20% - Accent3 2 4 4 2 4 3" xfId="36939"/>
    <cellStyle name="20% - Accent3 2 4 4 2 5" xfId="21341"/>
    <cellStyle name="20% - Accent3 2 4 4 2 5 2" xfId="39219"/>
    <cellStyle name="20% - Accent3 2 4 4 2 6" xfId="30282"/>
    <cellStyle name="20% - Accent3 2 4 4 2 7" xfId="50730"/>
    <cellStyle name="20% - Accent3 2 4 4 3" xfId="9507"/>
    <cellStyle name="20% - Accent3 2 4 4 3 2" xfId="11935"/>
    <cellStyle name="20% - Accent3 2 4 4 3 2 2" xfId="22827"/>
    <cellStyle name="20% - Accent3 2 4 4 3 2 2 2" xfId="40705"/>
    <cellStyle name="20% - Accent3 2 4 4 3 2 3" xfId="31768"/>
    <cellStyle name="20% - Accent3 2 4 4 3 3" xfId="14154"/>
    <cellStyle name="20% - Accent3 2 4 4 3 3 2" xfId="25046"/>
    <cellStyle name="20% - Accent3 2 4 4 3 3 2 2" xfId="42924"/>
    <cellStyle name="20% - Accent3 2 4 4 3 3 3" xfId="33987"/>
    <cellStyle name="20% - Accent3 2 4 4 3 4" xfId="16598"/>
    <cellStyle name="20% - Accent3 2 4 4 3 4 2" xfId="27265"/>
    <cellStyle name="20% - Accent3 2 4 4 3 4 2 2" xfId="45143"/>
    <cellStyle name="20% - Accent3 2 4 4 3 4 3" xfId="36206"/>
    <cellStyle name="20% - Accent3 2 4 4 3 5" xfId="20608"/>
    <cellStyle name="20% - Accent3 2 4 4 3 5 2" xfId="38486"/>
    <cellStyle name="20% - Accent3 2 4 4 3 6" xfId="29549"/>
    <cellStyle name="20% - Accent3 2 4 4 3 7" xfId="53623"/>
    <cellStyle name="20% - Accent3 2 4 4 4" xfId="10985"/>
    <cellStyle name="20% - Accent3 2 4 4 4 2" xfId="22084"/>
    <cellStyle name="20% - Accent3 2 4 4 4 2 2" xfId="39962"/>
    <cellStyle name="20% - Accent3 2 4 4 4 3" xfId="31025"/>
    <cellStyle name="20% - Accent3 2 4 4 4 4" xfId="47571"/>
    <cellStyle name="20% - Accent3 2 4 4 5" xfId="13411"/>
    <cellStyle name="20% - Accent3 2 4 4 5 2" xfId="24303"/>
    <cellStyle name="20% - Accent3 2 4 4 5 2 2" xfId="42181"/>
    <cellStyle name="20% - Accent3 2 4 4 5 3" xfId="33244"/>
    <cellStyle name="20% - Accent3 2 4 4 6" xfId="15632"/>
    <cellStyle name="20% - Accent3 2 4 4 6 2" xfId="26522"/>
    <cellStyle name="20% - Accent3 2 4 4 6 2 2" xfId="44400"/>
    <cellStyle name="20% - Accent3 2 4 4 6 3" xfId="35463"/>
    <cellStyle name="20% - Accent3 2 4 4 7" xfId="19865"/>
    <cellStyle name="20% - Accent3 2 4 4 7 2" xfId="37743"/>
    <cellStyle name="20% - Accent3 2 4 4 8" xfId="28794"/>
    <cellStyle name="20% - Accent3 2 4 4 9" xfId="46755"/>
    <cellStyle name="20% - Accent3 2 4 5" xfId="5129"/>
    <cellStyle name="20% - Accent3 2 4 5 2" xfId="10241"/>
    <cellStyle name="20% - Accent3 2 4 5 2 2" xfId="12669"/>
    <cellStyle name="20% - Accent3 2 4 5 2 2 2" xfId="23561"/>
    <cellStyle name="20% - Accent3 2 4 5 2 2 2 2" xfId="41439"/>
    <cellStyle name="20% - Accent3 2 4 5 2 2 3" xfId="32502"/>
    <cellStyle name="20% - Accent3 2 4 5 2 2 4" xfId="56065"/>
    <cellStyle name="20% - Accent3 2 4 5 2 3" xfId="14888"/>
    <cellStyle name="20% - Accent3 2 4 5 2 3 2" xfId="25780"/>
    <cellStyle name="20% - Accent3 2 4 5 2 3 2 2" xfId="43658"/>
    <cellStyle name="20% - Accent3 2 4 5 2 3 3" xfId="34721"/>
    <cellStyle name="20% - Accent3 2 4 5 2 4" xfId="17332"/>
    <cellStyle name="20% - Accent3 2 4 5 2 4 2" xfId="27999"/>
    <cellStyle name="20% - Accent3 2 4 5 2 4 2 2" xfId="45877"/>
    <cellStyle name="20% - Accent3 2 4 5 2 4 3" xfId="36940"/>
    <cellStyle name="20% - Accent3 2 4 5 2 5" xfId="21342"/>
    <cellStyle name="20% - Accent3 2 4 5 2 5 2" xfId="39220"/>
    <cellStyle name="20% - Accent3 2 4 5 2 6" xfId="30283"/>
    <cellStyle name="20% - Accent3 2 4 5 2 7" xfId="50731"/>
    <cellStyle name="20% - Accent3 2 4 5 3" xfId="9508"/>
    <cellStyle name="20% - Accent3 2 4 5 3 2" xfId="11936"/>
    <cellStyle name="20% - Accent3 2 4 5 3 2 2" xfId="22828"/>
    <cellStyle name="20% - Accent3 2 4 5 3 2 2 2" xfId="40706"/>
    <cellStyle name="20% - Accent3 2 4 5 3 2 3" xfId="31769"/>
    <cellStyle name="20% - Accent3 2 4 5 3 3" xfId="14155"/>
    <cellStyle name="20% - Accent3 2 4 5 3 3 2" xfId="25047"/>
    <cellStyle name="20% - Accent3 2 4 5 3 3 2 2" xfId="42925"/>
    <cellStyle name="20% - Accent3 2 4 5 3 3 3" xfId="33988"/>
    <cellStyle name="20% - Accent3 2 4 5 3 4" xfId="16599"/>
    <cellStyle name="20% - Accent3 2 4 5 3 4 2" xfId="27266"/>
    <cellStyle name="20% - Accent3 2 4 5 3 4 2 2" xfId="45144"/>
    <cellStyle name="20% - Accent3 2 4 5 3 4 3" xfId="36207"/>
    <cellStyle name="20% - Accent3 2 4 5 3 5" xfId="20609"/>
    <cellStyle name="20% - Accent3 2 4 5 3 5 2" xfId="38487"/>
    <cellStyle name="20% - Accent3 2 4 5 3 6" xfId="29550"/>
    <cellStyle name="20% - Accent3 2 4 5 3 7" xfId="53624"/>
    <cellStyle name="20% - Accent3 2 4 5 4" xfId="10986"/>
    <cellStyle name="20% - Accent3 2 4 5 4 2" xfId="22085"/>
    <cellStyle name="20% - Accent3 2 4 5 4 2 2" xfId="39963"/>
    <cellStyle name="20% - Accent3 2 4 5 4 3" xfId="31026"/>
    <cellStyle name="20% - Accent3 2 4 5 4 4" xfId="47572"/>
    <cellStyle name="20% - Accent3 2 4 5 5" xfId="13412"/>
    <cellStyle name="20% - Accent3 2 4 5 5 2" xfId="24304"/>
    <cellStyle name="20% - Accent3 2 4 5 5 2 2" xfId="42182"/>
    <cellStyle name="20% - Accent3 2 4 5 5 3" xfId="33245"/>
    <cellStyle name="20% - Accent3 2 4 5 6" xfId="15633"/>
    <cellStyle name="20% - Accent3 2 4 5 6 2" xfId="26523"/>
    <cellStyle name="20% - Accent3 2 4 5 6 2 2" xfId="44401"/>
    <cellStyle name="20% - Accent3 2 4 5 6 3" xfId="35464"/>
    <cellStyle name="20% - Accent3 2 4 5 7" xfId="19866"/>
    <cellStyle name="20% - Accent3 2 4 5 7 2" xfId="37744"/>
    <cellStyle name="20% - Accent3 2 4 5 8" xfId="28795"/>
    <cellStyle name="20% - Accent3 2 4 5 9" xfId="46756"/>
    <cellStyle name="20% - Accent3 2 4 6" xfId="5130"/>
    <cellStyle name="20% - Accent3 2 4 6 2" xfId="10242"/>
    <cellStyle name="20% - Accent3 2 4 6 2 2" xfId="12670"/>
    <cellStyle name="20% - Accent3 2 4 6 2 2 2" xfId="23562"/>
    <cellStyle name="20% - Accent3 2 4 6 2 2 2 2" xfId="41440"/>
    <cellStyle name="20% - Accent3 2 4 6 2 2 3" xfId="32503"/>
    <cellStyle name="20% - Accent3 2 4 6 2 2 4" xfId="56066"/>
    <cellStyle name="20% - Accent3 2 4 6 2 3" xfId="14889"/>
    <cellStyle name="20% - Accent3 2 4 6 2 3 2" xfId="25781"/>
    <cellStyle name="20% - Accent3 2 4 6 2 3 2 2" xfId="43659"/>
    <cellStyle name="20% - Accent3 2 4 6 2 3 3" xfId="34722"/>
    <cellStyle name="20% - Accent3 2 4 6 2 4" xfId="17333"/>
    <cellStyle name="20% - Accent3 2 4 6 2 4 2" xfId="28000"/>
    <cellStyle name="20% - Accent3 2 4 6 2 4 2 2" xfId="45878"/>
    <cellStyle name="20% - Accent3 2 4 6 2 4 3" xfId="36941"/>
    <cellStyle name="20% - Accent3 2 4 6 2 5" xfId="21343"/>
    <cellStyle name="20% - Accent3 2 4 6 2 5 2" xfId="39221"/>
    <cellStyle name="20% - Accent3 2 4 6 2 6" xfId="30284"/>
    <cellStyle name="20% - Accent3 2 4 6 2 7" xfId="50732"/>
    <cellStyle name="20% - Accent3 2 4 6 3" xfId="9509"/>
    <cellStyle name="20% - Accent3 2 4 6 3 2" xfId="11937"/>
    <cellStyle name="20% - Accent3 2 4 6 3 2 2" xfId="22829"/>
    <cellStyle name="20% - Accent3 2 4 6 3 2 2 2" xfId="40707"/>
    <cellStyle name="20% - Accent3 2 4 6 3 2 3" xfId="31770"/>
    <cellStyle name="20% - Accent3 2 4 6 3 3" xfId="14156"/>
    <cellStyle name="20% - Accent3 2 4 6 3 3 2" xfId="25048"/>
    <cellStyle name="20% - Accent3 2 4 6 3 3 2 2" xfId="42926"/>
    <cellStyle name="20% - Accent3 2 4 6 3 3 3" xfId="33989"/>
    <cellStyle name="20% - Accent3 2 4 6 3 4" xfId="16600"/>
    <cellStyle name="20% - Accent3 2 4 6 3 4 2" xfId="27267"/>
    <cellStyle name="20% - Accent3 2 4 6 3 4 2 2" xfId="45145"/>
    <cellStyle name="20% - Accent3 2 4 6 3 4 3" xfId="36208"/>
    <cellStyle name="20% - Accent3 2 4 6 3 5" xfId="20610"/>
    <cellStyle name="20% - Accent3 2 4 6 3 5 2" xfId="38488"/>
    <cellStyle name="20% - Accent3 2 4 6 3 6" xfId="29551"/>
    <cellStyle name="20% - Accent3 2 4 6 3 7" xfId="53625"/>
    <cellStyle name="20% - Accent3 2 4 6 4" xfId="10987"/>
    <cellStyle name="20% - Accent3 2 4 6 4 2" xfId="22086"/>
    <cellStyle name="20% - Accent3 2 4 6 4 2 2" xfId="39964"/>
    <cellStyle name="20% - Accent3 2 4 6 4 3" xfId="31027"/>
    <cellStyle name="20% - Accent3 2 4 6 4 4" xfId="47573"/>
    <cellStyle name="20% - Accent3 2 4 6 5" xfId="13413"/>
    <cellStyle name="20% - Accent3 2 4 6 5 2" xfId="24305"/>
    <cellStyle name="20% - Accent3 2 4 6 5 2 2" xfId="42183"/>
    <cellStyle name="20% - Accent3 2 4 6 5 3" xfId="33246"/>
    <cellStyle name="20% - Accent3 2 4 6 6" xfId="15634"/>
    <cellStyle name="20% - Accent3 2 4 6 6 2" xfId="26524"/>
    <cellStyle name="20% - Accent3 2 4 6 6 2 2" xfId="44402"/>
    <cellStyle name="20% - Accent3 2 4 6 6 3" xfId="35465"/>
    <cellStyle name="20% - Accent3 2 4 6 7" xfId="19867"/>
    <cellStyle name="20% - Accent3 2 4 6 7 2" xfId="37745"/>
    <cellStyle name="20% - Accent3 2 4 6 8" xfId="28796"/>
    <cellStyle name="20% - Accent3 2 4 6 9" xfId="46757"/>
    <cellStyle name="20% - Accent3 2 4 7" xfId="5131"/>
    <cellStyle name="20% - Accent3 2 4 7 2" xfId="10243"/>
    <cellStyle name="20% - Accent3 2 4 7 2 2" xfId="12671"/>
    <cellStyle name="20% - Accent3 2 4 7 2 2 2" xfId="23563"/>
    <cellStyle name="20% - Accent3 2 4 7 2 2 2 2" xfId="41441"/>
    <cellStyle name="20% - Accent3 2 4 7 2 2 3" xfId="32504"/>
    <cellStyle name="20% - Accent3 2 4 7 2 2 4" xfId="56067"/>
    <cellStyle name="20% - Accent3 2 4 7 2 3" xfId="14890"/>
    <cellStyle name="20% - Accent3 2 4 7 2 3 2" xfId="25782"/>
    <cellStyle name="20% - Accent3 2 4 7 2 3 2 2" xfId="43660"/>
    <cellStyle name="20% - Accent3 2 4 7 2 3 3" xfId="34723"/>
    <cellStyle name="20% - Accent3 2 4 7 2 4" xfId="17334"/>
    <cellStyle name="20% - Accent3 2 4 7 2 4 2" xfId="28001"/>
    <cellStyle name="20% - Accent3 2 4 7 2 4 2 2" xfId="45879"/>
    <cellStyle name="20% - Accent3 2 4 7 2 4 3" xfId="36942"/>
    <cellStyle name="20% - Accent3 2 4 7 2 5" xfId="21344"/>
    <cellStyle name="20% - Accent3 2 4 7 2 5 2" xfId="39222"/>
    <cellStyle name="20% - Accent3 2 4 7 2 6" xfId="30285"/>
    <cellStyle name="20% - Accent3 2 4 7 2 7" xfId="50733"/>
    <cellStyle name="20% - Accent3 2 4 7 3" xfId="9510"/>
    <cellStyle name="20% - Accent3 2 4 7 3 2" xfId="11938"/>
    <cellStyle name="20% - Accent3 2 4 7 3 2 2" xfId="22830"/>
    <cellStyle name="20% - Accent3 2 4 7 3 2 2 2" xfId="40708"/>
    <cellStyle name="20% - Accent3 2 4 7 3 2 3" xfId="31771"/>
    <cellStyle name="20% - Accent3 2 4 7 3 3" xfId="14157"/>
    <cellStyle name="20% - Accent3 2 4 7 3 3 2" xfId="25049"/>
    <cellStyle name="20% - Accent3 2 4 7 3 3 2 2" xfId="42927"/>
    <cellStyle name="20% - Accent3 2 4 7 3 3 3" xfId="33990"/>
    <cellStyle name="20% - Accent3 2 4 7 3 4" xfId="16601"/>
    <cellStyle name="20% - Accent3 2 4 7 3 4 2" xfId="27268"/>
    <cellStyle name="20% - Accent3 2 4 7 3 4 2 2" xfId="45146"/>
    <cellStyle name="20% - Accent3 2 4 7 3 4 3" xfId="36209"/>
    <cellStyle name="20% - Accent3 2 4 7 3 5" xfId="20611"/>
    <cellStyle name="20% - Accent3 2 4 7 3 5 2" xfId="38489"/>
    <cellStyle name="20% - Accent3 2 4 7 3 6" xfId="29552"/>
    <cellStyle name="20% - Accent3 2 4 7 3 7" xfId="53626"/>
    <cellStyle name="20% - Accent3 2 4 7 4" xfId="10988"/>
    <cellStyle name="20% - Accent3 2 4 7 4 2" xfId="22087"/>
    <cellStyle name="20% - Accent3 2 4 7 4 2 2" xfId="39965"/>
    <cellStyle name="20% - Accent3 2 4 7 4 3" xfId="31028"/>
    <cellStyle name="20% - Accent3 2 4 7 4 4" xfId="47574"/>
    <cellStyle name="20% - Accent3 2 4 7 5" xfId="13414"/>
    <cellStyle name="20% - Accent3 2 4 7 5 2" xfId="24306"/>
    <cellStyle name="20% - Accent3 2 4 7 5 2 2" xfId="42184"/>
    <cellStyle name="20% - Accent3 2 4 7 5 3" xfId="33247"/>
    <cellStyle name="20% - Accent3 2 4 7 6" xfId="15635"/>
    <cellStyle name="20% - Accent3 2 4 7 6 2" xfId="26525"/>
    <cellStyle name="20% - Accent3 2 4 7 6 2 2" xfId="44403"/>
    <cellStyle name="20% - Accent3 2 4 7 6 3" xfId="35466"/>
    <cellStyle name="20% - Accent3 2 4 7 7" xfId="19868"/>
    <cellStyle name="20% - Accent3 2 4 7 7 2" xfId="37746"/>
    <cellStyle name="20% - Accent3 2 4 7 8" xfId="28797"/>
    <cellStyle name="20% - Accent3 2 4 7 9" xfId="46758"/>
    <cellStyle name="20% - Accent3 2 4 8" xfId="5132"/>
    <cellStyle name="20% - Accent3 2 4 8 2" xfId="10244"/>
    <cellStyle name="20% - Accent3 2 4 8 2 2" xfId="12672"/>
    <cellStyle name="20% - Accent3 2 4 8 2 2 2" xfId="23564"/>
    <cellStyle name="20% - Accent3 2 4 8 2 2 2 2" xfId="41442"/>
    <cellStyle name="20% - Accent3 2 4 8 2 2 3" xfId="32505"/>
    <cellStyle name="20% - Accent3 2 4 8 2 2 4" xfId="56068"/>
    <cellStyle name="20% - Accent3 2 4 8 2 3" xfId="14891"/>
    <cellStyle name="20% - Accent3 2 4 8 2 3 2" xfId="25783"/>
    <cellStyle name="20% - Accent3 2 4 8 2 3 2 2" xfId="43661"/>
    <cellStyle name="20% - Accent3 2 4 8 2 3 3" xfId="34724"/>
    <cellStyle name="20% - Accent3 2 4 8 2 4" xfId="17335"/>
    <cellStyle name="20% - Accent3 2 4 8 2 4 2" xfId="28002"/>
    <cellStyle name="20% - Accent3 2 4 8 2 4 2 2" xfId="45880"/>
    <cellStyle name="20% - Accent3 2 4 8 2 4 3" xfId="36943"/>
    <cellStyle name="20% - Accent3 2 4 8 2 5" xfId="21345"/>
    <cellStyle name="20% - Accent3 2 4 8 2 5 2" xfId="39223"/>
    <cellStyle name="20% - Accent3 2 4 8 2 6" xfId="30286"/>
    <cellStyle name="20% - Accent3 2 4 8 2 7" xfId="50734"/>
    <cellStyle name="20% - Accent3 2 4 8 3" xfId="9511"/>
    <cellStyle name="20% - Accent3 2 4 8 3 2" xfId="11939"/>
    <cellStyle name="20% - Accent3 2 4 8 3 2 2" xfId="22831"/>
    <cellStyle name="20% - Accent3 2 4 8 3 2 2 2" xfId="40709"/>
    <cellStyle name="20% - Accent3 2 4 8 3 2 3" xfId="31772"/>
    <cellStyle name="20% - Accent3 2 4 8 3 3" xfId="14158"/>
    <cellStyle name="20% - Accent3 2 4 8 3 3 2" xfId="25050"/>
    <cellStyle name="20% - Accent3 2 4 8 3 3 2 2" xfId="42928"/>
    <cellStyle name="20% - Accent3 2 4 8 3 3 3" xfId="33991"/>
    <cellStyle name="20% - Accent3 2 4 8 3 4" xfId="16602"/>
    <cellStyle name="20% - Accent3 2 4 8 3 4 2" xfId="27269"/>
    <cellStyle name="20% - Accent3 2 4 8 3 4 2 2" xfId="45147"/>
    <cellStyle name="20% - Accent3 2 4 8 3 4 3" xfId="36210"/>
    <cellStyle name="20% - Accent3 2 4 8 3 5" xfId="20612"/>
    <cellStyle name="20% - Accent3 2 4 8 3 5 2" xfId="38490"/>
    <cellStyle name="20% - Accent3 2 4 8 3 6" xfId="29553"/>
    <cellStyle name="20% - Accent3 2 4 8 3 7" xfId="53627"/>
    <cellStyle name="20% - Accent3 2 4 8 4" xfId="10989"/>
    <cellStyle name="20% - Accent3 2 4 8 4 2" xfId="22088"/>
    <cellStyle name="20% - Accent3 2 4 8 4 2 2" xfId="39966"/>
    <cellStyle name="20% - Accent3 2 4 8 4 3" xfId="31029"/>
    <cellStyle name="20% - Accent3 2 4 8 4 4" xfId="47575"/>
    <cellStyle name="20% - Accent3 2 4 8 5" xfId="13415"/>
    <cellStyle name="20% - Accent3 2 4 8 5 2" xfId="24307"/>
    <cellStyle name="20% - Accent3 2 4 8 5 2 2" xfId="42185"/>
    <cellStyle name="20% - Accent3 2 4 8 5 3" xfId="33248"/>
    <cellStyle name="20% - Accent3 2 4 8 6" xfId="15636"/>
    <cellStyle name="20% - Accent3 2 4 8 6 2" xfId="26526"/>
    <cellStyle name="20% - Accent3 2 4 8 6 2 2" xfId="44404"/>
    <cellStyle name="20% - Accent3 2 4 8 6 3" xfId="35467"/>
    <cellStyle name="20% - Accent3 2 4 8 7" xfId="19869"/>
    <cellStyle name="20% - Accent3 2 4 8 7 2" xfId="37747"/>
    <cellStyle name="20% - Accent3 2 4 8 8" xfId="28798"/>
    <cellStyle name="20% - Accent3 2 4 8 9" xfId="46759"/>
    <cellStyle name="20% - Accent3 2 4 9" xfId="5133"/>
    <cellStyle name="20% - Accent3 2 4 9 2" xfId="10245"/>
    <cellStyle name="20% - Accent3 2 4 9 2 2" xfId="12673"/>
    <cellStyle name="20% - Accent3 2 4 9 2 2 2" xfId="23565"/>
    <cellStyle name="20% - Accent3 2 4 9 2 2 2 2" xfId="41443"/>
    <cellStyle name="20% - Accent3 2 4 9 2 2 3" xfId="32506"/>
    <cellStyle name="20% - Accent3 2 4 9 2 2 4" xfId="56069"/>
    <cellStyle name="20% - Accent3 2 4 9 2 3" xfId="14892"/>
    <cellStyle name="20% - Accent3 2 4 9 2 3 2" xfId="25784"/>
    <cellStyle name="20% - Accent3 2 4 9 2 3 2 2" xfId="43662"/>
    <cellStyle name="20% - Accent3 2 4 9 2 3 3" xfId="34725"/>
    <cellStyle name="20% - Accent3 2 4 9 2 4" xfId="17336"/>
    <cellStyle name="20% - Accent3 2 4 9 2 4 2" xfId="28003"/>
    <cellStyle name="20% - Accent3 2 4 9 2 4 2 2" xfId="45881"/>
    <cellStyle name="20% - Accent3 2 4 9 2 4 3" xfId="36944"/>
    <cellStyle name="20% - Accent3 2 4 9 2 5" xfId="21346"/>
    <cellStyle name="20% - Accent3 2 4 9 2 5 2" xfId="39224"/>
    <cellStyle name="20% - Accent3 2 4 9 2 6" xfId="30287"/>
    <cellStyle name="20% - Accent3 2 4 9 2 7" xfId="50735"/>
    <cellStyle name="20% - Accent3 2 4 9 3" xfId="9512"/>
    <cellStyle name="20% - Accent3 2 4 9 3 2" xfId="11940"/>
    <cellStyle name="20% - Accent3 2 4 9 3 2 2" xfId="22832"/>
    <cellStyle name="20% - Accent3 2 4 9 3 2 2 2" xfId="40710"/>
    <cellStyle name="20% - Accent3 2 4 9 3 2 3" xfId="31773"/>
    <cellStyle name="20% - Accent3 2 4 9 3 3" xfId="14159"/>
    <cellStyle name="20% - Accent3 2 4 9 3 3 2" xfId="25051"/>
    <cellStyle name="20% - Accent3 2 4 9 3 3 2 2" xfId="42929"/>
    <cellStyle name="20% - Accent3 2 4 9 3 3 3" xfId="33992"/>
    <cellStyle name="20% - Accent3 2 4 9 3 4" xfId="16603"/>
    <cellStyle name="20% - Accent3 2 4 9 3 4 2" xfId="27270"/>
    <cellStyle name="20% - Accent3 2 4 9 3 4 2 2" xfId="45148"/>
    <cellStyle name="20% - Accent3 2 4 9 3 4 3" xfId="36211"/>
    <cellStyle name="20% - Accent3 2 4 9 3 5" xfId="20613"/>
    <cellStyle name="20% - Accent3 2 4 9 3 5 2" xfId="38491"/>
    <cellStyle name="20% - Accent3 2 4 9 3 6" xfId="29554"/>
    <cellStyle name="20% - Accent3 2 4 9 3 7" xfId="53628"/>
    <cellStyle name="20% - Accent3 2 4 9 4" xfId="10990"/>
    <cellStyle name="20% - Accent3 2 4 9 4 2" xfId="22089"/>
    <cellStyle name="20% - Accent3 2 4 9 4 2 2" xfId="39967"/>
    <cellStyle name="20% - Accent3 2 4 9 4 3" xfId="31030"/>
    <cellStyle name="20% - Accent3 2 4 9 4 4" xfId="47576"/>
    <cellStyle name="20% - Accent3 2 4 9 5" xfId="13416"/>
    <cellStyle name="20% - Accent3 2 4 9 5 2" xfId="24308"/>
    <cellStyle name="20% - Accent3 2 4 9 5 2 2" xfId="42186"/>
    <cellStyle name="20% - Accent3 2 4 9 5 3" xfId="33249"/>
    <cellStyle name="20% - Accent3 2 4 9 6" xfId="15637"/>
    <cellStyle name="20% - Accent3 2 4 9 6 2" xfId="26527"/>
    <cellStyle name="20% - Accent3 2 4 9 6 2 2" xfId="44405"/>
    <cellStyle name="20% - Accent3 2 4 9 6 3" xfId="35468"/>
    <cellStyle name="20% - Accent3 2 4 9 7" xfId="19870"/>
    <cellStyle name="20% - Accent3 2 4 9 7 2" xfId="37748"/>
    <cellStyle name="20% - Accent3 2 4 9 8" xfId="28799"/>
    <cellStyle name="20% - Accent3 2 4 9 9" xfId="46760"/>
    <cellStyle name="20% - Accent3 2 5" xfId="5134"/>
    <cellStyle name="20% - Accent3 2 5 10" xfId="10246"/>
    <cellStyle name="20% - Accent3 2 5 10 2" xfId="12674"/>
    <cellStyle name="20% - Accent3 2 5 10 2 2" xfId="23566"/>
    <cellStyle name="20% - Accent3 2 5 10 2 2 2" xfId="41444"/>
    <cellStyle name="20% - Accent3 2 5 10 2 3" xfId="32507"/>
    <cellStyle name="20% - Accent3 2 5 10 2 4" xfId="56070"/>
    <cellStyle name="20% - Accent3 2 5 10 3" xfId="14893"/>
    <cellStyle name="20% - Accent3 2 5 10 3 2" xfId="25785"/>
    <cellStyle name="20% - Accent3 2 5 10 3 2 2" xfId="43663"/>
    <cellStyle name="20% - Accent3 2 5 10 3 3" xfId="34726"/>
    <cellStyle name="20% - Accent3 2 5 10 4" xfId="17337"/>
    <cellStyle name="20% - Accent3 2 5 10 4 2" xfId="28004"/>
    <cellStyle name="20% - Accent3 2 5 10 4 2 2" xfId="45882"/>
    <cellStyle name="20% - Accent3 2 5 10 4 3" xfId="36945"/>
    <cellStyle name="20% - Accent3 2 5 10 5" xfId="21347"/>
    <cellStyle name="20% - Accent3 2 5 10 5 2" xfId="39225"/>
    <cellStyle name="20% - Accent3 2 5 10 6" xfId="30288"/>
    <cellStyle name="20% - Accent3 2 5 10 7" xfId="50736"/>
    <cellStyle name="20% - Accent3 2 5 11" xfId="9513"/>
    <cellStyle name="20% - Accent3 2 5 11 2" xfId="11941"/>
    <cellStyle name="20% - Accent3 2 5 11 2 2" xfId="22833"/>
    <cellStyle name="20% - Accent3 2 5 11 2 2 2" xfId="40711"/>
    <cellStyle name="20% - Accent3 2 5 11 2 3" xfId="31774"/>
    <cellStyle name="20% - Accent3 2 5 11 3" xfId="14160"/>
    <cellStyle name="20% - Accent3 2 5 11 3 2" xfId="25052"/>
    <cellStyle name="20% - Accent3 2 5 11 3 2 2" xfId="42930"/>
    <cellStyle name="20% - Accent3 2 5 11 3 3" xfId="33993"/>
    <cellStyle name="20% - Accent3 2 5 11 4" xfId="16604"/>
    <cellStyle name="20% - Accent3 2 5 11 4 2" xfId="27271"/>
    <cellStyle name="20% - Accent3 2 5 11 4 2 2" xfId="45149"/>
    <cellStyle name="20% - Accent3 2 5 11 4 3" xfId="36212"/>
    <cellStyle name="20% - Accent3 2 5 11 5" xfId="20614"/>
    <cellStyle name="20% - Accent3 2 5 11 5 2" xfId="38492"/>
    <cellStyle name="20% - Accent3 2 5 11 6" xfId="29555"/>
    <cellStyle name="20% - Accent3 2 5 11 7" xfId="53629"/>
    <cellStyle name="20% - Accent3 2 5 12" xfId="10991"/>
    <cellStyle name="20% - Accent3 2 5 12 2" xfId="22090"/>
    <cellStyle name="20% - Accent3 2 5 12 2 2" xfId="39968"/>
    <cellStyle name="20% - Accent3 2 5 12 3" xfId="31031"/>
    <cellStyle name="20% - Accent3 2 5 12 4" xfId="47577"/>
    <cellStyle name="20% - Accent3 2 5 13" xfId="13417"/>
    <cellStyle name="20% - Accent3 2 5 13 2" xfId="24309"/>
    <cellStyle name="20% - Accent3 2 5 13 2 2" xfId="42187"/>
    <cellStyle name="20% - Accent3 2 5 13 3" xfId="33250"/>
    <cellStyle name="20% - Accent3 2 5 14" xfId="15638"/>
    <cellStyle name="20% - Accent3 2 5 14 2" xfId="26528"/>
    <cellStyle name="20% - Accent3 2 5 14 2 2" xfId="44406"/>
    <cellStyle name="20% - Accent3 2 5 14 3" xfId="35469"/>
    <cellStyle name="20% - Accent3 2 5 15" xfId="19871"/>
    <cellStyle name="20% - Accent3 2 5 15 2" xfId="37749"/>
    <cellStyle name="20% - Accent3 2 5 16" xfId="28800"/>
    <cellStyle name="20% - Accent3 2 5 17" xfId="46761"/>
    <cellStyle name="20% - Accent3 2 5 2" xfId="5135"/>
    <cellStyle name="20% - Accent3 2 5 2 2" xfId="10247"/>
    <cellStyle name="20% - Accent3 2 5 2 2 2" xfId="12675"/>
    <cellStyle name="20% - Accent3 2 5 2 2 2 2" xfId="23567"/>
    <cellStyle name="20% - Accent3 2 5 2 2 2 2 2" xfId="41445"/>
    <cellStyle name="20% - Accent3 2 5 2 2 2 3" xfId="32508"/>
    <cellStyle name="20% - Accent3 2 5 2 2 2 4" xfId="56071"/>
    <cellStyle name="20% - Accent3 2 5 2 2 3" xfId="14894"/>
    <cellStyle name="20% - Accent3 2 5 2 2 3 2" xfId="25786"/>
    <cellStyle name="20% - Accent3 2 5 2 2 3 2 2" xfId="43664"/>
    <cellStyle name="20% - Accent3 2 5 2 2 3 3" xfId="34727"/>
    <cellStyle name="20% - Accent3 2 5 2 2 4" xfId="17338"/>
    <cellStyle name="20% - Accent3 2 5 2 2 4 2" xfId="28005"/>
    <cellStyle name="20% - Accent3 2 5 2 2 4 2 2" xfId="45883"/>
    <cellStyle name="20% - Accent3 2 5 2 2 4 3" xfId="36946"/>
    <cellStyle name="20% - Accent3 2 5 2 2 5" xfId="21348"/>
    <cellStyle name="20% - Accent3 2 5 2 2 5 2" xfId="39226"/>
    <cellStyle name="20% - Accent3 2 5 2 2 6" xfId="30289"/>
    <cellStyle name="20% - Accent3 2 5 2 2 7" xfId="50737"/>
    <cellStyle name="20% - Accent3 2 5 2 3" xfId="9514"/>
    <cellStyle name="20% - Accent3 2 5 2 3 2" xfId="11942"/>
    <cellStyle name="20% - Accent3 2 5 2 3 2 2" xfId="22834"/>
    <cellStyle name="20% - Accent3 2 5 2 3 2 2 2" xfId="40712"/>
    <cellStyle name="20% - Accent3 2 5 2 3 2 3" xfId="31775"/>
    <cellStyle name="20% - Accent3 2 5 2 3 3" xfId="14161"/>
    <cellStyle name="20% - Accent3 2 5 2 3 3 2" xfId="25053"/>
    <cellStyle name="20% - Accent3 2 5 2 3 3 2 2" xfId="42931"/>
    <cellStyle name="20% - Accent3 2 5 2 3 3 3" xfId="33994"/>
    <cellStyle name="20% - Accent3 2 5 2 3 4" xfId="16605"/>
    <cellStyle name="20% - Accent3 2 5 2 3 4 2" xfId="27272"/>
    <cellStyle name="20% - Accent3 2 5 2 3 4 2 2" xfId="45150"/>
    <cellStyle name="20% - Accent3 2 5 2 3 4 3" xfId="36213"/>
    <cellStyle name="20% - Accent3 2 5 2 3 5" xfId="20615"/>
    <cellStyle name="20% - Accent3 2 5 2 3 5 2" xfId="38493"/>
    <cellStyle name="20% - Accent3 2 5 2 3 6" xfId="29556"/>
    <cellStyle name="20% - Accent3 2 5 2 3 7" xfId="53630"/>
    <cellStyle name="20% - Accent3 2 5 2 4" xfId="10992"/>
    <cellStyle name="20% - Accent3 2 5 2 4 2" xfId="22091"/>
    <cellStyle name="20% - Accent3 2 5 2 4 2 2" xfId="39969"/>
    <cellStyle name="20% - Accent3 2 5 2 4 3" xfId="31032"/>
    <cellStyle name="20% - Accent3 2 5 2 4 4" xfId="47578"/>
    <cellStyle name="20% - Accent3 2 5 2 5" xfId="13418"/>
    <cellStyle name="20% - Accent3 2 5 2 5 2" xfId="24310"/>
    <cellStyle name="20% - Accent3 2 5 2 5 2 2" xfId="42188"/>
    <cellStyle name="20% - Accent3 2 5 2 5 3" xfId="33251"/>
    <cellStyle name="20% - Accent3 2 5 2 6" xfId="15639"/>
    <cellStyle name="20% - Accent3 2 5 2 6 2" xfId="26529"/>
    <cellStyle name="20% - Accent3 2 5 2 6 2 2" xfId="44407"/>
    <cellStyle name="20% - Accent3 2 5 2 6 3" xfId="35470"/>
    <cellStyle name="20% - Accent3 2 5 2 7" xfId="19872"/>
    <cellStyle name="20% - Accent3 2 5 2 7 2" xfId="37750"/>
    <cellStyle name="20% - Accent3 2 5 2 8" xfId="28801"/>
    <cellStyle name="20% - Accent3 2 5 2 9" xfId="46762"/>
    <cellStyle name="20% - Accent3 2 5 3" xfId="5136"/>
    <cellStyle name="20% - Accent3 2 5 3 2" xfId="10248"/>
    <cellStyle name="20% - Accent3 2 5 3 2 2" xfId="12676"/>
    <cellStyle name="20% - Accent3 2 5 3 2 2 2" xfId="23568"/>
    <cellStyle name="20% - Accent3 2 5 3 2 2 2 2" xfId="41446"/>
    <cellStyle name="20% - Accent3 2 5 3 2 2 3" xfId="32509"/>
    <cellStyle name="20% - Accent3 2 5 3 2 2 4" xfId="56072"/>
    <cellStyle name="20% - Accent3 2 5 3 2 3" xfId="14895"/>
    <cellStyle name="20% - Accent3 2 5 3 2 3 2" xfId="25787"/>
    <cellStyle name="20% - Accent3 2 5 3 2 3 2 2" xfId="43665"/>
    <cellStyle name="20% - Accent3 2 5 3 2 3 3" xfId="34728"/>
    <cellStyle name="20% - Accent3 2 5 3 2 4" xfId="17339"/>
    <cellStyle name="20% - Accent3 2 5 3 2 4 2" xfId="28006"/>
    <cellStyle name="20% - Accent3 2 5 3 2 4 2 2" xfId="45884"/>
    <cellStyle name="20% - Accent3 2 5 3 2 4 3" xfId="36947"/>
    <cellStyle name="20% - Accent3 2 5 3 2 5" xfId="21349"/>
    <cellStyle name="20% - Accent3 2 5 3 2 5 2" xfId="39227"/>
    <cellStyle name="20% - Accent3 2 5 3 2 6" xfId="30290"/>
    <cellStyle name="20% - Accent3 2 5 3 2 7" xfId="50738"/>
    <cellStyle name="20% - Accent3 2 5 3 3" xfId="9515"/>
    <cellStyle name="20% - Accent3 2 5 3 3 2" xfId="11943"/>
    <cellStyle name="20% - Accent3 2 5 3 3 2 2" xfId="22835"/>
    <cellStyle name="20% - Accent3 2 5 3 3 2 2 2" xfId="40713"/>
    <cellStyle name="20% - Accent3 2 5 3 3 2 3" xfId="31776"/>
    <cellStyle name="20% - Accent3 2 5 3 3 3" xfId="14162"/>
    <cellStyle name="20% - Accent3 2 5 3 3 3 2" xfId="25054"/>
    <cellStyle name="20% - Accent3 2 5 3 3 3 2 2" xfId="42932"/>
    <cellStyle name="20% - Accent3 2 5 3 3 3 3" xfId="33995"/>
    <cellStyle name="20% - Accent3 2 5 3 3 4" xfId="16606"/>
    <cellStyle name="20% - Accent3 2 5 3 3 4 2" xfId="27273"/>
    <cellStyle name="20% - Accent3 2 5 3 3 4 2 2" xfId="45151"/>
    <cellStyle name="20% - Accent3 2 5 3 3 4 3" xfId="36214"/>
    <cellStyle name="20% - Accent3 2 5 3 3 5" xfId="20616"/>
    <cellStyle name="20% - Accent3 2 5 3 3 5 2" xfId="38494"/>
    <cellStyle name="20% - Accent3 2 5 3 3 6" xfId="29557"/>
    <cellStyle name="20% - Accent3 2 5 3 3 7" xfId="53631"/>
    <cellStyle name="20% - Accent3 2 5 3 4" xfId="10993"/>
    <cellStyle name="20% - Accent3 2 5 3 4 2" xfId="22092"/>
    <cellStyle name="20% - Accent3 2 5 3 4 2 2" xfId="39970"/>
    <cellStyle name="20% - Accent3 2 5 3 4 3" xfId="31033"/>
    <cellStyle name="20% - Accent3 2 5 3 4 4" xfId="47579"/>
    <cellStyle name="20% - Accent3 2 5 3 5" xfId="13419"/>
    <cellStyle name="20% - Accent3 2 5 3 5 2" xfId="24311"/>
    <cellStyle name="20% - Accent3 2 5 3 5 2 2" xfId="42189"/>
    <cellStyle name="20% - Accent3 2 5 3 5 3" xfId="33252"/>
    <cellStyle name="20% - Accent3 2 5 3 6" xfId="15640"/>
    <cellStyle name="20% - Accent3 2 5 3 6 2" xfId="26530"/>
    <cellStyle name="20% - Accent3 2 5 3 6 2 2" xfId="44408"/>
    <cellStyle name="20% - Accent3 2 5 3 6 3" xfId="35471"/>
    <cellStyle name="20% - Accent3 2 5 3 7" xfId="19873"/>
    <cellStyle name="20% - Accent3 2 5 3 7 2" xfId="37751"/>
    <cellStyle name="20% - Accent3 2 5 3 8" xfId="28802"/>
    <cellStyle name="20% - Accent3 2 5 3 9" xfId="46763"/>
    <cellStyle name="20% - Accent3 2 5 4" xfId="5137"/>
    <cellStyle name="20% - Accent3 2 5 4 2" xfId="10249"/>
    <cellStyle name="20% - Accent3 2 5 4 2 2" xfId="12677"/>
    <cellStyle name="20% - Accent3 2 5 4 2 2 2" xfId="23569"/>
    <cellStyle name="20% - Accent3 2 5 4 2 2 2 2" xfId="41447"/>
    <cellStyle name="20% - Accent3 2 5 4 2 2 3" xfId="32510"/>
    <cellStyle name="20% - Accent3 2 5 4 2 2 4" xfId="56073"/>
    <cellStyle name="20% - Accent3 2 5 4 2 3" xfId="14896"/>
    <cellStyle name="20% - Accent3 2 5 4 2 3 2" xfId="25788"/>
    <cellStyle name="20% - Accent3 2 5 4 2 3 2 2" xfId="43666"/>
    <cellStyle name="20% - Accent3 2 5 4 2 3 3" xfId="34729"/>
    <cellStyle name="20% - Accent3 2 5 4 2 4" xfId="17340"/>
    <cellStyle name="20% - Accent3 2 5 4 2 4 2" xfId="28007"/>
    <cellStyle name="20% - Accent3 2 5 4 2 4 2 2" xfId="45885"/>
    <cellStyle name="20% - Accent3 2 5 4 2 4 3" xfId="36948"/>
    <cellStyle name="20% - Accent3 2 5 4 2 5" xfId="21350"/>
    <cellStyle name="20% - Accent3 2 5 4 2 5 2" xfId="39228"/>
    <cellStyle name="20% - Accent3 2 5 4 2 6" xfId="30291"/>
    <cellStyle name="20% - Accent3 2 5 4 2 7" xfId="50739"/>
    <cellStyle name="20% - Accent3 2 5 4 3" xfId="9516"/>
    <cellStyle name="20% - Accent3 2 5 4 3 2" xfId="11944"/>
    <cellStyle name="20% - Accent3 2 5 4 3 2 2" xfId="22836"/>
    <cellStyle name="20% - Accent3 2 5 4 3 2 2 2" xfId="40714"/>
    <cellStyle name="20% - Accent3 2 5 4 3 2 3" xfId="31777"/>
    <cellStyle name="20% - Accent3 2 5 4 3 3" xfId="14163"/>
    <cellStyle name="20% - Accent3 2 5 4 3 3 2" xfId="25055"/>
    <cellStyle name="20% - Accent3 2 5 4 3 3 2 2" xfId="42933"/>
    <cellStyle name="20% - Accent3 2 5 4 3 3 3" xfId="33996"/>
    <cellStyle name="20% - Accent3 2 5 4 3 4" xfId="16607"/>
    <cellStyle name="20% - Accent3 2 5 4 3 4 2" xfId="27274"/>
    <cellStyle name="20% - Accent3 2 5 4 3 4 2 2" xfId="45152"/>
    <cellStyle name="20% - Accent3 2 5 4 3 4 3" xfId="36215"/>
    <cellStyle name="20% - Accent3 2 5 4 3 5" xfId="20617"/>
    <cellStyle name="20% - Accent3 2 5 4 3 5 2" xfId="38495"/>
    <cellStyle name="20% - Accent3 2 5 4 3 6" xfId="29558"/>
    <cellStyle name="20% - Accent3 2 5 4 3 7" xfId="53632"/>
    <cellStyle name="20% - Accent3 2 5 4 4" xfId="10994"/>
    <cellStyle name="20% - Accent3 2 5 4 4 2" xfId="22093"/>
    <cellStyle name="20% - Accent3 2 5 4 4 2 2" xfId="39971"/>
    <cellStyle name="20% - Accent3 2 5 4 4 3" xfId="31034"/>
    <cellStyle name="20% - Accent3 2 5 4 4 4" xfId="47580"/>
    <cellStyle name="20% - Accent3 2 5 4 5" xfId="13420"/>
    <cellStyle name="20% - Accent3 2 5 4 5 2" xfId="24312"/>
    <cellStyle name="20% - Accent3 2 5 4 5 2 2" xfId="42190"/>
    <cellStyle name="20% - Accent3 2 5 4 5 3" xfId="33253"/>
    <cellStyle name="20% - Accent3 2 5 4 6" xfId="15641"/>
    <cellStyle name="20% - Accent3 2 5 4 6 2" xfId="26531"/>
    <cellStyle name="20% - Accent3 2 5 4 6 2 2" xfId="44409"/>
    <cellStyle name="20% - Accent3 2 5 4 6 3" xfId="35472"/>
    <cellStyle name="20% - Accent3 2 5 4 7" xfId="19874"/>
    <cellStyle name="20% - Accent3 2 5 4 7 2" xfId="37752"/>
    <cellStyle name="20% - Accent3 2 5 4 8" xfId="28803"/>
    <cellStyle name="20% - Accent3 2 5 4 9" xfId="46764"/>
    <cellStyle name="20% - Accent3 2 5 5" xfId="5138"/>
    <cellStyle name="20% - Accent3 2 5 5 2" xfId="10250"/>
    <cellStyle name="20% - Accent3 2 5 5 2 2" xfId="12678"/>
    <cellStyle name="20% - Accent3 2 5 5 2 2 2" xfId="23570"/>
    <cellStyle name="20% - Accent3 2 5 5 2 2 2 2" xfId="41448"/>
    <cellStyle name="20% - Accent3 2 5 5 2 2 3" xfId="32511"/>
    <cellStyle name="20% - Accent3 2 5 5 2 2 4" xfId="56074"/>
    <cellStyle name="20% - Accent3 2 5 5 2 3" xfId="14897"/>
    <cellStyle name="20% - Accent3 2 5 5 2 3 2" xfId="25789"/>
    <cellStyle name="20% - Accent3 2 5 5 2 3 2 2" xfId="43667"/>
    <cellStyle name="20% - Accent3 2 5 5 2 3 3" xfId="34730"/>
    <cellStyle name="20% - Accent3 2 5 5 2 4" xfId="17341"/>
    <cellStyle name="20% - Accent3 2 5 5 2 4 2" xfId="28008"/>
    <cellStyle name="20% - Accent3 2 5 5 2 4 2 2" xfId="45886"/>
    <cellStyle name="20% - Accent3 2 5 5 2 4 3" xfId="36949"/>
    <cellStyle name="20% - Accent3 2 5 5 2 5" xfId="21351"/>
    <cellStyle name="20% - Accent3 2 5 5 2 5 2" xfId="39229"/>
    <cellStyle name="20% - Accent3 2 5 5 2 6" xfId="30292"/>
    <cellStyle name="20% - Accent3 2 5 5 2 7" xfId="50740"/>
    <cellStyle name="20% - Accent3 2 5 5 3" xfId="9517"/>
    <cellStyle name="20% - Accent3 2 5 5 3 2" xfId="11945"/>
    <cellStyle name="20% - Accent3 2 5 5 3 2 2" xfId="22837"/>
    <cellStyle name="20% - Accent3 2 5 5 3 2 2 2" xfId="40715"/>
    <cellStyle name="20% - Accent3 2 5 5 3 2 3" xfId="31778"/>
    <cellStyle name="20% - Accent3 2 5 5 3 3" xfId="14164"/>
    <cellStyle name="20% - Accent3 2 5 5 3 3 2" xfId="25056"/>
    <cellStyle name="20% - Accent3 2 5 5 3 3 2 2" xfId="42934"/>
    <cellStyle name="20% - Accent3 2 5 5 3 3 3" xfId="33997"/>
    <cellStyle name="20% - Accent3 2 5 5 3 4" xfId="16608"/>
    <cellStyle name="20% - Accent3 2 5 5 3 4 2" xfId="27275"/>
    <cellStyle name="20% - Accent3 2 5 5 3 4 2 2" xfId="45153"/>
    <cellStyle name="20% - Accent3 2 5 5 3 4 3" xfId="36216"/>
    <cellStyle name="20% - Accent3 2 5 5 3 5" xfId="20618"/>
    <cellStyle name="20% - Accent3 2 5 5 3 5 2" xfId="38496"/>
    <cellStyle name="20% - Accent3 2 5 5 3 6" xfId="29559"/>
    <cellStyle name="20% - Accent3 2 5 5 3 7" xfId="53633"/>
    <cellStyle name="20% - Accent3 2 5 5 4" xfId="10995"/>
    <cellStyle name="20% - Accent3 2 5 5 4 2" xfId="22094"/>
    <cellStyle name="20% - Accent3 2 5 5 4 2 2" xfId="39972"/>
    <cellStyle name="20% - Accent3 2 5 5 4 3" xfId="31035"/>
    <cellStyle name="20% - Accent3 2 5 5 4 4" xfId="47581"/>
    <cellStyle name="20% - Accent3 2 5 5 5" xfId="13421"/>
    <cellStyle name="20% - Accent3 2 5 5 5 2" xfId="24313"/>
    <cellStyle name="20% - Accent3 2 5 5 5 2 2" xfId="42191"/>
    <cellStyle name="20% - Accent3 2 5 5 5 3" xfId="33254"/>
    <cellStyle name="20% - Accent3 2 5 5 6" xfId="15642"/>
    <cellStyle name="20% - Accent3 2 5 5 6 2" xfId="26532"/>
    <cellStyle name="20% - Accent3 2 5 5 6 2 2" xfId="44410"/>
    <cellStyle name="20% - Accent3 2 5 5 6 3" xfId="35473"/>
    <cellStyle name="20% - Accent3 2 5 5 7" xfId="19875"/>
    <cellStyle name="20% - Accent3 2 5 5 7 2" xfId="37753"/>
    <cellStyle name="20% - Accent3 2 5 5 8" xfId="28804"/>
    <cellStyle name="20% - Accent3 2 5 5 9" xfId="46765"/>
    <cellStyle name="20% - Accent3 2 5 6" xfId="5139"/>
    <cellStyle name="20% - Accent3 2 5 6 2" xfId="10251"/>
    <cellStyle name="20% - Accent3 2 5 6 2 2" xfId="12679"/>
    <cellStyle name="20% - Accent3 2 5 6 2 2 2" xfId="23571"/>
    <cellStyle name="20% - Accent3 2 5 6 2 2 2 2" xfId="41449"/>
    <cellStyle name="20% - Accent3 2 5 6 2 2 3" xfId="32512"/>
    <cellStyle name="20% - Accent3 2 5 6 2 2 4" xfId="56075"/>
    <cellStyle name="20% - Accent3 2 5 6 2 3" xfId="14898"/>
    <cellStyle name="20% - Accent3 2 5 6 2 3 2" xfId="25790"/>
    <cellStyle name="20% - Accent3 2 5 6 2 3 2 2" xfId="43668"/>
    <cellStyle name="20% - Accent3 2 5 6 2 3 3" xfId="34731"/>
    <cellStyle name="20% - Accent3 2 5 6 2 4" xfId="17342"/>
    <cellStyle name="20% - Accent3 2 5 6 2 4 2" xfId="28009"/>
    <cellStyle name="20% - Accent3 2 5 6 2 4 2 2" xfId="45887"/>
    <cellStyle name="20% - Accent3 2 5 6 2 4 3" xfId="36950"/>
    <cellStyle name="20% - Accent3 2 5 6 2 5" xfId="21352"/>
    <cellStyle name="20% - Accent3 2 5 6 2 5 2" xfId="39230"/>
    <cellStyle name="20% - Accent3 2 5 6 2 6" xfId="30293"/>
    <cellStyle name="20% - Accent3 2 5 6 2 7" xfId="50741"/>
    <cellStyle name="20% - Accent3 2 5 6 3" xfId="9518"/>
    <cellStyle name="20% - Accent3 2 5 6 3 2" xfId="11946"/>
    <cellStyle name="20% - Accent3 2 5 6 3 2 2" xfId="22838"/>
    <cellStyle name="20% - Accent3 2 5 6 3 2 2 2" xfId="40716"/>
    <cellStyle name="20% - Accent3 2 5 6 3 2 3" xfId="31779"/>
    <cellStyle name="20% - Accent3 2 5 6 3 3" xfId="14165"/>
    <cellStyle name="20% - Accent3 2 5 6 3 3 2" xfId="25057"/>
    <cellStyle name="20% - Accent3 2 5 6 3 3 2 2" xfId="42935"/>
    <cellStyle name="20% - Accent3 2 5 6 3 3 3" xfId="33998"/>
    <cellStyle name="20% - Accent3 2 5 6 3 4" xfId="16609"/>
    <cellStyle name="20% - Accent3 2 5 6 3 4 2" xfId="27276"/>
    <cellStyle name="20% - Accent3 2 5 6 3 4 2 2" xfId="45154"/>
    <cellStyle name="20% - Accent3 2 5 6 3 4 3" xfId="36217"/>
    <cellStyle name="20% - Accent3 2 5 6 3 5" xfId="20619"/>
    <cellStyle name="20% - Accent3 2 5 6 3 5 2" xfId="38497"/>
    <cellStyle name="20% - Accent3 2 5 6 3 6" xfId="29560"/>
    <cellStyle name="20% - Accent3 2 5 6 3 7" xfId="53634"/>
    <cellStyle name="20% - Accent3 2 5 6 4" xfId="10996"/>
    <cellStyle name="20% - Accent3 2 5 6 4 2" xfId="22095"/>
    <cellStyle name="20% - Accent3 2 5 6 4 2 2" xfId="39973"/>
    <cellStyle name="20% - Accent3 2 5 6 4 3" xfId="31036"/>
    <cellStyle name="20% - Accent3 2 5 6 4 4" xfId="47582"/>
    <cellStyle name="20% - Accent3 2 5 6 5" xfId="13422"/>
    <cellStyle name="20% - Accent3 2 5 6 5 2" xfId="24314"/>
    <cellStyle name="20% - Accent3 2 5 6 5 2 2" xfId="42192"/>
    <cellStyle name="20% - Accent3 2 5 6 5 3" xfId="33255"/>
    <cellStyle name="20% - Accent3 2 5 6 6" xfId="15643"/>
    <cellStyle name="20% - Accent3 2 5 6 6 2" xfId="26533"/>
    <cellStyle name="20% - Accent3 2 5 6 6 2 2" xfId="44411"/>
    <cellStyle name="20% - Accent3 2 5 6 6 3" xfId="35474"/>
    <cellStyle name="20% - Accent3 2 5 6 7" xfId="19876"/>
    <cellStyle name="20% - Accent3 2 5 6 7 2" xfId="37754"/>
    <cellStyle name="20% - Accent3 2 5 6 8" xfId="28805"/>
    <cellStyle name="20% - Accent3 2 5 6 9" xfId="46766"/>
    <cellStyle name="20% - Accent3 2 5 7" xfId="5140"/>
    <cellStyle name="20% - Accent3 2 5 7 2" xfId="10252"/>
    <cellStyle name="20% - Accent3 2 5 7 2 2" xfId="12680"/>
    <cellStyle name="20% - Accent3 2 5 7 2 2 2" xfId="23572"/>
    <cellStyle name="20% - Accent3 2 5 7 2 2 2 2" xfId="41450"/>
    <cellStyle name="20% - Accent3 2 5 7 2 2 3" xfId="32513"/>
    <cellStyle name="20% - Accent3 2 5 7 2 2 4" xfId="56076"/>
    <cellStyle name="20% - Accent3 2 5 7 2 3" xfId="14899"/>
    <cellStyle name="20% - Accent3 2 5 7 2 3 2" xfId="25791"/>
    <cellStyle name="20% - Accent3 2 5 7 2 3 2 2" xfId="43669"/>
    <cellStyle name="20% - Accent3 2 5 7 2 3 3" xfId="34732"/>
    <cellStyle name="20% - Accent3 2 5 7 2 4" xfId="17343"/>
    <cellStyle name="20% - Accent3 2 5 7 2 4 2" xfId="28010"/>
    <cellStyle name="20% - Accent3 2 5 7 2 4 2 2" xfId="45888"/>
    <cellStyle name="20% - Accent3 2 5 7 2 4 3" xfId="36951"/>
    <cellStyle name="20% - Accent3 2 5 7 2 5" xfId="21353"/>
    <cellStyle name="20% - Accent3 2 5 7 2 5 2" xfId="39231"/>
    <cellStyle name="20% - Accent3 2 5 7 2 6" xfId="30294"/>
    <cellStyle name="20% - Accent3 2 5 7 2 7" xfId="50742"/>
    <cellStyle name="20% - Accent3 2 5 7 3" xfId="9519"/>
    <cellStyle name="20% - Accent3 2 5 7 3 2" xfId="11947"/>
    <cellStyle name="20% - Accent3 2 5 7 3 2 2" xfId="22839"/>
    <cellStyle name="20% - Accent3 2 5 7 3 2 2 2" xfId="40717"/>
    <cellStyle name="20% - Accent3 2 5 7 3 2 3" xfId="31780"/>
    <cellStyle name="20% - Accent3 2 5 7 3 3" xfId="14166"/>
    <cellStyle name="20% - Accent3 2 5 7 3 3 2" xfId="25058"/>
    <cellStyle name="20% - Accent3 2 5 7 3 3 2 2" xfId="42936"/>
    <cellStyle name="20% - Accent3 2 5 7 3 3 3" xfId="33999"/>
    <cellStyle name="20% - Accent3 2 5 7 3 4" xfId="16610"/>
    <cellStyle name="20% - Accent3 2 5 7 3 4 2" xfId="27277"/>
    <cellStyle name="20% - Accent3 2 5 7 3 4 2 2" xfId="45155"/>
    <cellStyle name="20% - Accent3 2 5 7 3 4 3" xfId="36218"/>
    <cellStyle name="20% - Accent3 2 5 7 3 5" xfId="20620"/>
    <cellStyle name="20% - Accent3 2 5 7 3 5 2" xfId="38498"/>
    <cellStyle name="20% - Accent3 2 5 7 3 6" xfId="29561"/>
    <cellStyle name="20% - Accent3 2 5 7 3 7" xfId="53635"/>
    <cellStyle name="20% - Accent3 2 5 7 4" xfId="10997"/>
    <cellStyle name="20% - Accent3 2 5 7 4 2" xfId="22096"/>
    <cellStyle name="20% - Accent3 2 5 7 4 2 2" xfId="39974"/>
    <cellStyle name="20% - Accent3 2 5 7 4 3" xfId="31037"/>
    <cellStyle name="20% - Accent3 2 5 7 4 4" xfId="47583"/>
    <cellStyle name="20% - Accent3 2 5 7 5" xfId="13423"/>
    <cellStyle name="20% - Accent3 2 5 7 5 2" xfId="24315"/>
    <cellStyle name="20% - Accent3 2 5 7 5 2 2" xfId="42193"/>
    <cellStyle name="20% - Accent3 2 5 7 5 3" xfId="33256"/>
    <cellStyle name="20% - Accent3 2 5 7 6" xfId="15644"/>
    <cellStyle name="20% - Accent3 2 5 7 6 2" xfId="26534"/>
    <cellStyle name="20% - Accent3 2 5 7 6 2 2" xfId="44412"/>
    <cellStyle name="20% - Accent3 2 5 7 6 3" xfId="35475"/>
    <cellStyle name="20% - Accent3 2 5 7 7" xfId="19877"/>
    <cellStyle name="20% - Accent3 2 5 7 7 2" xfId="37755"/>
    <cellStyle name="20% - Accent3 2 5 7 8" xfId="28806"/>
    <cellStyle name="20% - Accent3 2 5 7 9" xfId="46767"/>
    <cellStyle name="20% - Accent3 2 5 8" xfId="5141"/>
    <cellStyle name="20% - Accent3 2 5 8 2" xfId="10253"/>
    <cellStyle name="20% - Accent3 2 5 8 2 2" xfId="12681"/>
    <cellStyle name="20% - Accent3 2 5 8 2 2 2" xfId="23573"/>
    <cellStyle name="20% - Accent3 2 5 8 2 2 2 2" xfId="41451"/>
    <cellStyle name="20% - Accent3 2 5 8 2 2 3" xfId="32514"/>
    <cellStyle name="20% - Accent3 2 5 8 2 2 4" xfId="56077"/>
    <cellStyle name="20% - Accent3 2 5 8 2 3" xfId="14900"/>
    <cellStyle name="20% - Accent3 2 5 8 2 3 2" xfId="25792"/>
    <cellStyle name="20% - Accent3 2 5 8 2 3 2 2" xfId="43670"/>
    <cellStyle name="20% - Accent3 2 5 8 2 3 3" xfId="34733"/>
    <cellStyle name="20% - Accent3 2 5 8 2 4" xfId="17344"/>
    <cellStyle name="20% - Accent3 2 5 8 2 4 2" xfId="28011"/>
    <cellStyle name="20% - Accent3 2 5 8 2 4 2 2" xfId="45889"/>
    <cellStyle name="20% - Accent3 2 5 8 2 4 3" xfId="36952"/>
    <cellStyle name="20% - Accent3 2 5 8 2 5" xfId="21354"/>
    <cellStyle name="20% - Accent3 2 5 8 2 5 2" xfId="39232"/>
    <cellStyle name="20% - Accent3 2 5 8 2 6" xfId="30295"/>
    <cellStyle name="20% - Accent3 2 5 8 2 7" xfId="50743"/>
    <cellStyle name="20% - Accent3 2 5 8 3" xfId="9520"/>
    <cellStyle name="20% - Accent3 2 5 8 3 2" xfId="11948"/>
    <cellStyle name="20% - Accent3 2 5 8 3 2 2" xfId="22840"/>
    <cellStyle name="20% - Accent3 2 5 8 3 2 2 2" xfId="40718"/>
    <cellStyle name="20% - Accent3 2 5 8 3 2 3" xfId="31781"/>
    <cellStyle name="20% - Accent3 2 5 8 3 3" xfId="14167"/>
    <cellStyle name="20% - Accent3 2 5 8 3 3 2" xfId="25059"/>
    <cellStyle name="20% - Accent3 2 5 8 3 3 2 2" xfId="42937"/>
    <cellStyle name="20% - Accent3 2 5 8 3 3 3" xfId="34000"/>
    <cellStyle name="20% - Accent3 2 5 8 3 4" xfId="16611"/>
    <cellStyle name="20% - Accent3 2 5 8 3 4 2" xfId="27278"/>
    <cellStyle name="20% - Accent3 2 5 8 3 4 2 2" xfId="45156"/>
    <cellStyle name="20% - Accent3 2 5 8 3 4 3" xfId="36219"/>
    <cellStyle name="20% - Accent3 2 5 8 3 5" xfId="20621"/>
    <cellStyle name="20% - Accent3 2 5 8 3 5 2" xfId="38499"/>
    <cellStyle name="20% - Accent3 2 5 8 3 6" xfId="29562"/>
    <cellStyle name="20% - Accent3 2 5 8 3 7" xfId="53636"/>
    <cellStyle name="20% - Accent3 2 5 8 4" xfId="10998"/>
    <cellStyle name="20% - Accent3 2 5 8 4 2" xfId="22097"/>
    <cellStyle name="20% - Accent3 2 5 8 4 2 2" xfId="39975"/>
    <cellStyle name="20% - Accent3 2 5 8 4 3" xfId="31038"/>
    <cellStyle name="20% - Accent3 2 5 8 4 4" xfId="47584"/>
    <cellStyle name="20% - Accent3 2 5 8 5" xfId="13424"/>
    <cellStyle name="20% - Accent3 2 5 8 5 2" xfId="24316"/>
    <cellStyle name="20% - Accent3 2 5 8 5 2 2" xfId="42194"/>
    <cellStyle name="20% - Accent3 2 5 8 5 3" xfId="33257"/>
    <cellStyle name="20% - Accent3 2 5 8 6" xfId="15645"/>
    <cellStyle name="20% - Accent3 2 5 8 6 2" xfId="26535"/>
    <cellStyle name="20% - Accent3 2 5 8 6 2 2" xfId="44413"/>
    <cellStyle name="20% - Accent3 2 5 8 6 3" xfId="35476"/>
    <cellStyle name="20% - Accent3 2 5 8 7" xfId="19878"/>
    <cellStyle name="20% - Accent3 2 5 8 7 2" xfId="37756"/>
    <cellStyle name="20% - Accent3 2 5 8 8" xfId="28807"/>
    <cellStyle name="20% - Accent3 2 5 8 9" xfId="46768"/>
    <cellStyle name="20% - Accent3 2 5 9" xfId="5142"/>
    <cellStyle name="20% - Accent3 2 5 9 2" xfId="10254"/>
    <cellStyle name="20% - Accent3 2 5 9 2 2" xfId="12682"/>
    <cellStyle name="20% - Accent3 2 5 9 2 2 2" xfId="23574"/>
    <cellStyle name="20% - Accent3 2 5 9 2 2 2 2" xfId="41452"/>
    <cellStyle name="20% - Accent3 2 5 9 2 2 3" xfId="32515"/>
    <cellStyle name="20% - Accent3 2 5 9 2 2 4" xfId="56078"/>
    <cellStyle name="20% - Accent3 2 5 9 2 3" xfId="14901"/>
    <cellStyle name="20% - Accent3 2 5 9 2 3 2" xfId="25793"/>
    <cellStyle name="20% - Accent3 2 5 9 2 3 2 2" xfId="43671"/>
    <cellStyle name="20% - Accent3 2 5 9 2 3 3" xfId="34734"/>
    <cellStyle name="20% - Accent3 2 5 9 2 4" xfId="17345"/>
    <cellStyle name="20% - Accent3 2 5 9 2 4 2" xfId="28012"/>
    <cellStyle name="20% - Accent3 2 5 9 2 4 2 2" xfId="45890"/>
    <cellStyle name="20% - Accent3 2 5 9 2 4 3" xfId="36953"/>
    <cellStyle name="20% - Accent3 2 5 9 2 5" xfId="21355"/>
    <cellStyle name="20% - Accent3 2 5 9 2 5 2" xfId="39233"/>
    <cellStyle name="20% - Accent3 2 5 9 2 6" xfId="30296"/>
    <cellStyle name="20% - Accent3 2 5 9 2 7" xfId="50744"/>
    <cellStyle name="20% - Accent3 2 5 9 3" xfId="9521"/>
    <cellStyle name="20% - Accent3 2 5 9 3 2" xfId="11949"/>
    <cellStyle name="20% - Accent3 2 5 9 3 2 2" xfId="22841"/>
    <cellStyle name="20% - Accent3 2 5 9 3 2 2 2" xfId="40719"/>
    <cellStyle name="20% - Accent3 2 5 9 3 2 3" xfId="31782"/>
    <cellStyle name="20% - Accent3 2 5 9 3 3" xfId="14168"/>
    <cellStyle name="20% - Accent3 2 5 9 3 3 2" xfId="25060"/>
    <cellStyle name="20% - Accent3 2 5 9 3 3 2 2" xfId="42938"/>
    <cellStyle name="20% - Accent3 2 5 9 3 3 3" xfId="34001"/>
    <cellStyle name="20% - Accent3 2 5 9 3 4" xfId="16612"/>
    <cellStyle name="20% - Accent3 2 5 9 3 4 2" xfId="27279"/>
    <cellStyle name="20% - Accent3 2 5 9 3 4 2 2" xfId="45157"/>
    <cellStyle name="20% - Accent3 2 5 9 3 4 3" xfId="36220"/>
    <cellStyle name="20% - Accent3 2 5 9 3 5" xfId="20622"/>
    <cellStyle name="20% - Accent3 2 5 9 3 5 2" xfId="38500"/>
    <cellStyle name="20% - Accent3 2 5 9 3 6" xfId="29563"/>
    <cellStyle name="20% - Accent3 2 5 9 3 7" xfId="53637"/>
    <cellStyle name="20% - Accent3 2 5 9 4" xfId="10999"/>
    <cellStyle name="20% - Accent3 2 5 9 4 2" xfId="22098"/>
    <cellStyle name="20% - Accent3 2 5 9 4 2 2" xfId="39976"/>
    <cellStyle name="20% - Accent3 2 5 9 4 3" xfId="31039"/>
    <cellStyle name="20% - Accent3 2 5 9 4 4" xfId="47585"/>
    <cellStyle name="20% - Accent3 2 5 9 5" xfId="13425"/>
    <cellStyle name="20% - Accent3 2 5 9 5 2" xfId="24317"/>
    <cellStyle name="20% - Accent3 2 5 9 5 2 2" xfId="42195"/>
    <cellStyle name="20% - Accent3 2 5 9 5 3" xfId="33258"/>
    <cellStyle name="20% - Accent3 2 5 9 6" xfId="15646"/>
    <cellStyle name="20% - Accent3 2 5 9 6 2" xfId="26536"/>
    <cellStyle name="20% - Accent3 2 5 9 6 2 2" xfId="44414"/>
    <cellStyle name="20% - Accent3 2 5 9 6 3" xfId="35477"/>
    <cellStyle name="20% - Accent3 2 5 9 7" xfId="19879"/>
    <cellStyle name="20% - Accent3 2 5 9 7 2" xfId="37757"/>
    <cellStyle name="20% - Accent3 2 5 9 8" xfId="28808"/>
    <cellStyle name="20% - Accent3 2 5 9 9" xfId="46769"/>
    <cellStyle name="20% - Accent3 2 6" xfId="5143"/>
    <cellStyle name="20% - Accent3 2 6 10" xfId="15647"/>
    <cellStyle name="20% - Accent3 2 6 10 2" xfId="26537"/>
    <cellStyle name="20% - Accent3 2 6 10 2 2" xfId="44415"/>
    <cellStyle name="20% - Accent3 2 6 10 3" xfId="35478"/>
    <cellStyle name="20% - Accent3 2 6 11" xfId="19880"/>
    <cellStyle name="20% - Accent3 2 6 11 2" xfId="37758"/>
    <cellStyle name="20% - Accent3 2 6 12" xfId="28809"/>
    <cellStyle name="20% - Accent3 2 6 13" xfId="46770"/>
    <cellStyle name="20% - Accent3 2 6 2" xfId="5144"/>
    <cellStyle name="20% - Accent3 2 6 2 2" xfId="10256"/>
    <cellStyle name="20% - Accent3 2 6 2 2 2" xfId="12684"/>
    <cellStyle name="20% - Accent3 2 6 2 2 2 2" xfId="23576"/>
    <cellStyle name="20% - Accent3 2 6 2 2 2 2 2" xfId="41454"/>
    <cellStyle name="20% - Accent3 2 6 2 2 2 3" xfId="32517"/>
    <cellStyle name="20% - Accent3 2 6 2 2 2 4" xfId="56080"/>
    <cellStyle name="20% - Accent3 2 6 2 2 3" xfId="14903"/>
    <cellStyle name="20% - Accent3 2 6 2 2 3 2" xfId="25795"/>
    <cellStyle name="20% - Accent3 2 6 2 2 3 2 2" xfId="43673"/>
    <cellStyle name="20% - Accent3 2 6 2 2 3 3" xfId="34736"/>
    <cellStyle name="20% - Accent3 2 6 2 2 4" xfId="17347"/>
    <cellStyle name="20% - Accent3 2 6 2 2 4 2" xfId="28014"/>
    <cellStyle name="20% - Accent3 2 6 2 2 4 2 2" xfId="45892"/>
    <cellStyle name="20% - Accent3 2 6 2 2 4 3" xfId="36955"/>
    <cellStyle name="20% - Accent3 2 6 2 2 5" xfId="21357"/>
    <cellStyle name="20% - Accent3 2 6 2 2 5 2" xfId="39235"/>
    <cellStyle name="20% - Accent3 2 6 2 2 6" xfId="30298"/>
    <cellStyle name="20% - Accent3 2 6 2 2 7" xfId="50746"/>
    <cellStyle name="20% - Accent3 2 6 2 3" xfId="9523"/>
    <cellStyle name="20% - Accent3 2 6 2 3 2" xfId="11951"/>
    <cellStyle name="20% - Accent3 2 6 2 3 2 2" xfId="22843"/>
    <cellStyle name="20% - Accent3 2 6 2 3 2 2 2" xfId="40721"/>
    <cellStyle name="20% - Accent3 2 6 2 3 2 3" xfId="31784"/>
    <cellStyle name="20% - Accent3 2 6 2 3 3" xfId="14170"/>
    <cellStyle name="20% - Accent3 2 6 2 3 3 2" xfId="25062"/>
    <cellStyle name="20% - Accent3 2 6 2 3 3 2 2" xfId="42940"/>
    <cellStyle name="20% - Accent3 2 6 2 3 3 3" xfId="34003"/>
    <cellStyle name="20% - Accent3 2 6 2 3 4" xfId="16614"/>
    <cellStyle name="20% - Accent3 2 6 2 3 4 2" xfId="27281"/>
    <cellStyle name="20% - Accent3 2 6 2 3 4 2 2" xfId="45159"/>
    <cellStyle name="20% - Accent3 2 6 2 3 4 3" xfId="36222"/>
    <cellStyle name="20% - Accent3 2 6 2 3 5" xfId="20624"/>
    <cellStyle name="20% - Accent3 2 6 2 3 5 2" xfId="38502"/>
    <cellStyle name="20% - Accent3 2 6 2 3 6" xfId="29565"/>
    <cellStyle name="20% - Accent3 2 6 2 3 7" xfId="53639"/>
    <cellStyle name="20% - Accent3 2 6 2 4" xfId="11001"/>
    <cellStyle name="20% - Accent3 2 6 2 4 2" xfId="22100"/>
    <cellStyle name="20% - Accent3 2 6 2 4 2 2" xfId="39978"/>
    <cellStyle name="20% - Accent3 2 6 2 4 3" xfId="31041"/>
    <cellStyle name="20% - Accent3 2 6 2 4 4" xfId="47587"/>
    <cellStyle name="20% - Accent3 2 6 2 5" xfId="13427"/>
    <cellStyle name="20% - Accent3 2 6 2 5 2" xfId="24319"/>
    <cellStyle name="20% - Accent3 2 6 2 5 2 2" xfId="42197"/>
    <cellStyle name="20% - Accent3 2 6 2 5 3" xfId="33260"/>
    <cellStyle name="20% - Accent3 2 6 2 6" xfId="15648"/>
    <cellStyle name="20% - Accent3 2 6 2 6 2" xfId="26538"/>
    <cellStyle name="20% - Accent3 2 6 2 6 2 2" xfId="44416"/>
    <cellStyle name="20% - Accent3 2 6 2 6 3" xfId="35479"/>
    <cellStyle name="20% - Accent3 2 6 2 7" xfId="19881"/>
    <cellStyle name="20% - Accent3 2 6 2 7 2" xfId="37759"/>
    <cellStyle name="20% - Accent3 2 6 2 8" xfId="28810"/>
    <cellStyle name="20% - Accent3 2 6 2 9" xfId="46771"/>
    <cellStyle name="20% - Accent3 2 6 3" xfId="5145"/>
    <cellStyle name="20% - Accent3 2 6 3 2" xfId="10257"/>
    <cellStyle name="20% - Accent3 2 6 3 2 2" xfId="12685"/>
    <cellStyle name="20% - Accent3 2 6 3 2 2 2" xfId="23577"/>
    <cellStyle name="20% - Accent3 2 6 3 2 2 2 2" xfId="41455"/>
    <cellStyle name="20% - Accent3 2 6 3 2 2 3" xfId="32518"/>
    <cellStyle name="20% - Accent3 2 6 3 2 2 4" xfId="56081"/>
    <cellStyle name="20% - Accent3 2 6 3 2 3" xfId="14904"/>
    <cellStyle name="20% - Accent3 2 6 3 2 3 2" xfId="25796"/>
    <cellStyle name="20% - Accent3 2 6 3 2 3 2 2" xfId="43674"/>
    <cellStyle name="20% - Accent3 2 6 3 2 3 3" xfId="34737"/>
    <cellStyle name="20% - Accent3 2 6 3 2 4" xfId="17348"/>
    <cellStyle name="20% - Accent3 2 6 3 2 4 2" xfId="28015"/>
    <cellStyle name="20% - Accent3 2 6 3 2 4 2 2" xfId="45893"/>
    <cellStyle name="20% - Accent3 2 6 3 2 4 3" xfId="36956"/>
    <cellStyle name="20% - Accent3 2 6 3 2 5" xfId="21358"/>
    <cellStyle name="20% - Accent3 2 6 3 2 5 2" xfId="39236"/>
    <cellStyle name="20% - Accent3 2 6 3 2 6" xfId="30299"/>
    <cellStyle name="20% - Accent3 2 6 3 2 7" xfId="50747"/>
    <cellStyle name="20% - Accent3 2 6 3 3" xfId="9524"/>
    <cellStyle name="20% - Accent3 2 6 3 3 2" xfId="11952"/>
    <cellStyle name="20% - Accent3 2 6 3 3 2 2" xfId="22844"/>
    <cellStyle name="20% - Accent3 2 6 3 3 2 2 2" xfId="40722"/>
    <cellStyle name="20% - Accent3 2 6 3 3 2 3" xfId="31785"/>
    <cellStyle name="20% - Accent3 2 6 3 3 3" xfId="14171"/>
    <cellStyle name="20% - Accent3 2 6 3 3 3 2" xfId="25063"/>
    <cellStyle name="20% - Accent3 2 6 3 3 3 2 2" xfId="42941"/>
    <cellStyle name="20% - Accent3 2 6 3 3 3 3" xfId="34004"/>
    <cellStyle name="20% - Accent3 2 6 3 3 4" xfId="16615"/>
    <cellStyle name="20% - Accent3 2 6 3 3 4 2" xfId="27282"/>
    <cellStyle name="20% - Accent3 2 6 3 3 4 2 2" xfId="45160"/>
    <cellStyle name="20% - Accent3 2 6 3 3 4 3" xfId="36223"/>
    <cellStyle name="20% - Accent3 2 6 3 3 5" xfId="20625"/>
    <cellStyle name="20% - Accent3 2 6 3 3 5 2" xfId="38503"/>
    <cellStyle name="20% - Accent3 2 6 3 3 6" xfId="29566"/>
    <cellStyle name="20% - Accent3 2 6 3 3 7" xfId="53640"/>
    <cellStyle name="20% - Accent3 2 6 3 4" xfId="11002"/>
    <cellStyle name="20% - Accent3 2 6 3 4 2" xfId="22101"/>
    <cellStyle name="20% - Accent3 2 6 3 4 2 2" xfId="39979"/>
    <cellStyle name="20% - Accent3 2 6 3 4 3" xfId="31042"/>
    <cellStyle name="20% - Accent3 2 6 3 4 4" xfId="47588"/>
    <cellStyle name="20% - Accent3 2 6 3 5" xfId="13428"/>
    <cellStyle name="20% - Accent3 2 6 3 5 2" xfId="24320"/>
    <cellStyle name="20% - Accent3 2 6 3 5 2 2" xfId="42198"/>
    <cellStyle name="20% - Accent3 2 6 3 5 3" xfId="33261"/>
    <cellStyle name="20% - Accent3 2 6 3 6" xfId="15649"/>
    <cellStyle name="20% - Accent3 2 6 3 6 2" xfId="26539"/>
    <cellStyle name="20% - Accent3 2 6 3 6 2 2" xfId="44417"/>
    <cellStyle name="20% - Accent3 2 6 3 6 3" xfId="35480"/>
    <cellStyle name="20% - Accent3 2 6 3 7" xfId="19882"/>
    <cellStyle name="20% - Accent3 2 6 3 7 2" xfId="37760"/>
    <cellStyle name="20% - Accent3 2 6 3 8" xfId="28811"/>
    <cellStyle name="20% - Accent3 2 6 3 9" xfId="46772"/>
    <cellStyle name="20% - Accent3 2 6 4" xfId="5146"/>
    <cellStyle name="20% - Accent3 2 6 4 2" xfId="10258"/>
    <cellStyle name="20% - Accent3 2 6 4 2 2" xfId="12686"/>
    <cellStyle name="20% - Accent3 2 6 4 2 2 2" xfId="23578"/>
    <cellStyle name="20% - Accent3 2 6 4 2 2 2 2" xfId="41456"/>
    <cellStyle name="20% - Accent3 2 6 4 2 2 3" xfId="32519"/>
    <cellStyle name="20% - Accent3 2 6 4 2 2 4" xfId="56082"/>
    <cellStyle name="20% - Accent3 2 6 4 2 3" xfId="14905"/>
    <cellStyle name="20% - Accent3 2 6 4 2 3 2" xfId="25797"/>
    <cellStyle name="20% - Accent3 2 6 4 2 3 2 2" xfId="43675"/>
    <cellStyle name="20% - Accent3 2 6 4 2 3 3" xfId="34738"/>
    <cellStyle name="20% - Accent3 2 6 4 2 4" xfId="17349"/>
    <cellStyle name="20% - Accent3 2 6 4 2 4 2" xfId="28016"/>
    <cellStyle name="20% - Accent3 2 6 4 2 4 2 2" xfId="45894"/>
    <cellStyle name="20% - Accent3 2 6 4 2 4 3" xfId="36957"/>
    <cellStyle name="20% - Accent3 2 6 4 2 5" xfId="21359"/>
    <cellStyle name="20% - Accent3 2 6 4 2 5 2" xfId="39237"/>
    <cellStyle name="20% - Accent3 2 6 4 2 6" xfId="30300"/>
    <cellStyle name="20% - Accent3 2 6 4 2 7" xfId="50748"/>
    <cellStyle name="20% - Accent3 2 6 4 3" xfId="9525"/>
    <cellStyle name="20% - Accent3 2 6 4 3 2" xfId="11953"/>
    <cellStyle name="20% - Accent3 2 6 4 3 2 2" xfId="22845"/>
    <cellStyle name="20% - Accent3 2 6 4 3 2 2 2" xfId="40723"/>
    <cellStyle name="20% - Accent3 2 6 4 3 2 3" xfId="31786"/>
    <cellStyle name="20% - Accent3 2 6 4 3 3" xfId="14172"/>
    <cellStyle name="20% - Accent3 2 6 4 3 3 2" xfId="25064"/>
    <cellStyle name="20% - Accent3 2 6 4 3 3 2 2" xfId="42942"/>
    <cellStyle name="20% - Accent3 2 6 4 3 3 3" xfId="34005"/>
    <cellStyle name="20% - Accent3 2 6 4 3 4" xfId="16616"/>
    <cellStyle name="20% - Accent3 2 6 4 3 4 2" xfId="27283"/>
    <cellStyle name="20% - Accent3 2 6 4 3 4 2 2" xfId="45161"/>
    <cellStyle name="20% - Accent3 2 6 4 3 4 3" xfId="36224"/>
    <cellStyle name="20% - Accent3 2 6 4 3 5" xfId="20626"/>
    <cellStyle name="20% - Accent3 2 6 4 3 5 2" xfId="38504"/>
    <cellStyle name="20% - Accent3 2 6 4 3 6" xfId="29567"/>
    <cellStyle name="20% - Accent3 2 6 4 3 7" xfId="53641"/>
    <cellStyle name="20% - Accent3 2 6 4 4" xfId="11003"/>
    <cellStyle name="20% - Accent3 2 6 4 4 2" xfId="22102"/>
    <cellStyle name="20% - Accent3 2 6 4 4 2 2" xfId="39980"/>
    <cellStyle name="20% - Accent3 2 6 4 4 3" xfId="31043"/>
    <cellStyle name="20% - Accent3 2 6 4 4 4" xfId="47589"/>
    <cellStyle name="20% - Accent3 2 6 4 5" xfId="13429"/>
    <cellStyle name="20% - Accent3 2 6 4 5 2" xfId="24321"/>
    <cellStyle name="20% - Accent3 2 6 4 5 2 2" xfId="42199"/>
    <cellStyle name="20% - Accent3 2 6 4 5 3" xfId="33262"/>
    <cellStyle name="20% - Accent3 2 6 4 6" xfId="15650"/>
    <cellStyle name="20% - Accent3 2 6 4 6 2" xfId="26540"/>
    <cellStyle name="20% - Accent3 2 6 4 6 2 2" xfId="44418"/>
    <cellStyle name="20% - Accent3 2 6 4 6 3" xfId="35481"/>
    <cellStyle name="20% - Accent3 2 6 4 7" xfId="19883"/>
    <cellStyle name="20% - Accent3 2 6 4 7 2" xfId="37761"/>
    <cellStyle name="20% - Accent3 2 6 4 8" xfId="28812"/>
    <cellStyle name="20% - Accent3 2 6 4 9" xfId="46773"/>
    <cellStyle name="20% - Accent3 2 6 5" xfId="5147"/>
    <cellStyle name="20% - Accent3 2 6 5 2" xfId="10259"/>
    <cellStyle name="20% - Accent3 2 6 5 2 2" xfId="12687"/>
    <cellStyle name="20% - Accent3 2 6 5 2 2 2" xfId="23579"/>
    <cellStyle name="20% - Accent3 2 6 5 2 2 2 2" xfId="41457"/>
    <cellStyle name="20% - Accent3 2 6 5 2 2 3" xfId="32520"/>
    <cellStyle name="20% - Accent3 2 6 5 2 2 4" xfId="56083"/>
    <cellStyle name="20% - Accent3 2 6 5 2 3" xfId="14906"/>
    <cellStyle name="20% - Accent3 2 6 5 2 3 2" xfId="25798"/>
    <cellStyle name="20% - Accent3 2 6 5 2 3 2 2" xfId="43676"/>
    <cellStyle name="20% - Accent3 2 6 5 2 3 3" xfId="34739"/>
    <cellStyle name="20% - Accent3 2 6 5 2 4" xfId="17350"/>
    <cellStyle name="20% - Accent3 2 6 5 2 4 2" xfId="28017"/>
    <cellStyle name="20% - Accent3 2 6 5 2 4 2 2" xfId="45895"/>
    <cellStyle name="20% - Accent3 2 6 5 2 4 3" xfId="36958"/>
    <cellStyle name="20% - Accent3 2 6 5 2 5" xfId="21360"/>
    <cellStyle name="20% - Accent3 2 6 5 2 5 2" xfId="39238"/>
    <cellStyle name="20% - Accent3 2 6 5 2 6" xfId="30301"/>
    <cellStyle name="20% - Accent3 2 6 5 2 7" xfId="50749"/>
    <cellStyle name="20% - Accent3 2 6 5 3" xfId="9526"/>
    <cellStyle name="20% - Accent3 2 6 5 3 2" xfId="11954"/>
    <cellStyle name="20% - Accent3 2 6 5 3 2 2" xfId="22846"/>
    <cellStyle name="20% - Accent3 2 6 5 3 2 2 2" xfId="40724"/>
    <cellStyle name="20% - Accent3 2 6 5 3 2 3" xfId="31787"/>
    <cellStyle name="20% - Accent3 2 6 5 3 3" xfId="14173"/>
    <cellStyle name="20% - Accent3 2 6 5 3 3 2" xfId="25065"/>
    <cellStyle name="20% - Accent3 2 6 5 3 3 2 2" xfId="42943"/>
    <cellStyle name="20% - Accent3 2 6 5 3 3 3" xfId="34006"/>
    <cellStyle name="20% - Accent3 2 6 5 3 4" xfId="16617"/>
    <cellStyle name="20% - Accent3 2 6 5 3 4 2" xfId="27284"/>
    <cellStyle name="20% - Accent3 2 6 5 3 4 2 2" xfId="45162"/>
    <cellStyle name="20% - Accent3 2 6 5 3 4 3" xfId="36225"/>
    <cellStyle name="20% - Accent3 2 6 5 3 5" xfId="20627"/>
    <cellStyle name="20% - Accent3 2 6 5 3 5 2" xfId="38505"/>
    <cellStyle name="20% - Accent3 2 6 5 3 6" xfId="29568"/>
    <cellStyle name="20% - Accent3 2 6 5 3 7" xfId="53642"/>
    <cellStyle name="20% - Accent3 2 6 5 4" xfId="11004"/>
    <cellStyle name="20% - Accent3 2 6 5 4 2" xfId="22103"/>
    <cellStyle name="20% - Accent3 2 6 5 4 2 2" xfId="39981"/>
    <cellStyle name="20% - Accent3 2 6 5 4 3" xfId="31044"/>
    <cellStyle name="20% - Accent3 2 6 5 4 4" xfId="47590"/>
    <cellStyle name="20% - Accent3 2 6 5 5" xfId="13430"/>
    <cellStyle name="20% - Accent3 2 6 5 5 2" xfId="24322"/>
    <cellStyle name="20% - Accent3 2 6 5 5 2 2" xfId="42200"/>
    <cellStyle name="20% - Accent3 2 6 5 5 3" xfId="33263"/>
    <cellStyle name="20% - Accent3 2 6 5 6" xfId="15651"/>
    <cellStyle name="20% - Accent3 2 6 5 6 2" xfId="26541"/>
    <cellStyle name="20% - Accent3 2 6 5 6 2 2" xfId="44419"/>
    <cellStyle name="20% - Accent3 2 6 5 6 3" xfId="35482"/>
    <cellStyle name="20% - Accent3 2 6 5 7" xfId="19884"/>
    <cellStyle name="20% - Accent3 2 6 5 7 2" xfId="37762"/>
    <cellStyle name="20% - Accent3 2 6 5 8" xfId="28813"/>
    <cellStyle name="20% - Accent3 2 6 5 9" xfId="46774"/>
    <cellStyle name="20% - Accent3 2 6 6" xfId="10255"/>
    <cellStyle name="20% - Accent3 2 6 6 2" xfId="12683"/>
    <cellStyle name="20% - Accent3 2 6 6 2 2" xfId="23575"/>
    <cellStyle name="20% - Accent3 2 6 6 2 2 2" xfId="41453"/>
    <cellStyle name="20% - Accent3 2 6 6 2 3" xfId="32516"/>
    <cellStyle name="20% - Accent3 2 6 6 2 4" xfId="56079"/>
    <cellStyle name="20% - Accent3 2 6 6 3" xfId="14902"/>
    <cellStyle name="20% - Accent3 2 6 6 3 2" xfId="25794"/>
    <cellStyle name="20% - Accent3 2 6 6 3 2 2" xfId="43672"/>
    <cellStyle name="20% - Accent3 2 6 6 3 3" xfId="34735"/>
    <cellStyle name="20% - Accent3 2 6 6 4" xfId="17346"/>
    <cellStyle name="20% - Accent3 2 6 6 4 2" xfId="28013"/>
    <cellStyle name="20% - Accent3 2 6 6 4 2 2" xfId="45891"/>
    <cellStyle name="20% - Accent3 2 6 6 4 3" xfId="36954"/>
    <cellStyle name="20% - Accent3 2 6 6 5" xfId="21356"/>
    <cellStyle name="20% - Accent3 2 6 6 5 2" xfId="39234"/>
    <cellStyle name="20% - Accent3 2 6 6 6" xfId="30297"/>
    <cellStyle name="20% - Accent3 2 6 6 7" xfId="50745"/>
    <cellStyle name="20% - Accent3 2 6 7" xfId="9522"/>
    <cellStyle name="20% - Accent3 2 6 7 2" xfId="11950"/>
    <cellStyle name="20% - Accent3 2 6 7 2 2" xfId="22842"/>
    <cellStyle name="20% - Accent3 2 6 7 2 2 2" xfId="40720"/>
    <cellStyle name="20% - Accent3 2 6 7 2 3" xfId="31783"/>
    <cellStyle name="20% - Accent3 2 6 7 3" xfId="14169"/>
    <cellStyle name="20% - Accent3 2 6 7 3 2" xfId="25061"/>
    <cellStyle name="20% - Accent3 2 6 7 3 2 2" xfId="42939"/>
    <cellStyle name="20% - Accent3 2 6 7 3 3" xfId="34002"/>
    <cellStyle name="20% - Accent3 2 6 7 4" xfId="16613"/>
    <cellStyle name="20% - Accent3 2 6 7 4 2" xfId="27280"/>
    <cellStyle name="20% - Accent3 2 6 7 4 2 2" xfId="45158"/>
    <cellStyle name="20% - Accent3 2 6 7 4 3" xfId="36221"/>
    <cellStyle name="20% - Accent3 2 6 7 5" xfId="20623"/>
    <cellStyle name="20% - Accent3 2 6 7 5 2" xfId="38501"/>
    <cellStyle name="20% - Accent3 2 6 7 6" xfId="29564"/>
    <cellStyle name="20% - Accent3 2 6 7 7" xfId="53638"/>
    <cellStyle name="20% - Accent3 2 6 8" xfId="11000"/>
    <cellStyle name="20% - Accent3 2 6 8 2" xfId="22099"/>
    <cellStyle name="20% - Accent3 2 6 8 2 2" xfId="39977"/>
    <cellStyle name="20% - Accent3 2 6 8 3" xfId="31040"/>
    <cellStyle name="20% - Accent3 2 6 8 4" xfId="47586"/>
    <cellStyle name="20% - Accent3 2 6 9" xfId="13426"/>
    <cellStyle name="20% - Accent3 2 6 9 2" xfId="24318"/>
    <cellStyle name="20% - Accent3 2 6 9 2 2" xfId="42196"/>
    <cellStyle name="20% - Accent3 2 6 9 3" xfId="33259"/>
    <cellStyle name="20% - Accent3 2 7" xfId="5148"/>
    <cellStyle name="20% - Accent3 2 7 2" xfId="10260"/>
    <cellStyle name="20% - Accent3 2 7 2 2" xfId="12688"/>
    <cellStyle name="20% - Accent3 2 7 2 2 2" xfId="23580"/>
    <cellStyle name="20% - Accent3 2 7 2 2 2 2" xfId="41458"/>
    <cellStyle name="20% - Accent3 2 7 2 2 3" xfId="32521"/>
    <cellStyle name="20% - Accent3 2 7 2 2 4" xfId="56084"/>
    <cellStyle name="20% - Accent3 2 7 2 3" xfId="14907"/>
    <cellStyle name="20% - Accent3 2 7 2 3 2" xfId="25799"/>
    <cellStyle name="20% - Accent3 2 7 2 3 2 2" xfId="43677"/>
    <cellStyle name="20% - Accent3 2 7 2 3 3" xfId="34740"/>
    <cellStyle name="20% - Accent3 2 7 2 4" xfId="17351"/>
    <cellStyle name="20% - Accent3 2 7 2 4 2" xfId="28018"/>
    <cellStyle name="20% - Accent3 2 7 2 4 2 2" xfId="45896"/>
    <cellStyle name="20% - Accent3 2 7 2 4 3" xfId="36959"/>
    <cellStyle name="20% - Accent3 2 7 2 5" xfId="21361"/>
    <cellStyle name="20% - Accent3 2 7 2 5 2" xfId="39239"/>
    <cellStyle name="20% - Accent3 2 7 2 6" xfId="30302"/>
    <cellStyle name="20% - Accent3 2 7 2 7" xfId="50750"/>
    <cellStyle name="20% - Accent3 2 7 3" xfId="9527"/>
    <cellStyle name="20% - Accent3 2 7 3 2" xfId="11955"/>
    <cellStyle name="20% - Accent3 2 7 3 2 2" xfId="22847"/>
    <cellStyle name="20% - Accent3 2 7 3 2 2 2" xfId="40725"/>
    <cellStyle name="20% - Accent3 2 7 3 2 3" xfId="31788"/>
    <cellStyle name="20% - Accent3 2 7 3 3" xfId="14174"/>
    <cellStyle name="20% - Accent3 2 7 3 3 2" xfId="25066"/>
    <cellStyle name="20% - Accent3 2 7 3 3 2 2" xfId="42944"/>
    <cellStyle name="20% - Accent3 2 7 3 3 3" xfId="34007"/>
    <cellStyle name="20% - Accent3 2 7 3 4" xfId="16618"/>
    <cellStyle name="20% - Accent3 2 7 3 4 2" xfId="27285"/>
    <cellStyle name="20% - Accent3 2 7 3 4 2 2" xfId="45163"/>
    <cellStyle name="20% - Accent3 2 7 3 4 3" xfId="36226"/>
    <cellStyle name="20% - Accent3 2 7 3 5" xfId="20628"/>
    <cellStyle name="20% - Accent3 2 7 3 5 2" xfId="38506"/>
    <cellStyle name="20% - Accent3 2 7 3 6" xfId="29569"/>
    <cellStyle name="20% - Accent3 2 7 3 7" xfId="53643"/>
    <cellStyle name="20% - Accent3 2 7 4" xfId="11005"/>
    <cellStyle name="20% - Accent3 2 7 4 2" xfId="22104"/>
    <cellStyle name="20% - Accent3 2 7 4 2 2" xfId="39982"/>
    <cellStyle name="20% - Accent3 2 7 4 3" xfId="31045"/>
    <cellStyle name="20% - Accent3 2 7 4 4" xfId="47591"/>
    <cellStyle name="20% - Accent3 2 7 5" xfId="13431"/>
    <cellStyle name="20% - Accent3 2 7 5 2" xfId="24323"/>
    <cellStyle name="20% - Accent3 2 7 5 2 2" xfId="42201"/>
    <cellStyle name="20% - Accent3 2 7 5 3" xfId="33264"/>
    <cellStyle name="20% - Accent3 2 7 6" xfId="15652"/>
    <cellStyle name="20% - Accent3 2 7 6 2" xfId="26542"/>
    <cellStyle name="20% - Accent3 2 7 6 2 2" xfId="44420"/>
    <cellStyle name="20% - Accent3 2 7 6 3" xfId="35483"/>
    <cellStyle name="20% - Accent3 2 7 7" xfId="19885"/>
    <cellStyle name="20% - Accent3 2 7 7 2" xfId="37763"/>
    <cellStyle name="20% - Accent3 2 7 8" xfId="28814"/>
    <cellStyle name="20% - Accent3 2 7 9" xfId="46775"/>
    <cellStyle name="20% - Accent3 2 8" xfId="5149"/>
    <cellStyle name="20% - Accent3 2 8 2" xfId="10261"/>
    <cellStyle name="20% - Accent3 2 8 2 2" xfId="12689"/>
    <cellStyle name="20% - Accent3 2 8 2 2 2" xfId="23581"/>
    <cellStyle name="20% - Accent3 2 8 2 2 2 2" xfId="41459"/>
    <cellStyle name="20% - Accent3 2 8 2 2 3" xfId="32522"/>
    <cellStyle name="20% - Accent3 2 8 2 2 4" xfId="56085"/>
    <cellStyle name="20% - Accent3 2 8 2 3" xfId="14908"/>
    <cellStyle name="20% - Accent3 2 8 2 3 2" xfId="25800"/>
    <cellStyle name="20% - Accent3 2 8 2 3 2 2" xfId="43678"/>
    <cellStyle name="20% - Accent3 2 8 2 3 3" xfId="34741"/>
    <cellStyle name="20% - Accent3 2 8 2 4" xfId="17352"/>
    <cellStyle name="20% - Accent3 2 8 2 4 2" xfId="28019"/>
    <cellStyle name="20% - Accent3 2 8 2 4 2 2" xfId="45897"/>
    <cellStyle name="20% - Accent3 2 8 2 4 3" xfId="36960"/>
    <cellStyle name="20% - Accent3 2 8 2 5" xfId="21362"/>
    <cellStyle name="20% - Accent3 2 8 2 5 2" xfId="39240"/>
    <cellStyle name="20% - Accent3 2 8 2 6" xfId="30303"/>
    <cellStyle name="20% - Accent3 2 8 2 7" xfId="50751"/>
    <cellStyle name="20% - Accent3 2 8 3" xfId="9528"/>
    <cellStyle name="20% - Accent3 2 8 3 2" xfId="11956"/>
    <cellStyle name="20% - Accent3 2 8 3 2 2" xfId="22848"/>
    <cellStyle name="20% - Accent3 2 8 3 2 2 2" xfId="40726"/>
    <cellStyle name="20% - Accent3 2 8 3 2 3" xfId="31789"/>
    <cellStyle name="20% - Accent3 2 8 3 3" xfId="14175"/>
    <cellStyle name="20% - Accent3 2 8 3 3 2" xfId="25067"/>
    <cellStyle name="20% - Accent3 2 8 3 3 2 2" xfId="42945"/>
    <cellStyle name="20% - Accent3 2 8 3 3 3" xfId="34008"/>
    <cellStyle name="20% - Accent3 2 8 3 4" xfId="16619"/>
    <cellStyle name="20% - Accent3 2 8 3 4 2" xfId="27286"/>
    <cellStyle name="20% - Accent3 2 8 3 4 2 2" xfId="45164"/>
    <cellStyle name="20% - Accent3 2 8 3 4 3" xfId="36227"/>
    <cellStyle name="20% - Accent3 2 8 3 5" xfId="20629"/>
    <cellStyle name="20% - Accent3 2 8 3 5 2" xfId="38507"/>
    <cellStyle name="20% - Accent3 2 8 3 6" xfId="29570"/>
    <cellStyle name="20% - Accent3 2 8 3 7" xfId="53644"/>
    <cellStyle name="20% - Accent3 2 8 4" xfId="11006"/>
    <cellStyle name="20% - Accent3 2 8 4 2" xfId="22105"/>
    <cellStyle name="20% - Accent3 2 8 4 2 2" xfId="39983"/>
    <cellStyle name="20% - Accent3 2 8 4 3" xfId="31046"/>
    <cellStyle name="20% - Accent3 2 8 4 4" xfId="47592"/>
    <cellStyle name="20% - Accent3 2 8 5" xfId="13432"/>
    <cellStyle name="20% - Accent3 2 8 5 2" xfId="24324"/>
    <cellStyle name="20% - Accent3 2 8 5 2 2" xfId="42202"/>
    <cellStyle name="20% - Accent3 2 8 5 3" xfId="33265"/>
    <cellStyle name="20% - Accent3 2 8 6" xfId="15653"/>
    <cellStyle name="20% - Accent3 2 8 6 2" xfId="26543"/>
    <cellStyle name="20% - Accent3 2 8 6 2 2" xfId="44421"/>
    <cellStyle name="20% - Accent3 2 8 6 3" xfId="35484"/>
    <cellStyle name="20% - Accent3 2 8 7" xfId="19886"/>
    <cellStyle name="20% - Accent3 2 8 7 2" xfId="37764"/>
    <cellStyle name="20% - Accent3 2 8 8" xfId="28815"/>
    <cellStyle name="20% - Accent3 2 8 9" xfId="46776"/>
    <cellStyle name="20% - Accent3 2 9" xfId="5150"/>
    <cellStyle name="20% - Accent3 2 9 2" xfId="10262"/>
    <cellStyle name="20% - Accent3 2 9 2 2" xfId="12690"/>
    <cellStyle name="20% - Accent3 2 9 2 2 2" xfId="23582"/>
    <cellStyle name="20% - Accent3 2 9 2 2 2 2" xfId="41460"/>
    <cellStyle name="20% - Accent3 2 9 2 2 3" xfId="32523"/>
    <cellStyle name="20% - Accent3 2 9 2 2 4" xfId="56086"/>
    <cellStyle name="20% - Accent3 2 9 2 3" xfId="14909"/>
    <cellStyle name="20% - Accent3 2 9 2 3 2" xfId="25801"/>
    <cellStyle name="20% - Accent3 2 9 2 3 2 2" xfId="43679"/>
    <cellStyle name="20% - Accent3 2 9 2 3 3" xfId="34742"/>
    <cellStyle name="20% - Accent3 2 9 2 4" xfId="17353"/>
    <cellStyle name="20% - Accent3 2 9 2 4 2" xfId="28020"/>
    <cellStyle name="20% - Accent3 2 9 2 4 2 2" xfId="45898"/>
    <cellStyle name="20% - Accent3 2 9 2 4 3" xfId="36961"/>
    <cellStyle name="20% - Accent3 2 9 2 5" xfId="21363"/>
    <cellStyle name="20% - Accent3 2 9 2 5 2" xfId="39241"/>
    <cellStyle name="20% - Accent3 2 9 2 6" xfId="30304"/>
    <cellStyle name="20% - Accent3 2 9 2 7" xfId="50752"/>
    <cellStyle name="20% - Accent3 2 9 3" xfId="9529"/>
    <cellStyle name="20% - Accent3 2 9 3 2" xfId="11957"/>
    <cellStyle name="20% - Accent3 2 9 3 2 2" xfId="22849"/>
    <cellStyle name="20% - Accent3 2 9 3 2 2 2" xfId="40727"/>
    <cellStyle name="20% - Accent3 2 9 3 2 3" xfId="31790"/>
    <cellStyle name="20% - Accent3 2 9 3 3" xfId="14176"/>
    <cellStyle name="20% - Accent3 2 9 3 3 2" xfId="25068"/>
    <cellStyle name="20% - Accent3 2 9 3 3 2 2" xfId="42946"/>
    <cellStyle name="20% - Accent3 2 9 3 3 3" xfId="34009"/>
    <cellStyle name="20% - Accent3 2 9 3 4" xfId="16620"/>
    <cellStyle name="20% - Accent3 2 9 3 4 2" xfId="27287"/>
    <cellStyle name="20% - Accent3 2 9 3 4 2 2" xfId="45165"/>
    <cellStyle name="20% - Accent3 2 9 3 4 3" xfId="36228"/>
    <cellStyle name="20% - Accent3 2 9 3 5" xfId="20630"/>
    <cellStyle name="20% - Accent3 2 9 3 5 2" xfId="38508"/>
    <cellStyle name="20% - Accent3 2 9 3 6" xfId="29571"/>
    <cellStyle name="20% - Accent3 2 9 3 7" xfId="53645"/>
    <cellStyle name="20% - Accent3 2 9 4" xfId="11007"/>
    <cellStyle name="20% - Accent3 2 9 4 2" xfId="22106"/>
    <cellStyle name="20% - Accent3 2 9 4 2 2" xfId="39984"/>
    <cellStyle name="20% - Accent3 2 9 4 3" xfId="31047"/>
    <cellStyle name="20% - Accent3 2 9 4 4" xfId="47593"/>
    <cellStyle name="20% - Accent3 2 9 5" xfId="13433"/>
    <cellStyle name="20% - Accent3 2 9 5 2" xfId="24325"/>
    <cellStyle name="20% - Accent3 2 9 5 2 2" xfId="42203"/>
    <cellStyle name="20% - Accent3 2 9 5 3" xfId="33266"/>
    <cellStyle name="20% - Accent3 2 9 6" xfId="15654"/>
    <cellStyle name="20% - Accent3 2 9 6 2" xfId="26544"/>
    <cellStyle name="20% - Accent3 2 9 6 2 2" xfId="44422"/>
    <cellStyle name="20% - Accent3 2 9 6 3" xfId="35485"/>
    <cellStyle name="20% - Accent3 2 9 7" xfId="19887"/>
    <cellStyle name="20% - Accent3 2 9 7 2" xfId="37765"/>
    <cellStyle name="20% - Accent3 2 9 8" xfId="28816"/>
    <cellStyle name="20% - Accent3 2 9 9" xfId="46777"/>
    <cellStyle name="20% - Accent3 20" xfId="5151"/>
    <cellStyle name="20% - Accent3 21" xfId="5152"/>
    <cellStyle name="20% - Accent3 22" xfId="5153"/>
    <cellStyle name="20% - Accent3 23" xfId="5154"/>
    <cellStyle name="20% - Accent3 24" xfId="5155"/>
    <cellStyle name="20% - Accent3 25" xfId="5156"/>
    <cellStyle name="20% - Accent3 26" xfId="5157"/>
    <cellStyle name="20% - Accent3 27" xfId="28614"/>
    <cellStyle name="20% - Accent3 27 2" xfId="46493"/>
    <cellStyle name="20% - Accent3 28" xfId="28633"/>
    <cellStyle name="20% - Accent3 3" xfId="261"/>
    <cellStyle name="20% - Accent3 3 10" xfId="5159"/>
    <cellStyle name="20% - Accent3 3 11" xfId="56686"/>
    <cellStyle name="20% - Accent3 3 12" xfId="5158"/>
    <cellStyle name="20% - Accent3 3 2" xfId="5160"/>
    <cellStyle name="20% - Accent3 3 2 2" xfId="10263"/>
    <cellStyle name="20% - Accent3 3 2 2 2" xfId="12691"/>
    <cellStyle name="20% - Accent3 3 2 2 2 2" xfId="23583"/>
    <cellStyle name="20% - Accent3 3 2 2 2 2 2" xfId="41461"/>
    <cellStyle name="20% - Accent3 3 2 2 2 3" xfId="32524"/>
    <cellStyle name="20% - Accent3 3 2 2 2 4" xfId="56087"/>
    <cellStyle name="20% - Accent3 3 2 2 3" xfId="14910"/>
    <cellStyle name="20% - Accent3 3 2 2 3 2" xfId="25802"/>
    <cellStyle name="20% - Accent3 3 2 2 3 2 2" xfId="43680"/>
    <cellStyle name="20% - Accent3 3 2 2 3 3" xfId="34743"/>
    <cellStyle name="20% - Accent3 3 2 2 4" xfId="17354"/>
    <cellStyle name="20% - Accent3 3 2 2 4 2" xfId="28021"/>
    <cellStyle name="20% - Accent3 3 2 2 4 2 2" xfId="45899"/>
    <cellStyle name="20% - Accent3 3 2 2 4 3" xfId="36962"/>
    <cellStyle name="20% - Accent3 3 2 2 5" xfId="21364"/>
    <cellStyle name="20% - Accent3 3 2 2 5 2" xfId="39242"/>
    <cellStyle name="20% - Accent3 3 2 2 6" xfId="30305"/>
    <cellStyle name="20% - Accent3 3 2 2 7" xfId="50753"/>
    <cellStyle name="20% - Accent3 3 2 3" xfId="9530"/>
    <cellStyle name="20% - Accent3 3 2 3 2" xfId="11958"/>
    <cellStyle name="20% - Accent3 3 2 3 2 2" xfId="22850"/>
    <cellStyle name="20% - Accent3 3 2 3 2 2 2" xfId="40728"/>
    <cellStyle name="20% - Accent3 3 2 3 2 3" xfId="31791"/>
    <cellStyle name="20% - Accent3 3 2 3 3" xfId="14177"/>
    <cellStyle name="20% - Accent3 3 2 3 3 2" xfId="25069"/>
    <cellStyle name="20% - Accent3 3 2 3 3 2 2" xfId="42947"/>
    <cellStyle name="20% - Accent3 3 2 3 3 3" xfId="34010"/>
    <cellStyle name="20% - Accent3 3 2 3 4" xfId="16621"/>
    <cellStyle name="20% - Accent3 3 2 3 4 2" xfId="27288"/>
    <cellStyle name="20% - Accent3 3 2 3 4 2 2" xfId="45166"/>
    <cellStyle name="20% - Accent3 3 2 3 4 3" xfId="36229"/>
    <cellStyle name="20% - Accent3 3 2 3 5" xfId="20631"/>
    <cellStyle name="20% - Accent3 3 2 3 5 2" xfId="38509"/>
    <cellStyle name="20% - Accent3 3 2 3 6" xfId="29572"/>
    <cellStyle name="20% - Accent3 3 2 3 7" xfId="53651"/>
    <cellStyle name="20% - Accent3 3 2 4" xfId="11008"/>
    <cellStyle name="20% - Accent3 3 2 4 2" xfId="22107"/>
    <cellStyle name="20% - Accent3 3 2 4 2 2" xfId="39985"/>
    <cellStyle name="20% - Accent3 3 2 4 3" xfId="31048"/>
    <cellStyle name="20% - Accent3 3 2 4 4" xfId="47594"/>
    <cellStyle name="20% - Accent3 3 2 5" xfId="13434"/>
    <cellStyle name="20% - Accent3 3 2 5 2" xfId="24326"/>
    <cellStyle name="20% - Accent3 3 2 5 2 2" xfId="42204"/>
    <cellStyle name="20% - Accent3 3 2 5 3" xfId="33267"/>
    <cellStyle name="20% - Accent3 3 2 6" xfId="15655"/>
    <cellStyle name="20% - Accent3 3 2 6 2" xfId="26545"/>
    <cellStyle name="20% - Accent3 3 2 6 2 2" xfId="44423"/>
    <cellStyle name="20% - Accent3 3 2 6 3" xfId="35486"/>
    <cellStyle name="20% - Accent3 3 2 7" xfId="19888"/>
    <cellStyle name="20% - Accent3 3 2 7 2" xfId="37766"/>
    <cellStyle name="20% - Accent3 3 2 8" xfId="28817"/>
    <cellStyle name="20% - Accent3 3 2 9" xfId="46778"/>
    <cellStyle name="20% - Accent3 3 3" xfId="5161"/>
    <cellStyle name="20% - Accent3 3 3 2" xfId="10264"/>
    <cellStyle name="20% - Accent3 3 3 2 2" xfId="12692"/>
    <cellStyle name="20% - Accent3 3 3 2 2 2" xfId="23584"/>
    <cellStyle name="20% - Accent3 3 3 2 2 2 2" xfId="41462"/>
    <cellStyle name="20% - Accent3 3 3 2 2 3" xfId="32525"/>
    <cellStyle name="20% - Accent3 3 3 2 2 4" xfId="56088"/>
    <cellStyle name="20% - Accent3 3 3 2 3" xfId="14911"/>
    <cellStyle name="20% - Accent3 3 3 2 3 2" xfId="25803"/>
    <cellStyle name="20% - Accent3 3 3 2 3 2 2" xfId="43681"/>
    <cellStyle name="20% - Accent3 3 3 2 3 3" xfId="34744"/>
    <cellStyle name="20% - Accent3 3 3 2 4" xfId="17355"/>
    <cellStyle name="20% - Accent3 3 3 2 4 2" xfId="28022"/>
    <cellStyle name="20% - Accent3 3 3 2 4 2 2" xfId="45900"/>
    <cellStyle name="20% - Accent3 3 3 2 4 3" xfId="36963"/>
    <cellStyle name="20% - Accent3 3 3 2 5" xfId="21365"/>
    <cellStyle name="20% - Accent3 3 3 2 5 2" xfId="39243"/>
    <cellStyle name="20% - Accent3 3 3 2 6" xfId="30306"/>
    <cellStyle name="20% - Accent3 3 3 2 7" xfId="50754"/>
    <cellStyle name="20% - Accent3 3 3 3" xfId="9531"/>
    <cellStyle name="20% - Accent3 3 3 3 2" xfId="11959"/>
    <cellStyle name="20% - Accent3 3 3 3 2 2" xfId="22851"/>
    <cellStyle name="20% - Accent3 3 3 3 2 2 2" xfId="40729"/>
    <cellStyle name="20% - Accent3 3 3 3 2 3" xfId="31792"/>
    <cellStyle name="20% - Accent3 3 3 3 3" xfId="14178"/>
    <cellStyle name="20% - Accent3 3 3 3 3 2" xfId="25070"/>
    <cellStyle name="20% - Accent3 3 3 3 3 2 2" xfId="42948"/>
    <cellStyle name="20% - Accent3 3 3 3 3 3" xfId="34011"/>
    <cellStyle name="20% - Accent3 3 3 3 4" xfId="16622"/>
    <cellStyle name="20% - Accent3 3 3 3 4 2" xfId="27289"/>
    <cellStyle name="20% - Accent3 3 3 3 4 2 2" xfId="45167"/>
    <cellStyle name="20% - Accent3 3 3 3 4 3" xfId="36230"/>
    <cellStyle name="20% - Accent3 3 3 3 5" xfId="20632"/>
    <cellStyle name="20% - Accent3 3 3 3 5 2" xfId="38510"/>
    <cellStyle name="20% - Accent3 3 3 3 6" xfId="29573"/>
    <cellStyle name="20% - Accent3 3 3 3 7" xfId="53652"/>
    <cellStyle name="20% - Accent3 3 3 4" xfId="11009"/>
    <cellStyle name="20% - Accent3 3 3 4 2" xfId="22108"/>
    <cellStyle name="20% - Accent3 3 3 4 2 2" xfId="39986"/>
    <cellStyle name="20% - Accent3 3 3 4 3" xfId="31049"/>
    <cellStyle name="20% - Accent3 3 3 4 4" xfId="47595"/>
    <cellStyle name="20% - Accent3 3 3 5" xfId="13435"/>
    <cellStyle name="20% - Accent3 3 3 5 2" xfId="24327"/>
    <cellStyle name="20% - Accent3 3 3 5 2 2" xfId="42205"/>
    <cellStyle name="20% - Accent3 3 3 5 3" xfId="33268"/>
    <cellStyle name="20% - Accent3 3 3 6" xfId="15656"/>
    <cellStyle name="20% - Accent3 3 3 6 2" xfId="26546"/>
    <cellStyle name="20% - Accent3 3 3 6 2 2" xfId="44424"/>
    <cellStyle name="20% - Accent3 3 3 6 3" xfId="35487"/>
    <cellStyle name="20% - Accent3 3 3 7" xfId="19889"/>
    <cellStyle name="20% - Accent3 3 3 7 2" xfId="37767"/>
    <cellStyle name="20% - Accent3 3 3 8" xfId="28818"/>
    <cellStyle name="20% - Accent3 3 3 9" xfId="46779"/>
    <cellStyle name="20% - Accent3 3 4" xfId="5162"/>
    <cellStyle name="20% - Accent3 3 4 2" xfId="10265"/>
    <cellStyle name="20% - Accent3 3 4 2 2" xfId="12693"/>
    <cellStyle name="20% - Accent3 3 4 2 2 2" xfId="23585"/>
    <cellStyle name="20% - Accent3 3 4 2 2 2 2" xfId="41463"/>
    <cellStyle name="20% - Accent3 3 4 2 2 3" xfId="32526"/>
    <cellStyle name="20% - Accent3 3 4 2 2 4" xfId="56089"/>
    <cellStyle name="20% - Accent3 3 4 2 3" xfId="14912"/>
    <cellStyle name="20% - Accent3 3 4 2 3 2" xfId="25804"/>
    <cellStyle name="20% - Accent3 3 4 2 3 2 2" xfId="43682"/>
    <cellStyle name="20% - Accent3 3 4 2 3 3" xfId="34745"/>
    <cellStyle name="20% - Accent3 3 4 2 4" xfId="17356"/>
    <cellStyle name="20% - Accent3 3 4 2 4 2" xfId="28023"/>
    <cellStyle name="20% - Accent3 3 4 2 4 2 2" xfId="45901"/>
    <cellStyle name="20% - Accent3 3 4 2 4 3" xfId="36964"/>
    <cellStyle name="20% - Accent3 3 4 2 5" xfId="21366"/>
    <cellStyle name="20% - Accent3 3 4 2 5 2" xfId="39244"/>
    <cellStyle name="20% - Accent3 3 4 2 6" xfId="30307"/>
    <cellStyle name="20% - Accent3 3 4 2 7" xfId="50755"/>
    <cellStyle name="20% - Accent3 3 4 3" xfId="9532"/>
    <cellStyle name="20% - Accent3 3 4 3 2" xfId="11960"/>
    <cellStyle name="20% - Accent3 3 4 3 2 2" xfId="22852"/>
    <cellStyle name="20% - Accent3 3 4 3 2 2 2" xfId="40730"/>
    <cellStyle name="20% - Accent3 3 4 3 2 3" xfId="31793"/>
    <cellStyle name="20% - Accent3 3 4 3 3" xfId="14179"/>
    <cellStyle name="20% - Accent3 3 4 3 3 2" xfId="25071"/>
    <cellStyle name="20% - Accent3 3 4 3 3 2 2" xfId="42949"/>
    <cellStyle name="20% - Accent3 3 4 3 3 3" xfId="34012"/>
    <cellStyle name="20% - Accent3 3 4 3 4" xfId="16623"/>
    <cellStyle name="20% - Accent3 3 4 3 4 2" xfId="27290"/>
    <cellStyle name="20% - Accent3 3 4 3 4 2 2" xfId="45168"/>
    <cellStyle name="20% - Accent3 3 4 3 4 3" xfId="36231"/>
    <cellStyle name="20% - Accent3 3 4 3 5" xfId="20633"/>
    <cellStyle name="20% - Accent3 3 4 3 5 2" xfId="38511"/>
    <cellStyle name="20% - Accent3 3 4 3 6" xfId="29574"/>
    <cellStyle name="20% - Accent3 3 4 3 7" xfId="53653"/>
    <cellStyle name="20% - Accent3 3 4 4" xfId="11010"/>
    <cellStyle name="20% - Accent3 3 4 4 2" xfId="22109"/>
    <cellStyle name="20% - Accent3 3 4 4 2 2" xfId="39987"/>
    <cellStyle name="20% - Accent3 3 4 4 3" xfId="31050"/>
    <cellStyle name="20% - Accent3 3 4 4 4" xfId="47596"/>
    <cellStyle name="20% - Accent3 3 4 5" xfId="13436"/>
    <cellStyle name="20% - Accent3 3 4 5 2" xfId="24328"/>
    <cellStyle name="20% - Accent3 3 4 5 2 2" xfId="42206"/>
    <cellStyle name="20% - Accent3 3 4 5 3" xfId="33269"/>
    <cellStyle name="20% - Accent3 3 4 6" xfId="15657"/>
    <cellStyle name="20% - Accent3 3 4 6 2" xfId="26547"/>
    <cellStyle name="20% - Accent3 3 4 6 2 2" xfId="44425"/>
    <cellStyle name="20% - Accent3 3 4 6 3" xfId="35488"/>
    <cellStyle name="20% - Accent3 3 4 7" xfId="19890"/>
    <cellStyle name="20% - Accent3 3 4 7 2" xfId="37768"/>
    <cellStyle name="20% - Accent3 3 4 8" xfId="28819"/>
    <cellStyle name="20% - Accent3 3 4 9" xfId="46780"/>
    <cellStyle name="20% - Accent3 3 5" xfId="5163"/>
    <cellStyle name="20% - Accent3 3 5 2" xfId="10266"/>
    <cellStyle name="20% - Accent3 3 5 2 2" xfId="12694"/>
    <cellStyle name="20% - Accent3 3 5 2 2 2" xfId="23586"/>
    <cellStyle name="20% - Accent3 3 5 2 2 2 2" xfId="41464"/>
    <cellStyle name="20% - Accent3 3 5 2 2 3" xfId="32527"/>
    <cellStyle name="20% - Accent3 3 5 2 2 4" xfId="56090"/>
    <cellStyle name="20% - Accent3 3 5 2 3" xfId="14913"/>
    <cellStyle name="20% - Accent3 3 5 2 3 2" xfId="25805"/>
    <cellStyle name="20% - Accent3 3 5 2 3 2 2" xfId="43683"/>
    <cellStyle name="20% - Accent3 3 5 2 3 3" xfId="34746"/>
    <cellStyle name="20% - Accent3 3 5 2 4" xfId="17357"/>
    <cellStyle name="20% - Accent3 3 5 2 4 2" xfId="28024"/>
    <cellStyle name="20% - Accent3 3 5 2 4 2 2" xfId="45902"/>
    <cellStyle name="20% - Accent3 3 5 2 4 3" xfId="36965"/>
    <cellStyle name="20% - Accent3 3 5 2 5" xfId="21367"/>
    <cellStyle name="20% - Accent3 3 5 2 5 2" xfId="39245"/>
    <cellStyle name="20% - Accent3 3 5 2 6" xfId="30308"/>
    <cellStyle name="20% - Accent3 3 5 2 7" xfId="50756"/>
    <cellStyle name="20% - Accent3 3 5 3" xfId="9533"/>
    <cellStyle name="20% - Accent3 3 5 3 2" xfId="11961"/>
    <cellStyle name="20% - Accent3 3 5 3 2 2" xfId="22853"/>
    <cellStyle name="20% - Accent3 3 5 3 2 2 2" xfId="40731"/>
    <cellStyle name="20% - Accent3 3 5 3 2 3" xfId="31794"/>
    <cellStyle name="20% - Accent3 3 5 3 3" xfId="14180"/>
    <cellStyle name="20% - Accent3 3 5 3 3 2" xfId="25072"/>
    <cellStyle name="20% - Accent3 3 5 3 3 2 2" xfId="42950"/>
    <cellStyle name="20% - Accent3 3 5 3 3 3" xfId="34013"/>
    <cellStyle name="20% - Accent3 3 5 3 4" xfId="16624"/>
    <cellStyle name="20% - Accent3 3 5 3 4 2" xfId="27291"/>
    <cellStyle name="20% - Accent3 3 5 3 4 2 2" xfId="45169"/>
    <cellStyle name="20% - Accent3 3 5 3 4 3" xfId="36232"/>
    <cellStyle name="20% - Accent3 3 5 3 5" xfId="20634"/>
    <cellStyle name="20% - Accent3 3 5 3 5 2" xfId="38512"/>
    <cellStyle name="20% - Accent3 3 5 3 6" xfId="29575"/>
    <cellStyle name="20% - Accent3 3 5 3 7" xfId="53654"/>
    <cellStyle name="20% - Accent3 3 5 4" xfId="11011"/>
    <cellStyle name="20% - Accent3 3 5 4 2" xfId="22110"/>
    <cellStyle name="20% - Accent3 3 5 4 2 2" xfId="39988"/>
    <cellStyle name="20% - Accent3 3 5 4 3" xfId="31051"/>
    <cellStyle name="20% - Accent3 3 5 4 4" xfId="47597"/>
    <cellStyle name="20% - Accent3 3 5 5" xfId="13437"/>
    <cellStyle name="20% - Accent3 3 5 5 2" xfId="24329"/>
    <cellStyle name="20% - Accent3 3 5 5 2 2" xfId="42207"/>
    <cellStyle name="20% - Accent3 3 5 5 3" xfId="33270"/>
    <cellStyle name="20% - Accent3 3 5 6" xfId="15658"/>
    <cellStyle name="20% - Accent3 3 5 6 2" xfId="26548"/>
    <cellStyle name="20% - Accent3 3 5 6 2 2" xfId="44426"/>
    <cellStyle name="20% - Accent3 3 5 6 3" xfId="35489"/>
    <cellStyle name="20% - Accent3 3 5 7" xfId="19891"/>
    <cellStyle name="20% - Accent3 3 5 7 2" xfId="37769"/>
    <cellStyle name="20% - Accent3 3 5 8" xfId="28820"/>
    <cellStyle name="20% - Accent3 3 5 9" xfId="46781"/>
    <cellStyle name="20% - Accent3 3 6" xfId="5164"/>
    <cellStyle name="20% - Accent3 3 7" xfId="5165"/>
    <cellStyle name="20% - Accent3 3 8" xfId="5166"/>
    <cellStyle name="20% - Accent3 3 9" xfId="5167"/>
    <cellStyle name="20% - Accent3 4" xfId="5168"/>
    <cellStyle name="20% - Accent3 4 2" xfId="5169"/>
    <cellStyle name="20% - Accent3 4 3" xfId="5170"/>
    <cellStyle name="20% - Accent3 4 4" xfId="5171"/>
    <cellStyle name="20% - Accent3 4 5" xfId="5172"/>
    <cellStyle name="20% - Accent3 4 6" xfId="5173"/>
    <cellStyle name="20% - Accent3 5" xfId="5174"/>
    <cellStyle name="20% - Accent3 5 2" xfId="5175"/>
    <cellStyle name="20% - Accent3 5 3" xfId="5176"/>
    <cellStyle name="20% - Accent3 5 4" xfId="5177"/>
    <cellStyle name="20% - Accent3 5 5" xfId="5178"/>
    <cellStyle name="20% - Accent3 5 6" xfId="5179"/>
    <cellStyle name="20% - Accent3 6" xfId="5180"/>
    <cellStyle name="20% - Accent3 6 2" xfId="5181"/>
    <cellStyle name="20% - Accent3 6 3" xfId="5182"/>
    <cellStyle name="20% - Accent3 6 4" xfId="5183"/>
    <cellStyle name="20% - Accent3 6 5" xfId="5184"/>
    <cellStyle name="20% - Accent3 6 6" xfId="5185"/>
    <cellStyle name="20% - Accent3 7" xfId="5186"/>
    <cellStyle name="20% - Accent3 7 10" xfId="13438"/>
    <cellStyle name="20% - Accent3 7 10 2" xfId="24330"/>
    <cellStyle name="20% - Accent3 7 10 2 2" xfId="42208"/>
    <cellStyle name="20% - Accent3 7 10 3" xfId="33271"/>
    <cellStyle name="20% - Accent3 7 11" xfId="15659"/>
    <cellStyle name="20% - Accent3 7 11 2" xfId="26549"/>
    <cellStyle name="20% - Accent3 7 11 2 2" xfId="44427"/>
    <cellStyle name="20% - Accent3 7 11 3" xfId="35490"/>
    <cellStyle name="20% - Accent3 7 12" xfId="19892"/>
    <cellStyle name="20% - Accent3 7 12 2" xfId="37770"/>
    <cellStyle name="20% - Accent3 7 13" xfId="28821"/>
    <cellStyle name="20% - Accent3 7 14" xfId="46782"/>
    <cellStyle name="20% - Accent3 7 2" xfId="5187"/>
    <cellStyle name="20% - Accent3 7 3" xfId="5188"/>
    <cellStyle name="20% - Accent3 7 4" xfId="5189"/>
    <cellStyle name="20% - Accent3 7 5" xfId="5190"/>
    <cellStyle name="20% - Accent3 7 6" xfId="5191"/>
    <cellStyle name="20% - Accent3 7 7" xfId="10267"/>
    <cellStyle name="20% - Accent3 7 7 2" xfId="12695"/>
    <cellStyle name="20% - Accent3 7 7 2 2" xfId="23587"/>
    <cellStyle name="20% - Accent3 7 7 2 2 2" xfId="41465"/>
    <cellStyle name="20% - Accent3 7 7 2 3" xfId="32528"/>
    <cellStyle name="20% - Accent3 7 7 2 4" xfId="56091"/>
    <cellStyle name="20% - Accent3 7 7 3" xfId="14914"/>
    <cellStyle name="20% - Accent3 7 7 3 2" xfId="25806"/>
    <cellStyle name="20% - Accent3 7 7 3 2 2" xfId="43684"/>
    <cellStyle name="20% - Accent3 7 7 3 3" xfId="34747"/>
    <cellStyle name="20% - Accent3 7 7 4" xfId="17358"/>
    <cellStyle name="20% - Accent3 7 7 4 2" xfId="28025"/>
    <cellStyle name="20% - Accent3 7 7 4 2 2" xfId="45903"/>
    <cellStyle name="20% - Accent3 7 7 4 3" xfId="36966"/>
    <cellStyle name="20% - Accent3 7 7 5" xfId="21368"/>
    <cellStyle name="20% - Accent3 7 7 5 2" xfId="39246"/>
    <cellStyle name="20% - Accent3 7 7 6" xfId="30309"/>
    <cellStyle name="20% - Accent3 7 7 7" xfId="50757"/>
    <cellStyle name="20% - Accent3 7 8" xfId="9534"/>
    <cellStyle name="20% - Accent3 7 8 2" xfId="11962"/>
    <cellStyle name="20% - Accent3 7 8 2 2" xfId="22854"/>
    <cellStyle name="20% - Accent3 7 8 2 2 2" xfId="40732"/>
    <cellStyle name="20% - Accent3 7 8 2 3" xfId="31795"/>
    <cellStyle name="20% - Accent3 7 8 3" xfId="14181"/>
    <cellStyle name="20% - Accent3 7 8 3 2" xfId="25073"/>
    <cellStyle name="20% - Accent3 7 8 3 2 2" xfId="42951"/>
    <cellStyle name="20% - Accent3 7 8 3 3" xfId="34014"/>
    <cellStyle name="20% - Accent3 7 8 4" xfId="16625"/>
    <cellStyle name="20% - Accent3 7 8 4 2" xfId="27292"/>
    <cellStyle name="20% - Accent3 7 8 4 2 2" xfId="45170"/>
    <cellStyle name="20% - Accent3 7 8 4 3" xfId="36233"/>
    <cellStyle name="20% - Accent3 7 8 5" xfId="20635"/>
    <cellStyle name="20% - Accent3 7 8 5 2" xfId="38513"/>
    <cellStyle name="20% - Accent3 7 8 6" xfId="29576"/>
    <cellStyle name="20% - Accent3 7 8 7" xfId="53666"/>
    <cellStyle name="20% - Accent3 7 9" xfId="11012"/>
    <cellStyle name="20% - Accent3 7 9 2" xfId="22111"/>
    <cellStyle name="20% - Accent3 7 9 2 2" xfId="39989"/>
    <cellStyle name="20% - Accent3 7 9 3" xfId="31052"/>
    <cellStyle name="20% - Accent3 7 9 4" xfId="47598"/>
    <cellStyle name="20% - Accent3 8" xfId="5192"/>
    <cellStyle name="20% - Accent3 8 2" xfId="5193"/>
    <cellStyle name="20% - Accent3 8 3" xfId="5194"/>
    <cellStyle name="20% - Accent3 8 4" xfId="5195"/>
    <cellStyle name="20% - Accent3 8 5" xfId="5196"/>
    <cellStyle name="20% - Accent3 8 6" xfId="5197"/>
    <cellStyle name="20% - Accent3 9" xfId="5198"/>
    <cellStyle name="20% - Accent3 9 2" xfId="5199"/>
    <cellStyle name="20% - Accent3 9 3" xfId="5200"/>
    <cellStyle name="20% - Accent3 9 4" xfId="5201"/>
    <cellStyle name="20% - Accent3 9 5" xfId="5202"/>
    <cellStyle name="20% - Accent4" xfId="4758" builtinId="42" customBuiltin="1"/>
    <cellStyle name="20% - Accent4 10" xfId="5203"/>
    <cellStyle name="20% - Accent4 10 2" xfId="5204"/>
    <cellStyle name="20% - Accent4 10 3" xfId="5205"/>
    <cellStyle name="20% - Accent4 10 4" xfId="5206"/>
    <cellStyle name="20% - Accent4 10 5" xfId="5207"/>
    <cellStyle name="20% - Accent4 11" xfId="5208"/>
    <cellStyle name="20% - Accent4 11 2" xfId="5209"/>
    <cellStyle name="20% - Accent4 11 3" xfId="5210"/>
    <cellStyle name="20% - Accent4 11 4" xfId="5211"/>
    <cellStyle name="20% - Accent4 11 5" xfId="5212"/>
    <cellStyle name="20% - Accent4 12" xfId="5213"/>
    <cellStyle name="20% - Accent4 12 2" xfId="5214"/>
    <cellStyle name="20% - Accent4 12 3" xfId="5215"/>
    <cellStyle name="20% - Accent4 12 4" xfId="5216"/>
    <cellStyle name="20% - Accent4 12 5" xfId="5217"/>
    <cellStyle name="20% - Accent4 13" xfId="5218"/>
    <cellStyle name="20% - Accent4 14" xfId="5219"/>
    <cellStyle name="20% - Accent4 15" xfId="5220"/>
    <cellStyle name="20% - Accent4 16" xfId="5221"/>
    <cellStyle name="20% - Accent4 17" xfId="5222"/>
    <cellStyle name="20% - Accent4 18" xfId="5223"/>
    <cellStyle name="20% - Accent4 19" xfId="5224"/>
    <cellStyle name="20% - Accent4 2" xfId="39"/>
    <cellStyle name="20% - Accent4 2 10" xfId="5226"/>
    <cellStyle name="20% - Accent4 2 10 2" xfId="10268"/>
    <cellStyle name="20% - Accent4 2 10 2 2" xfId="12696"/>
    <cellStyle name="20% - Accent4 2 10 2 2 2" xfId="23588"/>
    <cellStyle name="20% - Accent4 2 10 2 2 2 2" xfId="41466"/>
    <cellStyle name="20% - Accent4 2 10 2 2 3" xfId="32529"/>
    <cellStyle name="20% - Accent4 2 10 2 2 4" xfId="56092"/>
    <cellStyle name="20% - Accent4 2 10 2 3" xfId="14915"/>
    <cellStyle name="20% - Accent4 2 10 2 3 2" xfId="25807"/>
    <cellStyle name="20% - Accent4 2 10 2 3 2 2" xfId="43685"/>
    <cellStyle name="20% - Accent4 2 10 2 3 3" xfId="34748"/>
    <cellStyle name="20% - Accent4 2 10 2 4" xfId="17359"/>
    <cellStyle name="20% - Accent4 2 10 2 4 2" xfId="28026"/>
    <cellStyle name="20% - Accent4 2 10 2 4 2 2" xfId="45904"/>
    <cellStyle name="20% - Accent4 2 10 2 4 3" xfId="36967"/>
    <cellStyle name="20% - Accent4 2 10 2 5" xfId="21369"/>
    <cellStyle name="20% - Accent4 2 10 2 5 2" xfId="39247"/>
    <cellStyle name="20% - Accent4 2 10 2 6" xfId="30310"/>
    <cellStyle name="20% - Accent4 2 10 2 7" xfId="50758"/>
    <cellStyle name="20% - Accent4 2 10 3" xfId="9535"/>
    <cellStyle name="20% - Accent4 2 10 3 2" xfId="11963"/>
    <cellStyle name="20% - Accent4 2 10 3 2 2" xfId="22855"/>
    <cellStyle name="20% - Accent4 2 10 3 2 2 2" xfId="40733"/>
    <cellStyle name="20% - Accent4 2 10 3 2 3" xfId="31796"/>
    <cellStyle name="20% - Accent4 2 10 3 3" xfId="14182"/>
    <cellStyle name="20% - Accent4 2 10 3 3 2" xfId="25074"/>
    <cellStyle name="20% - Accent4 2 10 3 3 2 2" xfId="42952"/>
    <cellStyle name="20% - Accent4 2 10 3 3 3" xfId="34015"/>
    <cellStyle name="20% - Accent4 2 10 3 4" xfId="16626"/>
    <cellStyle name="20% - Accent4 2 10 3 4 2" xfId="27293"/>
    <cellStyle name="20% - Accent4 2 10 3 4 2 2" xfId="45171"/>
    <cellStyle name="20% - Accent4 2 10 3 4 3" xfId="36234"/>
    <cellStyle name="20% - Accent4 2 10 3 5" xfId="20636"/>
    <cellStyle name="20% - Accent4 2 10 3 5 2" xfId="38514"/>
    <cellStyle name="20% - Accent4 2 10 3 6" xfId="29577"/>
    <cellStyle name="20% - Accent4 2 10 3 7" xfId="53688"/>
    <cellStyle name="20% - Accent4 2 10 4" xfId="11013"/>
    <cellStyle name="20% - Accent4 2 10 4 2" xfId="22112"/>
    <cellStyle name="20% - Accent4 2 10 4 2 2" xfId="39990"/>
    <cellStyle name="20% - Accent4 2 10 4 3" xfId="31053"/>
    <cellStyle name="20% - Accent4 2 10 4 4" xfId="47599"/>
    <cellStyle name="20% - Accent4 2 10 5" xfId="13439"/>
    <cellStyle name="20% - Accent4 2 10 5 2" xfId="24331"/>
    <cellStyle name="20% - Accent4 2 10 5 2 2" xfId="42209"/>
    <cellStyle name="20% - Accent4 2 10 5 3" xfId="33272"/>
    <cellStyle name="20% - Accent4 2 10 6" xfId="15660"/>
    <cellStyle name="20% - Accent4 2 10 6 2" xfId="26550"/>
    <cellStyle name="20% - Accent4 2 10 6 2 2" xfId="44428"/>
    <cellStyle name="20% - Accent4 2 10 6 3" xfId="35491"/>
    <cellStyle name="20% - Accent4 2 10 7" xfId="19893"/>
    <cellStyle name="20% - Accent4 2 10 7 2" xfId="37771"/>
    <cellStyle name="20% - Accent4 2 10 8" xfId="28822"/>
    <cellStyle name="20% - Accent4 2 10 9" xfId="46783"/>
    <cellStyle name="20% - Accent4 2 11" xfId="5227"/>
    <cellStyle name="20% - Accent4 2 11 2" xfId="5228"/>
    <cellStyle name="20% - Accent4 2 11 2 2" xfId="10269"/>
    <cellStyle name="20% - Accent4 2 11 2 2 2" xfId="12697"/>
    <cellStyle name="20% - Accent4 2 11 2 2 2 2" xfId="23589"/>
    <cellStyle name="20% - Accent4 2 11 2 2 2 2 2" xfId="41467"/>
    <cellStyle name="20% - Accent4 2 11 2 2 2 3" xfId="32530"/>
    <cellStyle name="20% - Accent4 2 11 2 2 2 4" xfId="56093"/>
    <cellStyle name="20% - Accent4 2 11 2 2 3" xfId="14916"/>
    <cellStyle name="20% - Accent4 2 11 2 2 3 2" xfId="25808"/>
    <cellStyle name="20% - Accent4 2 11 2 2 3 2 2" xfId="43686"/>
    <cellStyle name="20% - Accent4 2 11 2 2 3 3" xfId="34749"/>
    <cellStyle name="20% - Accent4 2 11 2 2 4" xfId="17360"/>
    <cellStyle name="20% - Accent4 2 11 2 2 4 2" xfId="28027"/>
    <cellStyle name="20% - Accent4 2 11 2 2 4 2 2" xfId="45905"/>
    <cellStyle name="20% - Accent4 2 11 2 2 4 3" xfId="36968"/>
    <cellStyle name="20% - Accent4 2 11 2 2 5" xfId="21370"/>
    <cellStyle name="20% - Accent4 2 11 2 2 5 2" xfId="39248"/>
    <cellStyle name="20% - Accent4 2 11 2 2 6" xfId="30311"/>
    <cellStyle name="20% - Accent4 2 11 2 2 7" xfId="50759"/>
    <cellStyle name="20% - Accent4 2 11 2 3" xfId="9536"/>
    <cellStyle name="20% - Accent4 2 11 2 3 2" xfId="11964"/>
    <cellStyle name="20% - Accent4 2 11 2 3 2 2" xfId="22856"/>
    <cellStyle name="20% - Accent4 2 11 2 3 2 2 2" xfId="40734"/>
    <cellStyle name="20% - Accent4 2 11 2 3 2 3" xfId="31797"/>
    <cellStyle name="20% - Accent4 2 11 2 3 3" xfId="14183"/>
    <cellStyle name="20% - Accent4 2 11 2 3 3 2" xfId="25075"/>
    <cellStyle name="20% - Accent4 2 11 2 3 3 2 2" xfId="42953"/>
    <cellStyle name="20% - Accent4 2 11 2 3 3 3" xfId="34016"/>
    <cellStyle name="20% - Accent4 2 11 2 3 4" xfId="16627"/>
    <cellStyle name="20% - Accent4 2 11 2 3 4 2" xfId="27294"/>
    <cellStyle name="20% - Accent4 2 11 2 3 4 2 2" xfId="45172"/>
    <cellStyle name="20% - Accent4 2 11 2 3 4 3" xfId="36235"/>
    <cellStyle name="20% - Accent4 2 11 2 3 5" xfId="20637"/>
    <cellStyle name="20% - Accent4 2 11 2 3 5 2" xfId="38515"/>
    <cellStyle name="20% - Accent4 2 11 2 3 6" xfId="29578"/>
    <cellStyle name="20% - Accent4 2 11 2 3 7" xfId="53689"/>
    <cellStyle name="20% - Accent4 2 11 2 4" xfId="11014"/>
    <cellStyle name="20% - Accent4 2 11 2 4 2" xfId="22113"/>
    <cellStyle name="20% - Accent4 2 11 2 4 2 2" xfId="39991"/>
    <cellStyle name="20% - Accent4 2 11 2 4 3" xfId="31054"/>
    <cellStyle name="20% - Accent4 2 11 2 4 4" xfId="47600"/>
    <cellStyle name="20% - Accent4 2 11 2 5" xfId="13440"/>
    <cellStyle name="20% - Accent4 2 11 2 5 2" xfId="24332"/>
    <cellStyle name="20% - Accent4 2 11 2 5 2 2" xfId="42210"/>
    <cellStyle name="20% - Accent4 2 11 2 5 3" xfId="33273"/>
    <cellStyle name="20% - Accent4 2 11 2 6" xfId="15661"/>
    <cellStyle name="20% - Accent4 2 11 2 6 2" xfId="26551"/>
    <cellStyle name="20% - Accent4 2 11 2 6 2 2" xfId="44429"/>
    <cellStyle name="20% - Accent4 2 11 2 6 3" xfId="35492"/>
    <cellStyle name="20% - Accent4 2 11 2 7" xfId="19894"/>
    <cellStyle name="20% - Accent4 2 11 2 7 2" xfId="37772"/>
    <cellStyle name="20% - Accent4 2 11 2 8" xfId="28823"/>
    <cellStyle name="20% - Accent4 2 11 2 9" xfId="46784"/>
    <cellStyle name="20% - Accent4 2 11 3" xfId="5229"/>
    <cellStyle name="20% - Accent4 2 11 3 2" xfId="10270"/>
    <cellStyle name="20% - Accent4 2 11 3 2 2" xfId="12698"/>
    <cellStyle name="20% - Accent4 2 11 3 2 2 2" xfId="23590"/>
    <cellStyle name="20% - Accent4 2 11 3 2 2 2 2" xfId="41468"/>
    <cellStyle name="20% - Accent4 2 11 3 2 2 3" xfId="32531"/>
    <cellStyle name="20% - Accent4 2 11 3 2 2 4" xfId="56094"/>
    <cellStyle name="20% - Accent4 2 11 3 2 3" xfId="14917"/>
    <cellStyle name="20% - Accent4 2 11 3 2 3 2" xfId="25809"/>
    <cellStyle name="20% - Accent4 2 11 3 2 3 2 2" xfId="43687"/>
    <cellStyle name="20% - Accent4 2 11 3 2 3 3" xfId="34750"/>
    <cellStyle name="20% - Accent4 2 11 3 2 4" xfId="17361"/>
    <cellStyle name="20% - Accent4 2 11 3 2 4 2" xfId="28028"/>
    <cellStyle name="20% - Accent4 2 11 3 2 4 2 2" xfId="45906"/>
    <cellStyle name="20% - Accent4 2 11 3 2 4 3" xfId="36969"/>
    <cellStyle name="20% - Accent4 2 11 3 2 5" xfId="21371"/>
    <cellStyle name="20% - Accent4 2 11 3 2 5 2" xfId="39249"/>
    <cellStyle name="20% - Accent4 2 11 3 2 6" xfId="30312"/>
    <cellStyle name="20% - Accent4 2 11 3 2 7" xfId="50760"/>
    <cellStyle name="20% - Accent4 2 11 3 3" xfId="9537"/>
    <cellStyle name="20% - Accent4 2 11 3 3 2" xfId="11965"/>
    <cellStyle name="20% - Accent4 2 11 3 3 2 2" xfId="22857"/>
    <cellStyle name="20% - Accent4 2 11 3 3 2 2 2" xfId="40735"/>
    <cellStyle name="20% - Accent4 2 11 3 3 2 3" xfId="31798"/>
    <cellStyle name="20% - Accent4 2 11 3 3 3" xfId="14184"/>
    <cellStyle name="20% - Accent4 2 11 3 3 3 2" xfId="25076"/>
    <cellStyle name="20% - Accent4 2 11 3 3 3 2 2" xfId="42954"/>
    <cellStyle name="20% - Accent4 2 11 3 3 3 3" xfId="34017"/>
    <cellStyle name="20% - Accent4 2 11 3 3 4" xfId="16628"/>
    <cellStyle name="20% - Accent4 2 11 3 3 4 2" xfId="27295"/>
    <cellStyle name="20% - Accent4 2 11 3 3 4 2 2" xfId="45173"/>
    <cellStyle name="20% - Accent4 2 11 3 3 4 3" xfId="36236"/>
    <cellStyle name="20% - Accent4 2 11 3 3 5" xfId="20638"/>
    <cellStyle name="20% - Accent4 2 11 3 3 5 2" xfId="38516"/>
    <cellStyle name="20% - Accent4 2 11 3 3 6" xfId="29579"/>
    <cellStyle name="20% - Accent4 2 11 3 3 7" xfId="53690"/>
    <cellStyle name="20% - Accent4 2 11 3 4" xfId="11015"/>
    <cellStyle name="20% - Accent4 2 11 3 4 2" xfId="22114"/>
    <cellStyle name="20% - Accent4 2 11 3 4 2 2" xfId="39992"/>
    <cellStyle name="20% - Accent4 2 11 3 4 3" xfId="31055"/>
    <cellStyle name="20% - Accent4 2 11 3 4 4" xfId="47601"/>
    <cellStyle name="20% - Accent4 2 11 3 5" xfId="13441"/>
    <cellStyle name="20% - Accent4 2 11 3 5 2" xfId="24333"/>
    <cellStyle name="20% - Accent4 2 11 3 5 2 2" xfId="42211"/>
    <cellStyle name="20% - Accent4 2 11 3 5 3" xfId="33274"/>
    <cellStyle name="20% - Accent4 2 11 3 6" xfId="15662"/>
    <cellStyle name="20% - Accent4 2 11 3 6 2" xfId="26552"/>
    <cellStyle name="20% - Accent4 2 11 3 6 2 2" xfId="44430"/>
    <cellStyle name="20% - Accent4 2 11 3 6 3" xfId="35493"/>
    <cellStyle name="20% - Accent4 2 11 3 7" xfId="19895"/>
    <cellStyle name="20% - Accent4 2 11 3 7 2" xfId="37773"/>
    <cellStyle name="20% - Accent4 2 11 3 8" xfId="28824"/>
    <cellStyle name="20% - Accent4 2 11 3 9" xfId="46785"/>
    <cellStyle name="20% - Accent4 2 11 4" xfId="5230"/>
    <cellStyle name="20% - Accent4 2 11 4 2" xfId="10271"/>
    <cellStyle name="20% - Accent4 2 11 4 2 2" xfId="12699"/>
    <cellStyle name="20% - Accent4 2 11 4 2 2 2" xfId="23591"/>
    <cellStyle name="20% - Accent4 2 11 4 2 2 2 2" xfId="41469"/>
    <cellStyle name="20% - Accent4 2 11 4 2 2 3" xfId="32532"/>
    <cellStyle name="20% - Accent4 2 11 4 2 2 4" xfId="56095"/>
    <cellStyle name="20% - Accent4 2 11 4 2 3" xfId="14918"/>
    <cellStyle name="20% - Accent4 2 11 4 2 3 2" xfId="25810"/>
    <cellStyle name="20% - Accent4 2 11 4 2 3 2 2" xfId="43688"/>
    <cellStyle name="20% - Accent4 2 11 4 2 3 3" xfId="34751"/>
    <cellStyle name="20% - Accent4 2 11 4 2 4" xfId="17362"/>
    <cellStyle name="20% - Accent4 2 11 4 2 4 2" xfId="28029"/>
    <cellStyle name="20% - Accent4 2 11 4 2 4 2 2" xfId="45907"/>
    <cellStyle name="20% - Accent4 2 11 4 2 4 3" xfId="36970"/>
    <cellStyle name="20% - Accent4 2 11 4 2 5" xfId="21372"/>
    <cellStyle name="20% - Accent4 2 11 4 2 5 2" xfId="39250"/>
    <cellStyle name="20% - Accent4 2 11 4 2 6" xfId="30313"/>
    <cellStyle name="20% - Accent4 2 11 4 2 7" xfId="50761"/>
    <cellStyle name="20% - Accent4 2 11 4 3" xfId="9538"/>
    <cellStyle name="20% - Accent4 2 11 4 3 2" xfId="11966"/>
    <cellStyle name="20% - Accent4 2 11 4 3 2 2" xfId="22858"/>
    <cellStyle name="20% - Accent4 2 11 4 3 2 2 2" xfId="40736"/>
    <cellStyle name="20% - Accent4 2 11 4 3 2 3" xfId="31799"/>
    <cellStyle name="20% - Accent4 2 11 4 3 3" xfId="14185"/>
    <cellStyle name="20% - Accent4 2 11 4 3 3 2" xfId="25077"/>
    <cellStyle name="20% - Accent4 2 11 4 3 3 2 2" xfId="42955"/>
    <cellStyle name="20% - Accent4 2 11 4 3 3 3" xfId="34018"/>
    <cellStyle name="20% - Accent4 2 11 4 3 4" xfId="16629"/>
    <cellStyle name="20% - Accent4 2 11 4 3 4 2" xfId="27296"/>
    <cellStyle name="20% - Accent4 2 11 4 3 4 2 2" xfId="45174"/>
    <cellStyle name="20% - Accent4 2 11 4 3 4 3" xfId="36237"/>
    <cellStyle name="20% - Accent4 2 11 4 3 5" xfId="20639"/>
    <cellStyle name="20% - Accent4 2 11 4 3 5 2" xfId="38517"/>
    <cellStyle name="20% - Accent4 2 11 4 3 6" xfId="29580"/>
    <cellStyle name="20% - Accent4 2 11 4 3 7" xfId="53691"/>
    <cellStyle name="20% - Accent4 2 11 4 4" xfId="11016"/>
    <cellStyle name="20% - Accent4 2 11 4 4 2" xfId="22115"/>
    <cellStyle name="20% - Accent4 2 11 4 4 2 2" xfId="39993"/>
    <cellStyle name="20% - Accent4 2 11 4 4 3" xfId="31056"/>
    <cellStyle name="20% - Accent4 2 11 4 4 4" xfId="47602"/>
    <cellStyle name="20% - Accent4 2 11 4 5" xfId="13442"/>
    <cellStyle name="20% - Accent4 2 11 4 5 2" xfId="24334"/>
    <cellStyle name="20% - Accent4 2 11 4 5 2 2" xfId="42212"/>
    <cellStyle name="20% - Accent4 2 11 4 5 3" xfId="33275"/>
    <cellStyle name="20% - Accent4 2 11 4 6" xfId="15663"/>
    <cellStyle name="20% - Accent4 2 11 4 6 2" xfId="26553"/>
    <cellStyle name="20% - Accent4 2 11 4 6 2 2" xfId="44431"/>
    <cellStyle name="20% - Accent4 2 11 4 6 3" xfId="35494"/>
    <cellStyle name="20% - Accent4 2 11 4 7" xfId="19896"/>
    <cellStyle name="20% - Accent4 2 11 4 7 2" xfId="37774"/>
    <cellStyle name="20% - Accent4 2 11 4 8" xfId="28825"/>
    <cellStyle name="20% - Accent4 2 11 4 9" xfId="46786"/>
    <cellStyle name="20% - Accent4 2 11 5" xfId="5231"/>
    <cellStyle name="20% - Accent4 2 11 5 2" xfId="10272"/>
    <cellStyle name="20% - Accent4 2 11 5 2 2" xfId="12700"/>
    <cellStyle name="20% - Accent4 2 11 5 2 2 2" xfId="23592"/>
    <cellStyle name="20% - Accent4 2 11 5 2 2 2 2" xfId="41470"/>
    <cellStyle name="20% - Accent4 2 11 5 2 2 3" xfId="32533"/>
    <cellStyle name="20% - Accent4 2 11 5 2 2 4" xfId="56096"/>
    <cellStyle name="20% - Accent4 2 11 5 2 3" xfId="14919"/>
    <cellStyle name="20% - Accent4 2 11 5 2 3 2" xfId="25811"/>
    <cellStyle name="20% - Accent4 2 11 5 2 3 2 2" xfId="43689"/>
    <cellStyle name="20% - Accent4 2 11 5 2 3 3" xfId="34752"/>
    <cellStyle name="20% - Accent4 2 11 5 2 4" xfId="17363"/>
    <cellStyle name="20% - Accent4 2 11 5 2 4 2" xfId="28030"/>
    <cellStyle name="20% - Accent4 2 11 5 2 4 2 2" xfId="45908"/>
    <cellStyle name="20% - Accent4 2 11 5 2 4 3" xfId="36971"/>
    <cellStyle name="20% - Accent4 2 11 5 2 5" xfId="21373"/>
    <cellStyle name="20% - Accent4 2 11 5 2 5 2" xfId="39251"/>
    <cellStyle name="20% - Accent4 2 11 5 2 6" xfId="30314"/>
    <cellStyle name="20% - Accent4 2 11 5 2 7" xfId="50762"/>
    <cellStyle name="20% - Accent4 2 11 5 3" xfId="9539"/>
    <cellStyle name="20% - Accent4 2 11 5 3 2" xfId="11967"/>
    <cellStyle name="20% - Accent4 2 11 5 3 2 2" xfId="22859"/>
    <cellStyle name="20% - Accent4 2 11 5 3 2 2 2" xfId="40737"/>
    <cellStyle name="20% - Accent4 2 11 5 3 2 3" xfId="31800"/>
    <cellStyle name="20% - Accent4 2 11 5 3 3" xfId="14186"/>
    <cellStyle name="20% - Accent4 2 11 5 3 3 2" xfId="25078"/>
    <cellStyle name="20% - Accent4 2 11 5 3 3 2 2" xfId="42956"/>
    <cellStyle name="20% - Accent4 2 11 5 3 3 3" xfId="34019"/>
    <cellStyle name="20% - Accent4 2 11 5 3 4" xfId="16630"/>
    <cellStyle name="20% - Accent4 2 11 5 3 4 2" xfId="27297"/>
    <cellStyle name="20% - Accent4 2 11 5 3 4 2 2" xfId="45175"/>
    <cellStyle name="20% - Accent4 2 11 5 3 4 3" xfId="36238"/>
    <cellStyle name="20% - Accent4 2 11 5 3 5" xfId="20640"/>
    <cellStyle name="20% - Accent4 2 11 5 3 5 2" xfId="38518"/>
    <cellStyle name="20% - Accent4 2 11 5 3 6" xfId="29581"/>
    <cellStyle name="20% - Accent4 2 11 5 3 7" xfId="53692"/>
    <cellStyle name="20% - Accent4 2 11 5 4" xfId="11017"/>
    <cellStyle name="20% - Accent4 2 11 5 4 2" xfId="22116"/>
    <cellStyle name="20% - Accent4 2 11 5 4 2 2" xfId="39994"/>
    <cellStyle name="20% - Accent4 2 11 5 4 3" xfId="31057"/>
    <cellStyle name="20% - Accent4 2 11 5 4 4" xfId="47603"/>
    <cellStyle name="20% - Accent4 2 11 5 5" xfId="13443"/>
    <cellStyle name="20% - Accent4 2 11 5 5 2" xfId="24335"/>
    <cellStyle name="20% - Accent4 2 11 5 5 2 2" xfId="42213"/>
    <cellStyle name="20% - Accent4 2 11 5 5 3" xfId="33276"/>
    <cellStyle name="20% - Accent4 2 11 5 6" xfId="15664"/>
    <cellStyle name="20% - Accent4 2 11 5 6 2" xfId="26554"/>
    <cellStyle name="20% - Accent4 2 11 5 6 2 2" xfId="44432"/>
    <cellStyle name="20% - Accent4 2 11 5 6 3" xfId="35495"/>
    <cellStyle name="20% - Accent4 2 11 5 7" xfId="19897"/>
    <cellStyle name="20% - Accent4 2 11 5 7 2" xfId="37775"/>
    <cellStyle name="20% - Accent4 2 11 5 8" xfId="28826"/>
    <cellStyle name="20% - Accent4 2 11 5 9" xfId="46787"/>
    <cellStyle name="20% - Accent4 2 12" xfId="5232"/>
    <cellStyle name="20% - Accent4 2 13" xfId="5233"/>
    <cellStyle name="20% - Accent4 2 14" xfId="5234"/>
    <cellStyle name="20% - Accent4 2 15" xfId="5235"/>
    <cellStyle name="20% - Accent4 2 15 2" xfId="10273"/>
    <cellStyle name="20% - Accent4 2 15 2 2" xfId="12701"/>
    <cellStyle name="20% - Accent4 2 15 2 2 2" xfId="23593"/>
    <cellStyle name="20% - Accent4 2 15 2 2 2 2" xfId="41471"/>
    <cellStyle name="20% - Accent4 2 15 2 2 3" xfId="32534"/>
    <cellStyle name="20% - Accent4 2 15 2 2 4" xfId="56097"/>
    <cellStyle name="20% - Accent4 2 15 2 3" xfId="14920"/>
    <cellStyle name="20% - Accent4 2 15 2 3 2" xfId="25812"/>
    <cellStyle name="20% - Accent4 2 15 2 3 2 2" xfId="43690"/>
    <cellStyle name="20% - Accent4 2 15 2 3 3" xfId="34753"/>
    <cellStyle name="20% - Accent4 2 15 2 4" xfId="17364"/>
    <cellStyle name="20% - Accent4 2 15 2 4 2" xfId="28031"/>
    <cellStyle name="20% - Accent4 2 15 2 4 2 2" xfId="45909"/>
    <cellStyle name="20% - Accent4 2 15 2 4 3" xfId="36972"/>
    <cellStyle name="20% - Accent4 2 15 2 5" xfId="21374"/>
    <cellStyle name="20% - Accent4 2 15 2 5 2" xfId="39252"/>
    <cellStyle name="20% - Accent4 2 15 2 6" xfId="30315"/>
    <cellStyle name="20% - Accent4 2 15 2 7" xfId="50763"/>
    <cellStyle name="20% - Accent4 2 15 3" xfId="9540"/>
    <cellStyle name="20% - Accent4 2 15 3 2" xfId="11968"/>
    <cellStyle name="20% - Accent4 2 15 3 2 2" xfId="22860"/>
    <cellStyle name="20% - Accent4 2 15 3 2 2 2" xfId="40738"/>
    <cellStyle name="20% - Accent4 2 15 3 2 3" xfId="31801"/>
    <cellStyle name="20% - Accent4 2 15 3 3" xfId="14187"/>
    <cellStyle name="20% - Accent4 2 15 3 3 2" xfId="25079"/>
    <cellStyle name="20% - Accent4 2 15 3 3 2 2" xfId="42957"/>
    <cellStyle name="20% - Accent4 2 15 3 3 3" xfId="34020"/>
    <cellStyle name="20% - Accent4 2 15 3 4" xfId="16631"/>
    <cellStyle name="20% - Accent4 2 15 3 4 2" xfId="27298"/>
    <cellStyle name="20% - Accent4 2 15 3 4 2 2" xfId="45176"/>
    <cellStyle name="20% - Accent4 2 15 3 4 3" xfId="36239"/>
    <cellStyle name="20% - Accent4 2 15 3 5" xfId="20641"/>
    <cellStyle name="20% - Accent4 2 15 3 5 2" xfId="38519"/>
    <cellStyle name="20% - Accent4 2 15 3 6" xfId="29582"/>
    <cellStyle name="20% - Accent4 2 15 3 7" xfId="53695"/>
    <cellStyle name="20% - Accent4 2 15 4" xfId="11018"/>
    <cellStyle name="20% - Accent4 2 15 4 2" xfId="22117"/>
    <cellStyle name="20% - Accent4 2 15 4 2 2" xfId="39995"/>
    <cellStyle name="20% - Accent4 2 15 4 3" xfId="31058"/>
    <cellStyle name="20% - Accent4 2 15 4 4" xfId="47604"/>
    <cellStyle name="20% - Accent4 2 15 5" xfId="13444"/>
    <cellStyle name="20% - Accent4 2 15 5 2" xfId="24336"/>
    <cellStyle name="20% - Accent4 2 15 5 2 2" xfId="42214"/>
    <cellStyle name="20% - Accent4 2 15 5 3" xfId="33277"/>
    <cellStyle name="20% - Accent4 2 15 6" xfId="15665"/>
    <cellStyle name="20% - Accent4 2 15 6 2" xfId="26555"/>
    <cellStyle name="20% - Accent4 2 15 6 2 2" xfId="44433"/>
    <cellStyle name="20% - Accent4 2 15 6 3" xfId="35496"/>
    <cellStyle name="20% - Accent4 2 15 7" xfId="19898"/>
    <cellStyle name="20% - Accent4 2 15 7 2" xfId="37776"/>
    <cellStyle name="20% - Accent4 2 15 8" xfId="28827"/>
    <cellStyle name="20% - Accent4 2 15 9" xfId="46788"/>
    <cellStyle name="20% - Accent4 2 16" xfId="5236"/>
    <cellStyle name="20% - Accent4 2 17" xfId="5225"/>
    <cellStyle name="20% - Accent4 2 18" xfId="56782"/>
    <cellStyle name="20% - Accent4 2 2" xfId="262"/>
    <cellStyle name="20% - Accent4 2 2 10" xfId="10274"/>
    <cellStyle name="20% - Accent4 2 2 10 2" xfId="12702"/>
    <cellStyle name="20% - Accent4 2 2 10 2 2" xfId="23594"/>
    <cellStyle name="20% - Accent4 2 2 10 2 2 2" xfId="41472"/>
    <cellStyle name="20% - Accent4 2 2 10 2 3" xfId="32535"/>
    <cellStyle name="20% - Accent4 2 2 10 2 4" xfId="56098"/>
    <cellStyle name="20% - Accent4 2 2 10 3" xfId="14921"/>
    <cellStyle name="20% - Accent4 2 2 10 3 2" xfId="25813"/>
    <cellStyle name="20% - Accent4 2 2 10 3 2 2" xfId="43691"/>
    <cellStyle name="20% - Accent4 2 2 10 3 3" xfId="34754"/>
    <cellStyle name="20% - Accent4 2 2 10 4" xfId="17365"/>
    <cellStyle name="20% - Accent4 2 2 10 4 2" xfId="28032"/>
    <cellStyle name="20% - Accent4 2 2 10 4 2 2" xfId="45910"/>
    <cellStyle name="20% - Accent4 2 2 10 4 3" xfId="36973"/>
    <cellStyle name="20% - Accent4 2 2 10 5" xfId="21375"/>
    <cellStyle name="20% - Accent4 2 2 10 5 2" xfId="39253"/>
    <cellStyle name="20% - Accent4 2 2 10 6" xfId="30316"/>
    <cellStyle name="20% - Accent4 2 2 10 7" xfId="50764"/>
    <cellStyle name="20% - Accent4 2 2 11" xfId="9541"/>
    <cellStyle name="20% - Accent4 2 2 11 2" xfId="11969"/>
    <cellStyle name="20% - Accent4 2 2 11 2 2" xfId="22861"/>
    <cellStyle name="20% - Accent4 2 2 11 2 2 2" xfId="40739"/>
    <cellStyle name="20% - Accent4 2 2 11 2 3" xfId="31802"/>
    <cellStyle name="20% - Accent4 2 2 11 3" xfId="14188"/>
    <cellStyle name="20% - Accent4 2 2 11 3 2" xfId="25080"/>
    <cellStyle name="20% - Accent4 2 2 11 3 2 2" xfId="42958"/>
    <cellStyle name="20% - Accent4 2 2 11 3 3" xfId="34021"/>
    <cellStyle name="20% - Accent4 2 2 11 4" xfId="16632"/>
    <cellStyle name="20% - Accent4 2 2 11 4 2" xfId="27299"/>
    <cellStyle name="20% - Accent4 2 2 11 4 2 2" xfId="45177"/>
    <cellStyle name="20% - Accent4 2 2 11 4 3" xfId="36240"/>
    <cellStyle name="20% - Accent4 2 2 11 5" xfId="20642"/>
    <cellStyle name="20% - Accent4 2 2 11 5 2" xfId="38520"/>
    <cellStyle name="20% - Accent4 2 2 11 6" xfId="29583"/>
    <cellStyle name="20% - Accent4 2 2 11 7" xfId="53696"/>
    <cellStyle name="20% - Accent4 2 2 12" xfId="11019"/>
    <cellStyle name="20% - Accent4 2 2 12 2" xfId="22118"/>
    <cellStyle name="20% - Accent4 2 2 12 2 2" xfId="39996"/>
    <cellStyle name="20% - Accent4 2 2 12 3" xfId="31059"/>
    <cellStyle name="20% - Accent4 2 2 12 4" xfId="47605"/>
    <cellStyle name="20% - Accent4 2 2 13" xfId="13445"/>
    <cellStyle name="20% - Accent4 2 2 13 2" xfId="24337"/>
    <cellStyle name="20% - Accent4 2 2 13 2 2" xfId="42215"/>
    <cellStyle name="20% - Accent4 2 2 13 3" xfId="33278"/>
    <cellStyle name="20% - Accent4 2 2 13 4" xfId="56687"/>
    <cellStyle name="20% - Accent4 2 2 14" xfId="15666"/>
    <cellStyle name="20% - Accent4 2 2 14 2" xfId="26556"/>
    <cellStyle name="20% - Accent4 2 2 14 2 2" xfId="44434"/>
    <cellStyle name="20% - Accent4 2 2 14 3" xfId="35497"/>
    <cellStyle name="20% - Accent4 2 2 15" xfId="19899"/>
    <cellStyle name="20% - Accent4 2 2 15 2" xfId="37777"/>
    <cellStyle name="20% - Accent4 2 2 16" xfId="28828"/>
    <cellStyle name="20% - Accent4 2 2 17" xfId="46789"/>
    <cellStyle name="20% - Accent4 2 2 2" xfId="5237"/>
    <cellStyle name="20% - Accent4 2 2 2 2" xfId="10275"/>
    <cellStyle name="20% - Accent4 2 2 2 2 2" xfId="12703"/>
    <cellStyle name="20% - Accent4 2 2 2 2 2 2" xfId="23595"/>
    <cellStyle name="20% - Accent4 2 2 2 2 2 2 2" xfId="41473"/>
    <cellStyle name="20% - Accent4 2 2 2 2 2 3" xfId="32536"/>
    <cellStyle name="20% - Accent4 2 2 2 2 2 4" xfId="56099"/>
    <cellStyle name="20% - Accent4 2 2 2 2 3" xfId="14922"/>
    <cellStyle name="20% - Accent4 2 2 2 2 3 2" xfId="25814"/>
    <cellStyle name="20% - Accent4 2 2 2 2 3 2 2" xfId="43692"/>
    <cellStyle name="20% - Accent4 2 2 2 2 3 3" xfId="34755"/>
    <cellStyle name="20% - Accent4 2 2 2 2 4" xfId="17366"/>
    <cellStyle name="20% - Accent4 2 2 2 2 4 2" xfId="28033"/>
    <cellStyle name="20% - Accent4 2 2 2 2 4 2 2" xfId="45911"/>
    <cellStyle name="20% - Accent4 2 2 2 2 4 3" xfId="36974"/>
    <cellStyle name="20% - Accent4 2 2 2 2 5" xfId="21376"/>
    <cellStyle name="20% - Accent4 2 2 2 2 5 2" xfId="39254"/>
    <cellStyle name="20% - Accent4 2 2 2 2 6" xfId="30317"/>
    <cellStyle name="20% - Accent4 2 2 2 2 7" xfId="50765"/>
    <cellStyle name="20% - Accent4 2 2 2 3" xfId="9542"/>
    <cellStyle name="20% - Accent4 2 2 2 3 2" xfId="11970"/>
    <cellStyle name="20% - Accent4 2 2 2 3 2 2" xfId="22862"/>
    <cellStyle name="20% - Accent4 2 2 2 3 2 2 2" xfId="40740"/>
    <cellStyle name="20% - Accent4 2 2 2 3 2 3" xfId="31803"/>
    <cellStyle name="20% - Accent4 2 2 2 3 3" xfId="14189"/>
    <cellStyle name="20% - Accent4 2 2 2 3 3 2" xfId="25081"/>
    <cellStyle name="20% - Accent4 2 2 2 3 3 2 2" xfId="42959"/>
    <cellStyle name="20% - Accent4 2 2 2 3 3 3" xfId="34022"/>
    <cellStyle name="20% - Accent4 2 2 2 3 4" xfId="16633"/>
    <cellStyle name="20% - Accent4 2 2 2 3 4 2" xfId="27300"/>
    <cellStyle name="20% - Accent4 2 2 2 3 4 2 2" xfId="45178"/>
    <cellStyle name="20% - Accent4 2 2 2 3 4 3" xfId="36241"/>
    <cellStyle name="20% - Accent4 2 2 2 3 5" xfId="20643"/>
    <cellStyle name="20% - Accent4 2 2 2 3 5 2" xfId="38521"/>
    <cellStyle name="20% - Accent4 2 2 2 3 6" xfId="29584"/>
    <cellStyle name="20% - Accent4 2 2 2 3 7" xfId="53697"/>
    <cellStyle name="20% - Accent4 2 2 2 4" xfId="11020"/>
    <cellStyle name="20% - Accent4 2 2 2 4 2" xfId="22119"/>
    <cellStyle name="20% - Accent4 2 2 2 4 2 2" xfId="39997"/>
    <cellStyle name="20% - Accent4 2 2 2 4 3" xfId="31060"/>
    <cellStyle name="20% - Accent4 2 2 2 4 4" xfId="47606"/>
    <cellStyle name="20% - Accent4 2 2 2 5" xfId="13446"/>
    <cellStyle name="20% - Accent4 2 2 2 5 2" xfId="24338"/>
    <cellStyle name="20% - Accent4 2 2 2 5 2 2" xfId="42216"/>
    <cellStyle name="20% - Accent4 2 2 2 5 3" xfId="33279"/>
    <cellStyle name="20% - Accent4 2 2 2 6" xfId="15667"/>
    <cellStyle name="20% - Accent4 2 2 2 6 2" xfId="26557"/>
    <cellStyle name="20% - Accent4 2 2 2 6 2 2" xfId="44435"/>
    <cellStyle name="20% - Accent4 2 2 2 6 3" xfId="35498"/>
    <cellStyle name="20% - Accent4 2 2 2 7" xfId="19900"/>
    <cellStyle name="20% - Accent4 2 2 2 7 2" xfId="37778"/>
    <cellStyle name="20% - Accent4 2 2 2 8" xfId="28829"/>
    <cellStyle name="20% - Accent4 2 2 2 9" xfId="46790"/>
    <cellStyle name="20% - Accent4 2 2 3" xfId="5238"/>
    <cellStyle name="20% - Accent4 2 2 3 2" xfId="10276"/>
    <cellStyle name="20% - Accent4 2 2 3 2 2" xfId="12704"/>
    <cellStyle name="20% - Accent4 2 2 3 2 2 2" xfId="23596"/>
    <cellStyle name="20% - Accent4 2 2 3 2 2 2 2" xfId="41474"/>
    <cellStyle name="20% - Accent4 2 2 3 2 2 3" xfId="32537"/>
    <cellStyle name="20% - Accent4 2 2 3 2 2 4" xfId="56100"/>
    <cellStyle name="20% - Accent4 2 2 3 2 3" xfId="14923"/>
    <cellStyle name="20% - Accent4 2 2 3 2 3 2" xfId="25815"/>
    <cellStyle name="20% - Accent4 2 2 3 2 3 2 2" xfId="43693"/>
    <cellStyle name="20% - Accent4 2 2 3 2 3 3" xfId="34756"/>
    <cellStyle name="20% - Accent4 2 2 3 2 4" xfId="17367"/>
    <cellStyle name="20% - Accent4 2 2 3 2 4 2" xfId="28034"/>
    <cellStyle name="20% - Accent4 2 2 3 2 4 2 2" xfId="45912"/>
    <cellStyle name="20% - Accent4 2 2 3 2 4 3" xfId="36975"/>
    <cellStyle name="20% - Accent4 2 2 3 2 5" xfId="21377"/>
    <cellStyle name="20% - Accent4 2 2 3 2 5 2" xfId="39255"/>
    <cellStyle name="20% - Accent4 2 2 3 2 6" xfId="30318"/>
    <cellStyle name="20% - Accent4 2 2 3 2 7" xfId="50766"/>
    <cellStyle name="20% - Accent4 2 2 3 3" xfId="9543"/>
    <cellStyle name="20% - Accent4 2 2 3 3 2" xfId="11971"/>
    <cellStyle name="20% - Accent4 2 2 3 3 2 2" xfId="22863"/>
    <cellStyle name="20% - Accent4 2 2 3 3 2 2 2" xfId="40741"/>
    <cellStyle name="20% - Accent4 2 2 3 3 2 3" xfId="31804"/>
    <cellStyle name="20% - Accent4 2 2 3 3 3" xfId="14190"/>
    <cellStyle name="20% - Accent4 2 2 3 3 3 2" xfId="25082"/>
    <cellStyle name="20% - Accent4 2 2 3 3 3 2 2" xfId="42960"/>
    <cellStyle name="20% - Accent4 2 2 3 3 3 3" xfId="34023"/>
    <cellStyle name="20% - Accent4 2 2 3 3 4" xfId="16634"/>
    <cellStyle name="20% - Accent4 2 2 3 3 4 2" xfId="27301"/>
    <cellStyle name="20% - Accent4 2 2 3 3 4 2 2" xfId="45179"/>
    <cellStyle name="20% - Accent4 2 2 3 3 4 3" xfId="36242"/>
    <cellStyle name="20% - Accent4 2 2 3 3 5" xfId="20644"/>
    <cellStyle name="20% - Accent4 2 2 3 3 5 2" xfId="38522"/>
    <cellStyle name="20% - Accent4 2 2 3 3 6" xfId="29585"/>
    <cellStyle name="20% - Accent4 2 2 3 3 7" xfId="53698"/>
    <cellStyle name="20% - Accent4 2 2 3 4" xfId="11021"/>
    <cellStyle name="20% - Accent4 2 2 3 4 2" xfId="22120"/>
    <cellStyle name="20% - Accent4 2 2 3 4 2 2" xfId="39998"/>
    <cellStyle name="20% - Accent4 2 2 3 4 3" xfId="31061"/>
    <cellStyle name="20% - Accent4 2 2 3 4 4" xfId="47607"/>
    <cellStyle name="20% - Accent4 2 2 3 5" xfId="13447"/>
    <cellStyle name="20% - Accent4 2 2 3 5 2" xfId="24339"/>
    <cellStyle name="20% - Accent4 2 2 3 5 2 2" xfId="42217"/>
    <cellStyle name="20% - Accent4 2 2 3 5 3" xfId="33280"/>
    <cellStyle name="20% - Accent4 2 2 3 6" xfId="15668"/>
    <cellStyle name="20% - Accent4 2 2 3 6 2" xfId="26558"/>
    <cellStyle name="20% - Accent4 2 2 3 6 2 2" xfId="44436"/>
    <cellStyle name="20% - Accent4 2 2 3 6 3" xfId="35499"/>
    <cellStyle name="20% - Accent4 2 2 3 7" xfId="19901"/>
    <cellStyle name="20% - Accent4 2 2 3 7 2" xfId="37779"/>
    <cellStyle name="20% - Accent4 2 2 3 8" xfId="28830"/>
    <cellStyle name="20% - Accent4 2 2 3 9" xfId="46791"/>
    <cellStyle name="20% - Accent4 2 2 4" xfId="5239"/>
    <cellStyle name="20% - Accent4 2 2 4 2" xfId="10277"/>
    <cellStyle name="20% - Accent4 2 2 4 2 2" xfId="12705"/>
    <cellStyle name="20% - Accent4 2 2 4 2 2 2" xfId="23597"/>
    <cellStyle name="20% - Accent4 2 2 4 2 2 2 2" xfId="41475"/>
    <cellStyle name="20% - Accent4 2 2 4 2 2 3" xfId="32538"/>
    <cellStyle name="20% - Accent4 2 2 4 2 2 4" xfId="56101"/>
    <cellStyle name="20% - Accent4 2 2 4 2 3" xfId="14924"/>
    <cellStyle name="20% - Accent4 2 2 4 2 3 2" xfId="25816"/>
    <cellStyle name="20% - Accent4 2 2 4 2 3 2 2" xfId="43694"/>
    <cellStyle name="20% - Accent4 2 2 4 2 3 3" xfId="34757"/>
    <cellStyle name="20% - Accent4 2 2 4 2 4" xfId="17368"/>
    <cellStyle name="20% - Accent4 2 2 4 2 4 2" xfId="28035"/>
    <cellStyle name="20% - Accent4 2 2 4 2 4 2 2" xfId="45913"/>
    <cellStyle name="20% - Accent4 2 2 4 2 4 3" xfId="36976"/>
    <cellStyle name="20% - Accent4 2 2 4 2 5" xfId="21378"/>
    <cellStyle name="20% - Accent4 2 2 4 2 5 2" xfId="39256"/>
    <cellStyle name="20% - Accent4 2 2 4 2 6" xfId="30319"/>
    <cellStyle name="20% - Accent4 2 2 4 2 7" xfId="50767"/>
    <cellStyle name="20% - Accent4 2 2 4 3" xfId="9544"/>
    <cellStyle name="20% - Accent4 2 2 4 3 2" xfId="11972"/>
    <cellStyle name="20% - Accent4 2 2 4 3 2 2" xfId="22864"/>
    <cellStyle name="20% - Accent4 2 2 4 3 2 2 2" xfId="40742"/>
    <cellStyle name="20% - Accent4 2 2 4 3 2 3" xfId="31805"/>
    <cellStyle name="20% - Accent4 2 2 4 3 3" xfId="14191"/>
    <cellStyle name="20% - Accent4 2 2 4 3 3 2" xfId="25083"/>
    <cellStyle name="20% - Accent4 2 2 4 3 3 2 2" xfId="42961"/>
    <cellStyle name="20% - Accent4 2 2 4 3 3 3" xfId="34024"/>
    <cellStyle name="20% - Accent4 2 2 4 3 4" xfId="16635"/>
    <cellStyle name="20% - Accent4 2 2 4 3 4 2" xfId="27302"/>
    <cellStyle name="20% - Accent4 2 2 4 3 4 2 2" xfId="45180"/>
    <cellStyle name="20% - Accent4 2 2 4 3 4 3" xfId="36243"/>
    <cellStyle name="20% - Accent4 2 2 4 3 5" xfId="20645"/>
    <cellStyle name="20% - Accent4 2 2 4 3 5 2" xfId="38523"/>
    <cellStyle name="20% - Accent4 2 2 4 3 6" xfId="29586"/>
    <cellStyle name="20% - Accent4 2 2 4 3 7" xfId="53699"/>
    <cellStyle name="20% - Accent4 2 2 4 4" xfId="11022"/>
    <cellStyle name="20% - Accent4 2 2 4 4 2" xfId="22121"/>
    <cellStyle name="20% - Accent4 2 2 4 4 2 2" xfId="39999"/>
    <cellStyle name="20% - Accent4 2 2 4 4 3" xfId="31062"/>
    <cellStyle name="20% - Accent4 2 2 4 4 4" xfId="47608"/>
    <cellStyle name="20% - Accent4 2 2 4 5" xfId="13448"/>
    <cellStyle name="20% - Accent4 2 2 4 5 2" xfId="24340"/>
    <cellStyle name="20% - Accent4 2 2 4 5 2 2" xfId="42218"/>
    <cellStyle name="20% - Accent4 2 2 4 5 3" xfId="33281"/>
    <cellStyle name="20% - Accent4 2 2 4 6" xfId="15669"/>
    <cellStyle name="20% - Accent4 2 2 4 6 2" xfId="26559"/>
    <cellStyle name="20% - Accent4 2 2 4 6 2 2" xfId="44437"/>
    <cellStyle name="20% - Accent4 2 2 4 6 3" xfId="35500"/>
    <cellStyle name="20% - Accent4 2 2 4 7" xfId="19902"/>
    <cellStyle name="20% - Accent4 2 2 4 7 2" xfId="37780"/>
    <cellStyle name="20% - Accent4 2 2 4 8" xfId="28831"/>
    <cellStyle name="20% - Accent4 2 2 4 9" xfId="46792"/>
    <cellStyle name="20% - Accent4 2 2 5" xfId="5240"/>
    <cellStyle name="20% - Accent4 2 2 5 2" xfId="10278"/>
    <cellStyle name="20% - Accent4 2 2 5 2 2" xfId="12706"/>
    <cellStyle name="20% - Accent4 2 2 5 2 2 2" xfId="23598"/>
    <cellStyle name="20% - Accent4 2 2 5 2 2 2 2" xfId="41476"/>
    <cellStyle name="20% - Accent4 2 2 5 2 2 3" xfId="32539"/>
    <cellStyle name="20% - Accent4 2 2 5 2 2 4" xfId="56102"/>
    <cellStyle name="20% - Accent4 2 2 5 2 3" xfId="14925"/>
    <cellStyle name="20% - Accent4 2 2 5 2 3 2" xfId="25817"/>
    <cellStyle name="20% - Accent4 2 2 5 2 3 2 2" xfId="43695"/>
    <cellStyle name="20% - Accent4 2 2 5 2 3 3" xfId="34758"/>
    <cellStyle name="20% - Accent4 2 2 5 2 4" xfId="17369"/>
    <cellStyle name="20% - Accent4 2 2 5 2 4 2" xfId="28036"/>
    <cellStyle name="20% - Accent4 2 2 5 2 4 2 2" xfId="45914"/>
    <cellStyle name="20% - Accent4 2 2 5 2 4 3" xfId="36977"/>
    <cellStyle name="20% - Accent4 2 2 5 2 5" xfId="21379"/>
    <cellStyle name="20% - Accent4 2 2 5 2 5 2" xfId="39257"/>
    <cellStyle name="20% - Accent4 2 2 5 2 6" xfId="30320"/>
    <cellStyle name="20% - Accent4 2 2 5 2 7" xfId="50768"/>
    <cellStyle name="20% - Accent4 2 2 5 3" xfId="9545"/>
    <cellStyle name="20% - Accent4 2 2 5 3 2" xfId="11973"/>
    <cellStyle name="20% - Accent4 2 2 5 3 2 2" xfId="22865"/>
    <cellStyle name="20% - Accent4 2 2 5 3 2 2 2" xfId="40743"/>
    <cellStyle name="20% - Accent4 2 2 5 3 2 3" xfId="31806"/>
    <cellStyle name="20% - Accent4 2 2 5 3 3" xfId="14192"/>
    <cellStyle name="20% - Accent4 2 2 5 3 3 2" xfId="25084"/>
    <cellStyle name="20% - Accent4 2 2 5 3 3 2 2" xfId="42962"/>
    <cellStyle name="20% - Accent4 2 2 5 3 3 3" xfId="34025"/>
    <cellStyle name="20% - Accent4 2 2 5 3 4" xfId="16636"/>
    <cellStyle name="20% - Accent4 2 2 5 3 4 2" xfId="27303"/>
    <cellStyle name="20% - Accent4 2 2 5 3 4 2 2" xfId="45181"/>
    <cellStyle name="20% - Accent4 2 2 5 3 4 3" xfId="36244"/>
    <cellStyle name="20% - Accent4 2 2 5 3 5" xfId="20646"/>
    <cellStyle name="20% - Accent4 2 2 5 3 5 2" xfId="38524"/>
    <cellStyle name="20% - Accent4 2 2 5 3 6" xfId="29587"/>
    <cellStyle name="20% - Accent4 2 2 5 3 7" xfId="53700"/>
    <cellStyle name="20% - Accent4 2 2 5 4" xfId="11023"/>
    <cellStyle name="20% - Accent4 2 2 5 4 2" xfId="22122"/>
    <cellStyle name="20% - Accent4 2 2 5 4 2 2" xfId="40000"/>
    <cellStyle name="20% - Accent4 2 2 5 4 3" xfId="31063"/>
    <cellStyle name="20% - Accent4 2 2 5 4 4" xfId="47609"/>
    <cellStyle name="20% - Accent4 2 2 5 5" xfId="13449"/>
    <cellStyle name="20% - Accent4 2 2 5 5 2" xfId="24341"/>
    <cellStyle name="20% - Accent4 2 2 5 5 2 2" xfId="42219"/>
    <cellStyle name="20% - Accent4 2 2 5 5 3" xfId="33282"/>
    <cellStyle name="20% - Accent4 2 2 5 6" xfId="15670"/>
    <cellStyle name="20% - Accent4 2 2 5 6 2" xfId="26560"/>
    <cellStyle name="20% - Accent4 2 2 5 6 2 2" xfId="44438"/>
    <cellStyle name="20% - Accent4 2 2 5 6 3" xfId="35501"/>
    <cellStyle name="20% - Accent4 2 2 5 7" xfId="19903"/>
    <cellStyle name="20% - Accent4 2 2 5 7 2" xfId="37781"/>
    <cellStyle name="20% - Accent4 2 2 5 8" xfId="28832"/>
    <cellStyle name="20% - Accent4 2 2 5 9" xfId="46793"/>
    <cellStyle name="20% - Accent4 2 2 6" xfId="5241"/>
    <cellStyle name="20% - Accent4 2 2 6 2" xfId="10279"/>
    <cellStyle name="20% - Accent4 2 2 6 2 2" xfId="12707"/>
    <cellStyle name="20% - Accent4 2 2 6 2 2 2" xfId="23599"/>
    <cellStyle name="20% - Accent4 2 2 6 2 2 2 2" xfId="41477"/>
    <cellStyle name="20% - Accent4 2 2 6 2 2 3" xfId="32540"/>
    <cellStyle name="20% - Accent4 2 2 6 2 2 4" xfId="56103"/>
    <cellStyle name="20% - Accent4 2 2 6 2 3" xfId="14926"/>
    <cellStyle name="20% - Accent4 2 2 6 2 3 2" xfId="25818"/>
    <cellStyle name="20% - Accent4 2 2 6 2 3 2 2" xfId="43696"/>
    <cellStyle name="20% - Accent4 2 2 6 2 3 3" xfId="34759"/>
    <cellStyle name="20% - Accent4 2 2 6 2 4" xfId="17370"/>
    <cellStyle name="20% - Accent4 2 2 6 2 4 2" xfId="28037"/>
    <cellStyle name="20% - Accent4 2 2 6 2 4 2 2" xfId="45915"/>
    <cellStyle name="20% - Accent4 2 2 6 2 4 3" xfId="36978"/>
    <cellStyle name="20% - Accent4 2 2 6 2 5" xfId="21380"/>
    <cellStyle name="20% - Accent4 2 2 6 2 5 2" xfId="39258"/>
    <cellStyle name="20% - Accent4 2 2 6 2 6" xfId="30321"/>
    <cellStyle name="20% - Accent4 2 2 6 2 7" xfId="50769"/>
    <cellStyle name="20% - Accent4 2 2 6 3" xfId="9546"/>
    <cellStyle name="20% - Accent4 2 2 6 3 2" xfId="11974"/>
    <cellStyle name="20% - Accent4 2 2 6 3 2 2" xfId="22866"/>
    <cellStyle name="20% - Accent4 2 2 6 3 2 2 2" xfId="40744"/>
    <cellStyle name="20% - Accent4 2 2 6 3 2 3" xfId="31807"/>
    <cellStyle name="20% - Accent4 2 2 6 3 3" xfId="14193"/>
    <cellStyle name="20% - Accent4 2 2 6 3 3 2" xfId="25085"/>
    <cellStyle name="20% - Accent4 2 2 6 3 3 2 2" xfId="42963"/>
    <cellStyle name="20% - Accent4 2 2 6 3 3 3" xfId="34026"/>
    <cellStyle name="20% - Accent4 2 2 6 3 4" xfId="16637"/>
    <cellStyle name="20% - Accent4 2 2 6 3 4 2" xfId="27304"/>
    <cellStyle name="20% - Accent4 2 2 6 3 4 2 2" xfId="45182"/>
    <cellStyle name="20% - Accent4 2 2 6 3 4 3" xfId="36245"/>
    <cellStyle name="20% - Accent4 2 2 6 3 5" xfId="20647"/>
    <cellStyle name="20% - Accent4 2 2 6 3 5 2" xfId="38525"/>
    <cellStyle name="20% - Accent4 2 2 6 3 6" xfId="29588"/>
    <cellStyle name="20% - Accent4 2 2 6 3 7" xfId="53701"/>
    <cellStyle name="20% - Accent4 2 2 6 4" xfId="11024"/>
    <cellStyle name="20% - Accent4 2 2 6 4 2" xfId="22123"/>
    <cellStyle name="20% - Accent4 2 2 6 4 2 2" xfId="40001"/>
    <cellStyle name="20% - Accent4 2 2 6 4 3" xfId="31064"/>
    <cellStyle name="20% - Accent4 2 2 6 4 4" xfId="47610"/>
    <cellStyle name="20% - Accent4 2 2 6 5" xfId="13450"/>
    <cellStyle name="20% - Accent4 2 2 6 5 2" xfId="24342"/>
    <cellStyle name="20% - Accent4 2 2 6 5 2 2" xfId="42220"/>
    <cellStyle name="20% - Accent4 2 2 6 5 3" xfId="33283"/>
    <cellStyle name="20% - Accent4 2 2 6 6" xfId="15671"/>
    <cellStyle name="20% - Accent4 2 2 6 6 2" xfId="26561"/>
    <cellStyle name="20% - Accent4 2 2 6 6 2 2" xfId="44439"/>
    <cellStyle name="20% - Accent4 2 2 6 6 3" xfId="35502"/>
    <cellStyle name="20% - Accent4 2 2 6 7" xfId="19904"/>
    <cellStyle name="20% - Accent4 2 2 6 7 2" xfId="37782"/>
    <cellStyle name="20% - Accent4 2 2 6 8" xfId="28833"/>
    <cellStyle name="20% - Accent4 2 2 6 9" xfId="46794"/>
    <cellStyle name="20% - Accent4 2 2 7" xfId="5242"/>
    <cellStyle name="20% - Accent4 2 2 7 2" xfId="10280"/>
    <cellStyle name="20% - Accent4 2 2 7 2 2" xfId="12708"/>
    <cellStyle name="20% - Accent4 2 2 7 2 2 2" xfId="23600"/>
    <cellStyle name="20% - Accent4 2 2 7 2 2 2 2" xfId="41478"/>
    <cellStyle name="20% - Accent4 2 2 7 2 2 3" xfId="32541"/>
    <cellStyle name="20% - Accent4 2 2 7 2 2 4" xfId="56104"/>
    <cellStyle name="20% - Accent4 2 2 7 2 3" xfId="14927"/>
    <cellStyle name="20% - Accent4 2 2 7 2 3 2" xfId="25819"/>
    <cellStyle name="20% - Accent4 2 2 7 2 3 2 2" xfId="43697"/>
    <cellStyle name="20% - Accent4 2 2 7 2 3 3" xfId="34760"/>
    <cellStyle name="20% - Accent4 2 2 7 2 4" xfId="17371"/>
    <cellStyle name="20% - Accent4 2 2 7 2 4 2" xfId="28038"/>
    <cellStyle name="20% - Accent4 2 2 7 2 4 2 2" xfId="45916"/>
    <cellStyle name="20% - Accent4 2 2 7 2 4 3" xfId="36979"/>
    <cellStyle name="20% - Accent4 2 2 7 2 5" xfId="21381"/>
    <cellStyle name="20% - Accent4 2 2 7 2 5 2" xfId="39259"/>
    <cellStyle name="20% - Accent4 2 2 7 2 6" xfId="30322"/>
    <cellStyle name="20% - Accent4 2 2 7 2 7" xfId="50770"/>
    <cellStyle name="20% - Accent4 2 2 7 3" xfId="9547"/>
    <cellStyle name="20% - Accent4 2 2 7 3 2" xfId="11975"/>
    <cellStyle name="20% - Accent4 2 2 7 3 2 2" xfId="22867"/>
    <cellStyle name="20% - Accent4 2 2 7 3 2 2 2" xfId="40745"/>
    <cellStyle name="20% - Accent4 2 2 7 3 2 3" xfId="31808"/>
    <cellStyle name="20% - Accent4 2 2 7 3 3" xfId="14194"/>
    <cellStyle name="20% - Accent4 2 2 7 3 3 2" xfId="25086"/>
    <cellStyle name="20% - Accent4 2 2 7 3 3 2 2" xfId="42964"/>
    <cellStyle name="20% - Accent4 2 2 7 3 3 3" xfId="34027"/>
    <cellStyle name="20% - Accent4 2 2 7 3 4" xfId="16638"/>
    <cellStyle name="20% - Accent4 2 2 7 3 4 2" xfId="27305"/>
    <cellStyle name="20% - Accent4 2 2 7 3 4 2 2" xfId="45183"/>
    <cellStyle name="20% - Accent4 2 2 7 3 4 3" xfId="36246"/>
    <cellStyle name="20% - Accent4 2 2 7 3 5" xfId="20648"/>
    <cellStyle name="20% - Accent4 2 2 7 3 5 2" xfId="38526"/>
    <cellStyle name="20% - Accent4 2 2 7 3 6" xfId="29589"/>
    <cellStyle name="20% - Accent4 2 2 7 3 7" xfId="53702"/>
    <cellStyle name="20% - Accent4 2 2 7 4" xfId="11025"/>
    <cellStyle name="20% - Accent4 2 2 7 4 2" xfId="22124"/>
    <cellStyle name="20% - Accent4 2 2 7 4 2 2" xfId="40002"/>
    <cellStyle name="20% - Accent4 2 2 7 4 3" xfId="31065"/>
    <cellStyle name="20% - Accent4 2 2 7 4 4" xfId="47611"/>
    <cellStyle name="20% - Accent4 2 2 7 5" xfId="13451"/>
    <cellStyle name="20% - Accent4 2 2 7 5 2" xfId="24343"/>
    <cellStyle name="20% - Accent4 2 2 7 5 2 2" xfId="42221"/>
    <cellStyle name="20% - Accent4 2 2 7 5 3" xfId="33284"/>
    <cellStyle name="20% - Accent4 2 2 7 6" xfId="15672"/>
    <cellStyle name="20% - Accent4 2 2 7 6 2" xfId="26562"/>
    <cellStyle name="20% - Accent4 2 2 7 6 2 2" xfId="44440"/>
    <cellStyle name="20% - Accent4 2 2 7 6 3" xfId="35503"/>
    <cellStyle name="20% - Accent4 2 2 7 7" xfId="19905"/>
    <cellStyle name="20% - Accent4 2 2 7 7 2" xfId="37783"/>
    <cellStyle name="20% - Accent4 2 2 7 8" xfId="28834"/>
    <cellStyle name="20% - Accent4 2 2 7 9" xfId="46795"/>
    <cellStyle name="20% - Accent4 2 2 8" xfId="5243"/>
    <cellStyle name="20% - Accent4 2 2 8 2" xfId="10281"/>
    <cellStyle name="20% - Accent4 2 2 8 2 2" xfId="12709"/>
    <cellStyle name="20% - Accent4 2 2 8 2 2 2" xfId="23601"/>
    <cellStyle name="20% - Accent4 2 2 8 2 2 2 2" xfId="41479"/>
    <cellStyle name="20% - Accent4 2 2 8 2 2 3" xfId="32542"/>
    <cellStyle name="20% - Accent4 2 2 8 2 2 4" xfId="56105"/>
    <cellStyle name="20% - Accent4 2 2 8 2 3" xfId="14928"/>
    <cellStyle name="20% - Accent4 2 2 8 2 3 2" xfId="25820"/>
    <cellStyle name="20% - Accent4 2 2 8 2 3 2 2" xfId="43698"/>
    <cellStyle name="20% - Accent4 2 2 8 2 3 3" xfId="34761"/>
    <cellStyle name="20% - Accent4 2 2 8 2 4" xfId="17372"/>
    <cellStyle name="20% - Accent4 2 2 8 2 4 2" xfId="28039"/>
    <cellStyle name="20% - Accent4 2 2 8 2 4 2 2" xfId="45917"/>
    <cellStyle name="20% - Accent4 2 2 8 2 4 3" xfId="36980"/>
    <cellStyle name="20% - Accent4 2 2 8 2 5" xfId="21382"/>
    <cellStyle name="20% - Accent4 2 2 8 2 5 2" xfId="39260"/>
    <cellStyle name="20% - Accent4 2 2 8 2 6" xfId="30323"/>
    <cellStyle name="20% - Accent4 2 2 8 2 7" xfId="50771"/>
    <cellStyle name="20% - Accent4 2 2 8 3" xfId="9548"/>
    <cellStyle name="20% - Accent4 2 2 8 3 2" xfId="11976"/>
    <cellStyle name="20% - Accent4 2 2 8 3 2 2" xfId="22868"/>
    <cellStyle name="20% - Accent4 2 2 8 3 2 2 2" xfId="40746"/>
    <cellStyle name="20% - Accent4 2 2 8 3 2 3" xfId="31809"/>
    <cellStyle name="20% - Accent4 2 2 8 3 3" xfId="14195"/>
    <cellStyle name="20% - Accent4 2 2 8 3 3 2" xfId="25087"/>
    <cellStyle name="20% - Accent4 2 2 8 3 3 2 2" xfId="42965"/>
    <cellStyle name="20% - Accent4 2 2 8 3 3 3" xfId="34028"/>
    <cellStyle name="20% - Accent4 2 2 8 3 4" xfId="16639"/>
    <cellStyle name="20% - Accent4 2 2 8 3 4 2" xfId="27306"/>
    <cellStyle name="20% - Accent4 2 2 8 3 4 2 2" xfId="45184"/>
    <cellStyle name="20% - Accent4 2 2 8 3 4 3" xfId="36247"/>
    <cellStyle name="20% - Accent4 2 2 8 3 5" xfId="20649"/>
    <cellStyle name="20% - Accent4 2 2 8 3 5 2" xfId="38527"/>
    <cellStyle name="20% - Accent4 2 2 8 3 6" xfId="29590"/>
    <cellStyle name="20% - Accent4 2 2 8 3 7" xfId="53703"/>
    <cellStyle name="20% - Accent4 2 2 8 4" xfId="11026"/>
    <cellStyle name="20% - Accent4 2 2 8 4 2" xfId="22125"/>
    <cellStyle name="20% - Accent4 2 2 8 4 2 2" xfId="40003"/>
    <cellStyle name="20% - Accent4 2 2 8 4 3" xfId="31066"/>
    <cellStyle name="20% - Accent4 2 2 8 4 4" xfId="47612"/>
    <cellStyle name="20% - Accent4 2 2 8 5" xfId="13452"/>
    <cellStyle name="20% - Accent4 2 2 8 5 2" xfId="24344"/>
    <cellStyle name="20% - Accent4 2 2 8 5 2 2" xfId="42222"/>
    <cellStyle name="20% - Accent4 2 2 8 5 3" xfId="33285"/>
    <cellStyle name="20% - Accent4 2 2 8 6" xfId="15673"/>
    <cellStyle name="20% - Accent4 2 2 8 6 2" xfId="26563"/>
    <cellStyle name="20% - Accent4 2 2 8 6 2 2" xfId="44441"/>
    <cellStyle name="20% - Accent4 2 2 8 6 3" xfId="35504"/>
    <cellStyle name="20% - Accent4 2 2 8 7" xfId="19906"/>
    <cellStyle name="20% - Accent4 2 2 8 7 2" xfId="37784"/>
    <cellStyle name="20% - Accent4 2 2 8 8" xfId="28835"/>
    <cellStyle name="20% - Accent4 2 2 8 9" xfId="46796"/>
    <cellStyle name="20% - Accent4 2 2 9" xfId="5244"/>
    <cellStyle name="20% - Accent4 2 2 9 2" xfId="10282"/>
    <cellStyle name="20% - Accent4 2 2 9 2 2" xfId="12710"/>
    <cellStyle name="20% - Accent4 2 2 9 2 2 2" xfId="23602"/>
    <cellStyle name="20% - Accent4 2 2 9 2 2 2 2" xfId="41480"/>
    <cellStyle name="20% - Accent4 2 2 9 2 2 3" xfId="32543"/>
    <cellStyle name="20% - Accent4 2 2 9 2 2 4" xfId="56106"/>
    <cellStyle name="20% - Accent4 2 2 9 2 3" xfId="14929"/>
    <cellStyle name="20% - Accent4 2 2 9 2 3 2" xfId="25821"/>
    <cellStyle name="20% - Accent4 2 2 9 2 3 2 2" xfId="43699"/>
    <cellStyle name="20% - Accent4 2 2 9 2 3 3" xfId="34762"/>
    <cellStyle name="20% - Accent4 2 2 9 2 4" xfId="17373"/>
    <cellStyle name="20% - Accent4 2 2 9 2 4 2" xfId="28040"/>
    <cellStyle name="20% - Accent4 2 2 9 2 4 2 2" xfId="45918"/>
    <cellStyle name="20% - Accent4 2 2 9 2 4 3" xfId="36981"/>
    <cellStyle name="20% - Accent4 2 2 9 2 5" xfId="21383"/>
    <cellStyle name="20% - Accent4 2 2 9 2 5 2" xfId="39261"/>
    <cellStyle name="20% - Accent4 2 2 9 2 6" xfId="30324"/>
    <cellStyle name="20% - Accent4 2 2 9 2 7" xfId="50772"/>
    <cellStyle name="20% - Accent4 2 2 9 3" xfId="9549"/>
    <cellStyle name="20% - Accent4 2 2 9 3 2" xfId="11977"/>
    <cellStyle name="20% - Accent4 2 2 9 3 2 2" xfId="22869"/>
    <cellStyle name="20% - Accent4 2 2 9 3 2 2 2" xfId="40747"/>
    <cellStyle name="20% - Accent4 2 2 9 3 2 3" xfId="31810"/>
    <cellStyle name="20% - Accent4 2 2 9 3 3" xfId="14196"/>
    <cellStyle name="20% - Accent4 2 2 9 3 3 2" xfId="25088"/>
    <cellStyle name="20% - Accent4 2 2 9 3 3 2 2" xfId="42966"/>
    <cellStyle name="20% - Accent4 2 2 9 3 3 3" xfId="34029"/>
    <cellStyle name="20% - Accent4 2 2 9 3 4" xfId="16640"/>
    <cellStyle name="20% - Accent4 2 2 9 3 4 2" xfId="27307"/>
    <cellStyle name="20% - Accent4 2 2 9 3 4 2 2" xfId="45185"/>
    <cellStyle name="20% - Accent4 2 2 9 3 4 3" xfId="36248"/>
    <cellStyle name="20% - Accent4 2 2 9 3 5" xfId="20650"/>
    <cellStyle name="20% - Accent4 2 2 9 3 5 2" xfId="38528"/>
    <cellStyle name="20% - Accent4 2 2 9 3 6" xfId="29591"/>
    <cellStyle name="20% - Accent4 2 2 9 3 7" xfId="53704"/>
    <cellStyle name="20% - Accent4 2 2 9 4" xfId="11027"/>
    <cellStyle name="20% - Accent4 2 2 9 4 2" xfId="22126"/>
    <cellStyle name="20% - Accent4 2 2 9 4 2 2" xfId="40004"/>
    <cellStyle name="20% - Accent4 2 2 9 4 3" xfId="31067"/>
    <cellStyle name="20% - Accent4 2 2 9 4 4" xfId="47613"/>
    <cellStyle name="20% - Accent4 2 2 9 5" xfId="13453"/>
    <cellStyle name="20% - Accent4 2 2 9 5 2" xfId="24345"/>
    <cellStyle name="20% - Accent4 2 2 9 5 2 2" xfId="42223"/>
    <cellStyle name="20% - Accent4 2 2 9 5 3" xfId="33286"/>
    <cellStyle name="20% - Accent4 2 2 9 6" xfId="15674"/>
    <cellStyle name="20% - Accent4 2 2 9 6 2" xfId="26564"/>
    <cellStyle name="20% - Accent4 2 2 9 6 2 2" xfId="44442"/>
    <cellStyle name="20% - Accent4 2 2 9 6 3" xfId="35505"/>
    <cellStyle name="20% - Accent4 2 2 9 7" xfId="19907"/>
    <cellStyle name="20% - Accent4 2 2 9 7 2" xfId="37785"/>
    <cellStyle name="20% - Accent4 2 2 9 8" xfId="28836"/>
    <cellStyle name="20% - Accent4 2 2 9 9" xfId="46797"/>
    <cellStyle name="20% - Accent4 2 3" xfId="5245"/>
    <cellStyle name="20% - Accent4 2 3 10" xfId="10283"/>
    <cellStyle name="20% - Accent4 2 3 10 2" xfId="12711"/>
    <cellStyle name="20% - Accent4 2 3 10 2 2" xfId="23603"/>
    <cellStyle name="20% - Accent4 2 3 10 2 2 2" xfId="41481"/>
    <cellStyle name="20% - Accent4 2 3 10 2 3" xfId="32544"/>
    <cellStyle name="20% - Accent4 2 3 10 2 4" xfId="56107"/>
    <cellStyle name="20% - Accent4 2 3 10 3" xfId="14930"/>
    <cellStyle name="20% - Accent4 2 3 10 3 2" xfId="25822"/>
    <cellStyle name="20% - Accent4 2 3 10 3 2 2" xfId="43700"/>
    <cellStyle name="20% - Accent4 2 3 10 3 3" xfId="34763"/>
    <cellStyle name="20% - Accent4 2 3 10 4" xfId="17374"/>
    <cellStyle name="20% - Accent4 2 3 10 4 2" xfId="28041"/>
    <cellStyle name="20% - Accent4 2 3 10 4 2 2" xfId="45919"/>
    <cellStyle name="20% - Accent4 2 3 10 4 3" xfId="36982"/>
    <cellStyle name="20% - Accent4 2 3 10 5" xfId="21384"/>
    <cellStyle name="20% - Accent4 2 3 10 5 2" xfId="39262"/>
    <cellStyle name="20% - Accent4 2 3 10 6" xfId="30325"/>
    <cellStyle name="20% - Accent4 2 3 10 7" xfId="50773"/>
    <cellStyle name="20% - Accent4 2 3 11" xfId="9550"/>
    <cellStyle name="20% - Accent4 2 3 11 2" xfId="11978"/>
    <cellStyle name="20% - Accent4 2 3 11 2 2" xfId="22870"/>
    <cellStyle name="20% - Accent4 2 3 11 2 2 2" xfId="40748"/>
    <cellStyle name="20% - Accent4 2 3 11 2 3" xfId="31811"/>
    <cellStyle name="20% - Accent4 2 3 11 3" xfId="14197"/>
    <cellStyle name="20% - Accent4 2 3 11 3 2" xfId="25089"/>
    <cellStyle name="20% - Accent4 2 3 11 3 2 2" xfId="42967"/>
    <cellStyle name="20% - Accent4 2 3 11 3 3" xfId="34030"/>
    <cellStyle name="20% - Accent4 2 3 11 4" xfId="16641"/>
    <cellStyle name="20% - Accent4 2 3 11 4 2" xfId="27308"/>
    <cellStyle name="20% - Accent4 2 3 11 4 2 2" xfId="45186"/>
    <cellStyle name="20% - Accent4 2 3 11 4 3" xfId="36249"/>
    <cellStyle name="20% - Accent4 2 3 11 5" xfId="20651"/>
    <cellStyle name="20% - Accent4 2 3 11 5 2" xfId="38529"/>
    <cellStyle name="20% - Accent4 2 3 11 6" xfId="29592"/>
    <cellStyle name="20% - Accent4 2 3 11 7" xfId="53705"/>
    <cellStyle name="20% - Accent4 2 3 12" xfId="11028"/>
    <cellStyle name="20% - Accent4 2 3 12 2" xfId="22127"/>
    <cellStyle name="20% - Accent4 2 3 12 2 2" xfId="40005"/>
    <cellStyle name="20% - Accent4 2 3 12 3" xfId="31068"/>
    <cellStyle name="20% - Accent4 2 3 12 4" xfId="47614"/>
    <cellStyle name="20% - Accent4 2 3 13" xfId="13454"/>
    <cellStyle name="20% - Accent4 2 3 13 2" xfId="24346"/>
    <cellStyle name="20% - Accent4 2 3 13 2 2" xfId="42224"/>
    <cellStyle name="20% - Accent4 2 3 13 3" xfId="33287"/>
    <cellStyle name="20% - Accent4 2 3 14" xfId="15675"/>
    <cellStyle name="20% - Accent4 2 3 14 2" xfId="26565"/>
    <cellStyle name="20% - Accent4 2 3 14 2 2" xfId="44443"/>
    <cellStyle name="20% - Accent4 2 3 14 3" xfId="35506"/>
    <cellStyle name="20% - Accent4 2 3 15" xfId="19908"/>
    <cellStyle name="20% - Accent4 2 3 15 2" xfId="37786"/>
    <cellStyle name="20% - Accent4 2 3 16" xfId="28837"/>
    <cellStyle name="20% - Accent4 2 3 17" xfId="46798"/>
    <cellStyle name="20% - Accent4 2 3 2" xfId="5246"/>
    <cellStyle name="20% - Accent4 2 3 2 2" xfId="10284"/>
    <cellStyle name="20% - Accent4 2 3 2 2 2" xfId="12712"/>
    <cellStyle name="20% - Accent4 2 3 2 2 2 2" xfId="23604"/>
    <cellStyle name="20% - Accent4 2 3 2 2 2 2 2" xfId="41482"/>
    <cellStyle name="20% - Accent4 2 3 2 2 2 3" xfId="32545"/>
    <cellStyle name="20% - Accent4 2 3 2 2 2 4" xfId="56108"/>
    <cellStyle name="20% - Accent4 2 3 2 2 3" xfId="14931"/>
    <cellStyle name="20% - Accent4 2 3 2 2 3 2" xfId="25823"/>
    <cellStyle name="20% - Accent4 2 3 2 2 3 2 2" xfId="43701"/>
    <cellStyle name="20% - Accent4 2 3 2 2 3 3" xfId="34764"/>
    <cellStyle name="20% - Accent4 2 3 2 2 4" xfId="17375"/>
    <cellStyle name="20% - Accent4 2 3 2 2 4 2" xfId="28042"/>
    <cellStyle name="20% - Accent4 2 3 2 2 4 2 2" xfId="45920"/>
    <cellStyle name="20% - Accent4 2 3 2 2 4 3" xfId="36983"/>
    <cellStyle name="20% - Accent4 2 3 2 2 5" xfId="21385"/>
    <cellStyle name="20% - Accent4 2 3 2 2 5 2" xfId="39263"/>
    <cellStyle name="20% - Accent4 2 3 2 2 6" xfId="30326"/>
    <cellStyle name="20% - Accent4 2 3 2 2 7" xfId="50774"/>
    <cellStyle name="20% - Accent4 2 3 2 3" xfId="9551"/>
    <cellStyle name="20% - Accent4 2 3 2 3 2" xfId="11979"/>
    <cellStyle name="20% - Accent4 2 3 2 3 2 2" xfId="22871"/>
    <cellStyle name="20% - Accent4 2 3 2 3 2 2 2" xfId="40749"/>
    <cellStyle name="20% - Accent4 2 3 2 3 2 3" xfId="31812"/>
    <cellStyle name="20% - Accent4 2 3 2 3 3" xfId="14198"/>
    <cellStyle name="20% - Accent4 2 3 2 3 3 2" xfId="25090"/>
    <cellStyle name="20% - Accent4 2 3 2 3 3 2 2" xfId="42968"/>
    <cellStyle name="20% - Accent4 2 3 2 3 3 3" xfId="34031"/>
    <cellStyle name="20% - Accent4 2 3 2 3 4" xfId="16642"/>
    <cellStyle name="20% - Accent4 2 3 2 3 4 2" xfId="27309"/>
    <cellStyle name="20% - Accent4 2 3 2 3 4 2 2" xfId="45187"/>
    <cellStyle name="20% - Accent4 2 3 2 3 4 3" xfId="36250"/>
    <cellStyle name="20% - Accent4 2 3 2 3 5" xfId="20652"/>
    <cellStyle name="20% - Accent4 2 3 2 3 5 2" xfId="38530"/>
    <cellStyle name="20% - Accent4 2 3 2 3 6" xfId="29593"/>
    <cellStyle name="20% - Accent4 2 3 2 3 7" xfId="53706"/>
    <cellStyle name="20% - Accent4 2 3 2 4" xfId="11029"/>
    <cellStyle name="20% - Accent4 2 3 2 4 2" xfId="22128"/>
    <cellStyle name="20% - Accent4 2 3 2 4 2 2" xfId="40006"/>
    <cellStyle name="20% - Accent4 2 3 2 4 3" xfId="31069"/>
    <cellStyle name="20% - Accent4 2 3 2 4 4" xfId="47615"/>
    <cellStyle name="20% - Accent4 2 3 2 5" xfId="13455"/>
    <cellStyle name="20% - Accent4 2 3 2 5 2" xfId="24347"/>
    <cellStyle name="20% - Accent4 2 3 2 5 2 2" xfId="42225"/>
    <cellStyle name="20% - Accent4 2 3 2 5 3" xfId="33288"/>
    <cellStyle name="20% - Accent4 2 3 2 6" xfId="15676"/>
    <cellStyle name="20% - Accent4 2 3 2 6 2" xfId="26566"/>
    <cellStyle name="20% - Accent4 2 3 2 6 2 2" xfId="44444"/>
    <cellStyle name="20% - Accent4 2 3 2 6 3" xfId="35507"/>
    <cellStyle name="20% - Accent4 2 3 2 7" xfId="19909"/>
    <cellStyle name="20% - Accent4 2 3 2 7 2" xfId="37787"/>
    <cellStyle name="20% - Accent4 2 3 2 8" xfId="28838"/>
    <cellStyle name="20% - Accent4 2 3 2 9" xfId="46799"/>
    <cellStyle name="20% - Accent4 2 3 3" xfId="5247"/>
    <cellStyle name="20% - Accent4 2 3 3 2" xfId="10285"/>
    <cellStyle name="20% - Accent4 2 3 3 2 2" xfId="12713"/>
    <cellStyle name="20% - Accent4 2 3 3 2 2 2" xfId="23605"/>
    <cellStyle name="20% - Accent4 2 3 3 2 2 2 2" xfId="41483"/>
    <cellStyle name="20% - Accent4 2 3 3 2 2 3" xfId="32546"/>
    <cellStyle name="20% - Accent4 2 3 3 2 2 4" xfId="56109"/>
    <cellStyle name="20% - Accent4 2 3 3 2 3" xfId="14932"/>
    <cellStyle name="20% - Accent4 2 3 3 2 3 2" xfId="25824"/>
    <cellStyle name="20% - Accent4 2 3 3 2 3 2 2" xfId="43702"/>
    <cellStyle name="20% - Accent4 2 3 3 2 3 3" xfId="34765"/>
    <cellStyle name="20% - Accent4 2 3 3 2 4" xfId="17376"/>
    <cellStyle name="20% - Accent4 2 3 3 2 4 2" xfId="28043"/>
    <cellStyle name="20% - Accent4 2 3 3 2 4 2 2" xfId="45921"/>
    <cellStyle name="20% - Accent4 2 3 3 2 4 3" xfId="36984"/>
    <cellStyle name="20% - Accent4 2 3 3 2 5" xfId="21386"/>
    <cellStyle name="20% - Accent4 2 3 3 2 5 2" xfId="39264"/>
    <cellStyle name="20% - Accent4 2 3 3 2 6" xfId="30327"/>
    <cellStyle name="20% - Accent4 2 3 3 2 7" xfId="50775"/>
    <cellStyle name="20% - Accent4 2 3 3 3" xfId="9552"/>
    <cellStyle name="20% - Accent4 2 3 3 3 2" xfId="11980"/>
    <cellStyle name="20% - Accent4 2 3 3 3 2 2" xfId="22872"/>
    <cellStyle name="20% - Accent4 2 3 3 3 2 2 2" xfId="40750"/>
    <cellStyle name="20% - Accent4 2 3 3 3 2 3" xfId="31813"/>
    <cellStyle name="20% - Accent4 2 3 3 3 3" xfId="14199"/>
    <cellStyle name="20% - Accent4 2 3 3 3 3 2" xfId="25091"/>
    <cellStyle name="20% - Accent4 2 3 3 3 3 2 2" xfId="42969"/>
    <cellStyle name="20% - Accent4 2 3 3 3 3 3" xfId="34032"/>
    <cellStyle name="20% - Accent4 2 3 3 3 4" xfId="16643"/>
    <cellStyle name="20% - Accent4 2 3 3 3 4 2" xfId="27310"/>
    <cellStyle name="20% - Accent4 2 3 3 3 4 2 2" xfId="45188"/>
    <cellStyle name="20% - Accent4 2 3 3 3 4 3" xfId="36251"/>
    <cellStyle name="20% - Accent4 2 3 3 3 5" xfId="20653"/>
    <cellStyle name="20% - Accent4 2 3 3 3 5 2" xfId="38531"/>
    <cellStyle name="20% - Accent4 2 3 3 3 6" xfId="29594"/>
    <cellStyle name="20% - Accent4 2 3 3 3 7" xfId="53707"/>
    <cellStyle name="20% - Accent4 2 3 3 4" xfId="11030"/>
    <cellStyle name="20% - Accent4 2 3 3 4 2" xfId="22129"/>
    <cellStyle name="20% - Accent4 2 3 3 4 2 2" xfId="40007"/>
    <cellStyle name="20% - Accent4 2 3 3 4 3" xfId="31070"/>
    <cellStyle name="20% - Accent4 2 3 3 4 4" xfId="47616"/>
    <cellStyle name="20% - Accent4 2 3 3 5" xfId="13456"/>
    <cellStyle name="20% - Accent4 2 3 3 5 2" xfId="24348"/>
    <cellStyle name="20% - Accent4 2 3 3 5 2 2" xfId="42226"/>
    <cellStyle name="20% - Accent4 2 3 3 5 3" xfId="33289"/>
    <cellStyle name="20% - Accent4 2 3 3 6" xfId="15677"/>
    <cellStyle name="20% - Accent4 2 3 3 6 2" xfId="26567"/>
    <cellStyle name="20% - Accent4 2 3 3 6 2 2" xfId="44445"/>
    <cellStyle name="20% - Accent4 2 3 3 6 3" xfId="35508"/>
    <cellStyle name="20% - Accent4 2 3 3 7" xfId="19910"/>
    <cellStyle name="20% - Accent4 2 3 3 7 2" xfId="37788"/>
    <cellStyle name="20% - Accent4 2 3 3 8" xfId="28839"/>
    <cellStyle name="20% - Accent4 2 3 3 9" xfId="46800"/>
    <cellStyle name="20% - Accent4 2 3 4" xfId="5248"/>
    <cellStyle name="20% - Accent4 2 3 4 2" xfId="10286"/>
    <cellStyle name="20% - Accent4 2 3 4 2 2" xfId="12714"/>
    <cellStyle name="20% - Accent4 2 3 4 2 2 2" xfId="23606"/>
    <cellStyle name="20% - Accent4 2 3 4 2 2 2 2" xfId="41484"/>
    <cellStyle name="20% - Accent4 2 3 4 2 2 3" xfId="32547"/>
    <cellStyle name="20% - Accent4 2 3 4 2 2 4" xfId="56110"/>
    <cellStyle name="20% - Accent4 2 3 4 2 3" xfId="14933"/>
    <cellStyle name="20% - Accent4 2 3 4 2 3 2" xfId="25825"/>
    <cellStyle name="20% - Accent4 2 3 4 2 3 2 2" xfId="43703"/>
    <cellStyle name="20% - Accent4 2 3 4 2 3 3" xfId="34766"/>
    <cellStyle name="20% - Accent4 2 3 4 2 4" xfId="17377"/>
    <cellStyle name="20% - Accent4 2 3 4 2 4 2" xfId="28044"/>
    <cellStyle name="20% - Accent4 2 3 4 2 4 2 2" xfId="45922"/>
    <cellStyle name="20% - Accent4 2 3 4 2 4 3" xfId="36985"/>
    <cellStyle name="20% - Accent4 2 3 4 2 5" xfId="21387"/>
    <cellStyle name="20% - Accent4 2 3 4 2 5 2" xfId="39265"/>
    <cellStyle name="20% - Accent4 2 3 4 2 6" xfId="30328"/>
    <cellStyle name="20% - Accent4 2 3 4 2 7" xfId="50776"/>
    <cellStyle name="20% - Accent4 2 3 4 3" xfId="9553"/>
    <cellStyle name="20% - Accent4 2 3 4 3 2" xfId="11981"/>
    <cellStyle name="20% - Accent4 2 3 4 3 2 2" xfId="22873"/>
    <cellStyle name="20% - Accent4 2 3 4 3 2 2 2" xfId="40751"/>
    <cellStyle name="20% - Accent4 2 3 4 3 2 3" xfId="31814"/>
    <cellStyle name="20% - Accent4 2 3 4 3 3" xfId="14200"/>
    <cellStyle name="20% - Accent4 2 3 4 3 3 2" xfId="25092"/>
    <cellStyle name="20% - Accent4 2 3 4 3 3 2 2" xfId="42970"/>
    <cellStyle name="20% - Accent4 2 3 4 3 3 3" xfId="34033"/>
    <cellStyle name="20% - Accent4 2 3 4 3 4" xfId="16644"/>
    <cellStyle name="20% - Accent4 2 3 4 3 4 2" xfId="27311"/>
    <cellStyle name="20% - Accent4 2 3 4 3 4 2 2" xfId="45189"/>
    <cellStyle name="20% - Accent4 2 3 4 3 4 3" xfId="36252"/>
    <cellStyle name="20% - Accent4 2 3 4 3 5" xfId="20654"/>
    <cellStyle name="20% - Accent4 2 3 4 3 5 2" xfId="38532"/>
    <cellStyle name="20% - Accent4 2 3 4 3 6" xfId="29595"/>
    <cellStyle name="20% - Accent4 2 3 4 3 7" xfId="53708"/>
    <cellStyle name="20% - Accent4 2 3 4 4" xfId="11031"/>
    <cellStyle name="20% - Accent4 2 3 4 4 2" xfId="22130"/>
    <cellStyle name="20% - Accent4 2 3 4 4 2 2" xfId="40008"/>
    <cellStyle name="20% - Accent4 2 3 4 4 3" xfId="31071"/>
    <cellStyle name="20% - Accent4 2 3 4 4 4" xfId="47617"/>
    <cellStyle name="20% - Accent4 2 3 4 5" xfId="13457"/>
    <cellStyle name="20% - Accent4 2 3 4 5 2" xfId="24349"/>
    <cellStyle name="20% - Accent4 2 3 4 5 2 2" xfId="42227"/>
    <cellStyle name="20% - Accent4 2 3 4 5 3" xfId="33290"/>
    <cellStyle name="20% - Accent4 2 3 4 6" xfId="15678"/>
    <cellStyle name="20% - Accent4 2 3 4 6 2" xfId="26568"/>
    <cellStyle name="20% - Accent4 2 3 4 6 2 2" xfId="44446"/>
    <cellStyle name="20% - Accent4 2 3 4 6 3" xfId="35509"/>
    <cellStyle name="20% - Accent4 2 3 4 7" xfId="19911"/>
    <cellStyle name="20% - Accent4 2 3 4 7 2" xfId="37789"/>
    <cellStyle name="20% - Accent4 2 3 4 8" xfId="28840"/>
    <cellStyle name="20% - Accent4 2 3 4 9" xfId="46801"/>
    <cellStyle name="20% - Accent4 2 3 5" xfId="5249"/>
    <cellStyle name="20% - Accent4 2 3 5 2" xfId="10287"/>
    <cellStyle name="20% - Accent4 2 3 5 2 2" xfId="12715"/>
    <cellStyle name="20% - Accent4 2 3 5 2 2 2" xfId="23607"/>
    <cellStyle name="20% - Accent4 2 3 5 2 2 2 2" xfId="41485"/>
    <cellStyle name="20% - Accent4 2 3 5 2 2 3" xfId="32548"/>
    <cellStyle name="20% - Accent4 2 3 5 2 2 4" xfId="56111"/>
    <cellStyle name="20% - Accent4 2 3 5 2 3" xfId="14934"/>
    <cellStyle name="20% - Accent4 2 3 5 2 3 2" xfId="25826"/>
    <cellStyle name="20% - Accent4 2 3 5 2 3 2 2" xfId="43704"/>
    <cellStyle name="20% - Accent4 2 3 5 2 3 3" xfId="34767"/>
    <cellStyle name="20% - Accent4 2 3 5 2 4" xfId="17378"/>
    <cellStyle name="20% - Accent4 2 3 5 2 4 2" xfId="28045"/>
    <cellStyle name="20% - Accent4 2 3 5 2 4 2 2" xfId="45923"/>
    <cellStyle name="20% - Accent4 2 3 5 2 4 3" xfId="36986"/>
    <cellStyle name="20% - Accent4 2 3 5 2 5" xfId="21388"/>
    <cellStyle name="20% - Accent4 2 3 5 2 5 2" xfId="39266"/>
    <cellStyle name="20% - Accent4 2 3 5 2 6" xfId="30329"/>
    <cellStyle name="20% - Accent4 2 3 5 2 7" xfId="50777"/>
    <cellStyle name="20% - Accent4 2 3 5 3" xfId="9554"/>
    <cellStyle name="20% - Accent4 2 3 5 3 2" xfId="11982"/>
    <cellStyle name="20% - Accent4 2 3 5 3 2 2" xfId="22874"/>
    <cellStyle name="20% - Accent4 2 3 5 3 2 2 2" xfId="40752"/>
    <cellStyle name="20% - Accent4 2 3 5 3 2 3" xfId="31815"/>
    <cellStyle name="20% - Accent4 2 3 5 3 3" xfId="14201"/>
    <cellStyle name="20% - Accent4 2 3 5 3 3 2" xfId="25093"/>
    <cellStyle name="20% - Accent4 2 3 5 3 3 2 2" xfId="42971"/>
    <cellStyle name="20% - Accent4 2 3 5 3 3 3" xfId="34034"/>
    <cellStyle name="20% - Accent4 2 3 5 3 4" xfId="16645"/>
    <cellStyle name="20% - Accent4 2 3 5 3 4 2" xfId="27312"/>
    <cellStyle name="20% - Accent4 2 3 5 3 4 2 2" xfId="45190"/>
    <cellStyle name="20% - Accent4 2 3 5 3 4 3" xfId="36253"/>
    <cellStyle name="20% - Accent4 2 3 5 3 5" xfId="20655"/>
    <cellStyle name="20% - Accent4 2 3 5 3 5 2" xfId="38533"/>
    <cellStyle name="20% - Accent4 2 3 5 3 6" xfId="29596"/>
    <cellStyle name="20% - Accent4 2 3 5 3 7" xfId="53709"/>
    <cellStyle name="20% - Accent4 2 3 5 4" xfId="11032"/>
    <cellStyle name="20% - Accent4 2 3 5 4 2" xfId="22131"/>
    <cellStyle name="20% - Accent4 2 3 5 4 2 2" xfId="40009"/>
    <cellStyle name="20% - Accent4 2 3 5 4 3" xfId="31072"/>
    <cellStyle name="20% - Accent4 2 3 5 4 4" xfId="47618"/>
    <cellStyle name="20% - Accent4 2 3 5 5" xfId="13458"/>
    <cellStyle name="20% - Accent4 2 3 5 5 2" xfId="24350"/>
    <cellStyle name="20% - Accent4 2 3 5 5 2 2" xfId="42228"/>
    <cellStyle name="20% - Accent4 2 3 5 5 3" xfId="33291"/>
    <cellStyle name="20% - Accent4 2 3 5 6" xfId="15679"/>
    <cellStyle name="20% - Accent4 2 3 5 6 2" xfId="26569"/>
    <cellStyle name="20% - Accent4 2 3 5 6 2 2" xfId="44447"/>
    <cellStyle name="20% - Accent4 2 3 5 6 3" xfId="35510"/>
    <cellStyle name="20% - Accent4 2 3 5 7" xfId="19912"/>
    <cellStyle name="20% - Accent4 2 3 5 7 2" xfId="37790"/>
    <cellStyle name="20% - Accent4 2 3 5 8" xfId="28841"/>
    <cellStyle name="20% - Accent4 2 3 5 9" xfId="46802"/>
    <cellStyle name="20% - Accent4 2 3 6" xfId="5250"/>
    <cellStyle name="20% - Accent4 2 3 6 2" xfId="10288"/>
    <cellStyle name="20% - Accent4 2 3 6 2 2" xfId="12716"/>
    <cellStyle name="20% - Accent4 2 3 6 2 2 2" xfId="23608"/>
    <cellStyle name="20% - Accent4 2 3 6 2 2 2 2" xfId="41486"/>
    <cellStyle name="20% - Accent4 2 3 6 2 2 3" xfId="32549"/>
    <cellStyle name="20% - Accent4 2 3 6 2 2 4" xfId="56112"/>
    <cellStyle name="20% - Accent4 2 3 6 2 3" xfId="14935"/>
    <cellStyle name="20% - Accent4 2 3 6 2 3 2" xfId="25827"/>
    <cellStyle name="20% - Accent4 2 3 6 2 3 2 2" xfId="43705"/>
    <cellStyle name="20% - Accent4 2 3 6 2 3 3" xfId="34768"/>
    <cellStyle name="20% - Accent4 2 3 6 2 4" xfId="17379"/>
    <cellStyle name="20% - Accent4 2 3 6 2 4 2" xfId="28046"/>
    <cellStyle name="20% - Accent4 2 3 6 2 4 2 2" xfId="45924"/>
    <cellStyle name="20% - Accent4 2 3 6 2 4 3" xfId="36987"/>
    <cellStyle name="20% - Accent4 2 3 6 2 5" xfId="21389"/>
    <cellStyle name="20% - Accent4 2 3 6 2 5 2" xfId="39267"/>
    <cellStyle name="20% - Accent4 2 3 6 2 6" xfId="30330"/>
    <cellStyle name="20% - Accent4 2 3 6 2 7" xfId="50778"/>
    <cellStyle name="20% - Accent4 2 3 6 3" xfId="9555"/>
    <cellStyle name="20% - Accent4 2 3 6 3 2" xfId="11983"/>
    <cellStyle name="20% - Accent4 2 3 6 3 2 2" xfId="22875"/>
    <cellStyle name="20% - Accent4 2 3 6 3 2 2 2" xfId="40753"/>
    <cellStyle name="20% - Accent4 2 3 6 3 2 3" xfId="31816"/>
    <cellStyle name="20% - Accent4 2 3 6 3 3" xfId="14202"/>
    <cellStyle name="20% - Accent4 2 3 6 3 3 2" xfId="25094"/>
    <cellStyle name="20% - Accent4 2 3 6 3 3 2 2" xfId="42972"/>
    <cellStyle name="20% - Accent4 2 3 6 3 3 3" xfId="34035"/>
    <cellStyle name="20% - Accent4 2 3 6 3 4" xfId="16646"/>
    <cellStyle name="20% - Accent4 2 3 6 3 4 2" xfId="27313"/>
    <cellStyle name="20% - Accent4 2 3 6 3 4 2 2" xfId="45191"/>
    <cellStyle name="20% - Accent4 2 3 6 3 4 3" xfId="36254"/>
    <cellStyle name="20% - Accent4 2 3 6 3 5" xfId="20656"/>
    <cellStyle name="20% - Accent4 2 3 6 3 5 2" xfId="38534"/>
    <cellStyle name="20% - Accent4 2 3 6 3 6" xfId="29597"/>
    <cellStyle name="20% - Accent4 2 3 6 3 7" xfId="53710"/>
    <cellStyle name="20% - Accent4 2 3 6 4" xfId="11033"/>
    <cellStyle name="20% - Accent4 2 3 6 4 2" xfId="22132"/>
    <cellStyle name="20% - Accent4 2 3 6 4 2 2" xfId="40010"/>
    <cellStyle name="20% - Accent4 2 3 6 4 3" xfId="31073"/>
    <cellStyle name="20% - Accent4 2 3 6 4 4" xfId="47619"/>
    <cellStyle name="20% - Accent4 2 3 6 5" xfId="13459"/>
    <cellStyle name="20% - Accent4 2 3 6 5 2" xfId="24351"/>
    <cellStyle name="20% - Accent4 2 3 6 5 2 2" xfId="42229"/>
    <cellStyle name="20% - Accent4 2 3 6 5 3" xfId="33292"/>
    <cellStyle name="20% - Accent4 2 3 6 6" xfId="15680"/>
    <cellStyle name="20% - Accent4 2 3 6 6 2" xfId="26570"/>
    <cellStyle name="20% - Accent4 2 3 6 6 2 2" xfId="44448"/>
    <cellStyle name="20% - Accent4 2 3 6 6 3" xfId="35511"/>
    <cellStyle name="20% - Accent4 2 3 6 7" xfId="19913"/>
    <cellStyle name="20% - Accent4 2 3 6 7 2" xfId="37791"/>
    <cellStyle name="20% - Accent4 2 3 6 8" xfId="28842"/>
    <cellStyle name="20% - Accent4 2 3 6 9" xfId="46803"/>
    <cellStyle name="20% - Accent4 2 3 7" xfId="5251"/>
    <cellStyle name="20% - Accent4 2 3 7 2" xfId="10289"/>
    <cellStyle name="20% - Accent4 2 3 7 2 2" xfId="12717"/>
    <cellStyle name="20% - Accent4 2 3 7 2 2 2" xfId="23609"/>
    <cellStyle name="20% - Accent4 2 3 7 2 2 2 2" xfId="41487"/>
    <cellStyle name="20% - Accent4 2 3 7 2 2 3" xfId="32550"/>
    <cellStyle name="20% - Accent4 2 3 7 2 2 4" xfId="56113"/>
    <cellStyle name="20% - Accent4 2 3 7 2 3" xfId="14936"/>
    <cellStyle name="20% - Accent4 2 3 7 2 3 2" xfId="25828"/>
    <cellStyle name="20% - Accent4 2 3 7 2 3 2 2" xfId="43706"/>
    <cellStyle name="20% - Accent4 2 3 7 2 3 3" xfId="34769"/>
    <cellStyle name="20% - Accent4 2 3 7 2 4" xfId="17380"/>
    <cellStyle name="20% - Accent4 2 3 7 2 4 2" xfId="28047"/>
    <cellStyle name="20% - Accent4 2 3 7 2 4 2 2" xfId="45925"/>
    <cellStyle name="20% - Accent4 2 3 7 2 4 3" xfId="36988"/>
    <cellStyle name="20% - Accent4 2 3 7 2 5" xfId="21390"/>
    <cellStyle name="20% - Accent4 2 3 7 2 5 2" xfId="39268"/>
    <cellStyle name="20% - Accent4 2 3 7 2 6" xfId="30331"/>
    <cellStyle name="20% - Accent4 2 3 7 2 7" xfId="50779"/>
    <cellStyle name="20% - Accent4 2 3 7 3" xfId="9556"/>
    <cellStyle name="20% - Accent4 2 3 7 3 2" xfId="11984"/>
    <cellStyle name="20% - Accent4 2 3 7 3 2 2" xfId="22876"/>
    <cellStyle name="20% - Accent4 2 3 7 3 2 2 2" xfId="40754"/>
    <cellStyle name="20% - Accent4 2 3 7 3 2 3" xfId="31817"/>
    <cellStyle name="20% - Accent4 2 3 7 3 3" xfId="14203"/>
    <cellStyle name="20% - Accent4 2 3 7 3 3 2" xfId="25095"/>
    <cellStyle name="20% - Accent4 2 3 7 3 3 2 2" xfId="42973"/>
    <cellStyle name="20% - Accent4 2 3 7 3 3 3" xfId="34036"/>
    <cellStyle name="20% - Accent4 2 3 7 3 4" xfId="16647"/>
    <cellStyle name="20% - Accent4 2 3 7 3 4 2" xfId="27314"/>
    <cellStyle name="20% - Accent4 2 3 7 3 4 2 2" xfId="45192"/>
    <cellStyle name="20% - Accent4 2 3 7 3 4 3" xfId="36255"/>
    <cellStyle name="20% - Accent4 2 3 7 3 5" xfId="20657"/>
    <cellStyle name="20% - Accent4 2 3 7 3 5 2" xfId="38535"/>
    <cellStyle name="20% - Accent4 2 3 7 3 6" xfId="29598"/>
    <cellStyle name="20% - Accent4 2 3 7 3 7" xfId="53711"/>
    <cellStyle name="20% - Accent4 2 3 7 4" xfId="11034"/>
    <cellStyle name="20% - Accent4 2 3 7 4 2" xfId="22133"/>
    <cellStyle name="20% - Accent4 2 3 7 4 2 2" xfId="40011"/>
    <cellStyle name="20% - Accent4 2 3 7 4 3" xfId="31074"/>
    <cellStyle name="20% - Accent4 2 3 7 4 4" xfId="47620"/>
    <cellStyle name="20% - Accent4 2 3 7 5" xfId="13460"/>
    <cellStyle name="20% - Accent4 2 3 7 5 2" xfId="24352"/>
    <cellStyle name="20% - Accent4 2 3 7 5 2 2" xfId="42230"/>
    <cellStyle name="20% - Accent4 2 3 7 5 3" xfId="33293"/>
    <cellStyle name="20% - Accent4 2 3 7 6" xfId="15681"/>
    <cellStyle name="20% - Accent4 2 3 7 6 2" xfId="26571"/>
    <cellStyle name="20% - Accent4 2 3 7 6 2 2" xfId="44449"/>
    <cellStyle name="20% - Accent4 2 3 7 6 3" xfId="35512"/>
    <cellStyle name="20% - Accent4 2 3 7 7" xfId="19914"/>
    <cellStyle name="20% - Accent4 2 3 7 7 2" xfId="37792"/>
    <cellStyle name="20% - Accent4 2 3 7 8" xfId="28843"/>
    <cellStyle name="20% - Accent4 2 3 7 9" xfId="46804"/>
    <cellStyle name="20% - Accent4 2 3 8" xfId="5252"/>
    <cellStyle name="20% - Accent4 2 3 8 2" xfId="10290"/>
    <cellStyle name="20% - Accent4 2 3 8 2 2" xfId="12718"/>
    <cellStyle name="20% - Accent4 2 3 8 2 2 2" xfId="23610"/>
    <cellStyle name="20% - Accent4 2 3 8 2 2 2 2" xfId="41488"/>
    <cellStyle name="20% - Accent4 2 3 8 2 2 3" xfId="32551"/>
    <cellStyle name="20% - Accent4 2 3 8 2 2 4" xfId="56114"/>
    <cellStyle name="20% - Accent4 2 3 8 2 3" xfId="14937"/>
    <cellStyle name="20% - Accent4 2 3 8 2 3 2" xfId="25829"/>
    <cellStyle name="20% - Accent4 2 3 8 2 3 2 2" xfId="43707"/>
    <cellStyle name="20% - Accent4 2 3 8 2 3 3" xfId="34770"/>
    <cellStyle name="20% - Accent4 2 3 8 2 4" xfId="17381"/>
    <cellStyle name="20% - Accent4 2 3 8 2 4 2" xfId="28048"/>
    <cellStyle name="20% - Accent4 2 3 8 2 4 2 2" xfId="45926"/>
    <cellStyle name="20% - Accent4 2 3 8 2 4 3" xfId="36989"/>
    <cellStyle name="20% - Accent4 2 3 8 2 5" xfId="21391"/>
    <cellStyle name="20% - Accent4 2 3 8 2 5 2" xfId="39269"/>
    <cellStyle name="20% - Accent4 2 3 8 2 6" xfId="30332"/>
    <cellStyle name="20% - Accent4 2 3 8 2 7" xfId="50780"/>
    <cellStyle name="20% - Accent4 2 3 8 3" xfId="9557"/>
    <cellStyle name="20% - Accent4 2 3 8 3 2" xfId="11985"/>
    <cellStyle name="20% - Accent4 2 3 8 3 2 2" xfId="22877"/>
    <cellStyle name="20% - Accent4 2 3 8 3 2 2 2" xfId="40755"/>
    <cellStyle name="20% - Accent4 2 3 8 3 2 3" xfId="31818"/>
    <cellStyle name="20% - Accent4 2 3 8 3 3" xfId="14204"/>
    <cellStyle name="20% - Accent4 2 3 8 3 3 2" xfId="25096"/>
    <cellStyle name="20% - Accent4 2 3 8 3 3 2 2" xfId="42974"/>
    <cellStyle name="20% - Accent4 2 3 8 3 3 3" xfId="34037"/>
    <cellStyle name="20% - Accent4 2 3 8 3 4" xfId="16648"/>
    <cellStyle name="20% - Accent4 2 3 8 3 4 2" xfId="27315"/>
    <cellStyle name="20% - Accent4 2 3 8 3 4 2 2" xfId="45193"/>
    <cellStyle name="20% - Accent4 2 3 8 3 4 3" xfId="36256"/>
    <cellStyle name="20% - Accent4 2 3 8 3 5" xfId="20658"/>
    <cellStyle name="20% - Accent4 2 3 8 3 5 2" xfId="38536"/>
    <cellStyle name="20% - Accent4 2 3 8 3 6" xfId="29599"/>
    <cellStyle name="20% - Accent4 2 3 8 3 7" xfId="53712"/>
    <cellStyle name="20% - Accent4 2 3 8 4" xfId="11035"/>
    <cellStyle name="20% - Accent4 2 3 8 4 2" xfId="22134"/>
    <cellStyle name="20% - Accent4 2 3 8 4 2 2" xfId="40012"/>
    <cellStyle name="20% - Accent4 2 3 8 4 3" xfId="31075"/>
    <cellStyle name="20% - Accent4 2 3 8 4 4" xfId="47621"/>
    <cellStyle name="20% - Accent4 2 3 8 5" xfId="13461"/>
    <cellStyle name="20% - Accent4 2 3 8 5 2" xfId="24353"/>
    <cellStyle name="20% - Accent4 2 3 8 5 2 2" xfId="42231"/>
    <cellStyle name="20% - Accent4 2 3 8 5 3" xfId="33294"/>
    <cellStyle name="20% - Accent4 2 3 8 6" xfId="15682"/>
    <cellStyle name="20% - Accent4 2 3 8 6 2" xfId="26572"/>
    <cellStyle name="20% - Accent4 2 3 8 6 2 2" xfId="44450"/>
    <cellStyle name="20% - Accent4 2 3 8 6 3" xfId="35513"/>
    <cellStyle name="20% - Accent4 2 3 8 7" xfId="19915"/>
    <cellStyle name="20% - Accent4 2 3 8 7 2" xfId="37793"/>
    <cellStyle name="20% - Accent4 2 3 8 8" xfId="28844"/>
    <cellStyle name="20% - Accent4 2 3 8 9" xfId="46805"/>
    <cellStyle name="20% - Accent4 2 3 9" xfId="5253"/>
    <cellStyle name="20% - Accent4 2 3 9 2" xfId="10291"/>
    <cellStyle name="20% - Accent4 2 3 9 2 2" xfId="12719"/>
    <cellStyle name="20% - Accent4 2 3 9 2 2 2" xfId="23611"/>
    <cellStyle name="20% - Accent4 2 3 9 2 2 2 2" xfId="41489"/>
    <cellStyle name="20% - Accent4 2 3 9 2 2 3" xfId="32552"/>
    <cellStyle name="20% - Accent4 2 3 9 2 2 4" xfId="56115"/>
    <cellStyle name="20% - Accent4 2 3 9 2 3" xfId="14938"/>
    <cellStyle name="20% - Accent4 2 3 9 2 3 2" xfId="25830"/>
    <cellStyle name="20% - Accent4 2 3 9 2 3 2 2" xfId="43708"/>
    <cellStyle name="20% - Accent4 2 3 9 2 3 3" xfId="34771"/>
    <cellStyle name="20% - Accent4 2 3 9 2 4" xfId="17382"/>
    <cellStyle name="20% - Accent4 2 3 9 2 4 2" xfId="28049"/>
    <cellStyle name="20% - Accent4 2 3 9 2 4 2 2" xfId="45927"/>
    <cellStyle name="20% - Accent4 2 3 9 2 4 3" xfId="36990"/>
    <cellStyle name="20% - Accent4 2 3 9 2 5" xfId="21392"/>
    <cellStyle name="20% - Accent4 2 3 9 2 5 2" xfId="39270"/>
    <cellStyle name="20% - Accent4 2 3 9 2 6" xfId="30333"/>
    <cellStyle name="20% - Accent4 2 3 9 2 7" xfId="50781"/>
    <cellStyle name="20% - Accent4 2 3 9 3" xfId="9558"/>
    <cellStyle name="20% - Accent4 2 3 9 3 2" xfId="11986"/>
    <cellStyle name="20% - Accent4 2 3 9 3 2 2" xfId="22878"/>
    <cellStyle name="20% - Accent4 2 3 9 3 2 2 2" xfId="40756"/>
    <cellStyle name="20% - Accent4 2 3 9 3 2 3" xfId="31819"/>
    <cellStyle name="20% - Accent4 2 3 9 3 3" xfId="14205"/>
    <cellStyle name="20% - Accent4 2 3 9 3 3 2" xfId="25097"/>
    <cellStyle name="20% - Accent4 2 3 9 3 3 2 2" xfId="42975"/>
    <cellStyle name="20% - Accent4 2 3 9 3 3 3" xfId="34038"/>
    <cellStyle name="20% - Accent4 2 3 9 3 4" xfId="16649"/>
    <cellStyle name="20% - Accent4 2 3 9 3 4 2" xfId="27316"/>
    <cellStyle name="20% - Accent4 2 3 9 3 4 2 2" xfId="45194"/>
    <cellStyle name="20% - Accent4 2 3 9 3 4 3" xfId="36257"/>
    <cellStyle name="20% - Accent4 2 3 9 3 5" xfId="20659"/>
    <cellStyle name="20% - Accent4 2 3 9 3 5 2" xfId="38537"/>
    <cellStyle name="20% - Accent4 2 3 9 3 6" xfId="29600"/>
    <cellStyle name="20% - Accent4 2 3 9 3 7" xfId="53713"/>
    <cellStyle name="20% - Accent4 2 3 9 4" xfId="11036"/>
    <cellStyle name="20% - Accent4 2 3 9 4 2" xfId="22135"/>
    <cellStyle name="20% - Accent4 2 3 9 4 2 2" xfId="40013"/>
    <cellStyle name="20% - Accent4 2 3 9 4 3" xfId="31076"/>
    <cellStyle name="20% - Accent4 2 3 9 4 4" xfId="47622"/>
    <cellStyle name="20% - Accent4 2 3 9 5" xfId="13462"/>
    <cellStyle name="20% - Accent4 2 3 9 5 2" xfId="24354"/>
    <cellStyle name="20% - Accent4 2 3 9 5 2 2" xfId="42232"/>
    <cellStyle name="20% - Accent4 2 3 9 5 3" xfId="33295"/>
    <cellStyle name="20% - Accent4 2 3 9 6" xfId="15683"/>
    <cellStyle name="20% - Accent4 2 3 9 6 2" xfId="26573"/>
    <cellStyle name="20% - Accent4 2 3 9 6 2 2" xfId="44451"/>
    <cellStyle name="20% - Accent4 2 3 9 6 3" xfId="35514"/>
    <cellStyle name="20% - Accent4 2 3 9 7" xfId="19916"/>
    <cellStyle name="20% - Accent4 2 3 9 7 2" xfId="37794"/>
    <cellStyle name="20% - Accent4 2 3 9 8" xfId="28845"/>
    <cellStyle name="20% - Accent4 2 3 9 9" xfId="46806"/>
    <cellStyle name="20% - Accent4 2 4" xfId="5254"/>
    <cellStyle name="20% - Accent4 2 4 10" xfId="10292"/>
    <cellStyle name="20% - Accent4 2 4 10 2" xfId="12720"/>
    <cellStyle name="20% - Accent4 2 4 10 2 2" xfId="23612"/>
    <cellStyle name="20% - Accent4 2 4 10 2 2 2" xfId="41490"/>
    <cellStyle name="20% - Accent4 2 4 10 2 3" xfId="32553"/>
    <cellStyle name="20% - Accent4 2 4 10 2 4" xfId="56116"/>
    <cellStyle name="20% - Accent4 2 4 10 3" xfId="14939"/>
    <cellStyle name="20% - Accent4 2 4 10 3 2" xfId="25831"/>
    <cellStyle name="20% - Accent4 2 4 10 3 2 2" xfId="43709"/>
    <cellStyle name="20% - Accent4 2 4 10 3 3" xfId="34772"/>
    <cellStyle name="20% - Accent4 2 4 10 4" xfId="17383"/>
    <cellStyle name="20% - Accent4 2 4 10 4 2" xfId="28050"/>
    <cellStyle name="20% - Accent4 2 4 10 4 2 2" xfId="45928"/>
    <cellStyle name="20% - Accent4 2 4 10 4 3" xfId="36991"/>
    <cellStyle name="20% - Accent4 2 4 10 5" xfId="21393"/>
    <cellStyle name="20% - Accent4 2 4 10 5 2" xfId="39271"/>
    <cellStyle name="20% - Accent4 2 4 10 6" xfId="30334"/>
    <cellStyle name="20% - Accent4 2 4 10 7" xfId="50782"/>
    <cellStyle name="20% - Accent4 2 4 11" xfId="9559"/>
    <cellStyle name="20% - Accent4 2 4 11 2" xfId="11987"/>
    <cellStyle name="20% - Accent4 2 4 11 2 2" xfId="22879"/>
    <cellStyle name="20% - Accent4 2 4 11 2 2 2" xfId="40757"/>
    <cellStyle name="20% - Accent4 2 4 11 2 3" xfId="31820"/>
    <cellStyle name="20% - Accent4 2 4 11 3" xfId="14206"/>
    <cellStyle name="20% - Accent4 2 4 11 3 2" xfId="25098"/>
    <cellStyle name="20% - Accent4 2 4 11 3 2 2" xfId="42976"/>
    <cellStyle name="20% - Accent4 2 4 11 3 3" xfId="34039"/>
    <cellStyle name="20% - Accent4 2 4 11 4" xfId="16650"/>
    <cellStyle name="20% - Accent4 2 4 11 4 2" xfId="27317"/>
    <cellStyle name="20% - Accent4 2 4 11 4 2 2" xfId="45195"/>
    <cellStyle name="20% - Accent4 2 4 11 4 3" xfId="36258"/>
    <cellStyle name="20% - Accent4 2 4 11 5" xfId="20660"/>
    <cellStyle name="20% - Accent4 2 4 11 5 2" xfId="38538"/>
    <cellStyle name="20% - Accent4 2 4 11 6" xfId="29601"/>
    <cellStyle name="20% - Accent4 2 4 11 7" xfId="53714"/>
    <cellStyle name="20% - Accent4 2 4 12" xfId="11037"/>
    <cellStyle name="20% - Accent4 2 4 12 2" xfId="22136"/>
    <cellStyle name="20% - Accent4 2 4 12 2 2" xfId="40014"/>
    <cellStyle name="20% - Accent4 2 4 12 3" xfId="31077"/>
    <cellStyle name="20% - Accent4 2 4 12 4" xfId="47623"/>
    <cellStyle name="20% - Accent4 2 4 13" xfId="13463"/>
    <cellStyle name="20% - Accent4 2 4 13 2" xfId="24355"/>
    <cellStyle name="20% - Accent4 2 4 13 2 2" xfId="42233"/>
    <cellStyle name="20% - Accent4 2 4 13 3" xfId="33296"/>
    <cellStyle name="20% - Accent4 2 4 14" xfId="15684"/>
    <cellStyle name="20% - Accent4 2 4 14 2" xfId="26574"/>
    <cellStyle name="20% - Accent4 2 4 14 2 2" xfId="44452"/>
    <cellStyle name="20% - Accent4 2 4 14 3" xfId="35515"/>
    <cellStyle name="20% - Accent4 2 4 15" xfId="19917"/>
    <cellStyle name="20% - Accent4 2 4 15 2" xfId="37795"/>
    <cellStyle name="20% - Accent4 2 4 16" xfId="28846"/>
    <cellStyle name="20% - Accent4 2 4 17" xfId="46807"/>
    <cellStyle name="20% - Accent4 2 4 2" xfId="5255"/>
    <cellStyle name="20% - Accent4 2 4 2 2" xfId="10293"/>
    <cellStyle name="20% - Accent4 2 4 2 2 2" xfId="12721"/>
    <cellStyle name="20% - Accent4 2 4 2 2 2 2" xfId="23613"/>
    <cellStyle name="20% - Accent4 2 4 2 2 2 2 2" xfId="41491"/>
    <cellStyle name="20% - Accent4 2 4 2 2 2 3" xfId="32554"/>
    <cellStyle name="20% - Accent4 2 4 2 2 2 4" xfId="56117"/>
    <cellStyle name="20% - Accent4 2 4 2 2 3" xfId="14940"/>
    <cellStyle name="20% - Accent4 2 4 2 2 3 2" xfId="25832"/>
    <cellStyle name="20% - Accent4 2 4 2 2 3 2 2" xfId="43710"/>
    <cellStyle name="20% - Accent4 2 4 2 2 3 3" xfId="34773"/>
    <cellStyle name="20% - Accent4 2 4 2 2 4" xfId="17384"/>
    <cellStyle name="20% - Accent4 2 4 2 2 4 2" xfId="28051"/>
    <cellStyle name="20% - Accent4 2 4 2 2 4 2 2" xfId="45929"/>
    <cellStyle name="20% - Accent4 2 4 2 2 4 3" xfId="36992"/>
    <cellStyle name="20% - Accent4 2 4 2 2 5" xfId="21394"/>
    <cellStyle name="20% - Accent4 2 4 2 2 5 2" xfId="39272"/>
    <cellStyle name="20% - Accent4 2 4 2 2 6" xfId="30335"/>
    <cellStyle name="20% - Accent4 2 4 2 2 7" xfId="50783"/>
    <cellStyle name="20% - Accent4 2 4 2 3" xfId="9560"/>
    <cellStyle name="20% - Accent4 2 4 2 3 2" xfId="11988"/>
    <cellStyle name="20% - Accent4 2 4 2 3 2 2" xfId="22880"/>
    <cellStyle name="20% - Accent4 2 4 2 3 2 2 2" xfId="40758"/>
    <cellStyle name="20% - Accent4 2 4 2 3 2 3" xfId="31821"/>
    <cellStyle name="20% - Accent4 2 4 2 3 3" xfId="14207"/>
    <cellStyle name="20% - Accent4 2 4 2 3 3 2" xfId="25099"/>
    <cellStyle name="20% - Accent4 2 4 2 3 3 2 2" xfId="42977"/>
    <cellStyle name="20% - Accent4 2 4 2 3 3 3" xfId="34040"/>
    <cellStyle name="20% - Accent4 2 4 2 3 4" xfId="16651"/>
    <cellStyle name="20% - Accent4 2 4 2 3 4 2" xfId="27318"/>
    <cellStyle name="20% - Accent4 2 4 2 3 4 2 2" xfId="45196"/>
    <cellStyle name="20% - Accent4 2 4 2 3 4 3" xfId="36259"/>
    <cellStyle name="20% - Accent4 2 4 2 3 5" xfId="20661"/>
    <cellStyle name="20% - Accent4 2 4 2 3 5 2" xfId="38539"/>
    <cellStyle name="20% - Accent4 2 4 2 3 6" xfId="29602"/>
    <cellStyle name="20% - Accent4 2 4 2 3 7" xfId="53715"/>
    <cellStyle name="20% - Accent4 2 4 2 4" xfId="11038"/>
    <cellStyle name="20% - Accent4 2 4 2 4 2" xfId="22137"/>
    <cellStyle name="20% - Accent4 2 4 2 4 2 2" xfId="40015"/>
    <cellStyle name="20% - Accent4 2 4 2 4 3" xfId="31078"/>
    <cellStyle name="20% - Accent4 2 4 2 4 4" xfId="47624"/>
    <cellStyle name="20% - Accent4 2 4 2 5" xfId="13464"/>
    <cellStyle name="20% - Accent4 2 4 2 5 2" xfId="24356"/>
    <cellStyle name="20% - Accent4 2 4 2 5 2 2" xfId="42234"/>
    <cellStyle name="20% - Accent4 2 4 2 5 3" xfId="33297"/>
    <cellStyle name="20% - Accent4 2 4 2 6" xfId="15685"/>
    <cellStyle name="20% - Accent4 2 4 2 6 2" xfId="26575"/>
    <cellStyle name="20% - Accent4 2 4 2 6 2 2" xfId="44453"/>
    <cellStyle name="20% - Accent4 2 4 2 6 3" xfId="35516"/>
    <cellStyle name="20% - Accent4 2 4 2 7" xfId="19918"/>
    <cellStyle name="20% - Accent4 2 4 2 7 2" xfId="37796"/>
    <cellStyle name="20% - Accent4 2 4 2 8" xfId="28847"/>
    <cellStyle name="20% - Accent4 2 4 2 9" xfId="46808"/>
    <cellStyle name="20% - Accent4 2 4 3" xfId="5256"/>
    <cellStyle name="20% - Accent4 2 4 3 2" xfId="10294"/>
    <cellStyle name="20% - Accent4 2 4 3 2 2" xfId="12722"/>
    <cellStyle name="20% - Accent4 2 4 3 2 2 2" xfId="23614"/>
    <cellStyle name="20% - Accent4 2 4 3 2 2 2 2" xfId="41492"/>
    <cellStyle name="20% - Accent4 2 4 3 2 2 3" xfId="32555"/>
    <cellStyle name="20% - Accent4 2 4 3 2 2 4" xfId="56118"/>
    <cellStyle name="20% - Accent4 2 4 3 2 3" xfId="14941"/>
    <cellStyle name="20% - Accent4 2 4 3 2 3 2" xfId="25833"/>
    <cellStyle name="20% - Accent4 2 4 3 2 3 2 2" xfId="43711"/>
    <cellStyle name="20% - Accent4 2 4 3 2 3 3" xfId="34774"/>
    <cellStyle name="20% - Accent4 2 4 3 2 4" xfId="17385"/>
    <cellStyle name="20% - Accent4 2 4 3 2 4 2" xfId="28052"/>
    <cellStyle name="20% - Accent4 2 4 3 2 4 2 2" xfId="45930"/>
    <cellStyle name="20% - Accent4 2 4 3 2 4 3" xfId="36993"/>
    <cellStyle name="20% - Accent4 2 4 3 2 5" xfId="21395"/>
    <cellStyle name="20% - Accent4 2 4 3 2 5 2" xfId="39273"/>
    <cellStyle name="20% - Accent4 2 4 3 2 6" xfId="30336"/>
    <cellStyle name="20% - Accent4 2 4 3 2 7" xfId="50784"/>
    <cellStyle name="20% - Accent4 2 4 3 3" xfId="9561"/>
    <cellStyle name="20% - Accent4 2 4 3 3 2" xfId="11989"/>
    <cellStyle name="20% - Accent4 2 4 3 3 2 2" xfId="22881"/>
    <cellStyle name="20% - Accent4 2 4 3 3 2 2 2" xfId="40759"/>
    <cellStyle name="20% - Accent4 2 4 3 3 2 3" xfId="31822"/>
    <cellStyle name="20% - Accent4 2 4 3 3 3" xfId="14208"/>
    <cellStyle name="20% - Accent4 2 4 3 3 3 2" xfId="25100"/>
    <cellStyle name="20% - Accent4 2 4 3 3 3 2 2" xfId="42978"/>
    <cellStyle name="20% - Accent4 2 4 3 3 3 3" xfId="34041"/>
    <cellStyle name="20% - Accent4 2 4 3 3 4" xfId="16652"/>
    <cellStyle name="20% - Accent4 2 4 3 3 4 2" xfId="27319"/>
    <cellStyle name="20% - Accent4 2 4 3 3 4 2 2" xfId="45197"/>
    <cellStyle name="20% - Accent4 2 4 3 3 4 3" xfId="36260"/>
    <cellStyle name="20% - Accent4 2 4 3 3 5" xfId="20662"/>
    <cellStyle name="20% - Accent4 2 4 3 3 5 2" xfId="38540"/>
    <cellStyle name="20% - Accent4 2 4 3 3 6" xfId="29603"/>
    <cellStyle name="20% - Accent4 2 4 3 3 7" xfId="53716"/>
    <cellStyle name="20% - Accent4 2 4 3 4" xfId="11039"/>
    <cellStyle name="20% - Accent4 2 4 3 4 2" xfId="22138"/>
    <cellStyle name="20% - Accent4 2 4 3 4 2 2" xfId="40016"/>
    <cellStyle name="20% - Accent4 2 4 3 4 3" xfId="31079"/>
    <cellStyle name="20% - Accent4 2 4 3 4 4" xfId="47625"/>
    <cellStyle name="20% - Accent4 2 4 3 5" xfId="13465"/>
    <cellStyle name="20% - Accent4 2 4 3 5 2" xfId="24357"/>
    <cellStyle name="20% - Accent4 2 4 3 5 2 2" xfId="42235"/>
    <cellStyle name="20% - Accent4 2 4 3 5 3" xfId="33298"/>
    <cellStyle name="20% - Accent4 2 4 3 6" xfId="15686"/>
    <cellStyle name="20% - Accent4 2 4 3 6 2" xfId="26576"/>
    <cellStyle name="20% - Accent4 2 4 3 6 2 2" xfId="44454"/>
    <cellStyle name="20% - Accent4 2 4 3 6 3" xfId="35517"/>
    <cellStyle name="20% - Accent4 2 4 3 7" xfId="19919"/>
    <cellStyle name="20% - Accent4 2 4 3 7 2" xfId="37797"/>
    <cellStyle name="20% - Accent4 2 4 3 8" xfId="28848"/>
    <cellStyle name="20% - Accent4 2 4 3 9" xfId="46809"/>
    <cellStyle name="20% - Accent4 2 4 4" xfId="5257"/>
    <cellStyle name="20% - Accent4 2 4 4 2" xfId="10295"/>
    <cellStyle name="20% - Accent4 2 4 4 2 2" xfId="12723"/>
    <cellStyle name="20% - Accent4 2 4 4 2 2 2" xfId="23615"/>
    <cellStyle name="20% - Accent4 2 4 4 2 2 2 2" xfId="41493"/>
    <cellStyle name="20% - Accent4 2 4 4 2 2 3" xfId="32556"/>
    <cellStyle name="20% - Accent4 2 4 4 2 2 4" xfId="56119"/>
    <cellStyle name="20% - Accent4 2 4 4 2 3" xfId="14942"/>
    <cellStyle name="20% - Accent4 2 4 4 2 3 2" xfId="25834"/>
    <cellStyle name="20% - Accent4 2 4 4 2 3 2 2" xfId="43712"/>
    <cellStyle name="20% - Accent4 2 4 4 2 3 3" xfId="34775"/>
    <cellStyle name="20% - Accent4 2 4 4 2 4" xfId="17386"/>
    <cellStyle name="20% - Accent4 2 4 4 2 4 2" xfId="28053"/>
    <cellStyle name="20% - Accent4 2 4 4 2 4 2 2" xfId="45931"/>
    <cellStyle name="20% - Accent4 2 4 4 2 4 3" xfId="36994"/>
    <cellStyle name="20% - Accent4 2 4 4 2 5" xfId="21396"/>
    <cellStyle name="20% - Accent4 2 4 4 2 5 2" xfId="39274"/>
    <cellStyle name="20% - Accent4 2 4 4 2 6" xfId="30337"/>
    <cellStyle name="20% - Accent4 2 4 4 2 7" xfId="50785"/>
    <cellStyle name="20% - Accent4 2 4 4 3" xfId="9562"/>
    <cellStyle name="20% - Accent4 2 4 4 3 2" xfId="11990"/>
    <cellStyle name="20% - Accent4 2 4 4 3 2 2" xfId="22882"/>
    <cellStyle name="20% - Accent4 2 4 4 3 2 2 2" xfId="40760"/>
    <cellStyle name="20% - Accent4 2 4 4 3 2 3" xfId="31823"/>
    <cellStyle name="20% - Accent4 2 4 4 3 3" xfId="14209"/>
    <cellStyle name="20% - Accent4 2 4 4 3 3 2" xfId="25101"/>
    <cellStyle name="20% - Accent4 2 4 4 3 3 2 2" xfId="42979"/>
    <cellStyle name="20% - Accent4 2 4 4 3 3 3" xfId="34042"/>
    <cellStyle name="20% - Accent4 2 4 4 3 4" xfId="16653"/>
    <cellStyle name="20% - Accent4 2 4 4 3 4 2" xfId="27320"/>
    <cellStyle name="20% - Accent4 2 4 4 3 4 2 2" xfId="45198"/>
    <cellStyle name="20% - Accent4 2 4 4 3 4 3" xfId="36261"/>
    <cellStyle name="20% - Accent4 2 4 4 3 5" xfId="20663"/>
    <cellStyle name="20% - Accent4 2 4 4 3 5 2" xfId="38541"/>
    <cellStyle name="20% - Accent4 2 4 4 3 6" xfId="29604"/>
    <cellStyle name="20% - Accent4 2 4 4 3 7" xfId="53717"/>
    <cellStyle name="20% - Accent4 2 4 4 4" xfId="11040"/>
    <cellStyle name="20% - Accent4 2 4 4 4 2" xfId="22139"/>
    <cellStyle name="20% - Accent4 2 4 4 4 2 2" xfId="40017"/>
    <cellStyle name="20% - Accent4 2 4 4 4 3" xfId="31080"/>
    <cellStyle name="20% - Accent4 2 4 4 4 4" xfId="47626"/>
    <cellStyle name="20% - Accent4 2 4 4 5" xfId="13466"/>
    <cellStyle name="20% - Accent4 2 4 4 5 2" xfId="24358"/>
    <cellStyle name="20% - Accent4 2 4 4 5 2 2" xfId="42236"/>
    <cellStyle name="20% - Accent4 2 4 4 5 3" xfId="33299"/>
    <cellStyle name="20% - Accent4 2 4 4 6" xfId="15687"/>
    <cellStyle name="20% - Accent4 2 4 4 6 2" xfId="26577"/>
    <cellStyle name="20% - Accent4 2 4 4 6 2 2" xfId="44455"/>
    <cellStyle name="20% - Accent4 2 4 4 6 3" xfId="35518"/>
    <cellStyle name="20% - Accent4 2 4 4 7" xfId="19920"/>
    <cellStyle name="20% - Accent4 2 4 4 7 2" xfId="37798"/>
    <cellStyle name="20% - Accent4 2 4 4 8" xfId="28849"/>
    <cellStyle name="20% - Accent4 2 4 4 9" xfId="46810"/>
    <cellStyle name="20% - Accent4 2 4 5" xfId="5258"/>
    <cellStyle name="20% - Accent4 2 4 5 2" xfId="10296"/>
    <cellStyle name="20% - Accent4 2 4 5 2 2" xfId="12724"/>
    <cellStyle name="20% - Accent4 2 4 5 2 2 2" xfId="23616"/>
    <cellStyle name="20% - Accent4 2 4 5 2 2 2 2" xfId="41494"/>
    <cellStyle name="20% - Accent4 2 4 5 2 2 3" xfId="32557"/>
    <cellStyle name="20% - Accent4 2 4 5 2 2 4" xfId="56120"/>
    <cellStyle name="20% - Accent4 2 4 5 2 3" xfId="14943"/>
    <cellStyle name="20% - Accent4 2 4 5 2 3 2" xfId="25835"/>
    <cellStyle name="20% - Accent4 2 4 5 2 3 2 2" xfId="43713"/>
    <cellStyle name="20% - Accent4 2 4 5 2 3 3" xfId="34776"/>
    <cellStyle name="20% - Accent4 2 4 5 2 4" xfId="17387"/>
    <cellStyle name="20% - Accent4 2 4 5 2 4 2" xfId="28054"/>
    <cellStyle name="20% - Accent4 2 4 5 2 4 2 2" xfId="45932"/>
    <cellStyle name="20% - Accent4 2 4 5 2 4 3" xfId="36995"/>
    <cellStyle name="20% - Accent4 2 4 5 2 5" xfId="21397"/>
    <cellStyle name="20% - Accent4 2 4 5 2 5 2" xfId="39275"/>
    <cellStyle name="20% - Accent4 2 4 5 2 6" xfId="30338"/>
    <cellStyle name="20% - Accent4 2 4 5 2 7" xfId="50786"/>
    <cellStyle name="20% - Accent4 2 4 5 3" xfId="9563"/>
    <cellStyle name="20% - Accent4 2 4 5 3 2" xfId="11991"/>
    <cellStyle name="20% - Accent4 2 4 5 3 2 2" xfId="22883"/>
    <cellStyle name="20% - Accent4 2 4 5 3 2 2 2" xfId="40761"/>
    <cellStyle name="20% - Accent4 2 4 5 3 2 3" xfId="31824"/>
    <cellStyle name="20% - Accent4 2 4 5 3 3" xfId="14210"/>
    <cellStyle name="20% - Accent4 2 4 5 3 3 2" xfId="25102"/>
    <cellStyle name="20% - Accent4 2 4 5 3 3 2 2" xfId="42980"/>
    <cellStyle name="20% - Accent4 2 4 5 3 3 3" xfId="34043"/>
    <cellStyle name="20% - Accent4 2 4 5 3 4" xfId="16654"/>
    <cellStyle name="20% - Accent4 2 4 5 3 4 2" xfId="27321"/>
    <cellStyle name="20% - Accent4 2 4 5 3 4 2 2" xfId="45199"/>
    <cellStyle name="20% - Accent4 2 4 5 3 4 3" xfId="36262"/>
    <cellStyle name="20% - Accent4 2 4 5 3 5" xfId="20664"/>
    <cellStyle name="20% - Accent4 2 4 5 3 5 2" xfId="38542"/>
    <cellStyle name="20% - Accent4 2 4 5 3 6" xfId="29605"/>
    <cellStyle name="20% - Accent4 2 4 5 3 7" xfId="53718"/>
    <cellStyle name="20% - Accent4 2 4 5 4" xfId="11041"/>
    <cellStyle name="20% - Accent4 2 4 5 4 2" xfId="22140"/>
    <cellStyle name="20% - Accent4 2 4 5 4 2 2" xfId="40018"/>
    <cellStyle name="20% - Accent4 2 4 5 4 3" xfId="31081"/>
    <cellStyle name="20% - Accent4 2 4 5 4 4" xfId="47627"/>
    <cellStyle name="20% - Accent4 2 4 5 5" xfId="13467"/>
    <cellStyle name="20% - Accent4 2 4 5 5 2" xfId="24359"/>
    <cellStyle name="20% - Accent4 2 4 5 5 2 2" xfId="42237"/>
    <cellStyle name="20% - Accent4 2 4 5 5 3" xfId="33300"/>
    <cellStyle name="20% - Accent4 2 4 5 6" xfId="15688"/>
    <cellStyle name="20% - Accent4 2 4 5 6 2" xfId="26578"/>
    <cellStyle name="20% - Accent4 2 4 5 6 2 2" xfId="44456"/>
    <cellStyle name="20% - Accent4 2 4 5 6 3" xfId="35519"/>
    <cellStyle name="20% - Accent4 2 4 5 7" xfId="19921"/>
    <cellStyle name="20% - Accent4 2 4 5 7 2" xfId="37799"/>
    <cellStyle name="20% - Accent4 2 4 5 8" xfId="28850"/>
    <cellStyle name="20% - Accent4 2 4 5 9" xfId="46811"/>
    <cellStyle name="20% - Accent4 2 4 6" xfId="5259"/>
    <cellStyle name="20% - Accent4 2 4 6 2" xfId="10297"/>
    <cellStyle name="20% - Accent4 2 4 6 2 2" xfId="12725"/>
    <cellStyle name="20% - Accent4 2 4 6 2 2 2" xfId="23617"/>
    <cellStyle name="20% - Accent4 2 4 6 2 2 2 2" xfId="41495"/>
    <cellStyle name="20% - Accent4 2 4 6 2 2 3" xfId="32558"/>
    <cellStyle name="20% - Accent4 2 4 6 2 2 4" xfId="56121"/>
    <cellStyle name="20% - Accent4 2 4 6 2 3" xfId="14944"/>
    <cellStyle name="20% - Accent4 2 4 6 2 3 2" xfId="25836"/>
    <cellStyle name="20% - Accent4 2 4 6 2 3 2 2" xfId="43714"/>
    <cellStyle name="20% - Accent4 2 4 6 2 3 3" xfId="34777"/>
    <cellStyle name="20% - Accent4 2 4 6 2 4" xfId="17388"/>
    <cellStyle name="20% - Accent4 2 4 6 2 4 2" xfId="28055"/>
    <cellStyle name="20% - Accent4 2 4 6 2 4 2 2" xfId="45933"/>
    <cellStyle name="20% - Accent4 2 4 6 2 4 3" xfId="36996"/>
    <cellStyle name="20% - Accent4 2 4 6 2 5" xfId="21398"/>
    <cellStyle name="20% - Accent4 2 4 6 2 5 2" xfId="39276"/>
    <cellStyle name="20% - Accent4 2 4 6 2 6" xfId="30339"/>
    <cellStyle name="20% - Accent4 2 4 6 2 7" xfId="50787"/>
    <cellStyle name="20% - Accent4 2 4 6 3" xfId="9564"/>
    <cellStyle name="20% - Accent4 2 4 6 3 2" xfId="11992"/>
    <cellStyle name="20% - Accent4 2 4 6 3 2 2" xfId="22884"/>
    <cellStyle name="20% - Accent4 2 4 6 3 2 2 2" xfId="40762"/>
    <cellStyle name="20% - Accent4 2 4 6 3 2 3" xfId="31825"/>
    <cellStyle name="20% - Accent4 2 4 6 3 3" xfId="14211"/>
    <cellStyle name="20% - Accent4 2 4 6 3 3 2" xfId="25103"/>
    <cellStyle name="20% - Accent4 2 4 6 3 3 2 2" xfId="42981"/>
    <cellStyle name="20% - Accent4 2 4 6 3 3 3" xfId="34044"/>
    <cellStyle name="20% - Accent4 2 4 6 3 4" xfId="16655"/>
    <cellStyle name="20% - Accent4 2 4 6 3 4 2" xfId="27322"/>
    <cellStyle name="20% - Accent4 2 4 6 3 4 2 2" xfId="45200"/>
    <cellStyle name="20% - Accent4 2 4 6 3 4 3" xfId="36263"/>
    <cellStyle name="20% - Accent4 2 4 6 3 5" xfId="20665"/>
    <cellStyle name="20% - Accent4 2 4 6 3 5 2" xfId="38543"/>
    <cellStyle name="20% - Accent4 2 4 6 3 6" xfId="29606"/>
    <cellStyle name="20% - Accent4 2 4 6 3 7" xfId="53719"/>
    <cellStyle name="20% - Accent4 2 4 6 4" xfId="11042"/>
    <cellStyle name="20% - Accent4 2 4 6 4 2" xfId="22141"/>
    <cellStyle name="20% - Accent4 2 4 6 4 2 2" xfId="40019"/>
    <cellStyle name="20% - Accent4 2 4 6 4 3" xfId="31082"/>
    <cellStyle name="20% - Accent4 2 4 6 4 4" xfId="47628"/>
    <cellStyle name="20% - Accent4 2 4 6 5" xfId="13468"/>
    <cellStyle name="20% - Accent4 2 4 6 5 2" xfId="24360"/>
    <cellStyle name="20% - Accent4 2 4 6 5 2 2" xfId="42238"/>
    <cellStyle name="20% - Accent4 2 4 6 5 3" xfId="33301"/>
    <cellStyle name="20% - Accent4 2 4 6 6" xfId="15689"/>
    <cellStyle name="20% - Accent4 2 4 6 6 2" xfId="26579"/>
    <cellStyle name="20% - Accent4 2 4 6 6 2 2" xfId="44457"/>
    <cellStyle name="20% - Accent4 2 4 6 6 3" xfId="35520"/>
    <cellStyle name="20% - Accent4 2 4 6 7" xfId="19922"/>
    <cellStyle name="20% - Accent4 2 4 6 7 2" xfId="37800"/>
    <cellStyle name="20% - Accent4 2 4 6 8" xfId="28851"/>
    <cellStyle name="20% - Accent4 2 4 6 9" xfId="46812"/>
    <cellStyle name="20% - Accent4 2 4 7" xfId="5260"/>
    <cellStyle name="20% - Accent4 2 4 7 2" xfId="10298"/>
    <cellStyle name="20% - Accent4 2 4 7 2 2" xfId="12726"/>
    <cellStyle name="20% - Accent4 2 4 7 2 2 2" xfId="23618"/>
    <cellStyle name="20% - Accent4 2 4 7 2 2 2 2" xfId="41496"/>
    <cellStyle name="20% - Accent4 2 4 7 2 2 3" xfId="32559"/>
    <cellStyle name="20% - Accent4 2 4 7 2 2 4" xfId="56122"/>
    <cellStyle name="20% - Accent4 2 4 7 2 3" xfId="14945"/>
    <cellStyle name="20% - Accent4 2 4 7 2 3 2" xfId="25837"/>
    <cellStyle name="20% - Accent4 2 4 7 2 3 2 2" xfId="43715"/>
    <cellStyle name="20% - Accent4 2 4 7 2 3 3" xfId="34778"/>
    <cellStyle name="20% - Accent4 2 4 7 2 4" xfId="17389"/>
    <cellStyle name="20% - Accent4 2 4 7 2 4 2" xfId="28056"/>
    <cellStyle name="20% - Accent4 2 4 7 2 4 2 2" xfId="45934"/>
    <cellStyle name="20% - Accent4 2 4 7 2 4 3" xfId="36997"/>
    <cellStyle name="20% - Accent4 2 4 7 2 5" xfId="21399"/>
    <cellStyle name="20% - Accent4 2 4 7 2 5 2" xfId="39277"/>
    <cellStyle name="20% - Accent4 2 4 7 2 6" xfId="30340"/>
    <cellStyle name="20% - Accent4 2 4 7 2 7" xfId="50788"/>
    <cellStyle name="20% - Accent4 2 4 7 3" xfId="9565"/>
    <cellStyle name="20% - Accent4 2 4 7 3 2" xfId="11993"/>
    <cellStyle name="20% - Accent4 2 4 7 3 2 2" xfId="22885"/>
    <cellStyle name="20% - Accent4 2 4 7 3 2 2 2" xfId="40763"/>
    <cellStyle name="20% - Accent4 2 4 7 3 2 3" xfId="31826"/>
    <cellStyle name="20% - Accent4 2 4 7 3 3" xfId="14212"/>
    <cellStyle name="20% - Accent4 2 4 7 3 3 2" xfId="25104"/>
    <cellStyle name="20% - Accent4 2 4 7 3 3 2 2" xfId="42982"/>
    <cellStyle name="20% - Accent4 2 4 7 3 3 3" xfId="34045"/>
    <cellStyle name="20% - Accent4 2 4 7 3 4" xfId="16656"/>
    <cellStyle name="20% - Accent4 2 4 7 3 4 2" xfId="27323"/>
    <cellStyle name="20% - Accent4 2 4 7 3 4 2 2" xfId="45201"/>
    <cellStyle name="20% - Accent4 2 4 7 3 4 3" xfId="36264"/>
    <cellStyle name="20% - Accent4 2 4 7 3 5" xfId="20666"/>
    <cellStyle name="20% - Accent4 2 4 7 3 5 2" xfId="38544"/>
    <cellStyle name="20% - Accent4 2 4 7 3 6" xfId="29607"/>
    <cellStyle name="20% - Accent4 2 4 7 3 7" xfId="53720"/>
    <cellStyle name="20% - Accent4 2 4 7 4" xfId="11043"/>
    <cellStyle name="20% - Accent4 2 4 7 4 2" xfId="22142"/>
    <cellStyle name="20% - Accent4 2 4 7 4 2 2" xfId="40020"/>
    <cellStyle name="20% - Accent4 2 4 7 4 3" xfId="31083"/>
    <cellStyle name="20% - Accent4 2 4 7 4 4" xfId="47629"/>
    <cellStyle name="20% - Accent4 2 4 7 5" xfId="13469"/>
    <cellStyle name="20% - Accent4 2 4 7 5 2" xfId="24361"/>
    <cellStyle name="20% - Accent4 2 4 7 5 2 2" xfId="42239"/>
    <cellStyle name="20% - Accent4 2 4 7 5 3" xfId="33302"/>
    <cellStyle name="20% - Accent4 2 4 7 6" xfId="15690"/>
    <cellStyle name="20% - Accent4 2 4 7 6 2" xfId="26580"/>
    <cellStyle name="20% - Accent4 2 4 7 6 2 2" xfId="44458"/>
    <cellStyle name="20% - Accent4 2 4 7 6 3" xfId="35521"/>
    <cellStyle name="20% - Accent4 2 4 7 7" xfId="19923"/>
    <cellStyle name="20% - Accent4 2 4 7 7 2" xfId="37801"/>
    <cellStyle name="20% - Accent4 2 4 7 8" xfId="28852"/>
    <cellStyle name="20% - Accent4 2 4 7 9" xfId="46813"/>
    <cellStyle name="20% - Accent4 2 4 8" xfId="5261"/>
    <cellStyle name="20% - Accent4 2 4 8 2" xfId="10299"/>
    <cellStyle name="20% - Accent4 2 4 8 2 2" xfId="12727"/>
    <cellStyle name="20% - Accent4 2 4 8 2 2 2" xfId="23619"/>
    <cellStyle name="20% - Accent4 2 4 8 2 2 2 2" xfId="41497"/>
    <cellStyle name="20% - Accent4 2 4 8 2 2 3" xfId="32560"/>
    <cellStyle name="20% - Accent4 2 4 8 2 2 4" xfId="56123"/>
    <cellStyle name="20% - Accent4 2 4 8 2 3" xfId="14946"/>
    <cellStyle name="20% - Accent4 2 4 8 2 3 2" xfId="25838"/>
    <cellStyle name="20% - Accent4 2 4 8 2 3 2 2" xfId="43716"/>
    <cellStyle name="20% - Accent4 2 4 8 2 3 3" xfId="34779"/>
    <cellStyle name="20% - Accent4 2 4 8 2 4" xfId="17390"/>
    <cellStyle name="20% - Accent4 2 4 8 2 4 2" xfId="28057"/>
    <cellStyle name="20% - Accent4 2 4 8 2 4 2 2" xfId="45935"/>
    <cellStyle name="20% - Accent4 2 4 8 2 4 3" xfId="36998"/>
    <cellStyle name="20% - Accent4 2 4 8 2 5" xfId="21400"/>
    <cellStyle name="20% - Accent4 2 4 8 2 5 2" xfId="39278"/>
    <cellStyle name="20% - Accent4 2 4 8 2 6" xfId="30341"/>
    <cellStyle name="20% - Accent4 2 4 8 2 7" xfId="50789"/>
    <cellStyle name="20% - Accent4 2 4 8 3" xfId="9566"/>
    <cellStyle name="20% - Accent4 2 4 8 3 2" xfId="11994"/>
    <cellStyle name="20% - Accent4 2 4 8 3 2 2" xfId="22886"/>
    <cellStyle name="20% - Accent4 2 4 8 3 2 2 2" xfId="40764"/>
    <cellStyle name="20% - Accent4 2 4 8 3 2 3" xfId="31827"/>
    <cellStyle name="20% - Accent4 2 4 8 3 3" xfId="14213"/>
    <cellStyle name="20% - Accent4 2 4 8 3 3 2" xfId="25105"/>
    <cellStyle name="20% - Accent4 2 4 8 3 3 2 2" xfId="42983"/>
    <cellStyle name="20% - Accent4 2 4 8 3 3 3" xfId="34046"/>
    <cellStyle name="20% - Accent4 2 4 8 3 4" xfId="16657"/>
    <cellStyle name="20% - Accent4 2 4 8 3 4 2" xfId="27324"/>
    <cellStyle name="20% - Accent4 2 4 8 3 4 2 2" xfId="45202"/>
    <cellStyle name="20% - Accent4 2 4 8 3 4 3" xfId="36265"/>
    <cellStyle name="20% - Accent4 2 4 8 3 5" xfId="20667"/>
    <cellStyle name="20% - Accent4 2 4 8 3 5 2" xfId="38545"/>
    <cellStyle name="20% - Accent4 2 4 8 3 6" xfId="29608"/>
    <cellStyle name="20% - Accent4 2 4 8 3 7" xfId="53721"/>
    <cellStyle name="20% - Accent4 2 4 8 4" xfId="11044"/>
    <cellStyle name="20% - Accent4 2 4 8 4 2" xfId="22143"/>
    <cellStyle name="20% - Accent4 2 4 8 4 2 2" xfId="40021"/>
    <cellStyle name="20% - Accent4 2 4 8 4 3" xfId="31084"/>
    <cellStyle name="20% - Accent4 2 4 8 4 4" xfId="47630"/>
    <cellStyle name="20% - Accent4 2 4 8 5" xfId="13470"/>
    <cellStyle name="20% - Accent4 2 4 8 5 2" xfId="24362"/>
    <cellStyle name="20% - Accent4 2 4 8 5 2 2" xfId="42240"/>
    <cellStyle name="20% - Accent4 2 4 8 5 3" xfId="33303"/>
    <cellStyle name="20% - Accent4 2 4 8 6" xfId="15691"/>
    <cellStyle name="20% - Accent4 2 4 8 6 2" xfId="26581"/>
    <cellStyle name="20% - Accent4 2 4 8 6 2 2" xfId="44459"/>
    <cellStyle name="20% - Accent4 2 4 8 6 3" xfId="35522"/>
    <cellStyle name="20% - Accent4 2 4 8 7" xfId="19924"/>
    <cellStyle name="20% - Accent4 2 4 8 7 2" xfId="37802"/>
    <cellStyle name="20% - Accent4 2 4 8 8" xfId="28853"/>
    <cellStyle name="20% - Accent4 2 4 8 9" xfId="46814"/>
    <cellStyle name="20% - Accent4 2 4 9" xfId="5262"/>
    <cellStyle name="20% - Accent4 2 4 9 2" xfId="10300"/>
    <cellStyle name="20% - Accent4 2 4 9 2 2" xfId="12728"/>
    <cellStyle name="20% - Accent4 2 4 9 2 2 2" xfId="23620"/>
    <cellStyle name="20% - Accent4 2 4 9 2 2 2 2" xfId="41498"/>
    <cellStyle name="20% - Accent4 2 4 9 2 2 3" xfId="32561"/>
    <cellStyle name="20% - Accent4 2 4 9 2 2 4" xfId="56124"/>
    <cellStyle name="20% - Accent4 2 4 9 2 3" xfId="14947"/>
    <cellStyle name="20% - Accent4 2 4 9 2 3 2" xfId="25839"/>
    <cellStyle name="20% - Accent4 2 4 9 2 3 2 2" xfId="43717"/>
    <cellStyle name="20% - Accent4 2 4 9 2 3 3" xfId="34780"/>
    <cellStyle name="20% - Accent4 2 4 9 2 4" xfId="17391"/>
    <cellStyle name="20% - Accent4 2 4 9 2 4 2" xfId="28058"/>
    <cellStyle name="20% - Accent4 2 4 9 2 4 2 2" xfId="45936"/>
    <cellStyle name="20% - Accent4 2 4 9 2 4 3" xfId="36999"/>
    <cellStyle name="20% - Accent4 2 4 9 2 5" xfId="21401"/>
    <cellStyle name="20% - Accent4 2 4 9 2 5 2" xfId="39279"/>
    <cellStyle name="20% - Accent4 2 4 9 2 6" xfId="30342"/>
    <cellStyle name="20% - Accent4 2 4 9 2 7" xfId="50790"/>
    <cellStyle name="20% - Accent4 2 4 9 3" xfId="9567"/>
    <cellStyle name="20% - Accent4 2 4 9 3 2" xfId="11995"/>
    <cellStyle name="20% - Accent4 2 4 9 3 2 2" xfId="22887"/>
    <cellStyle name="20% - Accent4 2 4 9 3 2 2 2" xfId="40765"/>
    <cellStyle name="20% - Accent4 2 4 9 3 2 3" xfId="31828"/>
    <cellStyle name="20% - Accent4 2 4 9 3 3" xfId="14214"/>
    <cellStyle name="20% - Accent4 2 4 9 3 3 2" xfId="25106"/>
    <cellStyle name="20% - Accent4 2 4 9 3 3 2 2" xfId="42984"/>
    <cellStyle name="20% - Accent4 2 4 9 3 3 3" xfId="34047"/>
    <cellStyle name="20% - Accent4 2 4 9 3 4" xfId="16658"/>
    <cellStyle name="20% - Accent4 2 4 9 3 4 2" xfId="27325"/>
    <cellStyle name="20% - Accent4 2 4 9 3 4 2 2" xfId="45203"/>
    <cellStyle name="20% - Accent4 2 4 9 3 4 3" xfId="36266"/>
    <cellStyle name="20% - Accent4 2 4 9 3 5" xfId="20668"/>
    <cellStyle name="20% - Accent4 2 4 9 3 5 2" xfId="38546"/>
    <cellStyle name="20% - Accent4 2 4 9 3 6" xfId="29609"/>
    <cellStyle name="20% - Accent4 2 4 9 3 7" xfId="53722"/>
    <cellStyle name="20% - Accent4 2 4 9 4" xfId="11045"/>
    <cellStyle name="20% - Accent4 2 4 9 4 2" xfId="22144"/>
    <cellStyle name="20% - Accent4 2 4 9 4 2 2" xfId="40022"/>
    <cellStyle name="20% - Accent4 2 4 9 4 3" xfId="31085"/>
    <cellStyle name="20% - Accent4 2 4 9 4 4" xfId="47631"/>
    <cellStyle name="20% - Accent4 2 4 9 5" xfId="13471"/>
    <cellStyle name="20% - Accent4 2 4 9 5 2" xfId="24363"/>
    <cellStyle name="20% - Accent4 2 4 9 5 2 2" xfId="42241"/>
    <cellStyle name="20% - Accent4 2 4 9 5 3" xfId="33304"/>
    <cellStyle name="20% - Accent4 2 4 9 6" xfId="15692"/>
    <cellStyle name="20% - Accent4 2 4 9 6 2" xfId="26582"/>
    <cellStyle name="20% - Accent4 2 4 9 6 2 2" xfId="44460"/>
    <cellStyle name="20% - Accent4 2 4 9 6 3" xfId="35523"/>
    <cellStyle name="20% - Accent4 2 4 9 7" xfId="19925"/>
    <cellStyle name="20% - Accent4 2 4 9 7 2" xfId="37803"/>
    <cellStyle name="20% - Accent4 2 4 9 8" xfId="28854"/>
    <cellStyle name="20% - Accent4 2 4 9 9" xfId="46815"/>
    <cellStyle name="20% - Accent4 2 5" xfId="5263"/>
    <cellStyle name="20% - Accent4 2 5 10" xfId="10301"/>
    <cellStyle name="20% - Accent4 2 5 10 2" xfId="12729"/>
    <cellStyle name="20% - Accent4 2 5 10 2 2" xfId="23621"/>
    <cellStyle name="20% - Accent4 2 5 10 2 2 2" xfId="41499"/>
    <cellStyle name="20% - Accent4 2 5 10 2 3" xfId="32562"/>
    <cellStyle name="20% - Accent4 2 5 10 2 4" xfId="56125"/>
    <cellStyle name="20% - Accent4 2 5 10 3" xfId="14948"/>
    <cellStyle name="20% - Accent4 2 5 10 3 2" xfId="25840"/>
    <cellStyle name="20% - Accent4 2 5 10 3 2 2" xfId="43718"/>
    <cellStyle name="20% - Accent4 2 5 10 3 3" xfId="34781"/>
    <cellStyle name="20% - Accent4 2 5 10 4" xfId="17392"/>
    <cellStyle name="20% - Accent4 2 5 10 4 2" xfId="28059"/>
    <cellStyle name="20% - Accent4 2 5 10 4 2 2" xfId="45937"/>
    <cellStyle name="20% - Accent4 2 5 10 4 3" xfId="37000"/>
    <cellStyle name="20% - Accent4 2 5 10 5" xfId="21402"/>
    <cellStyle name="20% - Accent4 2 5 10 5 2" xfId="39280"/>
    <cellStyle name="20% - Accent4 2 5 10 6" xfId="30343"/>
    <cellStyle name="20% - Accent4 2 5 10 7" xfId="50791"/>
    <cellStyle name="20% - Accent4 2 5 11" xfId="9568"/>
    <cellStyle name="20% - Accent4 2 5 11 2" xfId="11996"/>
    <cellStyle name="20% - Accent4 2 5 11 2 2" xfId="22888"/>
    <cellStyle name="20% - Accent4 2 5 11 2 2 2" xfId="40766"/>
    <cellStyle name="20% - Accent4 2 5 11 2 3" xfId="31829"/>
    <cellStyle name="20% - Accent4 2 5 11 3" xfId="14215"/>
    <cellStyle name="20% - Accent4 2 5 11 3 2" xfId="25107"/>
    <cellStyle name="20% - Accent4 2 5 11 3 2 2" xfId="42985"/>
    <cellStyle name="20% - Accent4 2 5 11 3 3" xfId="34048"/>
    <cellStyle name="20% - Accent4 2 5 11 4" xfId="16659"/>
    <cellStyle name="20% - Accent4 2 5 11 4 2" xfId="27326"/>
    <cellStyle name="20% - Accent4 2 5 11 4 2 2" xfId="45204"/>
    <cellStyle name="20% - Accent4 2 5 11 4 3" xfId="36267"/>
    <cellStyle name="20% - Accent4 2 5 11 5" xfId="20669"/>
    <cellStyle name="20% - Accent4 2 5 11 5 2" xfId="38547"/>
    <cellStyle name="20% - Accent4 2 5 11 6" xfId="29610"/>
    <cellStyle name="20% - Accent4 2 5 11 7" xfId="53723"/>
    <cellStyle name="20% - Accent4 2 5 12" xfId="11046"/>
    <cellStyle name="20% - Accent4 2 5 12 2" xfId="22145"/>
    <cellStyle name="20% - Accent4 2 5 12 2 2" xfId="40023"/>
    <cellStyle name="20% - Accent4 2 5 12 3" xfId="31086"/>
    <cellStyle name="20% - Accent4 2 5 12 4" xfId="47632"/>
    <cellStyle name="20% - Accent4 2 5 13" xfId="13472"/>
    <cellStyle name="20% - Accent4 2 5 13 2" xfId="24364"/>
    <cellStyle name="20% - Accent4 2 5 13 2 2" xfId="42242"/>
    <cellStyle name="20% - Accent4 2 5 13 3" xfId="33305"/>
    <cellStyle name="20% - Accent4 2 5 14" xfId="15693"/>
    <cellStyle name="20% - Accent4 2 5 14 2" xfId="26583"/>
    <cellStyle name="20% - Accent4 2 5 14 2 2" xfId="44461"/>
    <cellStyle name="20% - Accent4 2 5 14 3" xfId="35524"/>
    <cellStyle name="20% - Accent4 2 5 15" xfId="19926"/>
    <cellStyle name="20% - Accent4 2 5 15 2" xfId="37804"/>
    <cellStyle name="20% - Accent4 2 5 16" xfId="28855"/>
    <cellStyle name="20% - Accent4 2 5 17" xfId="46816"/>
    <cellStyle name="20% - Accent4 2 5 2" xfId="5264"/>
    <cellStyle name="20% - Accent4 2 5 2 2" xfId="10302"/>
    <cellStyle name="20% - Accent4 2 5 2 2 2" xfId="12730"/>
    <cellStyle name="20% - Accent4 2 5 2 2 2 2" xfId="23622"/>
    <cellStyle name="20% - Accent4 2 5 2 2 2 2 2" xfId="41500"/>
    <cellStyle name="20% - Accent4 2 5 2 2 2 3" xfId="32563"/>
    <cellStyle name="20% - Accent4 2 5 2 2 2 4" xfId="56126"/>
    <cellStyle name="20% - Accent4 2 5 2 2 3" xfId="14949"/>
    <cellStyle name="20% - Accent4 2 5 2 2 3 2" xfId="25841"/>
    <cellStyle name="20% - Accent4 2 5 2 2 3 2 2" xfId="43719"/>
    <cellStyle name="20% - Accent4 2 5 2 2 3 3" xfId="34782"/>
    <cellStyle name="20% - Accent4 2 5 2 2 4" xfId="17393"/>
    <cellStyle name="20% - Accent4 2 5 2 2 4 2" xfId="28060"/>
    <cellStyle name="20% - Accent4 2 5 2 2 4 2 2" xfId="45938"/>
    <cellStyle name="20% - Accent4 2 5 2 2 4 3" xfId="37001"/>
    <cellStyle name="20% - Accent4 2 5 2 2 5" xfId="21403"/>
    <cellStyle name="20% - Accent4 2 5 2 2 5 2" xfId="39281"/>
    <cellStyle name="20% - Accent4 2 5 2 2 6" xfId="30344"/>
    <cellStyle name="20% - Accent4 2 5 2 2 7" xfId="50792"/>
    <cellStyle name="20% - Accent4 2 5 2 3" xfId="9569"/>
    <cellStyle name="20% - Accent4 2 5 2 3 2" xfId="11997"/>
    <cellStyle name="20% - Accent4 2 5 2 3 2 2" xfId="22889"/>
    <cellStyle name="20% - Accent4 2 5 2 3 2 2 2" xfId="40767"/>
    <cellStyle name="20% - Accent4 2 5 2 3 2 3" xfId="31830"/>
    <cellStyle name="20% - Accent4 2 5 2 3 3" xfId="14216"/>
    <cellStyle name="20% - Accent4 2 5 2 3 3 2" xfId="25108"/>
    <cellStyle name="20% - Accent4 2 5 2 3 3 2 2" xfId="42986"/>
    <cellStyle name="20% - Accent4 2 5 2 3 3 3" xfId="34049"/>
    <cellStyle name="20% - Accent4 2 5 2 3 4" xfId="16660"/>
    <cellStyle name="20% - Accent4 2 5 2 3 4 2" xfId="27327"/>
    <cellStyle name="20% - Accent4 2 5 2 3 4 2 2" xfId="45205"/>
    <cellStyle name="20% - Accent4 2 5 2 3 4 3" xfId="36268"/>
    <cellStyle name="20% - Accent4 2 5 2 3 5" xfId="20670"/>
    <cellStyle name="20% - Accent4 2 5 2 3 5 2" xfId="38548"/>
    <cellStyle name="20% - Accent4 2 5 2 3 6" xfId="29611"/>
    <cellStyle name="20% - Accent4 2 5 2 3 7" xfId="53724"/>
    <cellStyle name="20% - Accent4 2 5 2 4" xfId="11047"/>
    <cellStyle name="20% - Accent4 2 5 2 4 2" xfId="22146"/>
    <cellStyle name="20% - Accent4 2 5 2 4 2 2" xfId="40024"/>
    <cellStyle name="20% - Accent4 2 5 2 4 3" xfId="31087"/>
    <cellStyle name="20% - Accent4 2 5 2 4 4" xfId="47633"/>
    <cellStyle name="20% - Accent4 2 5 2 5" xfId="13473"/>
    <cellStyle name="20% - Accent4 2 5 2 5 2" xfId="24365"/>
    <cellStyle name="20% - Accent4 2 5 2 5 2 2" xfId="42243"/>
    <cellStyle name="20% - Accent4 2 5 2 5 3" xfId="33306"/>
    <cellStyle name="20% - Accent4 2 5 2 6" xfId="15694"/>
    <cellStyle name="20% - Accent4 2 5 2 6 2" xfId="26584"/>
    <cellStyle name="20% - Accent4 2 5 2 6 2 2" xfId="44462"/>
    <cellStyle name="20% - Accent4 2 5 2 6 3" xfId="35525"/>
    <cellStyle name="20% - Accent4 2 5 2 7" xfId="19927"/>
    <cellStyle name="20% - Accent4 2 5 2 7 2" xfId="37805"/>
    <cellStyle name="20% - Accent4 2 5 2 8" xfId="28856"/>
    <cellStyle name="20% - Accent4 2 5 2 9" xfId="46817"/>
    <cellStyle name="20% - Accent4 2 5 3" xfId="5265"/>
    <cellStyle name="20% - Accent4 2 5 3 2" xfId="10303"/>
    <cellStyle name="20% - Accent4 2 5 3 2 2" xfId="12731"/>
    <cellStyle name="20% - Accent4 2 5 3 2 2 2" xfId="23623"/>
    <cellStyle name="20% - Accent4 2 5 3 2 2 2 2" xfId="41501"/>
    <cellStyle name="20% - Accent4 2 5 3 2 2 3" xfId="32564"/>
    <cellStyle name="20% - Accent4 2 5 3 2 2 4" xfId="56127"/>
    <cellStyle name="20% - Accent4 2 5 3 2 3" xfId="14950"/>
    <cellStyle name="20% - Accent4 2 5 3 2 3 2" xfId="25842"/>
    <cellStyle name="20% - Accent4 2 5 3 2 3 2 2" xfId="43720"/>
    <cellStyle name="20% - Accent4 2 5 3 2 3 3" xfId="34783"/>
    <cellStyle name="20% - Accent4 2 5 3 2 4" xfId="17394"/>
    <cellStyle name="20% - Accent4 2 5 3 2 4 2" xfId="28061"/>
    <cellStyle name="20% - Accent4 2 5 3 2 4 2 2" xfId="45939"/>
    <cellStyle name="20% - Accent4 2 5 3 2 4 3" xfId="37002"/>
    <cellStyle name="20% - Accent4 2 5 3 2 5" xfId="21404"/>
    <cellStyle name="20% - Accent4 2 5 3 2 5 2" xfId="39282"/>
    <cellStyle name="20% - Accent4 2 5 3 2 6" xfId="30345"/>
    <cellStyle name="20% - Accent4 2 5 3 2 7" xfId="50793"/>
    <cellStyle name="20% - Accent4 2 5 3 3" xfId="9570"/>
    <cellStyle name="20% - Accent4 2 5 3 3 2" xfId="11998"/>
    <cellStyle name="20% - Accent4 2 5 3 3 2 2" xfId="22890"/>
    <cellStyle name="20% - Accent4 2 5 3 3 2 2 2" xfId="40768"/>
    <cellStyle name="20% - Accent4 2 5 3 3 2 3" xfId="31831"/>
    <cellStyle name="20% - Accent4 2 5 3 3 3" xfId="14217"/>
    <cellStyle name="20% - Accent4 2 5 3 3 3 2" xfId="25109"/>
    <cellStyle name="20% - Accent4 2 5 3 3 3 2 2" xfId="42987"/>
    <cellStyle name="20% - Accent4 2 5 3 3 3 3" xfId="34050"/>
    <cellStyle name="20% - Accent4 2 5 3 3 4" xfId="16661"/>
    <cellStyle name="20% - Accent4 2 5 3 3 4 2" xfId="27328"/>
    <cellStyle name="20% - Accent4 2 5 3 3 4 2 2" xfId="45206"/>
    <cellStyle name="20% - Accent4 2 5 3 3 4 3" xfId="36269"/>
    <cellStyle name="20% - Accent4 2 5 3 3 5" xfId="20671"/>
    <cellStyle name="20% - Accent4 2 5 3 3 5 2" xfId="38549"/>
    <cellStyle name="20% - Accent4 2 5 3 3 6" xfId="29612"/>
    <cellStyle name="20% - Accent4 2 5 3 3 7" xfId="53725"/>
    <cellStyle name="20% - Accent4 2 5 3 4" xfId="11048"/>
    <cellStyle name="20% - Accent4 2 5 3 4 2" xfId="22147"/>
    <cellStyle name="20% - Accent4 2 5 3 4 2 2" xfId="40025"/>
    <cellStyle name="20% - Accent4 2 5 3 4 3" xfId="31088"/>
    <cellStyle name="20% - Accent4 2 5 3 4 4" xfId="47634"/>
    <cellStyle name="20% - Accent4 2 5 3 5" xfId="13474"/>
    <cellStyle name="20% - Accent4 2 5 3 5 2" xfId="24366"/>
    <cellStyle name="20% - Accent4 2 5 3 5 2 2" xfId="42244"/>
    <cellStyle name="20% - Accent4 2 5 3 5 3" xfId="33307"/>
    <cellStyle name="20% - Accent4 2 5 3 6" xfId="15695"/>
    <cellStyle name="20% - Accent4 2 5 3 6 2" xfId="26585"/>
    <cellStyle name="20% - Accent4 2 5 3 6 2 2" xfId="44463"/>
    <cellStyle name="20% - Accent4 2 5 3 6 3" xfId="35526"/>
    <cellStyle name="20% - Accent4 2 5 3 7" xfId="19928"/>
    <cellStyle name="20% - Accent4 2 5 3 7 2" xfId="37806"/>
    <cellStyle name="20% - Accent4 2 5 3 8" xfId="28857"/>
    <cellStyle name="20% - Accent4 2 5 3 9" xfId="46818"/>
    <cellStyle name="20% - Accent4 2 5 4" xfId="5266"/>
    <cellStyle name="20% - Accent4 2 5 4 2" xfId="10304"/>
    <cellStyle name="20% - Accent4 2 5 4 2 2" xfId="12732"/>
    <cellStyle name="20% - Accent4 2 5 4 2 2 2" xfId="23624"/>
    <cellStyle name="20% - Accent4 2 5 4 2 2 2 2" xfId="41502"/>
    <cellStyle name="20% - Accent4 2 5 4 2 2 3" xfId="32565"/>
    <cellStyle name="20% - Accent4 2 5 4 2 2 4" xfId="56128"/>
    <cellStyle name="20% - Accent4 2 5 4 2 3" xfId="14951"/>
    <cellStyle name="20% - Accent4 2 5 4 2 3 2" xfId="25843"/>
    <cellStyle name="20% - Accent4 2 5 4 2 3 2 2" xfId="43721"/>
    <cellStyle name="20% - Accent4 2 5 4 2 3 3" xfId="34784"/>
    <cellStyle name="20% - Accent4 2 5 4 2 4" xfId="17395"/>
    <cellStyle name="20% - Accent4 2 5 4 2 4 2" xfId="28062"/>
    <cellStyle name="20% - Accent4 2 5 4 2 4 2 2" xfId="45940"/>
    <cellStyle name="20% - Accent4 2 5 4 2 4 3" xfId="37003"/>
    <cellStyle name="20% - Accent4 2 5 4 2 5" xfId="21405"/>
    <cellStyle name="20% - Accent4 2 5 4 2 5 2" xfId="39283"/>
    <cellStyle name="20% - Accent4 2 5 4 2 6" xfId="30346"/>
    <cellStyle name="20% - Accent4 2 5 4 2 7" xfId="50794"/>
    <cellStyle name="20% - Accent4 2 5 4 3" xfId="9571"/>
    <cellStyle name="20% - Accent4 2 5 4 3 2" xfId="11999"/>
    <cellStyle name="20% - Accent4 2 5 4 3 2 2" xfId="22891"/>
    <cellStyle name="20% - Accent4 2 5 4 3 2 2 2" xfId="40769"/>
    <cellStyle name="20% - Accent4 2 5 4 3 2 3" xfId="31832"/>
    <cellStyle name="20% - Accent4 2 5 4 3 3" xfId="14218"/>
    <cellStyle name="20% - Accent4 2 5 4 3 3 2" xfId="25110"/>
    <cellStyle name="20% - Accent4 2 5 4 3 3 2 2" xfId="42988"/>
    <cellStyle name="20% - Accent4 2 5 4 3 3 3" xfId="34051"/>
    <cellStyle name="20% - Accent4 2 5 4 3 4" xfId="16662"/>
    <cellStyle name="20% - Accent4 2 5 4 3 4 2" xfId="27329"/>
    <cellStyle name="20% - Accent4 2 5 4 3 4 2 2" xfId="45207"/>
    <cellStyle name="20% - Accent4 2 5 4 3 4 3" xfId="36270"/>
    <cellStyle name="20% - Accent4 2 5 4 3 5" xfId="20672"/>
    <cellStyle name="20% - Accent4 2 5 4 3 5 2" xfId="38550"/>
    <cellStyle name="20% - Accent4 2 5 4 3 6" xfId="29613"/>
    <cellStyle name="20% - Accent4 2 5 4 3 7" xfId="53726"/>
    <cellStyle name="20% - Accent4 2 5 4 4" xfId="11049"/>
    <cellStyle name="20% - Accent4 2 5 4 4 2" xfId="22148"/>
    <cellStyle name="20% - Accent4 2 5 4 4 2 2" xfId="40026"/>
    <cellStyle name="20% - Accent4 2 5 4 4 3" xfId="31089"/>
    <cellStyle name="20% - Accent4 2 5 4 4 4" xfId="47635"/>
    <cellStyle name="20% - Accent4 2 5 4 5" xfId="13475"/>
    <cellStyle name="20% - Accent4 2 5 4 5 2" xfId="24367"/>
    <cellStyle name="20% - Accent4 2 5 4 5 2 2" xfId="42245"/>
    <cellStyle name="20% - Accent4 2 5 4 5 3" xfId="33308"/>
    <cellStyle name="20% - Accent4 2 5 4 6" xfId="15696"/>
    <cellStyle name="20% - Accent4 2 5 4 6 2" xfId="26586"/>
    <cellStyle name="20% - Accent4 2 5 4 6 2 2" xfId="44464"/>
    <cellStyle name="20% - Accent4 2 5 4 6 3" xfId="35527"/>
    <cellStyle name="20% - Accent4 2 5 4 7" xfId="19929"/>
    <cellStyle name="20% - Accent4 2 5 4 7 2" xfId="37807"/>
    <cellStyle name="20% - Accent4 2 5 4 8" xfId="28858"/>
    <cellStyle name="20% - Accent4 2 5 4 9" xfId="46819"/>
    <cellStyle name="20% - Accent4 2 5 5" xfId="5267"/>
    <cellStyle name="20% - Accent4 2 5 5 2" xfId="10305"/>
    <cellStyle name="20% - Accent4 2 5 5 2 2" xfId="12733"/>
    <cellStyle name="20% - Accent4 2 5 5 2 2 2" xfId="23625"/>
    <cellStyle name="20% - Accent4 2 5 5 2 2 2 2" xfId="41503"/>
    <cellStyle name="20% - Accent4 2 5 5 2 2 3" xfId="32566"/>
    <cellStyle name="20% - Accent4 2 5 5 2 2 4" xfId="56129"/>
    <cellStyle name="20% - Accent4 2 5 5 2 3" xfId="14952"/>
    <cellStyle name="20% - Accent4 2 5 5 2 3 2" xfId="25844"/>
    <cellStyle name="20% - Accent4 2 5 5 2 3 2 2" xfId="43722"/>
    <cellStyle name="20% - Accent4 2 5 5 2 3 3" xfId="34785"/>
    <cellStyle name="20% - Accent4 2 5 5 2 4" xfId="17396"/>
    <cellStyle name="20% - Accent4 2 5 5 2 4 2" xfId="28063"/>
    <cellStyle name="20% - Accent4 2 5 5 2 4 2 2" xfId="45941"/>
    <cellStyle name="20% - Accent4 2 5 5 2 4 3" xfId="37004"/>
    <cellStyle name="20% - Accent4 2 5 5 2 5" xfId="21406"/>
    <cellStyle name="20% - Accent4 2 5 5 2 5 2" xfId="39284"/>
    <cellStyle name="20% - Accent4 2 5 5 2 6" xfId="30347"/>
    <cellStyle name="20% - Accent4 2 5 5 2 7" xfId="50795"/>
    <cellStyle name="20% - Accent4 2 5 5 3" xfId="9572"/>
    <cellStyle name="20% - Accent4 2 5 5 3 2" xfId="12000"/>
    <cellStyle name="20% - Accent4 2 5 5 3 2 2" xfId="22892"/>
    <cellStyle name="20% - Accent4 2 5 5 3 2 2 2" xfId="40770"/>
    <cellStyle name="20% - Accent4 2 5 5 3 2 3" xfId="31833"/>
    <cellStyle name="20% - Accent4 2 5 5 3 3" xfId="14219"/>
    <cellStyle name="20% - Accent4 2 5 5 3 3 2" xfId="25111"/>
    <cellStyle name="20% - Accent4 2 5 5 3 3 2 2" xfId="42989"/>
    <cellStyle name="20% - Accent4 2 5 5 3 3 3" xfId="34052"/>
    <cellStyle name="20% - Accent4 2 5 5 3 4" xfId="16663"/>
    <cellStyle name="20% - Accent4 2 5 5 3 4 2" xfId="27330"/>
    <cellStyle name="20% - Accent4 2 5 5 3 4 2 2" xfId="45208"/>
    <cellStyle name="20% - Accent4 2 5 5 3 4 3" xfId="36271"/>
    <cellStyle name="20% - Accent4 2 5 5 3 5" xfId="20673"/>
    <cellStyle name="20% - Accent4 2 5 5 3 5 2" xfId="38551"/>
    <cellStyle name="20% - Accent4 2 5 5 3 6" xfId="29614"/>
    <cellStyle name="20% - Accent4 2 5 5 3 7" xfId="53727"/>
    <cellStyle name="20% - Accent4 2 5 5 4" xfId="11050"/>
    <cellStyle name="20% - Accent4 2 5 5 4 2" xfId="22149"/>
    <cellStyle name="20% - Accent4 2 5 5 4 2 2" xfId="40027"/>
    <cellStyle name="20% - Accent4 2 5 5 4 3" xfId="31090"/>
    <cellStyle name="20% - Accent4 2 5 5 4 4" xfId="47636"/>
    <cellStyle name="20% - Accent4 2 5 5 5" xfId="13476"/>
    <cellStyle name="20% - Accent4 2 5 5 5 2" xfId="24368"/>
    <cellStyle name="20% - Accent4 2 5 5 5 2 2" xfId="42246"/>
    <cellStyle name="20% - Accent4 2 5 5 5 3" xfId="33309"/>
    <cellStyle name="20% - Accent4 2 5 5 6" xfId="15697"/>
    <cellStyle name="20% - Accent4 2 5 5 6 2" xfId="26587"/>
    <cellStyle name="20% - Accent4 2 5 5 6 2 2" xfId="44465"/>
    <cellStyle name="20% - Accent4 2 5 5 6 3" xfId="35528"/>
    <cellStyle name="20% - Accent4 2 5 5 7" xfId="19930"/>
    <cellStyle name="20% - Accent4 2 5 5 7 2" xfId="37808"/>
    <cellStyle name="20% - Accent4 2 5 5 8" xfId="28859"/>
    <cellStyle name="20% - Accent4 2 5 5 9" xfId="46820"/>
    <cellStyle name="20% - Accent4 2 5 6" xfId="5268"/>
    <cellStyle name="20% - Accent4 2 5 6 2" xfId="10306"/>
    <cellStyle name="20% - Accent4 2 5 6 2 2" xfId="12734"/>
    <cellStyle name="20% - Accent4 2 5 6 2 2 2" xfId="23626"/>
    <cellStyle name="20% - Accent4 2 5 6 2 2 2 2" xfId="41504"/>
    <cellStyle name="20% - Accent4 2 5 6 2 2 3" xfId="32567"/>
    <cellStyle name="20% - Accent4 2 5 6 2 2 4" xfId="56130"/>
    <cellStyle name="20% - Accent4 2 5 6 2 3" xfId="14953"/>
    <cellStyle name="20% - Accent4 2 5 6 2 3 2" xfId="25845"/>
    <cellStyle name="20% - Accent4 2 5 6 2 3 2 2" xfId="43723"/>
    <cellStyle name="20% - Accent4 2 5 6 2 3 3" xfId="34786"/>
    <cellStyle name="20% - Accent4 2 5 6 2 4" xfId="17397"/>
    <cellStyle name="20% - Accent4 2 5 6 2 4 2" xfId="28064"/>
    <cellStyle name="20% - Accent4 2 5 6 2 4 2 2" xfId="45942"/>
    <cellStyle name="20% - Accent4 2 5 6 2 4 3" xfId="37005"/>
    <cellStyle name="20% - Accent4 2 5 6 2 5" xfId="21407"/>
    <cellStyle name="20% - Accent4 2 5 6 2 5 2" xfId="39285"/>
    <cellStyle name="20% - Accent4 2 5 6 2 6" xfId="30348"/>
    <cellStyle name="20% - Accent4 2 5 6 2 7" xfId="50796"/>
    <cellStyle name="20% - Accent4 2 5 6 3" xfId="9573"/>
    <cellStyle name="20% - Accent4 2 5 6 3 2" xfId="12001"/>
    <cellStyle name="20% - Accent4 2 5 6 3 2 2" xfId="22893"/>
    <cellStyle name="20% - Accent4 2 5 6 3 2 2 2" xfId="40771"/>
    <cellStyle name="20% - Accent4 2 5 6 3 2 3" xfId="31834"/>
    <cellStyle name="20% - Accent4 2 5 6 3 3" xfId="14220"/>
    <cellStyle name="20% - Accent4 2 5 6 3 3 2" xfId="25112"/>
    <cellStyle name="20% - Accent4 2 5 6 3 3 2 2" xfId="42990"/>
    <cellStyle name="20% - Accent4 2 5 6 3 3 3" xfId="34053"/>
    <cellStyle name="20% - Accent4 2 5 6 3 4" xfId="16664"/>
    <cellStyle name="20% - Accent4 2 5 6 3 4 2" xfId="27331"/>
    <cellStyle name="20% - Accent4 2 5 6 3 4 2 2" xfId="45209"/>
    <cellStyle name="20% - Accent4 2 5 6 3 4 3" xfId="36272"/>
    <cellStyle name="20% - Accent4 2 5 6 3 5" xfId="20674"/>
    <cellStyle name="20% - Accent4 2 5 6 3 5 2" xfId="38552"/>
    <cellStyle name="20% - Accent4 2 5 6 3 6" xfId="29615"/>
    <cellStyle name="20% - Accent4 2 5 6 3 7" xfId="53728"/>
    <cellStyle name="20% - Accent4 2 5 6 4" xfId="11051"/>
    <cellStyle name="20% - Accent4 2 5 6 4 2" xfId="22150"/>
    <cellStyle name="20% - Accent4 2 5 6 4 2 2" xfId="40028"/>
    <cellStyle name="20% - Accent4 2 5 6 4 3" xfId="31091"/>
    <cellStyle name="20% - Accent4 2 5 6 4 4" xfId="47637"/>
    <cellStyle name="20% - Accent4 2 5 6 5" xfId="13477"/>
    <cellStyle name="20% - Accent4 2 5 6 5 2" xfId="24369"/>
    <cellStyle name="20% - Accent4 2 5 6 5 2 2" xfId="42247"/>
    <cellStyle name="20% - Accent4 2 5 6 5 3" xfId="33310"/>
    <cellStyle name="20% - Accent4 2 5 6 6" xfId="15698"/>
    <cellStyle name="20% - Accent4 2 5 6 6 2" xfId="26588"/>
    <cellStyle name="20% - Accent4 2 5 6 6 2 2" xfId="44466"/>
    <cellStyle name="20% - Accent4 2 5 6 6 3" xfId="35529"/>
    <cellStyle name="20% - Accent4 2 5 6 7" xfId="19931"/>
    <cellStyle name="20% - Accent4 2 5 6 7 2" xfId="37809"/>
    <cellStyle name="20% - Accent4 2 5 6 8" xfId="28860"/>
    <cellStyle name="20% - Accent4 2 5 6 9" xfId="46821"/>
    <cellStyle name="20% - Accent4 2 5 7" xfId="5269"/>
    <cellStyle name="20% - Accent4 2 5 7 2" xfId="10307"/>
    <cellStyle name="20% - Accent4 2 5 7 2 2" xfId="12735"/>
    <cellStyle name="20% - Accent4 2 5 7 2 2 2" xfId="23627"/>
    <cellStyle name="20% - Accent4 2 5 7 2 2 2 2" xfId="41505"/>
    <cellStyle name="20% - Accent4 2 5 7 2 2 3" xfId="32568"/>
    <cellStyle name="20% - Accent4 2 5 7 2 2 4" xfId="56131"/>
    <cellStyle name="20% - Accent4 2 5 7 2 3" xfId="14954"/>
    <cellStyle name="20% - Accent4 2 5 7 2 3 2" xfId="25846"/>
    <cellStyle name="20% - Accent4 2 5 7 2 3 2 2" xfId="43724"/>
    <cellStyle name="20% - Accent4 2 5 7 2 3 3" xfId="34787"/>
    <cellStyle name="20% - Accent4 2 5 7 2 4" xfId="17398"/>
    <cellStyle name="20% - Accent4 2 5 7 2 4 2" xfId="28065"/>
    <cellStyle name="20% - Accent4 2 5 7 2 4 2 2" xfId="45943"/>
    <cellStyle name="20% - Accent4 2 5 7 2 4 3" xfId="37006"/>
    <cellStyle name="20% - Accent4 2 5 7 2 5" xfId="21408"/>
    <cellStyle name="20% - Accent4 2 5 7 2 5 2" xfId="39286"/>
    <cellStyle name="20% - Accent4 2 5 7 2 6" xfId="30349"/>
    <cellStyle name="20% - Accent4 2 5 7 2 7" xfId="50797"/>
    <cellStyle name="20% - Accent4 2 5 7 3" xfId="9574"/>
    <cellStyle name="20% - Accent4 2 5 7 3 2" xfId="12002"/>
    <cellStyle name="20% - Accent4 2 5 7 3 2 2" xfId="22894"/>
    <cellStyle name="20% - Accent4 2 5 7 3 2 2 2" xfId="40772"/>
    <cellStyle name="20% - Accent4 2 5 7 3 2 3" xfId="31835"/>
    <cellStyle name="20% - Accent4 2 5 7 3 3" xfId="14221"/>
    <cellStyle name="20% - Accent4 2 5 7 3 3 2" xfId="25113"/>
    <cellStyle name="20% - Accent4 2 5 7 3 3 2 2" xfId="42991"/>
    <cellStyle name="20% - Accent4 2 5 7 3 3 3" xfId="34054"/>
    <cellStyle name="20% - Accent4 2 5 7 3 4" xfId="16665"/>
    <cellStyle name="20% - Accent4 2 5 7 3 4 2" xfId="27332"/>
    <cellStyle name="20% - Accent4 2 5 7 3 4 2 2" xfId="45210"/>
    <cellStyle name="20% - Accent4 2 5 7 3 4 3" xfId="36273"/>
    <cellStyle name="20% - Accent4 2 5 7 3 5" xfId="20675"/>
    <cellStyle name="20% - Accent4 2 5 7 3 5 2" xfId="38553"/>
    <cellStyle name="20% - Accent4 2 5 7 3 6" xfId="29616"/>
    <cellStyle name="20% - Accent4 2 5 7 3 7" xfId="53729"/>
    <cellStyle name="20% - Accent4 2 5 7 4" xfId="11052"/>
    <cellStyle name="20% - Accent4 2 5 7 4 2" xfId="22151"/>
    <cellStyle name="20% - Accent4 2 5 7 4 2 2" xfId="40029"/>
    <cellStyle name="20% - Accent4 2 5 7 4 3" xfId="31092"/>
    <cellStyle name="20% - Accent4 2 5 7 4 4" xfId="47638"/>
    <cellStyle name="20% - Accent4 2 5 7 5" xfId="13478"/>
    <cellStyle name="20% - Accent4 2 5 7 5 2" xfId="24370"/>
    <cellStyle name="20% - Accent4 2 5 7 5 2 2" xfId="42248"/>
    <cellStyle name="20% - Accent4 2 5 7 5 3" xfId="33311"/>
    <cellStyle name="20% - Accent4 2 5 7 6" xfId="15699"/>
    <cellStyle name="20% - Accent4 2 5 7 6 2" xfId="26589"/>
    <cellStyle name="20% - Accent4 2 5 7 6 2 2" xfId="44467"/>
    <cellStyle name="20% - Accent4 2 5 7 6 3" xfId="35530"/>
    <cellStyle name="20% - Accent4 2 5 7 7" xfId="19932"/>
    <cellStyle name="20% - Accent4 2 5 7 7 2" xfId="37810"/>
    <cellStyle name="20% - Accent4 2 5 7 8" xfId="28861"/>
    <cellStyle name="20% - Accent4 2 5 7 9" xfId="46822"/>
    <cellStyle name="20% - Accent4 2 5 8" xfId="5270"/>
    <cellStyle name="20% - Accent4 2 5 8 2" xfId="10308"/>
    <cellStyle name="20% - Accent4 2 5 8 2 2" xfId="12736"/>
    <cellStyle name="20% - Accent4 2 5 8 2 2 2" xfId="23628"/>
    <cellStyle name="20% - Accent4 2 5 8 2 2 2 2" xfId="41506"/>
    <cellStyle name="20% - Accent4 2 5 8 2 2 3" xfId="32569"/>
    <cellStyle name="20% - Accent4 2 5 8 2 2 4" xfId="56132"/>
    <cellStyle name="20% - Accent4 2 5 8 2 3" xfId="14955"/>
    <cellStyle name="20% - Accent4 2 5 8 2 3 2" xfId="25847"/>
    <cellStyle name="20% - Accent4 2 5 8 2 3 2 2" xfId="43725"/>
    <cellStyle name="20% - Accent4 2 5 8 2 3 3" xfId="34788"/>
    <cellStyle name="20% - Accent4 2 5 8 2 4" xfId="17399"/>
    <cellStyle name="20% - Accent4 2 5 8 2 4 2" xfId="28066"/>
    <cellStyle name="20% - Accent4 2 5 8 2 4 2 2" xfId="45944"/>
    <cellStyle name="20% - Accent4 2 5 8 2 4 3" xfId="37007"/>
    <cellStyle name="20% - Accent4 2 5 8 2 5" xfId="21409"/>
    <cellStyle name="20% - Accent4 2 5 8 2 5 2" xfId="39287"/>
    <cellStyle name="20% - Accent4 2 5 8 2 6" xfId="30350"/>
    <cellStyle name="20% - Accent4 2 5 8 2 7" xfId="50798"/>
    <cellStyle name="20% - Accent4 2 5 8 3" xfId="9575"/>
    <cellStyle name="20% - Accent4 2 5 8 3 2" xfId="12003"/>
    <cellStyle name="20% - Accent4 2 5 8 3 2 2" xfId="22895"/>
    <cellStyle name="20% - Accent4 2 5 8 3 2 2 2" xfId="40773"/>
    <cellStyle name="20% - Accent4 2 5 8 3 2 3" xfId="31836"/>
    <cellStyle name="20% - Accent4 2 5 8 3 3" xfId="14222"/>
    <cellStyle name="20% - Accent4 2 5 8 3 3 2" xfId="25114"/>
    <cellStyle name="20% - Accent4 2 5 8 3 3 2 2" xfId="42992"/>
    <cellStyle name="20% - Accent4 2 5 8 3 3 3" xfId="34055"/>
    <cellStyle name="20% - Accent4 2 5 8 3 4" xfId="16666"/>
    <cellStyle name="20% - Accent4 2 5 8 3 4 2" xfId="27333"/>
    <cellStyle name="20% - Accent4 2 5 8 3 4 2 2" xfId="45211"/>
    <cellStyle name="20% - Accent4 2 5 8 3 4 3" xfId="36274"/>
    <cellStyle name="20% - Accent4 2 5 8 3 5" xfId="20676"/>
    <cellStyle name="20% - Accent4 2 5 8 3 5 2" xfId="38554"/>
    <cellStyle name="20% - Accent4 2 5 8 3 6" xfId="29617"/>
    <cellStyle name="20% - Accent4 2 5 8 3 7" xfId="53730"/>
    <cellStyle name="20% - Accent4 2 5 8 4" xfId="11053"/>
    <cellStyle name="20% - Accent4 2 5 8 4 2" xfId="22152"/>
    <cellStyle name="20% - Accent4 2 5 8 4 2 2" xfId="40030"/>
    <cellStyle name="20% - Accent4 2 5 8 4 3" xfId="31093"/>
    <cellStyle name="20% - Accent4 2 5 8 4 4" xfId="47639"/>
    <cellStyle name="20% - Accent4 2 5 8 5" xfId="13479"/>
    <cellStyle name="20% - Accent4 2 5 8 5 2" xfId="24371"/>
    <cellStyle name="20% - Accent4 2 5 8 5 2 2" xfId="42249"/>
    <cellStyle name="20% - Accent4 2 5 8 5 3" xfId="33312"/>
    <cellStyle name="20% - Accent4 2 5 8 6" xfId="15700"/>
    <cellStyle name="20% - Accent4 2 5 8 6 2" xfId="26590"/>
    <cellStyle name="20% - Accent4 2 5 8 6 2 2" xfId="44468"/>
    <cellStyle name="20% - Accent4 2 5 8 6 3" xfId="35531"/>
    <cellStyle name="20% - Accent4 2 5 8 7" xfId="19933"/>
    <cellStyle name="20% - Accent4 2 5 8 7 2" xfId="37811"/>
    <cellStyle name="20% - Accent4 2 5 8 8" xfId="28862"/>
    <cellStyle name="20% - Accent4 2 5 8 9" xfId="46823"/>
    <cellStyle name="20% - Accent4 2 5 9" xfId="5271"/>
    <cellStyle name="20% - Accent4 2 5 9 2" xfId="10309"/>
    <cellStyle name="20% - Accent4 2 5 9 2 2" xfId="12737"/>
    <cellStyle name="20% - Accent4 2 5 9 2 2 2" xfId="23629"/>
    <cellStyle name="20% - Accent4 2 5 9 2 2 2 2" xfId="41507"/>
    <cellStyle name="20% - Accent4 2 5 9 2 2 3" xfId="32570"/>
    <cellStyle name="20% - Accent4 2 5 9 2 2 4" xfId="56133"/>
    <cellStyle name="20% - Accent4 2 5 9 2 3" xfId="14956"/>
    <cellStyle name="20% - Accent4 2 5 9 2 3 2" xfId="25848"/>
    <cellStyle name="20% - Accent4 2 5 9 2 3 2 2" xfId="43726"/>
    <cellStyle name="20% - Accent4 2 5 9 2 3 3" xfId="34789"/>
    <cellStyle name="20% - Accent4 2 5 9 2 4" xfId="17400"/>
    <cellStyle name="20% - Accent4 2 5 9 2 4 2" xfId="28067"/>
    <cellStyle name="20% - Accent4 2 5 9 2 4 2 2" xfId="45945"/>
    <cellStyle name="20% - Accent4 2 5 9 2 4 3" xfId="37008"/>
    <cellStyle name="20% - Accent4 2 5 9 2 5" xfId="21410"/>
    <cellStyle name="20% - Accent4 2 5 9 2 5 2" xfId="39288"/>
    <cellStyle name="20% - Accent4 2 5 9 2 6" xfId="30351"/>
    <cellStyle name="20% - Accent4 2 5 9 2 7" xfId="50799"/>
    <cellStyle name="20% - Accent4 2 5 9 3" xfId="9576"/>
    <cellStyle name="20% - Accent4 2 5 9 3 2" xfId="12004"/>
    <cellStyle name="20% - Accent4 2 5 9 3 2 2" xfId="22896"/>
    <cellStyle name="20% - Accent4 2 5 9 3 2 2 2" xfId="40774"/>
    <cellStyle name="20% - Accent4 2 5 9 3 2 3" xfId="31837"/>
    <cellStyle name="20% - Accent4 2 5 9 3 3" xfId="14223"/>
    <cellStyle name="20% - Accent4 2 5 9 3 3 2" xfId="25115"/>
    <cellStyle name="20% - Accent4 2 5 9 3 3 2 2" xfId="42993"/>
    <cellStyle name="20% - Accent4 2 5 9 3 3 3" xfId="34056"/>
    <cellStyle name="20% - Accent4 2 5 9 3 4" xfId="16667"/>
    <cellStyle name="20% - Accent4 2 5 9 3 4 2" xfId="27334"/>
    <cellStyle name="20% - Accent4 2 5 9 3 4 2 2" xfId="45212"/>
    <cellStyle name="20% - Accent4 2 5 9 3 4 3" xfId="36275"/>
    <cellStyle name="20% - Accent4 2 5 9 3 5" xfId="20677"/>
    <cellStyle name="20% - Accent4 2 5 9 3 5 2" xfId="38555"/>
    <cellStyle name="20% - Accent4 2 5 9 3 6" xfId="29618"/>
    <cellStyle name="20% - Accent4 2 5 9 3 7" xfId="53731"/>
    <cellStyle name="20% - Accent4 2 5 9 4" xfId="11054"/>
    <cellStyle name="20% - Accent4 2 5 9 4 2" xfId="22153"/>
    <cellStyle name="20% - Accent4 2 5 9 4 2 2" xfId="40031"/>
    <cellStyle name="20% - Accent4 2 5 9 4 3" xfId="31094"/>
    <cellStyle name="20% - Accent4 2 5 9 4 4" xfId="47640"/>
    <cellStyle name="20% - Accent4 2 5 9 5" xfId="13480"/>
    <cellStyle name="20% - Accent4 2 5 9 5 2" xfId="24372"/>
    <cellStyle name="20% - Accent4 2 5 9 5 2 2" xfId="42250"/>
    <cellStyle name="20% - Accent4 2 5 9 5 3" xfId="33313"/>
    <cellStyle name="20% - Accent4 2 5 9 6" xfId="15701"/>
    <cellStyle name="20% - Accent4 2 5 9 6 2" xfId="26591"/>
    <cellStyle name="20% - Accent4 2 5 9 6 2 2" xfId="44469"/>
    <cellStyle name="20% - Accent4 2 5 9 6 3" xfId="35532"/>
    <cellStyle name="20% - Accent4 2 5 9 7" xfId="19934"/>
    <cellStyle name="20% - Accent4 2 5 9 7 2" xfId="37812"/>
    <cellStyle name="20% - Accent4 2 5 9 8" xfId="28863"/>
    <cellStyle name="20% - Accent4 2 5 9 9" xfId="46824"/>
    <cellStyle name="20% - Accent4 2 6" xfId="5272"/>
    <cellStyle name="20% - Accent4 2 6 10" xfId="15702"/>
    <cellStyle name="20% - Accent4 2 6 10 2" xfId="26592"/>
    <cellStyle name="20% - Accent4 2 6 10 2 2" xfId="44470"/>
    <cellStyle name="20% - Accent4 2 6 10 3" xfId="35533"/>
    <cellStyle name="20% - Accent4 2 6 11" xfId="19935"/>
    <cellStyle name="20% - Accent4 2 6 11 2" xfId="37813"/>
    <cellStyle name="20% - Accent4 2 6 12" xfId="28864"/>
    <cellStyle name="20% - Accent4 2 6 13" xfId="46825"/>
    <cellStyle name="20% - Accent4 2 6 2" xfId="5273"/>
    <cellStyle name="20% - Accent4 2 6 2 2" xfId="10311"/>
    <cellStyle name="20% - Accent4 2 6 2 2 2" xfId="12739"/>
    <cellStyle name="20% - Accent4 2 6 2 2 2 2" xfId="23631"/>
    <cellStyle name="20% - Accent4 2 6 2 2 2 2 2" xfId="41509"/>
    <cellStyle name="20% - Accent4 2 6 2 2 2 3" xfId="32572"/>
    <cellStyle name="20% - Accent4 2 6 2 2 2 4" xfId="56135"/>
    <cellStyle name="20% - Accent4 2 6 2 2 3" xfId="14958"/>
    <cellStyle name="20% - Accent4 2 6 2 2 3 2" xfId="25850"/>
    <cellStyle name="20% - Accent4 2 6 2 2 3 2 2" xfId="43728"/>
    <cellStyle name="20% - Accent4 2 6 2 2 3 3" xfId="34791"/>
    <cellStyle name="20% - Accent4 2 6 2 2 4" xfId="17402"/>
    <cellStyle name="20% - Accent4 2 6 2 2 4 2" xfId="28069"/>
    <cellStyle name="20% - Accent4 2 6 2 2 4 2 2" xfId="45947"/>
    <cellStyle name="20% - Accent4 2 6 2 2 4 3" xfId="37010"/>
    <cellStyle name="20% - Accent4 2 6 2 2 5" xfId="21412"/>
    <cellStyle name="20% - Accent4 2 6 2 2 5 2" xfId="39290"/>
    <cellStyle name="20% - Accent4 2 6 2 2 6" xfId="30353"/>
    <cellStyle name="20% - Accent4 2 6 2 2 7" xfId="50801"/>
    <cellStyle name="20% - Accent4 2 6 2 3" xfId="9578"/>
    <cellStyle name="20% - Accent4 2 6 2 3 2" xfId="12006"/>
    <cellStyle name="20% - Accent4 2 6 2 3 2 2" xfId="22898"/>
    <cellStyle name="20% - Accent4 2 6 2 3 2 2 2" xfId="40776"/>
    <cellStyle name="20% - Accent4 2 6 2 3 2 3" xfId="31839"/>
    <cellStyle name="20% - Accent4 2 6 2 3 3" xfId="14225"/>
    <cellStyle name="20% - Accent4 2 6 2 3 3 2" xfId="25117"/>
    <cellStyle name="20% - Accent4 2 6 2 3 3 2 2" xfId="42995"/>
    <cellStyle name="20% - Accent4 2 6 2 3 3 3" xfId="34058"/>
    <cellStyle name="20% - Accent4 2 6 2 3 4" xfId="16669"/>
    <cellStyle name="20% - Accent4 2 6 2 3 4 2" xfId="27336"/>
    <cellStyle name="20% - Accent4 2 6 2 3 4 2 2" xfId="45214"/>
    <cellStyle name="20% - Accent4 2 6 2 3 4 3" xfId="36277"/>
    <cellStyle name="20% - Accent4 2 6 2 3 5" xfId="20679"/>
    <cellStyle name="20% - Accent4 2 6 2 3 5 2" xfId="38557"/>
    <cellStyle name="20% - Accent4 2 6 2 3 6" xfId="29620"/>
    <cellStyle name="20% - Accent4 2 6 2 3 7" xfId="53733"/>
    <cellStyle name="20% - Accent4 2 6 2 4" xfId="11056"/>
    <cellStyle name="20% - Accent4 2 6 2 4 2" xfId="22155"/>
    <cellStyle name="20% - Accent4 2 6 2 4 2 2" xfId="40033"/>
    <cellStyle name="20% - Accent4 2 6 2 4 3" xfId="31096"/>
    <cellStyle name="20% - Accent4 2 6 2 4 4" xfId="47642"/>
    <cellStyle name="20% - Accent4 2 6 2 5" xfId="13482"/>
    <cellStyle name="20% - Accent4 2 6 2 5 2" xfId="24374"/>
    <cellStyle name="20% - Accent4 2 6 2 5 2 2" xfId="42252"/>
    <cellStyle name="20% - Accent4 2 6 2 5 3" xfId="33315"/>
    <cellStyle name="20% - Accent4 2 6 2 6" xfId="15703"/>
    <cellStyle name="20% - Accent4 2 6 2 6 2" xfId="26593"/>
    <cellStyle name="20% - Accent4 2 6 2 6 2 2" xfId="44471"/>
    <cellStyle name="20% - Accent4 2 6 2 6 3" xfId="35534"/>
    <cellStyle name="20% - Accent4 2 6 2 7" xfId="19936"/>
    <cellStyle name="20% - Accent4 2 6 2 7 2" xfId="37814"/>
    <cellStyle name="20% - Accent4 2 6 2 8" xfId="28865"/>
    <cellStyle name="20% - Accent4 2 6 2 9" xfId="46826"/>
    <cellStyle name="20% - Accent4 2 6 3" xfId="5274"/>
    <cellStyle name="20% - Accent4 2 6 3 2" xfId="10312"/>
    <cellStyle name="20% - Accent4 2 6 3 2 2" xfId="12740"/>
    <cellStyle name="20% - Accent4 2 6 3 2 2 2" xfId="23632"/>
    <cellStyle name="20% - Accent4 2 6 3 2 2 2 2" xfId="41510"/>
    <cellStyle name="20% - Accent4 2 6 3 2 2 3" xfId="32573"/>
    <cellStyle name="20% - Accent4 2 6 3 2 2 4" xfId="56136"/>
    <cellStyle name="20% - Accent4 2 6 3 2 3" xfId="14959"/>
    <cellStyle name="20% - Accent4 2 6 3 2 3 2" xfId="25851"/>
    <cellStyle name="20% - Accent4 2 6 3 2 3 2 2" xfId="43729"/>
    <cellStyle name="20% - Accent4 2 6 3 2 3 3" xfId="34792"/>
    <cellStyle name="20% - Accent4 2 6 3 2 4" xfId="17403"/>
    <cellStyle name="20% - Accent4 2 6 3 2 4 2" xfId="28070"/>
    <cellStyle name="20% - Accent4 2 6 3 2 4 2 2" xfId="45948"/>
    <cellStyle name="20% - Accent4 2 6 3 2 4 3" xfId="37011"/>
    <cellStyle name="20% - Accent4 2 6 3 2 5" xfId="21413"/>
    <cellStyle name="20% - Accent4 2 6 3 2 5 2" xfId="39291"/>
    <cellStyle name="20% - Accent4 2 6 3 2 6" xfId="30354"/>
    <cellStyle name="20% - Accent4 2 6 3 2 7" xfId="50802"/>
    <cellStyle name="20% - Accent4 2 6 3 3" xfId="9579"/>
    <cellStyle name="20% - Accent4 2 6 3 3 2" xfId="12007"/>
    <cellStyle name="20% - Accent4 2 6 3 3 2 2" xfId="22899"/>
    <cellStyle name="20% - Accent4 2 6 3 3 2 2 2" xfId="40777"/>
    <cellStyle name="20% - Accent4 2 6 3 3 2 3" xfId="31840"/>
    <cellStyle name="20% - Accent4 2 6 3 3 3" xfId="14226"/>
    <cellStyle name="20% - Accent4 2 6 3 3 3 2" xfId="25118"/>
    <cellStyle name="20% - Accent4 2 6 3 3 3 2 2" xfId="42996"/>
    <cellStyle name="20% - Accent4 2 6 3 3 3 3" xfId="34059"/>
    <cellStyle name="20% - Accent4 2 6 3 3 4" xfId="16670"/>
    <cellStyle name="20% - Accent4 2 6 3 3 4 2" xfId="27337"/>
    <cellStyle name="20% - Accent4 2 6 3 3 4 2 2" xfId="45215"/>
    <cellStyle name="20% - Accent4 2 6 3 3 4 3" xfId="36278"/>
    <cellStyle name="20% - Accent4 2 6 3 3 5" xfId="20680"/>
    <cellStyle name="20% - Accent4 2 6 3 3 5 2" xfId="38558"/>
    <cellStyle name="20% - Accent4 2 6 3 3 6" xfId="29621"/>
    <cellStyle name="20% - Accent4 2 6 3 3 7" xfId="53734"/>
    <cellStyle name="20% - Accent4 2 6 3 4" xfId="11057"/>
    <cellStyle name="20% - Accent4 2 6 3 4 2" xfId="22156"/>
    <cellStyle name="20% - Accent4 2 6 3 4 2 2" xfId="40034"/>
    <cellStyle name="20% - Accent4 2 6 3 4 3" xfId="31097"/>
    <cellStyle name="20% - Accent4 2 6 3 4 4" xfId="47643"/>
    <cellStyle name="20% - Accent4 2 6 3 5" xfId="13483"/>
    <cellStyle name="20% - Accent4 2 6 3 5 2" xfId="24375"/>
    <cellStyle name="20% - Accent4 2 6 3 5 2 2" xfId="42253"/>
    <cellStyle name="20% - Accent4 2 6 3 5 3" xfId="33316"/>
    <cellStyle name="20% - Accent4 2 6 3 6" xfId="15704"/>
    <cellStyle name="20% - Accent4 2 6 3 6 2" xfId="26594"/>
    <cellStyle name="20% - Accent4 2 6 3 6 2 2" xfId="44472"/>
    <cellStyle name="20% - Accent4 2 6 3 6 3" xfId="35535"/>
    <cellStyle name="20% - Accent4 2 6 3 7" xfId="19937"/>
    <cellStyle name="20% - Accent4 2 6 3 7 2" xfId="37815"/>
    <cellStyle name="20% - Accent4 2 6 3 8" xfId="28866"/>
    <cellStyle name="20% - Accent4 2 6 3 9" xfId="46827"/>
    <cellStyle name="20% - Accent4 2 6 4" xfId="5275"/>
    <cellStyle name="20% - Accent4 2 6 4 2" xfId="10313"/>
    <cellStyle name="20% - Accent4 2 6 4 2 2" xfId="12741"/>
    <cellStyle name="20% - Accent4 2 6 4 2 2 2" xfId="23633"/>
    <cellStyle name="20% - Accent4 2 6 4 2 2 2 2" xfId="41511"/>
    <cellStyle name="20% - Accent4 2 6 4 2 2 3" xfId="32574"/>
    <cellStyle name="20% - Accent4 2 6 4 2 2 4" xfId="56137"/>
    <cellStyle name="20% - Accent4 2 6 4 2 3" xfId="14960"/>
    <cellStyle name="20% - Accent4 2 6 4 2 3 2" xfId="25852"/>
    <cellStyle name="20% - Accent4 2 6 4 2 3 2 2" xfId="43730"/>
    <cellStyle name="20% - Accent4 2 6 4 2 3 3" xfId="34793"/>
    <cellStyle name="20% - Accent4 2 6 4 2 4" xfId="17404"/>
    <cellStyle name="20% - Accent4 2 6 4 2 4 2" xfId="28071"/>
    <cellStyle name="20% - Accent4 2 6 4 2 4 2 2" xfId="45949"/>
    <cellStyle name="20% - Accent4 2 6 4 2 4 3" xfId="37012"/>
    <cellStyle name="20% - Accent4 2 6 4 2 5" xfId="21414"/>
    <cellStyle name="20% - Accent4 2 6 4 2 5 2" xfId="39292"/>
    <cellStyle name="20% - Accent4 2 6 4 2 6" xfId="30355"/>
    <cellStyle name="20% - Accent4 2 6 4 2 7" xfId="50803"/>
    <cellStyle name="20% - Accent4 2 6 4 3" xfId="9580"/>
    <cellStyle name="20% - Accent4 2 6 4 3 2" xfId="12008"/>
    <cellStyle name="20% - Accent4 2 6 4 3 2 2" xfId="22900"/>
    <cellStyle name="20% - Accent4 2 6 4 3 2 2 2" xfId="40778"/>
    <cellStyle name="20% - Accent4 2 6 4 3 2 3" xfId="31841"/>
    <cellStyle name="20% - Accent4 2 6 4 3 3" xfId="14227"/>
    <cellStyle name="20% - Accent4 2 6 4 3 3 2" xfId="25119"/>
    <cellStyle name="20% - Accent4 2 6 4 3 3 2 2" xfId="42997"/>
    <cellStyle name="20% - Accent4 2 6 4 3 3 3" xfId="34060"/>
    <cellStyle name="20% - Accent4 2 6 4 3 4" xfId="16671"/>
    <cellStyle name="20% - Accent4 2 6 4 3 4 2" xfId="27338"/>
    <cellStyle name="20% - Accent4 2 6 4 3 4 2 2" xfId="45216"/>
    <cellStyle name="20% - Accent4 2 6 4 3 4 3" xfId="36279"/>
    <cellStyle name="20% - Accent4 2 6 4 3 5" xfId="20681"/>
    <cellStyle name="20% - Accent4 2 6 4 3 5 2" xfId="38559"/>
    <cellStyle name="20% - Accent4 2 6 4 3 6" xfId="29622"/>
    <cellStyle name="20% - Accent4 2 6 4 3 7" xfId="53735"/>
    <cellStyle name="20% - Accent4 2 6 4 4" xfId="11058"/>
    <cellStyle name="20% - Accent4 2 6 4 4 2" xfId="22157"/>
    <cellStyle name="20% - Accent4 2 6 4 4 2 2" xfId="40035"/>
    <cellStyle name="20% - Accent4 2 6 4 4 3" xfId="31098"/>
    <cellStyle name="20% - Accent4 2 6 4 4 4" xfId="47644"/>
    <cellStyle name="20% - Accent4 2 6 4 5" xfId="13484"/>
    <cellStyle name="20% - Accent4 2 6 4 5 2" xfId="24376"/>
    <cellStyle name="20% - Accent4 2 6 4 5 2 2" xfId="42254"/>
    <cellStyle name="20% - Accent4 2 6 4 5 3" xfId="33317"/>
    <cellStyle name="20% - Accent4 2 6 4 6" xfId="15705"/>
    <cellStyle name="20% - Accent4 2 6 4 6 2" xfId="26595"/>
    <cellStyle name="20% - Accent4 2 6 4 6 2 2" xfId="44473"/>
    <cellStyle name="20% - Accent4 2 6 4 6 3" xfId="35536"/>
    <cellStyle name="20% - Accent4 2 6 4 7" xfId="19938"/>
    <cellStyle name="20% - Accent4 2 6 4 7 2" xfId="37816"/>
    <cellStyle name="20% - Accent4 2 6 4 8" xfId="28867"/>
    <cellStyle name="20% - Accent4 2 6 4 9" xfId="46828"/>
    <cellStyle name="20% - Accent4 2 6 5" xfId="5276"/>
    <cellStyle name="20% - Accent4 2 6 5 2" xfId="10314"/>
    <cellStyle name="20% - Accent4 2 6 5 2 2" xfId="12742"/>
    <cellStyle name="20% - Accent4 2 6 5 2 2 2" xfId="23634"/>
    <cellStyle name="20% - Accent4 2 6 5 2 2 2 2" xfId="41512"/>
    <cellStyle name="20% - Accent4 2 6 5 2 2 3" xfId="32575"/>
    <cellStyle name="20% - Accent4 2 6 5 2 2 4" xfId="56138"/>
    <cellStyle name="20% - Accent4 2 6 5 2 3" xfId="14961"/>
    <cellStyle name="20% - Accent4 2 6 5 2 3 2" xfId="25853"/>
    <cellStyle name="20% - Accent4 2 6 5 2 3 2 2" xfId="43731"/>
    <cellStyle name="20% - Accent4 2 6 5 2 3 3" xfId="34794"/>
    <cellStyle name="20% - Accent4 2 6 5 2 4" xfId="17405"/>
    <cellStyle name="20% - Accent4 2 6 5 2 4 2" xfId="28072"/>
    <cellStyle name="20% - Accent4 2 6 5 2 4 2 2" xfId="45950"/>
    <cellStyle name="20% - Accent4 2 6 5 2 4 3" xfId="37013"/>
    <cellStyle name="20% - Accent4 2 6 5 2 5" xfId="21415"/>
    <cellStyle name="20% - Accent4 2 6 5 2 5 2" xfId="39293"/>
    <cellStyle name="20% - Accent4 2 6 5 2 6" xfId="30356"/>
    <cellStyle name="20% - Accent4 2 6 5 2 7" xfId="50804"/>
    <cellStyle name="20% - Accent4 2 6 5 3" xfId="9581"/>
    <cellStyle name="20% - Accent4 2 6 5 3 2" xfId="12009"/>
    <cellStyle name="20% - Accent4 2 6 5 3 2 2" xfId="22901"/>
    <cellStyle name="20% - Accent4 2 6 5 3 2 2 2" xfId="40779"/>
    <cellStyle name="20% - Accent4 2 6 5 3 2 3" xfId="31842"/>
    <cellStyle name="20% - Accent4 2 6 5 3 3" xfId="14228"/>
    <cellStyle name="20% - Accent4 2 6 5 3 3 2" xfId="25120"/>
    <cellStyle name="20% - Accent4 2 6 5 3 3 2 2" xfId="42998"/>
    <cellStyle name="20% - Accent4 2 6 5 3 3 3" xfId="34061"/>
    <cellStyle name="20% - Accent4 2 6 5 3 4" xfId="16672"/>
    <cellStyle name="20% - Accent4 2 6 5 3 4 2" xfId="27339"/>
    <cellStyle name="20% - Accent4 2 6 5 3 4 2 2" xfId="45217"/>
    <cellStyle name="20% - Accent4 2 6 5 3 4 3" xfId="36280"/>
    <cellStyle name="20% - Accent4 2 6 5 3 5" xfId="20682"/>
    <cellStyle name="20% - Accent4 2 6 5 3 5 2" xfId="38560"/>
    <cellStyle name="20% - Accent4 2 6 5 3 6" xfId="29623"/>
    <cellStyle name="20% - Accent4 2 6 5 3 7" xfId="53736"/>
    <cellStyle name="20% - Accent4 2 6 5 4" xfId="11059"/>
    <cellStyle name="20% - Accent4 2 6 5 4 2" xfId="22158"/>
    <cellStyle name="20% - Accent4 2 6 5 4 2 2" xfId="40036"/>
    <cellStyle name="20% - Accent4 2 6 5 4 3" xfId="31099"/>
    <cellStyle name="20% - Accent4 2 6 5 4 4" xfId="47645"/>
    <cellStyle name="20% - Accent4 2 6 5 5" xfId="13485"/>
    <cellStyle name="20% - Accent4 2 6 5 5 2" xfId="24377"/>
    <cellStyle name="20% - Accent4 2 6 5 5 2 2" xfId="42255"/>
    <cellStyle name="20% - Accent4 2 6 5 5 3" xfId="33318"/>
    <cellStyle name="20% - Accent4 2 6 5 6" xfId="15706"/>
    <cellStyle name="20% - Accent4 2 6 5 6 2" xfId="26596"/>
    <cellStyle name="20% - Accent4 2 6 5 6 2 2" xfId="44474"/>
    <cellStyle name="20% - Accent4 2 6 5 6 3" xfId="35537"/>
    <cellStyle name="20% - Accent4 2 6 5 7" xfId="19939"/>
    <cellStyle name="20% - Accent4 2 6 5 7 2" xfId="37817"/>
    <cellStyle name="20% - Accent4 2 6 5 8" xfId="28868"/>
    <cellStyle name="20% - Accent4 2 6 5 9" xfId="46829"/>
    <cellStyle name="20% - Accent4 2 6 6" xfId="10310"/>
    <cellStyle name="20% - Accent4 2 6 6 2" xfId="12738"/>
    <cellStyle name="20% - Accent4 2 6 6 2 2" xfId="23630"/>
    <cellStyle name="20% - Accent4 2 6 6 2 2 2" xfId="41508"/>
    <cellStyle name="20% - Accent4 2 6 6 2 3" xfId="32571"/>
    <cellStyle name="20% - Accent4 2 6 6 2 4" xfId="56134"/>
    <cellStyle name="20% - Accent4 2 6 6 3" xfId="14957"/>
    <cellStyle name="20% - Accent4 2 6 6 3 2" xfId="25849"/>
    <cellStyle name="20% - Accent4 2 6 6 3 2 2" xfId="43727"/>
    <cellStyle name="20% - Accent4 2 6 6 3 3" xfId="34790"/>
    <cellStyle name="20% - Accent4 2 6 6 4" xfId="17401"/>
    <cellStyle name="20% - Accent4 2 6 6 4 2" xfId="28068"/>
    <cellStyle name="20% - Accent4 2 6 6 4 2 2" xfId="45946"/>
    <cellStyle name="20% - Accent4 2 6 6 4 3" xfId="37009"/>
    <cellStyle name="20% - Accent4 2 6 6 5" xfId="21411"/>
    <cellStyle name="20% - Accent4 2 6 6 5 2" xfId="39289"/>
    <cellStyle name="20% - Accent4 2 6 6 6" xfId="30352"/>
    <cellStyle name="20% - Accent4 2 6 6 7" xfId="50800"/>
    <cellStyle name="20% - Accent4 2 6 7" xfId="9577"/>
    <cellStyle name="20% - Accent4 2 6 7 2" xfId="12005"/>
    <cellStyle name="20% - Accent4 2 6 7 2 2" xfId="22897"/>
    <cellStyle name="20% - Accent4 2 6 7 2 2 2" xfId="40775"/>
    <cellStyle name="20% - Accent4 2 6 7 2 3" xfId="31838"/>
    <cellStyle name="20% - Accent4 2 6 7 3" xfId="14224"/>
    <cellStyle name="20% - Accent4 2 6 7 3 2" xfId="25116"/>
    <cellStyle name="20% - Accent4 2 6 7 3 2 2" xfId="42994"/>
    <cellStyle name="20% - Accent4 2 6 7 3 3" xfId="34057"/>
    <cellStyle name="20% - Accent4 2 6 7 4" xfId="16668"/>
    <cellStyle name="20% - Accent4 2 6 7 4 2" xfId="27335"/>
    <cellStyle name="20% - Accent4 2 6 7 4 2 2" xfId="45213"/>
    <cellStyle name="20% - Accent4 2 6 7 4 3" xfId="36276"/>
    <cellStyle name="20% - Accent4 2 6 7 5" xfId="20678"/>
    <cellStyle name="20% - Accent4 2 6 7 5 2" xfId="38556"/>
    <cellStyle name="20% - Accent4 2 6 7 6" xfId="29619"/>
    <cellStyle name="20% - Accent4 2 6 7 7" xfId="53732"/>
    <cellStyle name="20% - Accent4 2 6 8" xfId="11055"/>
    <cellStyle name="20% - Accent4 2 6 8 2" xfId="22154"/>
    <cellStyle name="20% - Accent4 2 6 8 2 2" xfId="40032"/>
    <cellStyle name="20% - Accent4 2 6 8 3" xfId="31095"/>
    <cellStyle name="20% - Accent4 2 6 8 4" xfId="47641"/>
    <cellStyle name="20% - Accent4 2 6 9" xfId="13481"/>
    <cellStyle name="20% - Accent4 2 6 9 2" xfId="24373"/>
    <cellStyle name="20% - Accent4 2 6 9 2 2" xfId="42251"/>
    <cellStyle name="20% - Accent4 2 6 9 3" xfId="33314"/>
    <cellStyle name="20% - Accent4 2 7" xfId="5277"/>
    <cellStyle name="20% - Accent4 2 7 2" xfId="10315"/>
    <cellStyle name="20% - Accent4 2 7 2 2" xfId="12743"/>
    <cellStyle name="20% - Accent4 2 7 2 2 2" xfId="23635"/>
    <cellStyle name="20% - Accent4 2 7 2 2 2 2" xfId="41513"/>
    <cellStyle name="20% - Accent4 2 7 2 2 3" xfId="32576"/>
    <cellStyle name="20% - Accent4 2 7 2 2 4" xfId="56139"/>
    <cellStyle name="20% - Accent4 2 7 2 3" xfId="14962"/>
    <cellStyle name="20% - Accent4 2 7 2 3 2" xfId="25854"/>
    <cellStyle name="20% - Accent4 2 7 2 3 2 2" xfId="43732"/>
    <cellStyle name="20% - Accent4 2 7 2 3 3" xfId="34795"/>
    <cellStyle name="20% - Accent4 2 7 2 4" xfId="17406"/>
    <cellStyle name="20% - Accent4 2 7 2 4 2" xfId="28073"/>
    <cellStyle name="20% - Accent4 2 7 2 4 2 2" xfId="45951"/>
    <cellStyle name="20% - Accent4 2 7 2 4 3" xfId="37014"/>
    <cellStyle name="20% - Accent4 2 7 2 5" xfId="21416"/>
    <cellStyle name="20% - Accent4 2 7 2 5 2" xfId="39294"/>
    <cellStyle name="20% - Accent4 2 7 2 6" xfId="30357"/>
    <cellStyle name="20% - Accent4 2 7 2 7" xfId="50805"/>
    <cellStyle name="20% - Accent4 2 7 3" xfId="9582"/>
    <cellStyle name="20% - Accent4 2 7 3 2" xfId="12010"/>
    <cellStyle name="20% - Accent4 2 7 3 2 2" xfId="22902"/>
    <cellStyle name="20% - Accent4 2 7 3 2 2 2" xfId="40780"/>
    <cellStyle name="20% - Accent4 2 7 3 2 3" xfId="31843"/>
    <cellStyle name="20% - Accent4 2 7 3 3" xfId="14229"/>
    <cellStyle name="20% - Accent4 2 7 3 3 2" xfId="25121"/>
    <cellStyle name="20% - Accent4 2 7 3 3 2 2" xfId="42999"/>
    <cellStyle name="20% - Accent4 2 7 3 3 3" xfId="34062"/>
    <cellStyle name="20% - Accent4 2 7 3 4" xfId="16673"/>
    <cellStyle name="20% - Accent4 2 7 3 4 2" xfId="27340"/>
    <cellStyle name="20% - Accent4 2 7 3 4 2 2" xfId="45218"/>
    <cellStyle name="20% - Accent4 2 7 3 4 3" xfId="36281"/>
    <cellStyle name="20% - Accent4 2 7 3 5" xfId="20683"/>
    <cellStyle name="20% - Accent4 2 7 3 5 2" xfId="38561"/>
    <cellStyle name="20% - Accent4 2 7 3 6" xfId="29624"/>
    <cellStyle name="20% - Accent4 2 7 3 7" xfId="53737"/>
    <cellStyle name="20% - Accent4 2 7 4" xfId="11060"/>
    <cellStyle name="20% - Accent4 2 7 4 2" xfId="22159"/>
    <cellStyle name="20% - Accent4 2 7 4 2 2" xfId="40037"/>
    <cellStyle name="20% - Accent4 2 7 4 3" xfId="31100"/>
    <cellStyle name="20% - Accent4 2 7 4 4" xfId="47646"/>
    <cellStyle name="20% - Accent4 2 7 5" xfId="13486"/>
    <cellStyle name="20% - Accent4 2 7 5 2" xfId="24378"/>
    <cellStyle name="20% - Accent4 2 7 5 2 2" xfId="42256"/>
    <cellStyle name="20% - Accent4 2 7 5 3" xfId="33319"/>
    <cellStyle name="20% - Accent4 2 7 6" xfId="15707"/>
    <cellStyle name="20% - Accent4 2 7 6 2" xfId="26597"/>
    <cellStyle name="20% - Accent4 2 7 6 2 2" xfId="44475"/>
    <cellStyle name="20% - Accent4 2 7 6 3" xfId="35538"/>
    <cellStyle name="20% - Accent4 2 7 7" xfId="19940"/>
    <cellStyle name="20% - Accent4 2 7 7 2" xfId="37818"/>
    <cellStyle name="20% - Accent4 2 7 8" xfId="28869"/>
    <cellStyle name="20% - Accent4 2 7 9" xfId="46830"/>
    <cellStyle name="20% - Accent4 2 8" xfId="5278"/>
    <cellStyle name="20% - Accent4 2 8 2" xfId="10316"/>
    <cellStyle name="20% - Accent4 2 8 2 2" xfId="12744"/>
    <cellStyle name="20% - Accent4 2 8 2 2 2" xfId="23636"/>
    <cellStyle name="20% - Accent4 2 8 2 2 2 2" xfId="41514"/>
    <cellStyle name="20% - Accent4 2 8 2 2 3" xfId="32577"/>
    <cellStyle name="20% - Accent4 2 8 2 2 4" xfId="56140"/>
    <cellStyle name="20% - Accent4 2 8 2 3" xfId="14963"/>
    <cellStyle name="20% - Accent4 2 8 2 3 2" xfId="25855"/>
    <cellStyle name="20% - Accent4 2 8 2 3 2 2" xfId="43733"/>
    <cellStyle name="20% - Accent4 2 8 2 3 3" xfId="34796"/>
    <cellStyle name="20% - Accent4 2 8 2 4" xfId="17407"/>
    <cellStyle name="20% - Accent4 2 8 2 4 2" xfId="28074"/>
    <cellStyle name="20% - Accent4 2 8 2 4 2 2" xfId="45952"/>
    <cellStyle name="20% - Accent4 2 8 2 4 3" xfId="37015"/>
    <cellStyle name="20% - Accent4 2 8 2 5" xfId="21417"/>
    <cellStyle name="20% - Accent4 2 8 2 5 2" xfId="39295"/>
    <cellStyle name="20% - Accent4 2 8 2 6" xfId="30358"/>
    <cellStyle name="20% - Accent4 2 8 2 7" xfId="50806"/>
    <cellStyle name="20% - Accent4 2 8 3" xfId="9583"/>
    <cellStyle name="20% - Accent4 2 8 3 2" xfId="12011"/>
    <cellStyle name="20% - Accent4 2 8 3 2 2" xfId="22903"/>
    <cellStyle name="20% - Accent4 2 8 3 2 2 2" xfId="40781"/>
    <cellStyle name="20% - Accent4 2 8 3 2 3" xfId="31844"/>
    <cellStyle name="20% - Accent4 2 8 3 3" xfId="14230"/>
    <cellStyle name="20% - Accent4 2 8 3 3 2" xfId="25122"/>
    <cellStyle name="20% - Accent4 2 8 3 3 2 2" xfId="43000"/>
    <cellStyle name="20% - Accent4 2 8 3 3 3" xfId="34063"/>
    <cellStyle name="20% - Accent4 2 8 3 4" xfId="16674"/>
    <cellStyle name="20% - Accent4 2 8 3 4 2" xfId="27341"/>
    <cellStyle name="20% - Accent4 2 8 3 4 2 2" xfId="45219"/>
    <cellStyle name="20% - Accent4 2 8 3 4 3" xfId="36282"/>
    <cellStyle name="20% - Accent4 2 8 3 5" xfId="20684"/>
    <cellStyle name="20% - Accent4 2 8 3 5 2" xfId="38562"/>
    <cellStyle name="20% - Accent4 2 8 3 6" xfId="29625"/>
    <cellStyle name="20% - Accent4 2 8 3 7" xfId="53738"/>
    <cellStyle name="20% - Accent4 2 8 4" xfId="11061"/>
    <cellStyle name="20% - Accent4 2 8 4 2" xfId="22160"/>
    <cellStyle name="20% - Accent4 2 8 4 2 2" xfId="40038"/>
    <cellStyle name="20% - Accent4 2 8 4 3" xfId="31101"/>
    <cellStyle name="20% - Accent4 2 8 4 4" xfId="47647"/>
    <cellStyle name="20% - Accent4 2 8 5" xfId="13487"/>
    <cellStyle name="20% - Accent4 2 8 5 2" xfId="24379"/>
    <cellStyle name="20% - Accent4 2 8 5 2 2" xfId="42257"/>
    <cellStyle name="20% - Accent4 2 8 5 3" xfId="33320"/>
    <cellStyle name="20% - Accent4 2 8 6" xfId="15708"/>
    <cellStyle name="20% - Accent4 2 8 6 2" xfId="26598"/>
    <cellStyle name="20% - Accent4 2 8 6 2 2" xfId="44476"/>
    <cellStyle name="20% - Accent4 2 8 6 3" xfId="35539"/>
    <cellStyle name="20% - Accent4 2 8 7" xfId="19941"/>
    <cellStyle name="20% - Accent4 2 8 7 2" xfId="37819"/>
    <cellStyle name="20% - Accent4 2 8 8" xfId="28870"/>
    <cellStyle name="20% - Accent4 2 8 9" xfId="46831"/>
    <cellStyle name="20% - Accent4 2 9" xfId="5279"/>
    <cellStyle name="20% - Accent4 2 9 2" xfId="10317"/>
    <cellStyle name="20% - Accent4 2 9 2 2" xfId="12745"/>
    <cellStyle name="20% - Accent4 2 9 2 2 2" xfId="23637"/>
    <cellStyle name="20% - Accent4 2 9 2 2 2 2" xfId="41515"/>
    <cellStyle name="20% - Accent4 2 9 2 2 3" xfId="32578"/>
    <cellStyle name="20% - Accent4 2 9 2 2 4" xfId="56141"/>
    <cellStyle name="20% - Accent4 2 9 2 3" xfId="14964"/>
    <cellStyle name="20% - Accent4 2 9 2 3 2" xfId="25856"/>
    <cellStyle name="20% - Accent4 2 9 2 3 2 2" xfId="43734"/>
    <cellStyle name="20% - Accent4 2 9 2 3 3" xfId="34797"/>
    <cellStyle name="20% - Accent4 2 9 2 4" xfId="17408"/>
    <cellStyle name="20% - Accent4 2 9 2 4 2" xfId="28075"/>
    <cellStyle name="20% - Accent4 2 9 2 4 2 2" xfId="45953"/>
    <cellStyle name="20% - Accent4 2 9 2 4 3" xfId="37016"/>
    <cellStyle name="20% - Accent4 2 9 2 5" xfId="21418"/>
    <cellStyle name="20% - Accent4 2 9 2 5 2" xfId="39296"/>
    <cellStyle name="20% - Accent4 2 9 2 6" xfId="30359"/>
    <cellStyle name="20% - Accent4 2 9 2 7" xfId="50807"/>
    <cellStyle name="20% - Accent4 2 9 3" xfId="9584"/>
    <cellStyle name="20% - Accent4 2 9 3 2" xfId="12012"/>
    <cellStyle name="20% - Accent4 2 9 3 2 2" xfId="22904"/>
    <cellStyle name="20% - Accent4 2 9 3 2 2 2" xfId="40782"/>
    <cellStyle name="20% - Accent4 2 9 3 2 3" xfId="31845"/>
    <cellStyle name="20% - Accent4 2 9 3 3" xfId="14231"/>
    <cellStyle name="20% - Accent4 2 9 3 3 2" xfId="25123"/>
    <cellStyle name="20% - Accent4 2 9 3 3 2 2" xfId="43001"/>
    <cellStyle name="20% - Accent4 2 9 3 3 3" xfId="34064"/>
    <cellStyle name="20% - Accent4 2 9 3 4" xfId="16675"/>
    <cellStyle name="20% - Accent4 2 9 3 4 2" xfId="27342"/>
    <cellStyle name="20% - Accent4 2 9 3 4 2 2" xfId="45220"/>
    <cellStyle name="20% - Accent4 2 9 3 4 3" xfId="36283"/>
    <cellStyle name="20% - Accent4 2 9 3 5" xfId="20685"/>
    <cellStyle name="20% - Accent4 2 9 3 5 2" xfId="38563"/>
    <cellStyle name="20% - Accent4 2 9 3 6" xfId="29626"/>
    <cellStyle name="20% - Accent4 2 9 3 7" xfId="53739"/>
    <cellStyle name="20% - Accent4 2 9 4" xfId="11062"/>
    <cellStyle name="20% - Accent4 2 9 4 2" xfId="22161"/>
    <cellStyle name="20% - Accent4 2 9 4 2 2" xfId="40039"/>
    <cellStyle name="20% - Accent4 2 9 4 3" xfId="31102"/>
    <cellStyle name="20% - Accent4 2 9 4 4" xfId="47648"/>
    <cellStyle name="20% - Accent4 2 9 5" xfId="13488"/>
    <cellStyle name="20% - Accent4 2 9 5 2" xfId="24380"/>
    <cellStyle name="20% - Accent4 2 9 5 2 2" xfId="42258"/>
    <cellStyle name="20% - Accent4 2 9 5 3" xfId="33321"/>
    <cellStyle name="20% - Accent4 2 9 6" xfId="15709"/>
    <cellStyle name="20% - Accent4 2 9 6 2" xfId="26599"/>
    <cellStyle name="20% - Accent4 2 9 6 2 2" xfId="44477"/>
    <cellStyle name="20% - Accent4 2 9 6 3" xfId="35540"/>
    <cellStyle name="20% - Accent4 2 9 7" xfId="19942"/>
    <cellStyle name="20% - Accent4 2 9 7 2" xfId="37820"/>
    <cellStyle name="20% - Accent4 2 9 8" xfId="28871"/>
    <cellStyle name="20% - Accent4 2 9 9" xfId="46832"/>
    <cellStyle name="20% - Accent4 20" xfId="5280"/>
    <cellStyle name="20% - Accent4 21" xfId="5281"/>
    <cellStyle name="20% - Accent4 22" xfId="5282"/>
    <cellStyle name="20% - Accent4 23" xfId="5283"/>
    <cellStyle name="20% - Accent4 24" xfId="5284"/>
    <cellStyle name="20% - Accent4 25" xfId="5285"/>
    <cellStyle name="20% - Accent4 26" xfId="5286"/>
    <cellStyle name="20% - Accent4 27" xfId="28616"/>
    <cellStyle name="20% - Accent4 27 2" xfId="46495"/>
    <cellStyle name="20% - Accent4 28" xfId="28634"/>
    <cellStyle name="20% - Accent4 3" xfId="263"/>
    <cellStyle name="20% - Accent4 3 10" xfId="5288"/>
    <cellStyle name="20% - Accent4 3 11" xfId="56688"/>
    <cellStyle name="20% - Accent4 3 12" xfId="5287"/>
    <cellStyle name="20% - Accent4 3 2" xfId="5289"/>
    <cellStyle name="20% - Accent4 3 2 2" xfId="10318"/>
    <cellStyle name="20% - Accent4 3 2 2 2" xfId="12746"/>
    <cellStyle name="20% - Accent4 3 2 2 2 2" xfId="23638"/>
    <cellStyle name="20% - Accent4 3 2 2 2 2 2" xfId="41516"/>
    <cellStyle name="20% - Accent4 3 2 2 2 3" xfId="32579"/>
    <cellStyle name="20% - Accent4 3 2 2 2 4" xfId="56142"/>
    <cellStyle name="20% - Accent4 3 2 2 3" xfId="14965"/>
    <cellStyle name="20% - Accent4 3 2 2 3 2" xfId="25857"/>
    <cellStyle name="20% - Accent4 3 2 2 3 2 2" xfId="43735"/>
    <cellStyle name="20% - Accent4 3 2 2 3 3" xfId="34798"/>
    <cellStyle name="20% - Accent4 3 2 2 4" xfId="17409"/>
    <cellStyle name="20% - Accent4 3 2 2 4 2" xfId="28076"/>
    <cellStyle name="20% - Accent4 3 2 2 4 2 2" xfId="45954"/>
    <cellStyle name="20% - Accent4 3 2 2 4 3" xfId="37017"/>
    <cellStyle name="20% - Accent4 3 2 2 5" xfId="21419"/>
    <cellStyle name="20% - Accent4 3 2 2 5 2" xfId="39297"/>
    <cellStyle name="20% - Accent4 3 2 2 6" xfId="30360"/>
    <cellStyle name="20% - Accent4 3 2 2 7" xfId="50808"/>
    <cellStyle name="20% - Accent4 3 2 3" xfId="9585"/>
    <cellStyle name="20% - Accent4 3 2 3 2" xfId="12013"/>
    <cellStyle name="20% - Accent4 3 2 3 2 2" xfId="22905"/>
    <cellStyle name="20% - Accent4 3 2 3 2 2 2" xfId="40783"/>
    <cellStyle name="20% - Accent4 3 2 3 2 3" xfId="31846"/>
    <cellStyle name="20% - Accent4 3 2 3 3" xfId="14232"/>
    <cellStyle name="20% - Accent4 3 2 3 3 2" xfId="25124"/>
    <cellStyle name="20% - Accent4 3 2 3 3 2 2" xfId="43002"/>
    <cellStyle name="20% - Accent4 3 2 3 3 3" xfId="34065"/>
    <cellStyle name="20% - Accent4 3 2 3 4" xfId="16676"/>
    <cellStyle name="20% - Accent4 3 2 3 4 2" xfId="27343"/>
    <cellStyle name="20% - Accent4 3 2 3 4 2 2" xfId="45221"/>
    <cellStyle name="20% - Accent4 3 2 3 4 3" xfId="36284"/>
    <cellStyle name="20% - Accent4 3 2 3 5" xfId="20686"/>
    <cellStyle name="20% - Accent4 3 2 3 5 2" xfId="38564"/>
    <cellStyle name="20% - Accent4 3 2 3 6" xfId="29627"/>
    <cellStyle name="20% - Accent4 3 2 3 7" xfId="53741"/>
    <cellStyle name="20% - Accent4 3 2 4" xfId="11063"/>
    <cellStyle name="20% - Accent4 3 2 4 2" xfId="22162"/>
    <cellStyle name="20% - Accent4 3 2 4 2 2" xfId="40040"/>
    <cellStyle name="20% - Accent4 3 2 4 3" xfId="31103"/>
    <cellStyle name="20% - Accent4 3 2 4 4" xfId="47649"/>
    <cellStyle name="20% - Accent4 3 2 5" xfId="13489"/>
    <cellStyle name="20% - Accent4 3 2 5 2" xfId="24381"/>
    <cellStyle name="20% - Accent4 3 2 5 2 2" xfId="42259"/>
    <cellStyle name="20% - Accent4 3 2 5 3" xfId="33322"/>
    <cellStyle name="20% - Accent4 3 2 6" xfId="15710"/>
    <cellStyle name="20% - Accent4 3 2 6 2" xfId="26600"/>
    <cellStyle name="20% - Accent4 3 2 6 2 2" xfId="44478"/>
    <cellStyle name="20% - Accent4 3 2 6 3" xfId="35541"/>
    <cellStyle name="20% - Accent4 3 2 7" xfId="19943"/>
    <cellStyle name="20% - Accent4 3 2 7 2" xfId="37821"/>
    <cellStyle name="20% - Accent4 3 2 8" xfId="28872"/>
    <cellStyle name="20% - Accent4 3 2 9" xfId="46833"/>
    <cellStyle name="20% - Accent4 3 3" xfId="5290"/>
    <cellStyle name="20% - Accent4 3 3 2" xfId="10319"/>
    <cellStyle name="20% - Accent4 3 3 2 2" xfId="12747"/>
    <cellStyle name="20% - Accent4 3 3 2 2 2" xfId="23639"/>
    <cellStyle name="20% - Accent4 3 3 2 2 2 2" xfId="41517"/>
    <cellStyle name="20% - Accent4 3 3 2 2 3" xfId="32580"/>
    <cellStyle name="20% - Accent4 3 3 2 2 4" xfId="56143"/>
    <cellStyle name="20% - Accent4 3 3 2 3" xfId="14966"/>
    <cellStyle name="20% - Accent4 3 3 2 3 2" xfId="25858"/>
    <cellStyle name="20% - Accent4 3 3 2 3 2 2" xfId="43736"/>
    <cellStyle name="20% - Accent4 3 3 2 3 3" xfId="34799"/>
    <cellStyle name="20% - Accent4 3 3 2 4" xfId="17410"/>
    <cellStyle name="20% - Accent4 3 3 2 4 2" xfId="28077"/>
    <cellStyle name="20% - Accent4 3 3 2 4 2 2" xfId="45955"/>
    <cellStyle name="20% - Accent4 3 3 2 4 3" xfId="37018"/>
    <cellStyle name="20% - Accent4 3 3 2 5" xfId="21420"/>
    <cellStyle name="20% - Accent4 3 3 2 5 2" xfId="39298"/>
    <cellStyle name="20% - Accent4 3 3 2 6" xfId="30361"/>
    <cellStyle name="20% - Accent4 3 3 2 7" xfId="50809"/>
    <cellStyle name="20% - Accent4 3 3 3" xfId="9586"/>
    <cellStyle name="20% - Accent4 3 3 3 2" xfId="12014"/>
    <cellStyle name="20% - Accent4 3 3 3 2 2" xfId="22906"/>
    <cellStyle name="20% - Accent4 3 3 3 2 2 2" xfId="40784"/>
    <cellStyle name="20% - Accent4 3 3 3 2 3" xfId="31847"/>
    <cellStyle name="20% - Accent4 3 3 3 3" xfId="14233"/>
    <cellStyle name="20% - Accent4 3 3 3 3 2" xfId="25125"/>
    <cellStyle name="20% - Accent4 3 3 3 3 2 2" xfId="43003"/>
    <cellStyle name="20% - Accent4 3 3 3 3 3" xfId="34066"/>
    <cellStyle name="20% - Accent4 3 3 3 4" xfId="16677"/>
    <cellStyle name="20% - Accent4 3 3 3 4 2" xfId="27344"/>
    <cellStyle name="20% - Accent4 3 3 3 4 2 2" xfId="45222"/>
    <cellStyle name="20% - Accent4 3 3 3 4 3" xfId="36285"/>
    <cellStyle name="20% - Accent4 3 3 3 5" xfId="20687"/>
    <cellStyle name="20% - Accent4 3 3 3 5 2" xfId="38565"/>
    <cellStyle name="20% - Accent4 3 3 3 6" xfId="29628"/>
    <cellStyle name="20% - Accent4 3 3 3 7" xfId="53742"/>
    <cellStyle name="20% - Accent4 3 3 4" xfId="11064"/>
    <cellStyle name="20% - Accent4 3 3 4 2" xfId="22163"/>
    <cellStyle name="20% - Accent4 3 3 4 2 2" xfId="40041"/>
    <cellStyle name="20% - Accent4 3 3 4 3" xfId="31104"/>
    <cellStyle name="20% - Accent4 3 3 4 4" xfId="47650"/>
    <cellStyle name="20% - Accent4 3 3 5" xfId="13490"/>
    <cellStyle name="20% - Accent4 3 3 5 2" xfId="24382"/>
    <cellStyle name="20% - Accent4 3 3 5 2 2" xfId="42260"/>
    <cellStyle name="20% - Accent4 3 3 5 3" xfId="33323"/>
    <cellStyle name="20% - Accent4 3 3 6" xfId="15711"/>
    <cellStyle name="20% - Accent4 3 3 6 2" xfId="26601"/>
    <cellStyle name="20% - Accent4 3 3 6 2 2" xfId="44479"/>
    <cellStyle name="20% - Accent4 3 3 6 3" xfId="35542"/>
    <cellStyle name="20% - Accent4 3 3 7" xfId="19944"/>
    <cellStyle name="20% - Accent4 3 3 7 2" xfId="37822"/>
    <cellStyle name="20% - Accent4 3 3 8" xfId="28873"/>
    <cellStyle name="20% - Accent4 3 3 9" xfId="46834"/>
    <cellStyle name="20% - Accent4 3 4" xfId="5291"/>
    <cellStyle name="20% - Accent4 3 4 2" xfId="10320"/>
    <cellStyle name="20% - Accent4 3 4 2 2" xfId="12748"/>
    <cellStyle name="20% - Accent4 3 4 2 2 2" xfId="23640"/>
    <cellStyle name="20% - Accent4 3 4 2 2 2 2" xfId="41518"/>
    <cellStyle name="20% - Accent4 3 4 2 2 3" xfId="32581"/>
    <cellStyle name="20% - Accent4 3 4 2 2 4" xfId="56144"/>
    <cellStyle name="20% - Accent4 3 4 2 3" xfId="14967"/>
    <cellStyle name="20% - Accent4 3 4 2 3 2" xfId="25859"/>
    <cellStyle name="20% - Accent4 3 4 2 3 2 2" xfId="43737"/>
    <cellStyle name="20% - Accent4 3 4 2 3 3" xfId="34800"/>
    <cellStyle name="20% - Accent4 3 4 2 4" xfId="17411"/>
    <cellStyle name="20% - Accent4 3 4 2 4 2" xfId="28078"/>
    <cellStyle name="20% - Accent4 3 4 2 4 2 2" xfId="45956"/>
    <cellStyle name="20% - Accent4 3 4 2 4 3" xfId="37019"/>
    <cellStyle name="20% - Accent4 3 4 2 5" xfId="21421"/>
    <cellStyle name="20% - Accent4 3 4 2 5 2" xfId="39299"/>
    <cellStyle name="20% - Accent4 3 4 2 6" xfId="30362"/>
    <cellStyle name="20% - Accent4 3 4 2 7" xfId="50810"/>
    <cellStyle name="20% - Accent4 3 4 3" xfId="9587"/>
    <cellStyle name="20% - Accent4 3 4 3 2" xfId="12015"/>
    <cellStyle name="20% - Accent4 3 4 3 2 2" xfId="22907"/>
    <cellStyle name="20% - Accent4 3 4 3 2 2 2" xfId="40785"/>
    <cellStyle name="20% - Accent4 3 4 3 2 3" xfId="31848"/>
    <cellStyle name="20% - Accent4 3 4 3 3" xfId="14234"/>
    <cellStyle name="20% - Accent4 3 4 3 3 2" xfId="25126"/>
    <cellStyle name="20% - Accent4 3 4 3 3 2 2" xfId="43004"/>
    <cellStyle name="20% - Accent4 3 4 3 3 3" xfId="34067"/>
    <cellStyle name="20% - Accent4 3 4 3 4" xfId="16678"/>
    <cellStyle name="20% - Accent4 3 4 3 4 2" xfId="27345"/>
    <cellStyle name="20% - Accent4 3 4 3 4 2 2" xfId="45223"/>
    <cellStyle name="20% - Accent4 3 4 3 4 3" xfId="36286"/>
    <cellStyle name="20% - Accent4 3 4 3 5" xfId="20688"/>
    <cellStyle name="20% - Accent4 3 4 3 5 2" xfId="38566"/>
    <cellStyle name="20% - Accent4 3 4 3 6" xfId="29629"/>
    <cellStyle name="20% - Accent4 3 4 3 7" xfId="53743"/>
    <cellStyle name="20% - Accent4 3 4 4" xfId="11065"/>
    <cellStyle name="20% - Accent4 3 4 4 2" xfId="22164"/>
    <cellStyle name="20% - Accent4 3 4 4 2 2" xfId="40042"/>
    <cellStyle name="20% - Accent4 3 4 4 3" xfId="31105"/>
    <cellStyle name="20% - Accent4 3 4 4 4" xfId="47651"/>
    <cellStyle name="20% - Accent4 3 4 5" xfId="13491"/>
    <cellStyle name="20% - Accent4 3 4 5 2" xfId="24383"/>
    <cellStyle name="20% - Accent4 3 4 5 2 2" xfId="42261"/>
    <cellStyle name="20% - Accent4 3 4 5 3" xfId="33324"/>
    <cellStyle name="20% - Accent4 3 4 6" xfId="15712"/>
    <cellStyle name="20% - Accent4 3 4 6 2" xfId="26602"/>
    <cellStyle name="20% - Accent4 3 4 6 2 2" xfId="44480"/>
    <cellStyle name="20% - Accent4 3 4 6 3" xfId="35543"/>
    <cellStyle name="20% - Accent4 3 4 7" xfId="19945"/>
    <cellStyle name="20% - Accent4 3 4 7 2" xfId="37823"/>
    <cellStyle name="20% - Accent4 3 4 8" xfId="28874"/>
    <cellStyle name="20% - Accent4 3 4 9" xfId="46835"/>
    <cellStyle name="20% - Accent4 3 5" xfId="5292"/>
    <cellStyle name="20% - Accent4 3 5 2" xfId="10321"/>
    <cellStyle name="20% - Accent4 3 5 2 2" xfId="12749"/>
    <cellStyle name="20% - Accent4 3 5 2 2 2" xfId="23641"/>
    <cellStyle name="20% - Accent4 3 5 2 2 2 2" xfId="41519"/>
    <cellStyle name="20% - Accent4 3 5 2 2 3" xfId="32582"/>
    <cellStyle name="20% - Accent4 3 5 2 2 4" xfId="56145"/>
    <cellStyle name="20% - Accent4 3 5 2 3" xfId="14968"/>
    <cellStyle name="20% - Accent4 3 5 2 3 2" xfId="25860"/>
    <cellStyle name="20% - Accent4 3 5 2 3 2 2" xfId="43738"/>
    <cellStyle name="20% - Accent4 3 5 2 3 3" xfId="34801"/>
    <cellStyle name="20% - Accent4 3 5 2 4" xfId="17412"/>
    <cellStyle name="20% - Accent4 3 5 2 4 2" xfId="28079"/>
    <cellStyle name="20% - Accent4 3 5 2 4 2 2" xfId="45957"/>
    <cellStyle name="20% - Accent4 3 5 2 4 3" xfId="37020"/>
    <cellStyle name="20% - Accent4 3 5 2 5" xfId="21422"/>
    <cellStyle name="20% - Accent4 3 5 2 5 2" xfId="39300"/>
    <cellStyle name="20% - Accent4 3 5 2 6" xfId="30363"/>
    <cellStyle name="20% - Accent4 3 5 2 7" xfId="50811"/>
    <cellStyle name="20% - Accent4 3 5 3" xfId="9588"/>
    <cellStyle name="20% - Accent4 3 5 3 2" xfId="12016"/>
    <cellStyle name="20% - Accent4 3 5 3 2 2" xfId="22908"/>
    <cellStyle name="20% - Accent4 3 5 3 2 2 2" xfId="40786"/>
    <cellStyle name="20% - Accent4 3 5 3 2 3" xfId="31849"/>
    <cellStyle name="20% - Accent4 3 5 3 3" xfId="14235"/>
    <cellStyle name="20% - Accent4 3 5 3 3 2" xfId="25127"/>
    <cellStyle name="20% - Accent4 3 5 3 3 2 2" xfId="43005"/>
    <cellStyle name="20% - Accent4 3 5 3 3 3" xfId="34068"/>
    <cellStyle name="20% - Accent4 3 5 3 4" xfId="16679"/>
    <cellStyle name="20% - Accent4 3 5 3 4 2" xfId="27346"/>
    <cellStyle name="20% - Accent4 3 5 3 4 2 2" xfId="45224"/>
    <cellStyle name="20% - Accent4 3 5 3 4 3" xfId="36287"/>
    <cellStyle name="20% - Accent4 3 5 3 5" xfId="20689"/>
    <cellStyle name="20% - Accent4 3 5 3 5 2" xfId="38567"/>
    <cellStyle name="20% - Accent4 3 5 3 6" xfId="29630"/>
    <cellStyle name="20% - Accent4 3 5 3 7" xfId="53744"/>
    <cellStyle name="20% - Accent4 3 5 4" xfId="11066"/>
    <cellStyle name="20% - Accent4 3 5 4 2" xfId="22165"/>
    <cellStyle name="20% - Accent4 3 5 4 2 2" xfId="40043"/>
    <cellStyle name="20% - Accent4 3 5 4 3" xfId="31106"/>
    <cellStyle name="20% - Accent4 3 5 4 4" xfId="47652"/>
    <cellStyle name="20% - Accent4 3 5 5" xfId="13492"/>
    <cellStyle name="20% - Accent4 3 5 5 2" xfId="24384"/>
    <cellStyle name="20% - Accent4 3 5 5 2 2" xfId="42262"/>
    <cellStyle name="20% - Accent4 3 5 5 3" xfId="33325"/>
    <cellStyle name="20% - Accent4 3 5 6" xfId="15713"/>
    <cellStyle name="20% - Accent4 3 5 6 2" xfId="26603"/>
    <cellStyle name="20% - Accent4 3 5 6 2 2" xfId="44481"/>
    <cellStyle name="20% - Accent4 3 5 6 3" xfId="35544"/>
    <cellStyle name="20% - Accent4 3 5 7" xfId="19946"/>
    <cellStyle name="20% - Accent4 3 5 7 2" xfId="37824"/>
    <cellStyle name="20% - Accent4 3 5 8" xfId="28875"/>
    <cellStyle name="20% - Accent4 3 5 9" xfId="46836"/>
    <cellStyle name="20% - Accent4 3 6" xfId="5293"/>
    <cellStyle name="20% - Accent4 3 7" xfId="5294"/>
    <cellStyle name="20% - Accent4 3 8" xfId="5295"/>
    <cellStyle name="20% - Accent4 3 9" xfId="5296"/>
    <cellStyle name="20% - Accent4 4" xfId="5297"/>
    <cellStyle name="20% - Accent4 4 2" xfId="5298"/>
    <cellStyle name="20% - Accent4 4 3" xfId="5299"/>
    <cellStyle name="20% - Accent4 4 4" xfId="5300"/>
    <cellStyle name="20% - Accent4 4 5" xfId="5301"/>
    <cellStyle name="20% - Accent4 4 6" xfId="5302"/>
    <cellStyle name="20% - Accent4 5" xfId="5303"/>
    <cellStyle name="20% - Accent4 5 2" xfId="5304"/>
    <cellStyle name="20% - Accent4 5 3" xfId="5305"/>
    <cellStyle name="20% - Accent4 5 4" xfId="5306"/>
    <cellStyle name="20% - Accent4 5 5" xfId="5307"/>
    <cellStyle name="20% - Accent4 5 6" xfId="5308"/>
    <cellStyle name="20% - Accent4 6" xfId="5309"/>
    <cellStyle name="20% - Accent4 6 2" xfId="5310"/>
    <cellStyle name="20% - Accent4 6 3" xfId="5311"/>
    <cellStyle name="20% - Accent4 6 4" xfId="5312"/>
    <cellStyle name="20% - Accent4 6 5" xfId="5313"/>
    <cellStyle name="20% - Accent4 6 6" xfId="5314"/>
    <cellStyle name="20% - Accent4 7" xfId="5315"/>
    <cellStyle name="20% - Accent4 7 10" xfId="13493"/>
    <cellStyle name="20% - Accent4 7 10 2" xfId="24385"/>
    <cellStyle name="20% - Accent4 7 10 2 2" xfId="42263"/>
    <cellStyle name="20% - Accent4 7 10 3" xfId="33326"/>
    <cellStyle name="20% - Accent4 7 11" xfId="15714"/>
    <cellStyle name="20% - Accent4 7 11 2" xfId="26604"/>
    <cellStyle name="20% - Accent4 7 11 2 2" xfId="44482"/>
    <cellStyle name="20% - Accent4 7 11 3" xfId="35545"/>
    <cellStyle name="20% - Accent4 7 12" xfId="19947"/>
    <cellStyle name="20% - Accent4 7 12 2" xfId="37825"/>
    <cellStyle name="20% - Accent4 7 13" xfId="28876"/>
    <cellStyle name="20% - Accent4 7 14" xfId="46837"/>
    <cellStyle name="20% - Accent4 7 2" xfId="5316"/>
    <cellStyle name="20% - Accent4 7 3" xfId="5317"/>
    <cellStyle name="20% - Accent4 7 4" xfId="5318"/>
    <cellStyle name="20% - Accent4 7 5" xfId="5319"/>
    <cellStyle name="20% - Accent4 7 6" xfId="5320"/>
    <cellStyle name="20% - Accent4 7 7" xfId="10322"/>
    <cellStyle name="20% - Accent4 7 7 2" xfId="12750"/>
    <cellStyle name="20% - Accent4 7 7 2 2" xfId="23642"/>
    <cellStyle name="20% - Accent4 7 7 2 2 2" xfId="41520"/>
    <cellStyle name="20% - Accent4 7 7 2 3" xfId="32583"/>
    <cellStyle name="20% - Accent4 7 7 2 4" xfId="56146"/>
    <cellStyle name="20% - Accent4 7 7 3" xfId="14969"/>
    <cellStyle name="20% - Accent4 7 7 3 2" xfId="25861"/>
    <cellStyle name="20% - Accent4 7 7 3 2 2" xfId="43739"/>
    <cellStyle name="20% - Accent4 7 7 3 3" xfId="34802"/>
    <cellStyle name="20% - Accent4 7 7 4" xfId="17413"/>
    <cellStyle name="20% - Accent4 7 7 4 2" xfId="28080"/>
    <cellStyle name="20% - Accent4 7 7 4 2 2" xfId="45958"/>
    <cellStyle name="20% - Accent4 7 7 4 3" xfId="37021"/>
    <cellStyle name="20% - Accent4 7 7 5" xfId="21423"/>
    <cellStyle name="20% - Accent4 7 7 5 2" xfId="39301"/>
    <cellStyle name="20% - Accent4 7 7 6" xfId="30364"/>
    <cellStyle name="20% - Accent4 7 7 7" xfId="50812"/>
    <cellStyle name="20% - Accent4 7 8" xfId="9589"/>
    <cellStyle name="20% - Accent4 7 8 2" xfId="12017"/>
    <cellStyle name="20% - Accent4 7 8 2 2" xfId="22909"/>
    <cellStyle name="20% - Accent4 7 8 2 2 2" xfId="40787"/>
    <cellStyle name="20% - Accent4 7 8 2 3" xfId="31850"/>
    <cellStyle name="20% - Accent4 7 8 3" xfId="14236"/>
    <cellStyle name="20% - Accent4 7 8 3 2" xfId="25128"/>
    <cellStyle name="20% - Accent4 7 8 3 2 2" xfId="43006"/>
    <cellStyle name="20% - Accent4 7 8 3 3" xfId="34069"/>
    <cellStyle name="20% - Accent4 7 8 4" xfId="16680"/>
    <cellStyle name="20% - Accent4 7 8 4 2" xfId="27347"/>
    <cellStyle name="20% - Accent4 7 8 4 2 2" xfId="45225"/>
    <cellStyle name="20% - Accent4 7 8 4 3" xfId="36288"/>
    <cellStyle name="20% - Accent4 7 8 5" xfId="20690"/>
    <cellStyle name="20% - Accent4 7 8 5 2" xfId="38568"/>
    <cellStyle name="20% - Accent4 7 8 6" xfId="29631"/>
    <cellStyle name="20% - Accent4 7 8 7" xfId="53747"/>
    <cellStyle name="20% - Accent4 7 9" xfId="11067"/>
    <cellStyle name="20% - Accent4 7 9 2" xfId="22166"/>
    <cellStyle name="20% - Accent4 7 9 2 2" xfId="40044"/>
    <cellStyle name="20% - Accent4 7 9 3" xfId="31107"/>
    <cellStyle name="20% - Accent4 7 9 4" xfId="47654"/>
    <cellStyle name="20% - Accent4 8" xfId="5321"/>
    <cellStyle name="20% - Accent4 8 2" xfId="5322"/>
    <cellStyle name="20% - Accent4 8 3" xfId="5323"/>
    <cellStyle name="20% - Accent4 8 4" xfId="5324"/>
    <cellStyle name="20% - Accent4 8 5" xfId="5325"/>
    <cellStyle name="20% - Accent4 8 6" xfId="5326"/>
    <cellStyle name="20% - Accent4 9" xfId="5327"/>
    <cellStyle name="20% - Accent4 9 2" xfId="5328"/>
    <cellStyle name="20% - Accent4 9 3" xfId="5329"/>
    <cellStyle name="20% - Accent4 9 4" xfId="5330"/>
    <cellStyle name="20% - Accent4 9 5" xfId="5331"/>
    <cellStyle name="20% - Accent5" xfId="29" builtinId="46" customBuiltin="1"/>
    <cellStyle name="20% - Accent5 10" xfId="5332"/>
    <cellStyle name="20% - Accent5 11" xfId="5333"/>
    <cellStyle name="20% - Accent5 12" xfId="5334"/>
    <cellStyle name="20% - Accent5 13" xfId="5335"/>
    <cellStyle name="20% - Accent5 14" xfId="5336"/>
    <cellStyle name="20% - Accent5 15" xfId="5337"/>
    <cellStyle name="20% - Accent5 16" xfId="5338"/>
    <cellStyle name="20% - Accent5 17" xfId="10101"/>
    <cellStyle name="20% - Accent5 17 2" xfId="12529"/>
    <cellStyle name="20% - Accent5 17 2 2" xfId="23421"/>
    <cellStyle name="20% - Accent5 17 2 2 2" xfId="41299"/>
    <cellStyle name="20% - Accent5 17 2 2 3" xfId="55912"/>
    <cellStyle name="20% - Accent5 17 2 3" xfId="32362"/>
    <cellStyle name="20% - Accent5 17 2 4" xfId="50552"/>
    <cellStyle name="20% - Accent5 17 3" xfId="14748"/>
    <cellStyle name="20% - Accent5 17 3 2" xfId="25640"/>
    <cellStyle name="20% - Accent5 17 3 2 2" xfId="43518"/>
    <cellStyle name="20% - Accent5 17 3 3" xfId="34581"/>
    <cellStyle name="20% - Accent5 17 3 4" xfId="53456"/>
    <cellStyle name="20% - Accent5 17 4" xfId="17192"/>
    <cellStyle name="20% - Accent5 17 4 2" xfId="27859"/>
    <cellStyle name="20% - Accent5 17 4 2 2" xfId="45737"/>
    <cellStyle name="20% - Accent5 17 4 3" xfId="36800"/>
    <cellStyle name="20% - Accent5 17 4 4" xfId="47396"/>
    <cellStyle name="20% - Accent5 17 5" xfId="21202"/>
    <cellStyle name="20% - Accent5 17 5 2" xfId="39080"/>
    <cellStyle name="20% - Accent5 17 6" xfId="30143"/>
    <cellStyle name="20% - Accent5 17 7" xfId="46602"/>
    <cellStyle name="20% - Accent5 18" xfId="9368"/>
    <cellStyle name="20% - Accent5 18 2" xfId="11796"/>
    <cellStyle name="20% - Accent5 18 2 2" xfId="22688"/>
    <cellStyle name="20% - Accent5 18 2 2 2" xfId="40566"/>
    <cellStyle name="20% - Accent5 18 2 3" xfId="31629"/>
    <cellStyle name="20% - Accent5 18 2 4" xfId="55909"/>
    <cellStyle name="20% - Accent5 18 3" xfId="14015"/>
    <cellStyle name="20% - Accent5 18 3 2" xfId="24907"/>
    <cellStyle name="20% - Accent5 18 3 2 2" xfId="42785"/>
    <cellStyle name="20% - Accent5 18 3 3" xfId="33848"/>
    <cellStyle name="20% - Accent5 18 4" xfId="16459"/>
    <cellStyle name="20% - Accent5 18 4 2" xfId="27126"/>
    <cellStyle name="20% - Accent5 18 4 2 2" xfId="45004"/>
    <cellStyle name="20% - Accent5 18 4 3" xfId="36067"/>
    <cellStyle name="20% - Accent5 18 5" xfId="20469"/>
    <cellStyle name="20% - Accent5 18 5 2" xfId="38347"/>
    <cellStyle name="20% - Accent5 18 6" xfId="29410"/>
    <cellStyle name="20% - Accent5 18 7" xfId="50542"/>
    <cellStyle name="20% - Accent5 19" xfId="10844"/>
    <cellStyle name="20% - Accent5 19 2" xfId="21945"/>
    <cellStyle name="20% - Accent5 19 2 2" xfId="39823"/>
    <cellStyle name="20% - Accent5 19 3" xfId="30886"/>
    <cellStyle name="20% - Accent5 19 4" xfId="53451"/>
    <cellStyle name="20% - Accent5 2" xfId="40"/>
    <cellStyle name="20% - Accent5 2 10" xfId="5339"/>
    <cellStyle name="20% - Accent5 2 10 2" xfId="10323"/>
    <cellStyle name="20% - Accent5 2 10 2 2" xfId="12751"/>
    <cellStyle name="20% - Accent5 2 10 2 2 2" xfId="23643"/>
    <cellStyle name="20% - Accent5 2 10 2 2 2 2" xfId="41521"/>
    <cellStyle name="20% - Accent5 2 10 2 2 3" xfId="32584"/>
    <cellStyle name="20% - Accent5 2 10 2 2 4" xfId="56147"/>
    <cellStyle name="20% - Accent5 2 10 2 3" xfId="14970"/>
    <cellStyle name="20% - Accent5 2 10 2 3 2" xfId="25862"/>
    <cellStyle name="20% - Accent5 2 10 2 3 2 2" xfId="43740"/>
    <cellStyle name="20% - Accent5 2 10 2 3 3" xfId="34803"/>
    <cellStyle name="20% - Accent5 2 10 2 4" xfId="17414"/>
    <cellStyle name="20% - Accent5 2 10 2 4 2" xfId="28081"/>
    <cellStyle name="20% - Accent5 2 10 2 4 2 2" xfId="45959"/>
    <cellStyle name="20% - Accent5 2 10 2 4 3" xfId="37022"/>
    <cellStyle name="20% - Accent5 2 10 2 5" xfId="21424"/>
    <cellStyle name="20% - Accent5 2 10 2 5 2" xfId="39302"/>
    <cellStyle name="20% - Accent5 2 10 2 6" xfId="30365"/>
    <cellStyle name="20% - Accent5 2 10 2 7" xfId="50813"/>
    <cellStyle name="20% - Accent5 2 10 3" xfId="9590"/>
    <cellStyle name="20% - Accent5 2 10 3 2" xfId="12018"/>
    <cellStyle name="20% - Accent5 2 10 3 2 2" xfId="22910"/>
    <cellStyle name="20% - Accent5 2 10 3 2 2 2" xfId="40788"/>
    <cellStyle name="20% - Accent5 2 10 3 2 3" xfId="31851"/>
    <cellStyle name="20% - Accent5 2 10 3 3" xfId="14237"/>
    <cellStyle name="20% - Accent5 2 10 3 3 2" xfId="25129"/>
    <cellStyle name="20% - Accent5 2 10 3 3 2 2" xfId="43007"/>
    <cellStyle name="20% - Accent5 2 10 3 3 3" xfId="34070"/>
    <cellStyle name="20% - Accent5 2 10 3 4" xfId="16681"/>
    <cellStyle name="20% - Accent5 2 10 3 4 2" xfId="27348"/>
    <cellStyle name="20% - Accent5 2 10 3 4 2 2" xfId="45226"/>
    <cellStyle name="20% - Accent5 2 10 3 4 3" xfId="36289"/>
    <cellStyle name="20% - Accent5 2 10 3 5" xfId="20691"/>
    <cellStyle name="20% - Accent5 2 10 3 5 2" xfId="38569"/>
    <cellStyle name="20% - Accent5 2 10 3 6" xfId="29632"/>
    <cellStyle name="20% - Accent5 2 10 3 7" xfId="53748"/>
    <cellStyle name="20% - Accent5 2 10 4" xfId="11068"/>
    <cellStyle name="20% - Accent5 2 10 4 2" xfId="22167"/>
    <cellStyle name="20% - Accent5 2 10 4 2 2" xfId="40045"/>
    <cellStyle name="20% - Accent5 2 10 4 3" xfId="31108"/>
    <cellStyle name="20% - Accent5 2 10 4 4" xfId="47656"/>
    <cellStyle name="20% - Accent5 2 10 5" xfId="13494"/>
    <cellStyle name="20% - Accent5 2 10 5 2" xfId="24386"/>
    <cellStyle name="20% - Accent5 2 10 5 2 2" xfId="42264"/>
    <cellStyle name="20% - Accent5 2 10 5 3" xfId="33327"/>
    <cellStyle name="20% - Accent5 2 10 6" xfId="15715"/>
    <cellStyle name="20% - Accent5 2 10 6 2" xfId="26605"/>
    <cellStyle name="20% - Accent5 2 10 6 2 2" xfId="44483"/>
    <cellStyle name="20% - Accent5 2 10 6 3" xfId="35546"/>
    <cellStyle name="20% - Accent5 2 10 7" xfId="19948"/>
    <cellStyle name="20% - Accent5 2 10 7 2" xfId="37826"/>
    <cellStyle name="20% - Accent5 2 10 8" xfId="28877"/>
    <cellStyle name="20% - Accent5 2 10 9" xfId="46838"/>
    <cellStyle name="20% - Accent5 2 11" xfId="5340"/>
    <cellStyle name="20% - Accent5 2 11 2" xfId="5341"/>
    <cellStyle name="20% - Accent5 2 11 2 2" xfId="10324"/>
    <cellStyle name="20% - Accent5 2 11 2 2 2" xfId="12752"/>
    <cellStyle name="20% - Accent5 2 11 2 2 2 2" xfId="23644"/>
    <cellStyle name="20% - Accent5 2 11 2 2 2 2 2" xfId="41522"/>
    <cellStyle name="20% - Accent5 2 11 2 2 2 3" xfId="32585"/>
    <cellStyle name="20% - Accent5 2 11 2 2 2 4" xfId="56148"/>
    <cellStyle name="20% - Accent5 2 11 2 2 3" xfId="14971"/>
    <cellStyle name="20% - Accent5 2 11 2 2 3 2" xfId="25863"/>
    <cellStyle name="20% - Accent5 2 11 2 2 3 2 2" xfId="43741"/>
    <cellStyle name="20% - Accent5 2 11 2 2 3 3" xfId="34804"/>
    <cellStyle name="20% - Accent5 2 11 2 2 4" xfId="17415"/>
    <cellStyle name="20% - Accent5 2 11 2 2 4 2" xfId="28082"/>
    <cellStyle name="20% - Accent5 2 11 2 2 4 2 2" xfId="45960"/>
    <cellStyle name="20% - Accent5 2 11 2 2 4 3" xfId="37023"/>
    <cellStyle name="20% - Accent5 2 11 2 2 5" xfId="21425"/>
    <cellStyle name="20% - Accent5 2 11 2 2 5 2" xfId="39303"/>
    <cellStyle name="20% - Accent5 2 11 2 2 6" xfId="30366"/>
    <cellStyle name="20% - Accent5 2 11 2 2 7" xfId="50814"/>
    <cellStyle name="20% - Accent5 2 11 2 3" xfId="9591"/>
    <cellStyle name="20% - Accent5 2 11 2 3 2" xfId="12019"/>
    <cellStyle name="20% - Accent5 2 11 2 3 2 2" xfId="22911"/>
    <cellStyle name="20% - Accent5 2 11 2 3 2 2 2" xfId="40789"/>
    <cellStyle name="20% - Accent5 2 11 2 3 2 3" xfId="31852"/>
    <cellStyle name="20% - Accent5 2 11 2 3 3" xfId="14238"/>
    <cellStyle name="20% - Accent5 2 11 2 3 3 2" xfId="25130"/>
    <cellStyle name="20% - Accent5 2 11 2 3 3 2 2" xfId="43008"/>
    <cellStyle name="20% - Accent5 2 11 2 3 3 3" xfId="34071"/>
    <cellStyle name="20% - Accent5 2 11 2 3 4" xfId="16682"/>
    <cellStyle name="20% - Accent5 2 11 2 3 4 2" xfId="27349"/>
    <cellStyle name="20% - Accent5 2 11 2 3 4 2 2" xfId="45227"/>
    <cellStyle name="20% - Accent5 2 11 2 3 4 3" xfId="36290"/>
    <cellStyle name="20% - Accent5 2 11 2 3 5" xfId="20692"/>
    <cellStyle name="20% - Accent5 2 11 2 3 5 2" xfId="38570"/>
    <cellStyle name="20% - Accent5 2 11 2 3 6" xfId="29633"/>
    <cellStyle name="20% - Accent5 2 11 2 3 7" xfId="53749"/>
    <cellStyle name="20% - Accent5 2 11 2 4" xfId="11069"/>
    <cellStyle name="20% - Accent5 2 11 2 4 2" xfId="22168"/>
    <cellStyle name="20% - Accent5 2 11 2 4 2 2" xfId="40046"/>
    <cellStyle name="20% - Accent5 2 11 2 4 3" xfId="31109"/>
    <cellStyle name="20% - Accent5 2 11 2 4 4" xfId="47657"/>
    <cellStyle name="20% - Accent5 2 11 2 5" xfId="13495"/>
    <cellStyle name="20% - Accent5 2 11 2 5 2" xfId="24387"/>
    <cellStyle name="20% - Accent5 2 11 2 5 2 2" xfId="42265"/>
    <cellStyle name="20% - Accent5 2 11 2 5 3" xfId="33328"/>
    <cellStyle name="20% - Accent5 2 11 2 6" xfId="15716"/>
    <cellStyle name="20% - Accent5 2 11 2 6 2" xfId="26606"/>
    <cellStyle name="20% - Accent5 2 11 2 6 2 2" xfId="44484"/>
    <cellStyle name="20% - Accent5 2 11 2 6 3" xfId="35547"/>
    <cellStyle name="20% - Accent5 2 11 2 7" xfId="19949"/>
    <cellStyle name="20% - Accent5 2 11 2 7 2" xfId="37827"/>
    <cellStyle name="20% - Accent5 2 11 2 8" xfId="28878"/>
    <cellStyle name="20% - Accent5 2 11 2 9" xfId="46839"/>
    <cellStyle name="20% - Accent5 2 11 3" xfId="5342"/>
    <cellStyle name="20% - Accent5 2 11 3 2" xfId="10325"/>
    <cellStyle name="20% - Accent5 2 11 3 2 2" xfId="12753"/>
    <cellStyle name="20% - Accent5 2 11 3 2 2 2" xfId="23645"/>
    <cellStyle name="20% - Accent5 2 11 3 2 2 2 2" xfId="41523"/>
    <cellStyle name="20% - Accent5 2 11 3 2 2 3" xfId="32586"/>
    <cellStyle name="20% - Accent5 2 11 3 2 2 4" xfId="56149"/>
    <cellStyle name="20% - Accent5 2 11 3 2 3" xfId="14972"/>
    <cellStyle name="20% - Accent5 2 11 3 2 3 2" xfId="25864"/>
    <cellStyle name="20% - Accent5 2 11 3 2 3 2 2" xfId="43742"/>
    <cellStyle name="20% - Accent5 2 11 3 2 3 3" xfId="34805"/>
    <cellStyle name="20% - Accent5 2 11 3 2 4" xfId="17416"/>
    <cellStyle name="20% - Accent5 2 11 3 2 4 2" xfId="28083"/>
    <cellStyle name="20% - Accent5 2 11 3 2 4 2 2" xfId="45961"/>
    <cellStyle name="20% - Accent5 2 11 3 2 4 3" xfId="37024"/>
    <cellStyle name="20% - Accent5 2 11 3 2 5" xfId="21426"/>
    <cellStyle name="20% - Accent5 2 11 3 2 5 2" xfId="39304"/>
    <cellStyle name="20% - Accent5 2 11 3 2 6" xfId="30367"/>
    <cellStyle name="20% - Accent5 2 11 3 2 7" xfId="50815"/>
    <cellStyle name="20% - Accent5 2 11 3 3" xfId="9592"/>
    <cellStyle name="20% - Accent5 2 11 3 3 2" xfId="12020"/>
    <cellStyle name="20% - Accent5 2 11 3 3 2 2" xfId="22912"/>
    <cellStyle name="20% - Accent5 2 11 3 3 2 2 2" xfId="40790"/>
    <cellStyle name="20% - Accent5 2 11 3 3 2 3" xfId="31853"/>
    <cellStyle name="20% - Accent5 2 11 3 3 3" xfId="14239"/>
    <cellStyle name="20% - Accent5 2 11 3 3 3 2" xfId="25131"/>
    <cellStyle name="20% - Accent5 2 11 3 3 3 2 2" xfId="43009"/>
    <cellStyle name="20% - Accent5 2 11 3 3 3 3" xfId="34072"/>
    <cellStyle name="20% - Accent5 2 11 3 3 4" xfId="16683"/>
    <cellStyle name="20% - Accent5 2 11 3 3 4 2" xfId="27350"/>
    <cellStyle name="20% - Accent5 2 11 3 3 4 2 2" xfId="45228"/>
    <cellStyle name="20% - Accent5 2 11 3 3 4 3" xfId="36291"/>
    <cellStyle name="20% - Accent5 2 11 3 3 5" xfId="20693"/>
    <cellStyle name="20% - Accent5 2 11 3 3 5 2" xfId="38571"/>
    <cellStyle name="20% - Accent5 2 11 3 3 6" xfId="29634"/>
    <cellStyle name="20% - Accent5 2 11 3 3 7" xfId="53750"/>
    <cellStyle name="20% - Accent5 2 11 3 4" xfId="11070"/>
    <cellStyle name="20% - Accent5 2 11 3 4 2" xfId="22169"/>
    <cellStyle name="20% - Accent5 2 11 3 4 2 2" xfId="40047"/>
    <cellStyle name="20% - Accent5 2 11 3 4 3" xfId="31110"/>
    <cellStyle name="20% - Accent5 2 11 3 4 4" xfId="47658"/>
    <cellStyle name="20% - Accent5 2 11 3 5" xfId="13496"/>
    <cellStyle name="20% - Accent5 2 11 3 5 2" xfId="24388"/>
    <cellStyle name="20% - Accent5 2 11 3 5 2 2" xfId="42266"/>
    <cellStyle name="20% - Accent5 2 11 3 5 3" xfId="33329"/>
    <cellStyle name="20% - Accent5 2 11 3 6" xfId="15717"/>
    <cellStyle name="20% - Accent5 2 11 3 6 2" xfId="26607"/>
    <cellStyle name="20% - Accent5 2 11 3 6 2 2" xfId="44485"/>
    <cellStyle name="20% - Accent5 2 11 3 6 3" xfId="35548"/>
    <cellStyle name="20% - Accent5 2 11 3 7" xfId="19950"/>
    <cellStyle name="20% - Accent5 2 11 3 7 2" xfId="37828"/>
    <cellStyle name="20% - Accent5 2 11 3 8" xfId="28879"/>
    <cellStyle name="20% - Accent5 2 11 3 9" xfId="46840"/>
    <cellStyle name="20% - Accent5 2 11 4" xfId="5343"/>
    <cellStyle name="20% - Accent5 2 11 4 2" xfId="10326"/>
    <cellStyle name="20% - Accent5 2 11 4 2 2" xfId="12754"/>
    <cellStyle name="20% - Accent5 2 11 4 2 2 2" xfId="23646"/>
    <cellStyle name="20% - Accent5 2 11 4 2 2 2 2" xfId="41524"/>
    <cellStyle name="20% - Accent5 2 11 4 2 2 3" xfId="32587"/>
    <cellStyle name="20% - Accent5 2 11 4 2 2 4" xfId="56150"/>
    <cellStyle name="20% - Accent5 2 11 4 2 3" xfId="14973"/>
    <cellStyle name="20% - Accent5 2 11 4 2 3 2" xfId="25865"/>
    <cellStyle name="20% - Accent5 2 11 4 2 3 2 2" xfId="43743"/>
    <cellStyle name="20% - Accent5 2 11 4 2 3 3" xfId="34806"/>
    <cellStyle name="20% - Accent5 2 11 4 2 4" xfId="17417"/>
    <cellStyle name="20% - Accent5 2 11 4 2 4 2" xfId="28084"/>
    <cellStyle name="20% - Accent5 2 11 4 2 4 2 2" xfId="45962"/>
    <cellStyle name="20% - Accent5 2 11 4 2 4 3" xfId="37025"/>
    <cellStyle name="20% - Accent5 2 11 4 2 5" xfId="21427"/>
    <cellStyle name="20% - Accent5 2 11 4 2 5 2" xfId="39305"/>
    <cellStyle name="20% - Accent5 2 11 4 2 6" xfId="30368"/>
    <cellStyle name="20% - Accent5 2 11 4 2 7" xfId="50816"/>
    <cellStyle name="20% - Accent5 2 11 4 3" xfId="9593"/>
    <cellStyle name="20% - Accent5 2 11 4 3 2" xfId="12021"/>
    <cellStyle name="20% - Accent5 2 11 4 3 2 2" xfId="22913"/>
    <cellStyle name="20% - Accent5 2 11 4 3 2 2 2" xfId="40791"/>
    <cellStyle name="20% - Accent5 2 11 4 3 2 3" xfId="31854"/>
    <cellStyle name="20% - Accent5 2 11 4 3 3" xfId="14240"/>
    <cellStyle name="20% - Accent5 2 11 4 3 3 2" xfId="25132"/>
    <cellStyle name="20% - Accent5 2 11 4 3 3 2 2" xfId="43010"/>
    <cellStyle name="20% - Accent5 2 11 4 3 3 3" xfId="34073"/>
    <cellStyle name="20% - Accent5 2 11 4 3 4" xfId="16684"/>
    <cellStyle name="20% - Accent5 2 11 4 3 4 2" xfId="27351"/>
    <cellStyle name="20% - Accent5 2 11 4 3 4 2 2" xfId="45229"/>
    <cellStyle name="20% - Accent5 2 11 4 3 4 3" xfId="36292"/>
    <cellStyle name="20% - Accent5 2 11 4 3 5" xfId="20694"/>
    <cellStyle name="20% - Accent5 2 11 4 3 5 2" xfId="38572"/>
    <cellStyle name="20% - Accent5 2 11 4 3 6" xfId="29635"/>
    <cellStyle name="20% - Accent5 2 11 4 3 7" xfId="53751"/>
    <cellStyle name="20% - Accent5 2 11 4 4" xfId="11071"/>
    <cellStyle name="20% - Accent5 2 11 4 4 2" xfId="22170"/>
    <cellStyle name="20% - Accent5 2 11 4 4 2 2" xfId="40048"/>
    <cellStyle name="20% - Accent5 2 11 4 4 3" xfId="31111"/>
    <cellStyle name="20% - Accent5 2 11 4 4 4" xfId="47659"/>
    <cellStyle name="20% - Accent5 2 11 4 5" xfId="13497"/>
    <cellStyle name="20% - Accent5 2 11 4 5 2" xfId="24389"/>
    <cellStyle name="20% - Accent5 2 11 4 5 2 2" xfId="42267"/>
    <cellStyle name="20% - Accent5 2 11 4 5 3" xfId="33330"/>
    <cellStyle name="20% - Accent5 2 11 4 6" xfId="15718"/>
    <cellStyle name="20% - Accent5 2 11 4 6 2" xfId="26608"/>
    <cellStyle name="20% - Accent5 2 11 4 6 2 2" xfId="44486"/>
    <cellStyle name="20% - Accent5 2 11 4 6 3" xfId="35549"/>
    <cellStyle name="20% - Accent5 2 11 4 7" xfId="19951"/>
    <cellStyle name="20% - Accent5 2 11 4 7 2" xfId="37829"/>
    <cellStyle name="20% - Accent5 2 11 4 8" xfId="28880"/>
    <cellStyle name="20% - Accent5 2 11 4 9" xfId="46841"/>
    <cellStyle name="20% - Accent5 2 11 5" xfId="5344"/>
    <cellStyle name="20% - Accent5 2 11 5 2" xfId="10327"/>
    <cellStyle name="20% - Accent5 2 11 5 2 2" xfId="12755"/>
    <cellStyle name="20% - Accent5 2 11 5 2 2 2" xfId="23647"/>
    <cellStyle name="20% - Accent5 2 11 5 2 2 2 2" xfId="41525"/>
    <cellStyle name="20% - Accent5 2 11 5 2 2 3" xfId="32588"/>
    <cellStyle name="20% - Accent5 2 11 5 2 2 4" xfId="56151"/>
    <cellStyle name="20% - Accent5 2 11 5 2 3" xfId="14974"/>
    <cellStyle name="20% - Accent5 2 11 5 2 3 2" xfId="25866"/>
    <cellStyle name="20% - Accent5 2 11 5 2 3 2 2" xfId="43744"/>
    <cellStyle name="20% - Accent5 2 11 5 2 3 3" xfId="34807"/>
    <cellStyle name="20% - Accent5 2 11 5 2 4" xfId="17418"/>
    <cellStyle name="20% - Accent5 2 11 5 2 4 2" xfId="28085"/>
    <cellStyle name="20% - Accent5 2 11 5 2 4 2 2" xfId="45963"/>
    <cellStyle name="20% - Accent5 2 11 5 2 4 3" xfId="37026"/>
    <cellStyle name="20% - Accent5 2 11 5 2 5" xfId="21428"/>
    <cellStyle name="20% - Accent5 2 11 5 2 5 2" xfId="39306"/>
    <cellStyle name="20% - Accent5 2 11 5 2 6" xfId="30369"/>
    <cellStyle name="20% - Accent5 2 11 5 2 7" xfId="50817"/>
    <cellStyle name="20% - Accent5 2 11 5 3" xfId="9594"/>
    <cellStyle name="20% - Accent5 2 11 5 3 2" xfId="12022"/>
    <cellStyle name="20% - Accent5 2 11 5 3 2 2" xfId="22914"/>
    <cellStyle name="20% - Accent5 2 11 5 3 2 2 2" xfId="40792"/>
    <cellStyle name="20% - Accent5 2 11 5 3 2 3" xfId="31855"/>
    <cellStyle name="20% - Accent5 2 11 5 3 3" xfId="14241"/>
    <cellStyle name="20% - Accent5 2 11 5 3 3 2" xfId="25133"/>
    <cellStyle name="20% - Accent5 2 11 5 3 3 2 2" xfId="43011"/>
    <cellStyle name="20% - Accent5 2 11 5 3 3 3" xfId="34074"/>
    <cellStyle name="20% - Accent5 2 11 5 3 4" xfId="16685"/>
    <cellStyle name="20% - Accent5 2 11 5 3 4 2" xfId="27352"/>
    <cellStyle name="20% - Accent5 2 11 5 3 4 2 2" xfId="45230"/>
    <cellStyle name="20% - Accent5 2 11 5 3 4 3" xfId="36293"/>
    <cellStyle name="20% - Accent5 2 11 5 3 5" xfId="20695"/>
    <cellStyle name="20% - Accent5 2 11 5 3 5 2" xfId="38573"/>
    <cellStyle name="20% - Accent5 2 11 5 3 6" xfId="29636"/>
    <cellStyle name="20% - Accent5 2 11 5 3 7" xfId="53752"/>
    <cellStyle name="20% - Accent5 2 11 5 4" xfId="11072"/>
    <cellStyle name="20% - Accent5 2 11 5 4 2" xfId="22171"/>
    <cellStyle name="20% - Accent5 2 11 5 4 2 2" xfId="40049"/>
    <cellStyle name="20% - Accent5 2 11 5 4 3" xfId="31112"/>
    <cellStyle name="20% - Accent5 2 11 5 4 4" xfId="47660"/>
    <cellStyle name="20% - Accent5 2 11 5 5" xfId="13498"/>
    <cellStyle name="20% - Accent5 2 11 5 5 2" xfId="24390"/>
    <cellStyle name="20% - Accent5 2 11 5 5 2 2" xfId="42268"/>
    <cellStyle name="20% - Accent5 2 11 5 5 3" xfId="33331"/>
    <cellStyle name="20% - Accent5 2 11 5 6" xfId="15719"/>
    <cellStyle name="20% - Accent5 2 11 5 6 2" xfId="26609"/>
    <cellStyle name="20% - Accent5 2 11 5 6 2 2" xfId="44487"/>
    <cellStyle name="20% - Accent5 2 11 5 6 3" xfId="35550"/>
    <cellStyle name="20% - Accent5 2 11 5 7" xfId="19952"/>
    <cellStyle name="20% - Accent5 2 11 5 7 2" xfId="37830"/>
    <cellStyle name="20% - Accent5 2 11 5 8" xfId="28881"/>
    <cellStyle name="20% - Accent5 2 11 5 9" xfId="46842"/>
    <cellStyle name="20% - Accent5 2 12" xfId="5345"/>
    <cellStyle name="20% - Accent5 2 13" xfId="5346"/>
    <cellStyle name="20% - Accent5 2 14" xfId="5347"/>
    <cellStyle name="20% - Accent5 2 15" xfId="5348"/>
    <cellStyle name="20% - Accent5 2 15 2" xfId="10328"/>
    <cellStyle name="20% - Accent5 2 15 2 2" xfId="12756"/>
    <cellStyle name="20% - Accent5 2 15 2 2 2" xfId="23648"/>
    <cellStyle name="20% - Accent5 2 15 2 2 2 2" xfId="41526"/>
    <cellStyle name="20% - Accent5 2 15 2 2 3" xfId="32589"/>
    <cellStyle name="20% - Accent5 2 15 2 2 4" xfId="56152"/>
    <cellStyle name="20% - Accent5 2 15 2 3" xfId="14975"/>
    <cellStyle name="20% - Accent5 2 15 2 3 2" xfId="25867"/>
    <cellStyle name="20% - Accent5 2 15 2 3 2 2" xfId="43745"/>
    <cellStyle name="20% - Accent5 2 15 2 3 3" xfId="34808"/>
    <cellStyle name="20% - Accent5 2 15 2 4" xfId="17419"/>
    <cellStyle name="20% - Accent5 2 15 2 4 2" xfId="28086"/>
    <cellStyle name="20% - Accent5 2 15 2 4 2 2" xfId="45964"/>
    <cellStyle name="20% - Accent5 2 15 2 4 3" xfId="37027"/>
    <cellStyle name="20% - Accent5 2 15 2 5" xfId="21429"/>
    <cellStyle name="20% - Accent5 2 15 2 5 2" xfId="39307"/>
    <cellStyle name="20% - Accent5 2 15 2 6" xfId="30370"/>
    <cellStyle name="20% - Accent5 2 15 2 7" xfId="50818"/>
    <cellStyle name="20% - Accent5 2 15 3" xfId="9595"/>
    <cellStyle name="20% - Accent5 2 15 3 2" xfId="12023"/>
    <cellStyle name="20% - Accent5 2 15 3 2 2" xfId="22915"/>
    <cellStyle name="20% - Accent5 2 15 3 2 2 2" xfId="40793"/>
    <cellStyle name="20% - Accent5 2 15 3 2 3" xfId="31856"/>
    <cellStyle name="20% - Accent5 2 15 3 3" xfId="14242"/>
    <cellStyle name="20% - Accent5 2 15 3 3 2" xfId="25134"/>
    <cellStyle name="20% - Accent5 2 15 3 3 2 2" xfId="43012"/>
    <cellStyle name="20% - Accent5 2 15 3 3 3" xfId="34075"/>
    <cellStyle name="20% - Accent5 2 15 3 4" xfId="16686"/>
    <cellStyle name="20% - Accent5 2 15 3 4 2" xfId="27353"/>
    <cellStyle name="20% - Accent5 2 15 3 4 2 2" xfId="45231"/>
    <cellStyle name="20% - Accent5 2 15 3 4 3" xfId="36294"/>
    <cellStyle name="20% - Accent5 2 15 3 5" xfId="20696"/>
    <cellStyle name="20% - Accent5 2 15 3 5 2" xfId="38574"/>
    <cellStyle name="20% - Accent5 2 15 3 6" xfId="29637"/>
    <cellStyle name="20% - Accent5 2 15 3 7" xfId="53753"/>
    <cellStyle name="20% - Accent5 2 15 4" xfId="11073"/>
    <cellStyle name="20% - Accent5 2 15 4 2" xfId="22172"/>
    <cellStyle name="20% - Accent5 2 15 4 2 2" xfId="40050"/>
    <cellStyle name="20% - Accent5 2 15 4 3" xfId="31113"/>
    <cellStyle name="20% - Accent5 2 15 4 4" xfId="47661"/>
    <cellStyle name="20% - Accent5 2 15 5" xfId="13499"/>
    <cellStyle name="20% - Accent5 2 15 5 2" xfId="24391"/>
    <cellStyle name="20% - Accent5 2 15 5 2 2" xfId="42269"/>
    <cellStyle name="20% - Accent5 2 15 5 3" xfId="33332"/>
    <cellStyle name="20% - Accent5 2 15 6" xfId="15720"/>
    <cellStyle name="20% - Accent5 2 15 6 2" xfId="26610"/>
    <cellStyle name="20% - Accent5 2 15 6 2 2" xfId="44488"/>
    <cellStyle name="20% - Accent5 2 15 6 3" xfId="35551"/>
    <cellStyle name="20% - Accent5 2 15 7" xfId="19953"/>
    <cellStyle name="20% - Accent5 2 15 7 2" xfId="37831"/>
    <cellStyle name="20% - Accent5 2 15 8" xfId="28882"/>
    <cellStyle name="20% - Accent5 2 15 9" xfId="46843"/>
    <cellStyle name="20% - Accent5 2 16" xfId="5349"/>
    <cellStyle name="20% - Accent5 2 17" xfId="56786"/>
    <cellStyle name="20% - Accent5 2 2" xfId="264"/>
    <cellStyle name="20% - Accent5 2 2 10" xfId="10329"/>
    <cellStyle name="20% - Accent5 2 2 10 2" xfId="12757"/>
    <cellStyle name="20% - Accent5 2 2 10 2 2" xfId="23649"/>
    <cellStyle name="20% - Accent5 2 2 10 2 2 2" xfId="41527"/>
    <cellStyle name="20% - Accent5 2 2 10 2 3" xfId="32590"/>
    <cellStyle name="20% - Accent5 2 2 10 2 4" xfId="56153"/>
    <cellStyle name="20% - Accent5 2 2 10 3" xfId="14976"/>
    <cellStyle name="20% - Accent5 2 2 10 3 2" xfId="25868"/>
    <cellStyle name="20% - Accent5 2 2 10 3 2 2" xfId="43746"/>
    <cellStyle name="20% - Accent5 2 2 10 3 3" xfId="34809"/>
    <cellStyle name="20% - Accent5 2 2 10 4" xfId="17420"/>
    <cellStyle name="20% - Accent5 2 2 10 4 2" xfId="28087"/>
    <cellStyle name="20% - Accent5 2 2 10 4 2 2" xfId="45965"/>
    <cellStyle name="20% - Accent5 2 2 10 4 3" xfId="37028"/>
    <cellStyle name="20% - Accent5 2 2 10 5" xfId="21430"/>
    <cellStyle name="20% - Accent5 2 2 10 5 2" xfId="39308"/>
    <cellStyle name="20% - Accent5 2 2 10 6" xfId="30371"/>
    <cellStyle name="20% - Accent5 2 2 10 7" xfId="50819"/>
    <cellStyle name="20% - Accent5 2 2 11" xfId="9596"/>
    <cellStyle name="20% - Accent5 2 2 11 2" xfId="12024"/>
    <cellStyle name="20% - Accent5 2 2 11 2 2" xfId="22916"/>
    <cellStyle name="20% - Accent5 2 2 11 2 2 2" xfId="40794"/>
    <cellStyle name="20% - Accent5 2 2 11 2 3" xfId="31857"/>
    <cellStyle name="20% - Accent5 2 2 11 3" xfId="14243"/>
    <cellStyle name="20% - Accent5 2 2 11 3 2" xfId="25135"/>
    <cellStyle name="20% - Accent5 2 2 11 3 2 2" xfId="43013"/>
    <cellStyle name="20% - Accent5 2 2 11 3 3" xfId="34076"/>
    <cellStyle name="20% - Accent5 2 2 11 4" xfId="16687"/>
    <cellStyle name="20% - Accent5 2 2 11 4 2" xfId="27354"/>
    <cellStyle name="20% - Accent5 2 2 11 4 2 2" xfId="45232"/>
    <cellStyle name="20% - Accent5 2 2 11 4 3" xfId="36295"/>
    <cellStyle name="20% - Accent5 2 2 11 5" xfId="20697"/>
    <cellStyle name="20% - Accent5 2 2 11 5 2" xfId="38575"/>
    <cellStyle name="20% - Accent5 2 2 11 6" xfId="29638"/>
    <cellStyle name="20% - Accent5 2 2 11 7" xfId="53754"/>
    <cellStyle name="20% - Accent5 2 2 12" xfId="11074"/>
    <cellStyle name="20% - Accent5 2 2 12 2" xfId="22173"/>
    <cellStyle name="20% - Accent5 2 2 12 2 2" xfId="40051"/>
    <cellStyle name="20% - Accent5 2 2 12 3" xfId="31114"/>
    <cellStyle name="20% - Accent5 2 2 12 4" xfId="47662"/>
    <cellStyle name="20% - Accent5 2 2 13" xfId="13500"/>
    <cellStyle name="20% - Accent5 2 2 13 2" xfId="24392"/>
    <cellStyle name="20% - Accent5 2 2 13 2 2" xfId="42270"/>
    <cellStyle name="20% - Accent5 2 2 13 3" xfId="33333"/>
    <cellStyle name="20% - Accent5 2 2 13 4" xfId="56690"/>
    <cellStyle name="20% - Accent5 2 2 14" xfId="15721"/>
    <cellStyle name="20% - Accent5 2 2 14 2" xfId="26611"/>
    <cellStyle name="20% - Accent5 2 2 14 2 2" xfId="44489"/>
    <cellStyle name="20% - Accent5 2 2 14 3" xfId="35552"/>
    <cellStyle name="20% - Accent5 2 2 15" xfId="19954"/>
    <cellStyle name="20% - Accent5 2 2 15 2" xfId="37832"/>
    <cellStyle name="20% - Accent5 2 2 16" xfId="28883"/>
    <cellStyle name="20% - Accent5 2 2 17" xfId="46844"/>
    <cellStyle name="20% - Accent5 2 2 2" xfId="5350"/>
    <cellStyle name="20% - Accent5 2 2 2 2" xfId="10330"/>
    <cellStyle name="20% - Accent5 2 2 2 2 2" xfId="12758"/>
    <cellStyle name="20% - Accent5 2 2 2 2 2 2" xfId="23650"/>
    <cellStyle name="20% - Accent5 2 2 2 2 2 2 2" xfId="41528"/>
    <cellStyle name="20% - Accent5 2 2 2 2 2 3" xfId="32591"/>
    <cellStyle name="20% - Accent5 2 2 2 2 2 4" xfId="56154"/>
    <cellStyle name="20% - Accent5 2 2 2 2 3" xfId="14977"/>
    <cellStyle name="20% - Accent5 2 2 2 2 3 2" xfId="25869"/>
    <cellStyle name="20% - Accent5 2 2 2 2 3 2 2" xfId="43747"/>
    <cellStyle name="20% - Accent5 2 2 2 2 3 3" xfId="34810"/>
    <cellStyle name="20% - Accent5 2 2 2 2 4" xfId="17421"/>
    <cellStyle name="20% - Accent5 2 2 2 2 4 2" xfId="28088"/>
    <cellStyle name="20% - Accent5 2 2 2 2 4 2 2" xfId="45966"/>
    <cellStyle name="20% - Accent5 2 2 2 2 4 3" xfId="37029"/>
    <cellStyle name="20% - Accent5 2 2 2 2 5" xfId="21431"/>
    <cellStyle name="20% - Accent5 2 2 2 2 5 2" xfId="39309"/>
    <cellStyle name="20% - Accent5 2 2 2 2 6" xfId="30372"/>
    <cellStyle name="20% - Accent5 2 2 2 2 7" xfId="50820"/>
    <cellStyle name="20% - Accent5 2 2 2 3" xfId="9597"/>
    <cellStyle name="20% - Accent5 2 2 2 3 2" xfId="12025"/>
    <cellStyle name="20% - Accent5 2 2 2 3 2 2" xfId="22917"/>
    <cellStyle name="20% - Accent5 2 2 2 3 2 2 2" xfId="40795"/>
    <cellStyle name="20% - Accent5 2 2 2 3 2 3" xfId="31858"/>
    <cellStyle name="20% - Accent5 2 2 2 3 3" xfId="14244"/>
    <cellStyle name="20% - Accent5 2 2 2 3 3 2" xfId="25136"/>
    <cellStyle name="20% - Accent5 2 2 2 3 3 2 2" xfId="43014"/>
    <cellStyle name="20% - Accent5 2 2 2 3 3 3" xfId="34077"/>
    <cellStyle name="20% - Accent5 2 2 2 3 4" xfId="16688"/>
    <cellStyle name="20% - Accent5 2 2 2 3 4 2" xfId="27355"/>
    <cellStyle name="20% - Accent5 2 2 2 3 4 2 2" xfId="45233"/>
    <cellStyle name="20% - Accent5 2 2 2 3 4 3" xfId="36296"/>
    <cellStyle name="20% - Accent5 2 2 2 3 5" xfId="20698"/>
    <cellStyle name="20% - Accent5 2 2 2 3 5 2" xfId="38576"/>
    <cellStyle name="20% - Accent5 2 2 2 3 6" xfId="29639"/>
    <cellStyle name="20% - Accent5 2 2 2 3 7" xfId="53755"/>
    <cellStyle name="20% - Accent5 2 2 2 4" xfId="11075"/>
    <cellStyle name="20% - Accent5 2 2 2 4 2" xfId="22174"/>
    <cellStyle name="20% - Accent5 2 2 2 4 2 2" xfId="40052"/>
    <cellStyle name="20% - Accent5 2 2 2 4 3" xfId="31115"/>
    <cellStyle name="20% - Accent5 2 2 2 4 4" xfId="47663"/>
    <cellStyle name="20% - Accent5 2 2 2 5" xfId="13501"/>
    <cellStyle name="20% - Accent5 2 2 2 5 2" xfId="24393"/>
    <cellStyle name="20% - Accent5 2 2 2 5 2 2" xfId="42271"/>
    <cellStyle name="20% - Accent5 2 2 2 5 3" xfId="33334"/>
    <cellStyle name="20% - Accent5 2 2 2 6" xfId="15722"/>
    <cellStyle name="20% - Accent5 2 2 2 6 2" xfId="26612"/>
    <cellStyle name="20% - Accent5 2 2 2 6 2 2" xfId="44490"/>
    <cellStyle name="20% - Accent5 2 2 2 6 3" xfId="35553"/>
    <cellStyle name="20% - Accent5 2 2 2 7" xfId="19955"/>
    <cellStyle name="20% - Accent5 2 2 2 7 2" xfId="37833"/>
    <cellStyle name="20% - Accent5 2 2 2 8" xfId="28884"/>
    <cellStyle name="20% - Accent5 2 2 2 9" xfId="46845"/>
    <cellStyle name="20% - Accent5 2 2 3" xfId="5351"/>
    <cellStyle name="20% - Accent5 2 2 3 2" xfId="10331"/>
    <cellStyle name="20% - Accent5 2 2 3 2 2" xfId="12759"/>
    <cellStyle name="20% - Accent5 2 2 3 2 2 2" xfId="23651"/>
    <cellStyle name="20% - Accent5 2 2 3 2 2 2 2" xfId="41529"/>
    <cellStyle name="20% - Accent5 2 2 3 2 2 3" xfId="32592"/>
    <cellStyle name="20% - Accent5 2 2 3 2 2 4" xfId="56155"/>
    <cellStyle name="20% - Accent5 2 2 3 2 3" xfId="14978"/>
    <cellStyle name="20% - Accent5 2 2 3 2 3 2" xfId="25870"/>
    <cellStyle name="20% - Accent5 2 2 3 2 3 2 2" xfId="43748"/>
    <cellStyle name="20% - Accent5 2 2 3 2 3 3" xfId="34811"/>
    <cellStyle name="20% - Accent5 2 2 3 2 4" xfId="17422"/>
    <cellStyle name="20% - Accent5 2 2 3 2 4 2" xfId="28089"/>
    <cellStyle name="20% - Accent5 2 2 3 2 4 2 2" xfId="45967"/>
    <cellStyle name="20% - Accent5 2 2 3 2 4 3" xfId="37030"/>
    <cellStyle name="20% - Accent5 2 2 3 2 5" xfId="21432"/>
    <cellStyle name="20% - Accent5 2 2 3 2 5 2" xfId="39310"/>
    <cellStyle name="20% - Accent5 2 2 3 2 6" xfId="30373"/>
    <cellStyle name="20% - Accent5 2 2 3 2 7" xfId="50821"/>
    <cellStyle name="20% - Accent5 2 2 3 3" xfId="9598"/>
    <cellStyle name="20% - Accent5 2 2 3 3 2" xfId="12026"/>
    <cellStyle name="20% - Accent5 2 2 3 3 2 2" xfId="22918"/>
    <cellStyle name="20% - Accent5 2 2 3 3 2 2 2" xfId="40796"/>
    <cellStyle name="20% - Accent5 2 2 3 3 2 3" xfId="31859"/>
    <cellStyle name="20% - Accent5 2 2 3 3 3" xfId="14245"/>
    <cellStyle name="20% - Accent5 2 2 3 3 3 2" xfId="25137"/>
    <cellStyle name="20% - Accent5 2 2 3 3 3 2 2" xfId="43015"/>
    <cellStyle name="20% - Accent5 2 2 3 3 3 3" xfId="34078"/>
    <cellStyle name="20% - Accent5 2 2 3 3 4" xfId="16689"/>
    <cellStyle name="20% - Accent5 2 2 3 3 4 2" xfId="27356"/>
    <cellStyle name="20% - Accent5 2 2 3 3 4 2 2" xfId="45234"/>
    <cellStyle name="20% - Accent5 2 2 3 3 4 3" xfId="36297"/>
    <cellStyle name="20% - Accent5 2 2 3 3 5" xfId="20699"/>
    <cellStyle name="20% - Accent5 2 2 3 3 5 2" xfId="38577"/>
    <cellStyle name="20% - Accent5 2 2 3 3 6" xfId="29640"/>
    <cellStyle name="20% - Accent5 2 2 3 3 7" xfId="53756"/>
    <cellStyle name="20% - Accent5 2 2 3 4" xfId="11076"/>
    <cellStyle name="20% - Accent5 2 2 3 4 2" xfId="22175"/>
    <cellStyle name="20% - Accent5 2 2 3 4 2 2" xfId="40053"/>
    <cellStyle name="20% - Accent5 2 2 3 4 3" xfId="31116"/>
    <cellStyle name="20% - Accent5 2 2 3 4 4" xfId="47664"/>
    <cellStyle name="20% - Accent5 2 2 3 5" xfId="13502"/>
    <cellStyle name="20% - Accent5 2 2 3 5 2" xfId="24394"/>
    <cellStyle name="20% - Accent5 2 2 3 5 2 2" xfId="42272"/>
    <cellStyle name="20% - Accent5 2 2 3 5 3" xfId="33335"/>
    <cellStyle name="20% - Accent5 2 2 3 6" xfId="15723"/>
    <cellStyle name="20% - Accent5 2 2 3 6 2" xfId="26613"/>
    <cellStyle name="20% - Accent5 2 2 3 6 2 2" xfId="44491"/>
    <cellStyle name="20% - Accent5 2 2 3 6 3" xfId="35554"/>
    <cellStyle name="20% - Accent5 2 2 3 7" xfId="19956"/>
    <cellStyle name="20% - Accent5 2 2 3 7 2" xfId="37834"/>
    <cellStyle name="20% - Accent5 2 2 3 8" xfId="28885"/>
    <cellStyle name="20% - Accent5 2 2 3 9" xfId="46846"/>
    <cellStyle name="20% - Accent5 2 2 4" xfId="5352"/>
    <cellStyle name="20% - Accent5 2 2 4 2" xfId="10332"/>
    <cellStyle name="20% - Accent5 2 2 4 2 2" xfId="12760"/>
    <cellStyle name="20% - Accent5 2 2 4 2 2 2" xfId="23652"/>
    <cellStyle name="20% - Accent5 2 2 4 2 2 2 2" xfId="41530"/>
    <cellStyle name="20% - Accent5 2 2 4 2 2 3" xfId="32593"/>
    <cellStyle name="20% - Accent5 2 2 4 2 2 4" xfId="56156"/>
    <cellStyle name="20% - Accent5 2 2 4 2 3" xfId="14979"/>
    <cellStyle name="20% - Accent5 2 2 4 2 3 2" xfId="25871"/>
    <cellStyle name="20% - Accent5 2 2 4 2 3 2 2" xfId="43749"/>
    <cellStyle name="20% - Accent5 2 2 4 2 3 3" xfId="34812"/>
    <cellStyle name="20% - Accent5 2 2 4 2 4" xfId="17423"/>
    <cellStyle name="20% - Accent5 2 2 4 2 4 2" xfId="28090"/>
    <cellStyle name="20% - Accent5 2 2 4 2 4 2 2" xfId="45968"/>
    <cellStyle name="20% - Accent5 2 2 4 2 4 3" xfId="37031"/>
    <cellStyle name="20% - Accent5 2 2 4 2 5" xfId="21433"/>
    <cellStyle name="20% - Accent5 2 2 4 2 5 2" xfId="39311"/>
    <cellStyle name="20% - Accent5 2 2 4 2 6" xfId="30374"/>
    <cellStyle name="20% - Accent5 2 2 4 2 7" xfId="50822"/>
    <cellStyle name="20% - Accent5 2 2 4 3" xfId="9599"/>
    <cellStyle name="20% - Accent5 2 2 4 3 2" xfId="12027"/>
    <cellStyle name="20% - Accent5 2 2 4 3 2 2" xfId="22919"/>
    <cellStyle name="20% - Accent5 2 2 4 3 2 2 2" xfId="40797"/>
    <cellStyle name="20% - Accent5 2 2 4 3 2 3" xfId="31860"/>
    <cellStyle name="20% - Accent5 2 2 4 3 3" xfId="14246"/>
    <cellStyle name="20% - Accent5 2 2 4 3 3 2" xfId="25138"/>
    <cellStyle name="20% - Accent5 2 2 4 3 3 2 2" xfId="43016"/>
    <cellStyle name="20% - Accent5 2 2 4 3 3 3" xfId="34079"/>
    <cellStyle name="20% - Accent5 2 2 4 3 4" xfId="16690"/>
    <cellStyle name="20% - Accent5 2 2 4 3 4 2" xfId="27357"/>
    <cellStyle name="20% - Accent5 2 2 4 3 4 2 2" xfId="45235"/>
    <cellStyle name="20% - Accent5 2 2 4 3 4 3" xfId="36298"/>
    <cellStyle name="20% - Accent5 2 2 4 3 5" xfId="20700"/>
    <cellStyle name="20% - Accent5 2 2 4 3 5 2" xfId="38578"/>
    <cellStyle name="20% - Accent5 2 2 4 3 6" xfId="29641"/>
    <cellStyle name="20% - Accent5 2 2 4 3 7" xfId="53757"/>
    <cellStyle name="20% - Accent5 2 2 4 4" xfId="11077"/>
    <cellStyle name="20% - Accent5 2 2 4 4 2" xfId="22176"/>
    <cellStyle name="20% - Accent5 2 2 4 4 2 2" xfId="40054"/>
    <cellStyle name="20% - Accent5 2 2 4 4 3" xfId="31117"/>
    <cellStyle name="20% - Accent5 2 2 4 4 4" xfId="47665"/>
    <cellStyle name="20% - Accent5 2 2 4 5" xfId="13503"/>
    <cellStyle name="20% - Accent5 2 2 4 5 2" xfId="24395"/>
    <cellStyle name="20% - Accent5 2 2 4 5 2 2" xfId="42273"/>
    <cellStyle name="20% - Accent5 2 2 4 5 3" xfId="33336"/>
    <cellStyle name="20% - Accent5 2 2 4 6" xfId="15724"/>
    <cellStyle name="20% - Accent5 2 2 4 6 2" xfId="26614"/>
    <cellStyle name="20% - Accent5 2 2 4 6 2 2" xfId="44492"/>
    <cellStyle name="20% - Accent5 2 2 4 6 3" xfId="35555"/>
    <cellStyle name="20% - Accent5 2 2 4 7" xfId="19957"/>
    <cellStyle name="20% - Accent5 2 2 4 7 2" xfId="37835"/>
    <cellStyle name="20% - Accent5 2 2 4 8" xfId="28886"/>
    <cellStyle name="20% - Accent5 2 2 4 9" xfId="46847"/>
    <cellStyle name="20% - Accent5 2 2 5" xfId="5353"/>
    <cellStyle name="20% - Accent5 2 2 5 2" xfId="10333"/>
    <cellStyle name="20% - Accent5 2 2 5 2 2" xfId="12761"/>
    <cellStyle name="20% - Accent5 2 2 5 2 2 2" xfId="23653"/>
    <cellStyle name="20% - Accent5 2 2 5 2 2 2 2" xfId="41531"/>
    <cellStyle name="20% - Accent5 2 2 5 2 2 3" xfId="32594"/>
    <cellStyle name="20% - Accent5 2 2 5 2 2 4" xfId="56157"/>
    <cellStyle name="20% - Accent5 2 2 5 2 3" xfId="14980"/>
    <cellStyle name="20% - Accent5 2 2 5 2 3 2" xfId="25872"/>
    <cellStyle name="20% - Accent5 2 2 5 2 3 2 2" xfId="43750"/>
    <cellStyle name="20% - Accent5 2 2 5 2 3 3" xfId="34813"/>
    <cellStyle name="20% - Accent5 2 2 5 2 4" xfId="17424"/>
    <cellStyle name="20% - Accent5 2 2 5 2 4 2" xfId="28091"/>
    <cellStyle name="20% - Accent5 2 2 5 2 4 2 2" xfId="45969"/>
    <cellStyle name="20% - Accent5 2 2 5 2 4 3" xfId="37032"/>
    <cellStyle name="20% - Accent5 2 2 5 2 5" xfId="21434"/>
    <cellStyle name="20% - Accent5 2 2 5 2 5 2" xfId="39312"/>
    <cellStyle name="20% - Accent5 2 2 5 2 6" xfId="30375"/>
    <cellStyle name="20% - Accent5 2 2 5 2 7" xfId="50823"/>
    <cellStyle name="20% - Accent5 2 2 5 3" xfId="9600"/>
    <cellStyle name="20% - Accent5 2 2 5 3 2" xfId="12028"/>
    <cellStyle name="20% - Accent5 2 2 5 3 2 2" xfId="22920"/>
    <cellStyle name="20% - Accent5 2 2 5 3 2 2 2" xfId="40798"/>
    <cellStyle name="20% - Accent5 2 2 5 3 2 3" xfId="31861"/>
    <cellStyle name="20% - Accent5 2 2 5 3 3" xfId="14247"/>
    <cellStyle name="20% - Accent5 2 2 5 3 3 2" xfId="25139"/>
    <cellStyle name="20% - Accent5 2 2 5 3 3 2 2" xfId="43017"/>
    <cellStyle name="20% - Accent5 2 2 5 3 3 3" xfId="34080"/>
    <cellStyle name="20% - Accent5 2 2 5 3 4" xfId="16691"/>
    <cellStyle name="20% - Accent5 2 2 5 3 4 2" xfId="27358"/>
    <cellStyle name="20% - Accent5 2 2 5 3 4 2 2" xfId="45236"/>
    <cellStyle name="20% - Accent5 2 2 5 3 4 3" xfId="36299"/>
    <cellStyle name="20% - Accent5 2 2 5 3 5" xfId="20701"/>
    <cellStyle name="20% - Accent5 2 2 5 3 5 2" xfId="38579"/>
    <cellStyle name="20% - Accent5 2 2 5 3 6" xfId="29642"/>
    <cellStyle name="20% - Accent5 2 2 5 3 7" xfId="53758"/>
    <cellStyle name="20% - Accent5 2 2 5 4" xfId="11078"/>
    <cellStyle name="20% - Accent5 2 2 5 4 2" xfId="22177"/>
    <cellStyle name="20% - Accent5 2 2 5 4 2 2" xfId="40055"/>
    <cellStyle name="20% - Accent5 2 2 5 4 3" xfId="31118"/>
    <cellStyle name="20% - Accent5 2 2 5 4 4" xfId="47666"/>
    <cellStyle name="20% - Accent5 2 2 5 5" xfId="13504"/>
    <cellStyle name="20% - Accent5 2 2 5 5 2" xfId="24396"/>
    <cellStyle name="20% - Accent5 2 2 5 5 2 2" xfId="42274"/>
    <cellStyle name="20% - Accent5 2 2 5 5 3" xfId="33337"/>
    <cellStyle name="20% - Accent5 2 2 5 6" xfId="15725"/>
    <cellStyle name="20% - Accent5 2 2 5 6 2" xfId="26615"/>
    <cellStyle name="20% - Accent5 2 2 5 6 2 2" xfId="44493"/>
    <cellStyle name="20% - Accent5 2 2 5 6 3" xfId="35556"/>
    <cellStyle name="20% - Accent5 2 2 5 7" xfId="19958"/>
    <cellStyle name="20% - Accent5 2 2 5 7 2" xfId="37836"/>
    <cellStyle name="20% - Accent5 2 2 5 8" xfId="28887"/>
    <cellStyle name="20% - Accent5 2 2 5 9" xfId="46848"/>
    <cellStyle name="20% - Accent5 2 2 6" xfId="5354"/>
    <cellStyle name="20% - Accent5 2 2 6 2" xfId="10334"/>
    <cellStyle name="20% - Accent5 2 2 6 2 2" xfId="12762"/>
    <cellStyle name="20% - Accent5 2 2 6 2 2 2" xfId="23654"/>
    <cellStyle name="20% - Accent5 2 2 6 2 2 2 2" xfId="41532"/>
    <cellStyle name="20% - Accent5 2 2 6 2 2 3" xfId="32595"/>
    <cellStyle name="20% - Accent5 2 2 6 2 2 4" xfId="56158"/>
    <cellStyle name="20% - Accent5 2 2 6 2 3" xfId="14981"/>
    <cellStyle name="20% - Accent5 2 2 6 2 3 2" xfId="25873"/>
    <cellStyle name="20% - Accent5 2 2 6 2 3 2 2" xfId="43751"/>
    <cellStyle name="20% - Accent5 2 2 6 2 3 3" xfId="34814"/>
    <cellStyle name="20% - Accent5 2 2 6 2 4" xfId="17425"/>
    <cellStyle name="20% - Accent5 2 2 6 2 4 2" xfId="28092"/>
    <cellStyle name="20% - Accent5 2 2 6 2 4 2 2" xfId="45970"/>
    <cellStyle name="20% - Accent5 2 2 6 2 4 3" xfId="37033"/>
    <cellStyle name="20% - Accent5 2 2 6 2 5" xfId="21435"/>
    <cellStyle name="20% - Accent5 2 2 6 2 5 2" xfId="39313"/>
    <cellStyle name="20% - Accent5 2 2 6 2 6" xfId="30376"/>
    <cellStyle name="20% - Accent5 2 2 6 2 7" xfId="50824"/>
    <cellStyle name="20% - Accent5 2 2 6 3" xfId="9601"/>
    <cellStyle name="20% - Accent5 2 2 6 3 2" xfId="12029"/>
    <cellStyle name="20% - Accent5 2 2 6 3 2 2" xfId="22921"/>
    <cellStyle name="20% - Accent5 2 2 6 3 2 2 2" xfId="40799"/>
    <cellStyle name="20% - Accent5 2 2 6 3 2 3" xfId="31862"/>
    <cellStyle name="20% - Accent5 2 2 6 3 3" xfId="14248"/>
    <cellStyle name="20% - Accent5 2 2 6 3 3 2" xfId="25140"/>
    <cellStyle name="20% - Accent5 2 2 6 3 3 2 2" xfId="43018"/>
    <cellStyle name="20% - Accent5 2 2 6 3 3 3" xfId="34081"/>
    <cellStyle name="20% - Accent5 2 2 6 3 4" xfId="16692"/>
    <cellStyle name="20% - Accent5 2 2 6 3 4 2" xfId="27359"/>
    <cellStyle name="20% - Accent5 2 2 6 3 4 2 2" xfId="45237"/>
    <cellStyle name="20% - Accent5 2 2 6 3 4 3" xfId="36300"/>
    <cellStyle name="20% - Accent5 2 2 6 3 5" xfId="20702"/>
    <cellStyle name="20% - Accent5 2 2 6 3 5 2" xfId="38580"/>
    <cellStyle name="20% - Accent5 2 2 6 3 6" xfId="29643"/>
    <cellStyle name="20% - Accent5 2 2 6 3 7" xfId="53759"/>
    <cellStyle name="20% - Accent5 2 2 6 4" xfId="11079"/>
    <cellStyle name="20% - Accent5 2 2 6 4 2" xfId="22178"/>
    <cellStyle name="20% - Accent5 2 2 6 4 2 2" xfId="40056"/>
    <cellStyle name="20% - Accent5 2 2 6 4 3" xfId="31119"/>
    <cellStyle name="20% - Accent5 2 2 6 4 4" xfId="47667"/>
    <cellStyle name="20% - Accent5 2 2 6 5" xfId="13505"/>
    <cellStyle name="20% - Accent5 2 2 6 5 2" xfId="24397"/>
    <cellStyle name="20% - Accent5 2 2 6 5 2 2" xfId="42275"/>
    <cellStyle name="20% - Accent5 2 2 6 5 3" xfId="33338"/>
    <cellStyle name="20% - Accent5 2 2 6 6" xfId="15726"/>
    <cellStyle name="20% - Accent5 2 2 6 6 2" xfId="26616"/>
    <cellStyle name="20% - Accent5 2 2 6 6 2 2" xfId="44494"/>
    <cellStyle name="20% - Accent5 2 2 6 6 3" xfId="35557"/>
    <cellStyle name="20% - Accent5 2 2 6 7" xfId="19959"/>
    <cellStyle name="20% - Accent5 2 2 6 7 2" xfId="37837"/>
    <cellStyle name="20% - Accent5 2 2 6 8" xfId="28888"/>
    <cellStyle name="20% - Accent5 2 2 6 9" xfId="46849"/>
    <cellStyle name="20% - Accent5 2 2 7" xfId="5355"/>
    <cellStyle name="20% - Accent5 2 2 7 2" xfId="10335"/>
    <cellStyle name="20% - Accent5 2 2 7 2 2" xfId="12763"/>
    <cellStyle name="20% - Accent5 2 2 7 2 2 2" xfId="23655"/>
    <cellStyle name="20% - Accent5 2 2 7 2 2 2 2" xfId="41533"/>
    <cellStyle name="20% - Accent5 2 2 7 2 2 3" xfId="32596"/>
    <cellStyle name="20% - Accent5 2 2 7 2 2 4" xfId="56159"/>
    <cellStyle name="20% - Accent5 2 2 7 2 3" xfId="14982"/>
    <cellStyle name="20% - Accent5 2 2 7 2 3 2" xfId="25874"/>
    <cellStyle name="20% - Accent5 2 2 7 2 3 2 2" xfId="43752"/>
    <cellStyle name="20% - Accent5 2 2 7 2 3 3" xfId="34815"/>
    <cellStyle name="20% - Accent5 2 2 7 2 4" xfId="17426"/>
    <cellStyle name="20% - Accent5 2 2 7 2 4 2" xfId="28093"/>
    <cellStyle name="20% - Accent5 2 2 7 2 4 2 2" xfId="45971"/>
    <cellStyle name="20% - Accent5 2 2 7 2 4 3" xfId="37034"/>
    <cellStyle name="20% - Accent5 2 2 7 2 5" xfId="21436"/>
    <cellStyle name="20% - Accent5 2 2 7 2 5 2" xfId="39314"/>
    <cellStyle name="20% - Accent5 2 2 7 2 6" xfId="30377"/>
    <cellStyle name="20% - Accent5 2 2 7 2 7" xfId="50825"/>
    <cellStyle name="20% - Accent5 2 2 7 3" xfId="9602"/>
    <cellStyle name="20% - Accent5 2 2 7 3 2" xfId="12030"/>
    <cellStyle name="20% - Accent5 2 2 7 3 2 2" xfId="22922"/>
    <cellStyle name="20% - Accent5 2 2 7 3 2 2 2" xfId="40800"/>
    <cellStyle name="20% - Accent5 2 2 7 3 2 3" xfId="31863"/>
    <cellStyle name="20% - Accent5 2 2 7 3 3" xfId="14249"/>
    <cellStyle name="20% - Accent5 2 2 7 3 3 2" xfId="25141"/>
    <cellStyle name="20% - Accent5 2 2 7 3 3 2 2" xfId="43019"/>
    <cellStyle name="20% - Accent5 2 2 7 3 3 3" xfId="34082"/>
    <cellStyle name="20% - Accent5 2 2 7 3 4" xfId="16693"/>
    <cellStyle name="20% - Accent5 2 2 7 3 4 2" xfId="27360"/>
    <cellStyle name="20% - Accent5 2 2 7 3 4 2 2" xfId="45238"/>
    <cellStyle name="20% - Accent5 2 2 7 3 4 3" xfId="36301"/>
    <cellStyle name="20% - Accent5 2 2 7 3 5" xfId="20703"/>
    <cellStyle name="20% - Accent5 2 2 7 3 5 2" xfId="38581"/>
    <cellStyle name="20% - Accent5 2 2 7 3 6" xfId="29644"/>
    <cellStyle name="20% - Accent5 2 2 7 3 7" xfId="53760"/>
    <cellStyle name="20% - Accent5 2 2 7 4" xfId="11080"/>
    <cellStyle name="20% - Accent5 2 2 7 4 2" xfId="22179"/>
    <cellStyle name="20% - Accent5 2 2 7 4 2 2" xfId="40057"/>
    <cellStyle name="20% - Accent5 2 2 7 4 3" xfId="31120"/>
    <cellStyle name="20% - Accent5 2 2 7 4 4" xfId="47668"/>
    <cellStyle name="20% - Accent5 2 2 7 5" xfId="13506"/>
    <cellStyle name="20% - Accent5 2 2 7 5 2" xfId="24398"/>
    <cellStyle name="20% - Accent5 2 2 7 5 2 2" xfId="42276"/>
    <cellStyle name="20% - Accent5 2 2 7 5 3" xfId="33339"/>
    <cellStyle name="20% - Accent5 2 2 7 6" xfId="15727"/>
    <cellStyle name="20% - Accent5 2 2 7 6 2" xfId="26617"/>
    <cellStyle name="20% - Accent5 2 2 7 6 2 2" xfId="44495"/>
    <cellStyle name="20% - Accent5 2 2 7 6 3" xfId="35558"/>
    <cellStyle name="20% - Accent5 2 2 7 7" xfId="19960"/>
    <cellStyle name="20% - Accent5 2 2 7 7 2" xfId="37838"/>
    <cellStyle name="20% - Accent5 2 2 7 8" xfId="28889"/>
    <cellStyle name="20% - Accent5 2 2 7 9" xfId="46850"/>
    <cellStyle name="20% - Accent5 2 2 8" xfId="5356"/>
    <cellStyle name="20% - Accent5 2 2 8 2" xfId="10336"/>
    <cellStyle name="20% - Accent5 2 2 8 2 2" xfId="12764"/>
    <cellStyle name="20% - Accent5 2 2 8 2 2 2" xfId="23656"/>
    <cellStyle name="20% - Accent5 2 2 8 2 2 2 2" xfId="41534"/>
    <cellStyle name="20% - Accent5 2 2 8 2 2 3" xfId="32597"/>
    <cellStyle name="20% - Accent5 2 2 8 2 2 4" xfId="56160"/>
    <cellStyle name="20% - Accent5 2 2 8 2 3" xfId="14983"/>
    <cellStyle name="20% - Accent5 2 2 8 2 3 2" xfId="25875"/>
    <cellStyle name="20% - Accent5 2 2 8 2 3 2 2" xfId="43753"/>
    <cellStyle name="20% - Accent5 2 2 8 2 3 3" xfId="34816"/>
    <cellStyle name="20% - Accent5 2 2 8 2 4" xfId="17427"/>
    <cellStyle name="20% - Accent5 2 2 8 2 4 2" xfId="28094"/>
    <cellStyle name="20% - Accent5 2 2 8 2 4 2 2" xfId="45972"/>
    <cellStyle name="20% - Accent5 2 2 8 2 4 3" xfId="37035"/>
    <cellStyle name="20% - Accent5 2 2 8 2 5" xfId="21437"/>
    <cellStyle name="20% - Accent5 2 2 8 2 5 2" xfId="39315"/>
    <cellStyle name="20% - Accent5 2 2 8 2 6" xfId="30378"/>
    <cellStyle name="20% - Accent5 2 2 8 2 7" xfId="50826"/>
    <cellStyle name="20% - Accent5 2 2 8 3" xfId="9603"/>
    <cellStyle name="20% - Accent5 2 2 8 3 2" xfId="12031"/>
    <cellStyle name="20% - Accent5 2 2 8 3 2 2" xfId="22923"/>
    <cellStyle name="20% - Accent5 2 2 8 3 2 2 2" xfId="40801"/>
    <cellStyle name="20% - Accent5 2 2 8 3 2 3" xfId="31864"/>
    <cellStyle name="20% - Accent5 2 2 8 3 3" xfId="14250"/>
    <cellStyle name="20% - Accent5 2 2 8 3 3 2" xfId="25142"/>
    <cellStyle name="20% - Accent5 2 2 8 3 3 2 2" xfId="43020"/>
    <cellStyle name="20% - Accent5 2 2 8 3 3 3" xfId="34083"/>
    <cellStyle name="20% - Accent5 2 2 8 3 4" xfId="16694"/>
    <cellStyle name="20% - Accent5 2 2 8 3 4 2" xfId="27361"/>
    <cellStyle name="20% - Accent5 2 2 8 3 4 2 2" xfId="45239"/>
    <cellStyle name="20% - Accent5 2 2 8 3 4 3" xfId="36302"/>
    <cellStyle name="20% - Accent5 2 2 8 3 5" xfId="20704"/>
    <cellStyle name="20% - Accent5 2 2 8 3 5 2" xfId="38582"/>
    <cellStyle name="20% - Accent5 2 2 8 3 6" xfId="29645"/>
    <cellStyle name="20% - Accent5 2 2 8 3 7" xfId="53761"/>
    <cellStyle name="20% - Accent5 2 2 8 4" xfId="11081"/>
    <cellStyle name="20% - Accent5 2 2 8 4 2" xfId="22180"/>
    <cellStyle name="20% - Accent5 2 2 8 4 2 2" xfId="40058"/>
    <cellStyle name="20% - Accent5 2 2 8 4 3" xfId="31121"/>
    <cellStyle name="20% - Accent5 2 2 8 4 4" xfId="47669"/>
    <cellStyle name="20% - Accent5 2 2 8 5" xfId="13507"/>
    <cellStyle name="20% - Accent5 2 2 8 5 2" xfId="24399"/>
    <cellStyle name="20% - Accent5 2 2 8 5 2 2" xfId="42277"/>
    <cellStyle name="20% - Accent5 2 2 8 5 3" xfId="33340"/>
    <cellStyle name="20% - Accent5 2 2 8 6" xfId="15728"/>
    <cellStyle name="20% - Accent5 2 2 8 6 2" xfId="26618"/>
    <cellStyle name="20% - Accent5 2 2 8 6 2 2" xfId="44496"/>
    <cellStyle name="20% - Accent5 2 2 8 6 3" xfId="35559"/>
    <cellStyle name="20% - Accent5 2 2 8 7" xfId="19961"/>
    <cellStyle name="20% - Accent5 2 2 8 7 2" xfId="37839"/>
    <cellStyle name="20% - Accent5 2 2 8 8" xfId="28890"/>
    <cellStyle name="20% - Accent5 2 2 8 9" xfId="46851"/>
    <cellStyle name="20% - Accent5 2 2 9" xfId="5357"/>
    <cellStyle name="20% - Accent5 2 2 9 2" xfId="10337"/>
    <cellStyle name="20% - Accent5 2 2 9 2 2" xfId="12765"/>
    <cellStyle name="20% - Accent5 2 2 9 2 2 2" xfId="23657"/>
    <cellStyle name="20% - Accent5 2 2 9 2 2 2 2" xfId="41535"/>
    <cellStyle name="20% - Accent5 2 2 9 2 2 3" xfId="32598"/>
    <cellStyle name="20% - Accent5 2 2 9 2 2 4" xfId="56161"/>
    <cellStyle name="20% - Accent5 2 2 9 2 3" xfId="14984"/>
    <cellStyle name="20% - Accent5 2 2 9 2 3 2" xfId="25876"/>
    <cellStyle name="20% - Accent5 2 2 9 2 3 2 2" xfId="43754"/>
    <cellStyle name="20% - Accent5 2 2 9 2 3 3" xfId="34817"/>
    <cellStyle name="20% - Accent5 2 2 9 2 4" xfId="17428"/>
    <cellStyle name="20% - Accent5 2 2 9 2 4 2" xfId="28095"/>
    <cellStyle name="20% - Accent5 2 2 9 2 4 2 2" xfId="45973"/>
    <cellStyle name="20% - Accent5 2 2 9 2 4 3" xfId="37036"/>
    <cellStyle name="20% - Accent5 2 2 9 2 5" xfId="21438"/>
    <cellStyle name="20% - Accent5 2 2 9 2 5 2" xfId="39316"/>
    <cellStyle name="20% - Accent5 2 2 9 2 6" xfId="30379"/>
    <cellStyle name="20% - Accent5 2 2 9 2 7" xfId="50827"/>
    <cellStyle name="20% - Accent5 2 2 9 3" xfId="9604"/>
    <cellStyle name="20% - Accent5 2 2 9 3 2" xfId="12032"/>
    <cellStyle name="20% - Accent5 2 2 9 3 2 2" xfId="22924"/>
    <cellStyle name="20% - Accent5 2 2 9 3 2 2 2" xfId="40802"/>
    <cellStyle name="20% - Accent5 2 2 9 3 2 3" xfId="31865"/>
    <cellStyle name="20% - Accent5 2 2 9 3 3" xfId="14251"/>
    <cellStyle name="20% - Accent5 2 2 9 3 3 2" xfId="25143"/>
    <cellStyle name="20% - Accent5 2 2 9 3 3 2 2" xfId="43021"/>
    <cellStyle name="20% - Accent5 2 2 9 3 3 3" xfId="34084"/>
    <cellStyle name="20% - Accent5 2 2 9 3 4" xfId="16695"/>
    <cellStyle name="20% - Accent5 2 2 9 3 4 2" xfId="27362"/>
    <cellStyle name="20% - Accent5 2 2 9 3 4 2 2" xfId="45240"/>
    <cellStyle name="20% - Accent5 2 2 9 3 4 3" xfId="36303"/>
    <cellStyle name="20% - Accent5 2 2 9 3 5" xfId="20705"/>
    <cellStyle name="20% - Accent5 2 2 9 3 5 2" xfId="38583"/>
    <cellStyle name="20% - Accent5 2 2 9 3 6" xfId="29646"/>
    <cellStyle name="20% - Accent5 2 2 9 3 7" xfId="53762"/>
    <cellStyle name="20% - Accent5 2 2 9 4" xfId="11082"/>
    <cellStyle name="20% - Accent5 2 2 9 4 2" xfId="22181"/>
    <cellStyle name="20% - Accent5 2 2 9 4 2 2" xfId="40059"/>
    <cellStyle name="20% - Accent5 2 2 9 4 3" xfId="31122"/>
    <cellStyle name="20% - Accent5 2 2 9 4 4" xfId="47670"/>
    <cellStyle name="20% - Accent5 2 2 9 5" xfId="13508"/>
    <cellStyle name="20% - Accent5 2 2 9 5 2" xfId="24400"/>
    <cellStyle name="20% - Accent5 2 2 9 5 2 2" xfId="42278"/>
    <cellStyle name="20% - Accent5 2 2 9 5 3" xfId="33341"/>
    <cellStyle name="20% - Accent5 2 2 9 6" xfId="15729"/>
    <cellStyle name="20% - Accent5 2 2 9 6 2" xfId="26619"/>
    <cellStyle name="20% - Accent5 2 2 9 6 2 2" xfId="44497"/>
    <cellStyle name="20% - Accent5 2 2 9 6 3" xfId="35560"/>
    <cellStyle name="20% - Accent5 2 2 9 7" xfId="19962"/>
    <cellStyle name="20% - Accent5 2 2 9 7 2" xfId="37840"/>
    <cellStyle name="20% - Accent5 2 2 9 8" xfId="28891"/>
    <cellStyle name="20% - Accent5 2 2 9 9" xfId="46852"/>
    <cellStyle name="20% - Accent5 2 3" xfId="5358"/>
    <cellStyle name="20% - Accent5 2 3 10" xfId="10338"/>
    <cellStyle name="20% - Accent5 2 3 10 2" xfId="12766"/>
    <cellStyle name="20% - Accent5 2 3 10 2 2" xfId="23658"/>
    <cellStyle name="20% - Accent5 2 3 10 2 2 2" xfId="41536"/>
    <cellStyle name="20% - Accent5 2 3 10 2 3" xfId="32599"/>
    <cellStyle name="20% - Accent5 2 3 10 2 4" xfId="56162"/>
    <cellStyle name="20% - Accent5 2 3 10 3" xfId="14985"/>
    <cellStyle name="20% - Accent5 2 3 10 3 2" xfId="25877"/>
    <cellStyle name="20% - Accent5 2 3 10 3 2 2" xfId="43755"/>
    <cellStyle name="20% - Accent5 2 3 10 3 3" xfId="34818"/>
    <cellStyle name="20% - Accent5 2 3 10 4" xfId="17429"/>
    <cellStyle name="20% - Accent5 2 3 10 4 2" xfId="28096"/>
    <cellStyle name="20% - Accent5 2 3 10 4 2 2" xfId="45974"/>
    <cellStyle name="20% - Accent5 2 3 10 4 3" xfId="37037"/>
    <cellStyle name="20% - Accent5 2 3 10 5" xfId="21439"/>
    <cellStyle name="20% - Accent5 2 3 10 5 2" xfId="39317"/>
    <cellStyle name="20% - Accent5 2 3 10 6" xfId="30380"/>
    <cellStyle name="20% - Accent5 2 3 10 7" xfId="50828"/>
    <cellStyle name="20% - Accent5 2 3 11" xfId="9605"/>
    <cellStyle name="20% - Accent5 2 3 11 2" xfId="12033"/>
    <cellStyle name="20% - Accent5 2 3 11 2 2" xfId="22925"/>
    <cellStyle name="20% - Accent5 2 3 11 2 2 2" xfId="40803"/>
    <cellStyle name="20% - Accent5 2 3 11 2 3" xfId="31866"/>
    <cellStyle name="20% - Accent5 2 3 11 3" xfId="14252"/>
    <cellStyle name="20% - Accent5 2 3 11 3 2" xfId="25144"/>
    <cellStyle name="20% - Accent5 2 3 11 3 2 2" xfId="43022"/>
    <cellStyle name="20% - Accent5 2 3 11 3 3" xfId="34085"/>
    <cellStyle name="20% - Accent5 2 3 11 4" xfId="16696"/>
    <cellStyle name="20% - Accent5 2 3 11 4 2" xfId="27363"/>
    <cellStyle name="20% - Accent5 2 3 11 4 2 2" xfId="45241"/>
    <cellStyle name="20% - Accent5 2 3 11 4 3" xfId="36304"/>
    <cellStyle name="20% - Accent5 2 3 11 5" xfId="20706"/>
    <cellStyle name="20% - Accent5 2 3 11 5 2" xfId="38584"/>
    <cellStyle name="20% - Accent5 2 3 11 6" xfId="29647"/>
    <cellStyle name="20% - Accent5 2 3 11 7" xfId="53763"/>
    <cellStyle name="20% - Accent5 2 3 12" xfId="11083"/>
    <cellStyle name="20% - Accent5 2 3 12 2" xfId="22182"/>
    <cellStyle name="20% - Accent5 2 3 12 2 2" xfId="40060"/>
    <cellStyle name="20% - Accent5 2 3 12 3" xfId="31123"/>
    <cellStyle name="20% - Accent5 2 3 12 4" xfId="47671"/>
    <cellStyle name="20% - Accent5 2 3 13" xfId="13509"/>
    <cellStyle name="20% - Accent5 2 3 13 2" xfId="24401"/>
    <cellStyle name="20% - Accent5 2 3 13 2 2" xfId="42279"/>
    <cellStyle name="20% - Accent5 2 3 13 3" xfId="33342"/>
    <cellStyle name="20% - Accent5 2 3 14" xfId="15730"/>
    <cellStyle name="20% - Accent5 2 3 14 2" xfId="26620"/>
    <cellStyle name="20% - Accent5 2 3 14 2 2" xfId="44498"/>
    <cellStyle name="20% - Accent5 2 3 14 3" xfId="35561"/>
    <cellStyle name="20% - Accent5 2 3 15" xfId="19963"/>
    <cellStyle name="20% - Accent5 2 3 15 2" xfId="37841"/>
    <cellStyle name="20% - Accent5 2 3 16" xfId="28892"/>
    <cellStyle name="20% - Accent5 2 3 17" xfId="46853"/>
    <cellStyle name="20% - Accent5 2 3 2" xfId="5359"/>
    <cellStyle name="20% - Accent5 2 3 2 2" xfId="10339"/>
    <cellStyle name="20% - Accent5 2 3 2 2 2" xfId="12767"/>
    <cellStyle name="20% - Accent5 2 3 2 2 2 2" xfId="23659"/>
    <cellStyle name="20% - Accent5 2 3 2 2 2 2 2" xfId="41537"/>
    <cellStyle name="20% - Accent5 2 3 2 2 2 3" xfId="32600"/>
    <cellStyle name="20% - Accent5 2 3 2 2 2 4" xfId="56163"/>
    <cellStyle name="20% - Accent5 2 3 2 2 3" xfId="14986"/>
    <cellStyle name="20% - Accent5 2 3 2 2 3 2" xfId="25878"/>
    <cellStyle name="20% - Accent5 2 3 2 2 3 2 2" xfId="43756"/>
    <cellStyle name="20% - Accent5 2 3 2 2 3 3" xfId="34819"/>
    <cellStyle name="20% - Accent5 2 3 2 2 4" xfId="17430"/>
    <cellStyle name="20% - Accent5 2 3 2 2 4 2" xfId="28097"/>
    <cellStyle name="20% - Accent5 2 3 2 2 4 2 2" xfId="45975"/>
    <cellStyle name="20% - Accent5 2 3 2 2 4 3" xfId="37038"/>
    <cellStyle name="20% - Accent5 2 3 2 2 5" xfId="21440"/>
    <cellStyle name="20% - Accent5 2 3 2 2 5 2" xfId="39318"/>
    <cellStyle name="20% - Accent5 2 3 2 2 6" xfId="30381"/>
    <cellStyle name="20% - Accent5 2 3 2 2 7" xfId="50829"/>
    <cellStyle name="20% - Accent5 2 3 2 3" xfId="9606"/>
    <cellStyle name="20% - Accent5 2 3 2 3 2" xfId="12034"/>
    <cellStyle name="20% - Accent5 2 3 2 3 2 2" xfId="22926"/>
    <cellStyle name="20% - Accent5 2 3 2 3 2 2 2" xfId="40804"/>
    <cellStyle name="20% - Accent5 2 3 2 3 2 3" xfId="31867"/>
    <cellStyle name="20% - Accent5 2 3 2 3 3" xfId="14253"/>
    <cellStyle name="20% - Accent5 2 3 2 3 3 2" xfId="25145"/>
    <cellStyle name="20% - Accent5 2 3 2 3 3 2 2" xfId="43023"/>
    <cellStyle name="20% - Accent5 2 3 2 3 3 3" xfId="34086"/>
    <cellStyle name="20% - Accent5 2 3 2 3 4" xfId="16697"/>
    <cellStyle name="20% - Accent5 2 3 2 3 4 2" xfId="27364"/>
    <cellStyle name="20% - Accent5 2 3 2 3 4 2 2" xfId="45242"/>
    <cellStyle name="20% - Accent5 2 3 2 3 4 3" xfId="36305"/>
    <cellStyle name="20% - Accent5 2 3 2 3 5" xfId="20707"/>
    <cellStyle name="20% - Accent5 2 3 2 3 5 2" xfId="38585"/>
    <cellStyle name="20% - Accent5 2 3 2 3 6" xfId="29648"/>
    <cellStyle name="20% - Accent5 2 3 2 3 7" xfId="53764"/>
    <cellStyle name="20% - Accent5 2 3 2 4" xfId="11084"/>
    <cellStyle name="20% - Accent5 2 3 2 4 2" xfId="22183"/>
    <cellStyle name="20% - Accent5 2 3 2 4 2 2" xfId="40061"/>
    <cellStyle name="20% - Accent5 2 3 2 4 3" xfId="31124"/>
    <cellStyle name="20% - Accent5 2 3 2 4 4" xfId="47672"/>
    <cellStyle name="20% - Accent5 2 3 2 5" xfId="13510"/>
    <cellStyle name="20% - Accent5 2 3 2 5 2" xfId="24402"/>
    <cellStyle name="20% - Accent5 2 3 2 5 2 2" xfId="42280"/>
    <cellStyle name="20% - Accent5 2 3 2 5 3" xfId="33343"/>
    <cellStyle name="20% - Accent5 2 3 2 6" xfId="15731"/>
    <cellStyle name="20% - Accent5 2 3 2 6 2" xfId="26621"/>
    <cellStyle name="20% - Accent5 2 3 2 6 2 2" xfId="44499"/>
    <cellStyle name="20% - Accent5 2 3 2 6 3" xfId="35562"/>
    <cellStyle name="20% - Accent5 2 3 2 7" xfId="19964"/>
    <cellStyle name="20% - Accent5 2 3 2 7 2" xfId="37842"/>
    <cellStyle name="20% - Accent5 2 3 2 8" xfId="28893"/>
    <cellStyle name="20% - Accent5 2 3 2 9" xfId="46854"/>
    <cellStyle name="20% - Accent5 2 3 3" xfId="5360"/>
    <cellStyle name="20% - Accent5 2 3 3 2" xfId="10340"/>
    <cellStyle name="20% - Accent5 2 3 3 2 2" xfId="12768"/>
    <cellStyle name="20% - Accent5 2 3 3 2 2 2" xfId="23660"/>
    <cellStyle name="20% - Accent5 2 3 3 2 2 2 2" xfId="41538"/>
    <cellStyle name="20% - Accent5 2 3 3 2 2 3" xfId="32601"/>
    <cellStyle name="20% - Accent5 2 3 3 2 2 4" xfId="56164"/>
    <cellStyle name="20% - Accent5 2 3 3 2 3" xfId="14987"/>
    <cellStyle name="20% - Accent5 2 3 3 2 3 2" xfId="25879"/>
    <cellStyle name="20% - Accent5 2 3 3 2 3 2 2" xfId="43757"/>
    <cellStyle name="20% - Accent5 2 3 3 2 3 3" xfId="34820"/>
    <cellStyle name="20% - Accent5 2 3 3 2 4" xfId="17431"/>
    <cellStyle name="20% - Accent5 2 3 3 2 4 2" xfId="28098"/>
    <cellStyle name="20% - Accent5 2 3 3 2 4 2 2" xfId="45976"/>
    <cellStyle name="20% - Accent5 2 3 3 2 4 3" xfId="37039"/>
    <cellStyle name="20% - Accent5 2 3 3 2 5" xfId="21441"/>
    <cellStyle name="20% - Accent5 2 3 3 2 5 2" xfId="39319"/>
    <cellStyle name="20% - Accent5 2 3 3 2 6" xfId="30382"/>
    <cellStyle name="20% - Accent5 2 3 3 2 7" xfId="50830"/>
    <cellStyle name="20% - Accent5 2 3 3 3" xfId="9607"/>
    <cellStyle name="20% - Accent5 2 3 3 3 2" xfId="12035"/>
    <cellStyle name="20% - Accent5 2 3 3 3 2 2" xfId="22927"/>
    <cellStyle name="20% - Accent5 2 3 3 3 2 2 2" xfId="40805"/>
    <cellStyle name="20% - Accent5 2 3 3 3 2 3" xfId="31868"/>
    <cellStyle name="20% - Accent5 2 3 3 3 3" xfId="14254"/>
    <cellStyle name="20% - Accent5 2 3 3 3 3 2" xfId="25146"/>
    <cellStyle name="20% - Accent5 2 3 3 3 3 2 2" xfId="43024"/>
    <cellStyle name="20% - Accent5 2 3 3 3 3 3" xfId="34087"/>
    <cellStyle name="20% - Accent5 2 3 3 3 4" xfId="16698"/>
    <cellStyle name="20% - Accent5 2 3 3 3 4 2" xfId="27365"/>
    <cellStyle name="20% - Accent5 2 3 3 3 4 2 2" xfId="45243"/>
    <cellStyle name="20% - Accent5 2 3 3 3 4 3" xfId="36306"/>
    <cellStyle name="20% - Accent5 2 3 3 3 5" xfId="20708"/>
    <cellStyle name="20% - Accent5 2 3 3 3 5 2" xfId="38586"/>
    <cellStyle name="20% - Accent5 2 3 3 3 6" xfId="29649"/>
    <cellStyle name="20% - Accent5 2 3 3 3 7" xfId="53765"/>
    <cellStyle name="20% - Accent5 2 3 3 4" xfId="11085"/>
    <cellStyle name="20% - Accent5 2 3 3 4 2" xfId="22184"/>
    <cellStyle name="20% - Accent5 2 3 3 4 2 2" xfId="40062"/>
    <cellStyle name="20% - Accent5 2 3 3 4 3" xfId="31125"/>
    <cellStyle name="20% - Accent5 2 3 3 4 4" xfId="47673"/>
    <cellStyle name="20% - Accent5 2 3 3 5" xfId="13511"/>
    <cellStyle name="20% - Accent5 2 3 3 5 2" xfId="24403"/>
    <cellStyle name="20% - Accent5 2 3 3 5 2 2" xfId="42281"/>
    <cellStyle name="20% - Accent5 2 3 3 5 3" xfId="33344"/>
    <cellStyle name="20% - Accent5 2 3 3 6" xfId="15732"/>
    <cellStyle name="20% - Accent5 2 3 3 6 2" xfId="26622"/>
    <cellStyle name="20% - Accent5 2 3 3 6 2 2" xfId="44500"/>
    <cellStyle name="20% - Accent5 2 3 3 6 3" xfId="35563"/>
    <cellStyle name="20% - Accent5 2 3 3 7" xfId="19965"/>
    <cellStyle name="20% - Accent5 2 3 3 7 2" xfId="37843"/>
    <cellStyle name="20% - Accent5 2 3 3 8" xfId="28894"/>
    <cellStyle name="20% - Accent5 2 3 3 9" xfId="46855"/>
    <cellStyle name="20% - Accent5 2 3 4" xfId="5361"/>
    <cellStyle name="20% - Accent5 2 3 4 2" xfId="10341"/>
    <cellStyle name="20% - Accent5 2 3 4 2 2" xfId="12769"/>
    <cellStyle name="20% - Accent5 2 3 4 2 2 2" xfId="23661"/>
    <cellStyle name="20% - Accent5 2 3 4 2 2 2 2" xfId="41539"/>
    <cellStyle name="20% - Accent5 2 3 4 2 2 3" xfId="32602"/>
    <cellStyle name="20% - Accent5 2 3 4 2 2 4" xfId="56165"/>
    <cellStyle name="20% - Accent5 2 3 4 2 3" xfId="14988"/>
    <cellStyle name="20% - Accent5 2 3 4 2 3 2" xfId="25880"/>
    <cellStyle name="20% - Accent5 2 3 4 2 3 2 2" xfId="43758"/>
    <cellStyle name="20% - Accent5 2 3 4 2 3 3" xfId="34821"/>
    <cellStyle name="20% - Accent5 2 3 4 2 4" xfId="17432"/>
    <cellStyle name="20% - Accent5 2 3 4 2 4 2" xfId="28099"/>
    <cellStyle name="20% - Accent5 2 3 4 2 4 2 2" xfId="45977"/>
    <cellStyle name="20% - Accent5 2 3 4 2 4 3" xfId="37040"/>
    <cellStyle name="20% - Accent5 2 3 4 2 5" xfId="21442"/>
    <cellStyle name="20% - Accent5 2 3 4 2 5 2" xfId="39320"/>
    <cellStyle name="20% - Accent5 2 3 4 2 6" xfId="30383"/>
    <cellStyle name="20% - Accent5 2 3 4 2 7" xfId="50831"/>
    <cellStyle name="20% - Accent5 2 3 4 3" xfId="9608"/>
    <cellStyle name="20% - Accent5 2 3 4 3 2" xfId="12036"/>
    <cellStyle name="20% - Accent5 2 3 4 3 2 2" xfId="22928"/>
    <cellStyle name="20% - Accent5 2 3 4 3 2 2 2" xfId="40806"/>
    <cellStyle name="20% - Accent5 2 3 4 3 2 3" xfId="31869"/>
    <cellStyle name="20% - Accent5 2 3 4 3 3" xfId="14255"/>
    <cellStyle name="20% - Accent5 2 3 4 3 3 2" xfId="25147"/>
    <cellStyle name="20% - Accent5 2 3 4 3 3 2 2" xfId="43025"/>
    <cellStyle name="20% - Accent5 2 3 4 3 3 3" xfId="34088"/>
    <cellStyle name="20% - Accent5 2 3 4 3 4" xfId="16699"/>
    <cellStyle name="20% - Accent5 2 3 4 3 4 2" xfId="27366"/>
    <cellStyle name="20% - Accent5 2 3 4 3 4 2 2" xfId="45244"/>
    <cellStyle name="20% - Accent5 2 3 4 3 4 3" xfId="36307"/>
    <cellStyle name="20% - Accent5 2 3 4 3 5" xfId="20709"/>
    <cellStyle name="20% - Accent5 2 3 4 3 5 2" xfId="38587"/>
    <cellStyle name="20% - Accent5 2 3 4 3 6" xfId="29650"/>
    <cellStyle name="20% - Accent5 2 3 4 3 7" xfId="53766"/>
    <cellStyle name="20% - Accent5 2 3 4 4" xfId="11086"/>
    <cellStyle name="20% - Accent5 2 3 4 4 2" xfId="22185"/>
    <cellStyle name="20% - Accent5 2 3 4 4 2 2" xfId="40063"/>
    <cellStyle name="20% - Accent5 2 3 4 4 3" xfId="31126"/>
    <cellStyle name="20% - Accent5 2 3 4 4 4" xfId="47674"/>
    <cellStyle name="20% - Accent5 2 3 4 5" xfId="13512"/>
    <cellStyle name="20% - Accent5 2 3 4 5 2" xfId="24404"/>
    <cellStyle name="20% - Accent5 2 3 4 5 2 2" xfId="42282"/>
    <cellStyle name="20% - Accent5 2 3 4 5 3" xfId="33345"/>
    <cellStyle name="20% - Accent5 2 3 4 6" xfId="15733"/>
    <cellStyle name="20% - Accent5 2 3 4 6 2" xfId="26623"/>
    <cellStyle name="20% - Accent5 2 3 4 6 2 2" xfId="44501"/>
    <cellStyle name="20% - Accent5 2 3 4 6 3" xfId="35564"/>
    <cellStyle name="20% - Accent5 2 3 4 7" xfId="19966"/>
    <cellStyle name="20% - Accent5 2 3 4 7 2" xfId="37844"/>
    <cellStyle name="20% - Accent5 2 3 4 8" xfId="28895"/>
    <cellStyle name="20% - Accent5 2 3 4 9" xfId="46856"/>
    <cellStyle name="20% - Accent5 2 3 5" xfId="5362"/>
    <cellStyle name="20% - Accent5 2 3 5 2" xfId="10342"/>
    <cellStyle name="20% - Accent5 2 3 5 2 2" xfId="12770"/>
    <cellStyle name="20% - Accent5 2 3 5 2 2 2" xfId="23662"/>
    <cellStyle name="20% - Accent5 2 3 5 2 2 2 2" xfId="41540"/>
    <cellStyle name="20% - Accent5 2 3 5 2 2 3" xfId="32603"/>
    <cellStyle name="20% - Accent5 2 3 5 2 2 4" xfId="56166"/>
    <cellStyle name="20% - Accent5 2 3 5 2 3" xfId="14989"/>
    <cellStyle name="20% - Accent5 2 3 5 2 3 2" xfId="25881"/>
    <cellStyle name="20% - Accent5 2 3 5 2 3 2 2" xfId="43759"/>
    <cellStyle name="20% - Accent5 2 3 5 2 3 3" xfId="34822"/>
    <cellStyle name="20% - Accent5 2 3 5 2 4" xfId="17433"/>
    <cellStyle name="20% - Accent5 2 3 5 2 4 2" xfId="28100"/>
    <cellStyle name="20% - Accent5 2 3 5 2 4 2 2" xfId="45978"/>
    <cellStyle name="20% - Accent5 2 3 5 2 4 3" xfId="37041"/>
    <cellStyle name="20% - Accent5 2 3 5 2 5" xfId="21443"/>
    <cellStyle name="20% - Accent5 2 3 5 2 5 2" xfId="39321"/>
    <cellStyle name="20% - Accent5 2 3 5 2 6" xfId="30384"/>
    <cellStyle name="20% - Accent5 2 3 5 2 7" xfId="50832"/>
    <cellStyle name="20% - Accent5 2 3 5 3" xfId="9609"/>
    <cellStyle name="20% - Accent5 2 3 5 3 2" xfId="12037"/>
    <cellStyle name="20% - Accent5 2 3 5 3 2 2" xfId="22929"/>
    <cellStyle name="20% - Accent5 2 3 5 3 2 2 2" xfId="40807"/>
    <cellStyle name="20% - Accent5 2 3 5 3 2 3" xfId="31870"/>
    <cellStyle name="20% - Accent5 2 3 5 3 3" xfId="14256"/>
    <cellStyle name="20% - Accent5 2 3 5 3 3 2" xfId="25148"/>
    <cellStyle name="20% - Accent5 2 3 5 3 3 2 2" xfId="43026"/>
    <cellStyle name="20% - Accent5 2 3 5 3 3 3" xfId="34089"/>
    <cellStyle name="20% - Accent5 2 3 5 3 4" xfId="16700"/>
    <cellStyle name="20% - Accent5 2 3 5 3 4 2" xfId="27367"/>
    <cellStyle name="20% - Accent5 2 3 5 3 4 2 2" xfId="45245"/>
    <cellStyle name="20% - Accent5 2 3 5 3 4 3" xfId="36308"/>
    <cellStyle name="20% - Accent5 2 3 5 3 5" xfId="20710"/>
    <cellStyle name="20% - Accent5 2 3 5 3 5 2" xfId="38588"/>
    <cellStyle name="20% - Accent5 2 3 5 3 6" xfId="29651"/>
    <cellStyle name="20% - Accent5 2 3 5 3 7" xfId="53767"/>
    <cellStyle name="20% - Accent5 2 3 5 4" xfId="11087"/>
    <cellStyle name="20% - Accent5 2 3 5 4 2" xfId="22186"/>
    <cellStyle name="20% - Accent5 2 3 5 4 2 2" xfId="40064"/>
    <cellStyle name="20% - Accent5 2 3 5 4 3" xfId="31127"/>
    <cellStyle name="20% - Accent5 2 3 5 4 4" xfId="47675"/>
    <cellStyle name="20% - Accent5 2 3 5 5" xfId="13513"/>
    <cellStyle name="20% - Accent5 2 3 5 5 2" xfId="24405"/>
    <cellStyle name="20% - Accent5 2 3 5 5 2 2" xfId="42283"/>
    <cellStyle name="20% - Accent5 2 3 5 5 3" xfId="33346"/>
    <cellStyle name="20% - Accent5 2 3 5 6" xfId="15734"/>
    <cellStyle name="20% - Accent5 2 3 5 6 2" xfId="26624"/>
    <cellStyle name="20% - Accent5 2 3 5 6 2 2" xfId="44502"/>
    <cellStyle name="20% - Accent5 2 3 5 6 3" xfId="35565"/>
    <cellStyle name="20% - Accent5 2 3 5 7" xfId="19967"/>
    <cellStyle name="20% - Accent5 2 3 5 7 2" xfId="37845"/>
    <cellStyle name="20% - Accent5 2 3 5 8" xfId="28896"/>
    <cellStyle name="20% - Accent5 2 3 5 9" xfId="46857"/>
    <cellStyle name="20% - Accent5 2 3 6" xfId="5363"/>
    <cellStyle name="20% - Accent5 2 3 6 2" xfId="10343"/>
    <cellStyle name="20% - Accent5 2 3 6 2 2" xfId="12771"/>
    <cellStyle name="20% - Accent5 2 3 6 2 2 2" xfId="23663"/>
    <cellStyle name="20% - Accent5 2 3 6 2 2 2 2" xfId="41541"/>
    <cellStyle name="20% - Accent5 2 3 6 2 2 3" xfId="32604"/>
    <cellStyle name="20% - Accent5 2 3 6 2 2 4" xfId="56167"/>
    <cellStyle name="20% - Accent5 2 3 6 2 3" xfId="14990"/>
    <cellStyle name="20% - Accent5 2 3 6 2 3 2" xfId="25882"/>
    <cellStyle name="20% - Accent5 2 3 6 2 3 2 2" xfId="43760"/>
    <cellStyle name="20% - Accent5 2 3 6 2 3 3" xfId="34823"/>
    <cellStyle name="20% - Accent5 2 3 6 2 4" xfId="17434"/>
    <cellStyle name="20% - Accent5 2 3 6 2 4 2" xfId="28101"/>
    <cellStyle name="20% - Accent5 2 3 6 2 4 2 2" xfId="45979"/>
    <cellStyle name="20% - Accent5 2 3 6 2 4 3" xfId="37042"/>
    <cellStyle name="20% - Accent5 2 3 6 2 5" xfId="21444"/>
    <cellStyle name="20% - Accent5 2 3 6 2 5 2" xfId="39322"/>
    <cellStyle name="20% - Accent5 2 3 6 2 6" xfId="30385"/>
    <cellStyle name="20% - Accent5 2 3 6 2 7" xfId="50833"/>
    <cellStyle name="20% - Accent5 2 3 6 3" xfId="9610"/>
    <cellStyle name="20% - Accent5 2 3 6 3 2" xfId="12038"/>
    <cellStyle name="20% - Accent5 2 3 6 3 2 2" xfId="22930"/>
    <cellStyle name="20% - Accent5 2 3 6 3 2 2 2" xfId="40808"/>
    <cellStyle name="20% - Accent5 2 3 6 3 2 3" xfId="31871"/>
    <cellStyle name="20% - Accent5 2 3 6 3 3" xfId="14257"/>
    <cellStyle name="20% - Accent5 2 3 6 3 3 2" xfId="25149"/>
    <cellStyle name="20% - Accent5 2 3 6 3 3 2 2" xfId="43027"/>
    <cellStyle name="20% - Accent5 2 3 6 3 3 3" xfId="34090"/>
    <cellStyle name="20% - Accent5 2 3 6 3 4" xfId="16701"/>
    <cellStyle name="20% - Accent5 2 3 6 3 4 2" xfId="27368"/>
    <cellStyle name="20% - Accent5 2 3 6 3 4 2 2" xfId="45246"/>
    <cellStyle name="20% - Accent5 2 3 6 3 4 3" xfId="36309"/>
    <cellStyle name="20% - Accent5 2 3 6 3 5" xfId="20711"/>
    <cellStyle name="20% - Accent5 2 3 6 3 5 2" xfId="38589"/>
    <cellStyle name="20% - Accent5 2 3 6 3 6" xfId="29652"/>
    <cellStyle name="20% - Accent5 2 3 6 3 7" xfId="53768"/>
    <cellStyle name="20% - Accent5 2 3 6 4" xfId="11088"/>
    <cellStyle name="20% - Accent5 2 3 6 4 2" xfId="22187"/>
    <cellStyle name="20% - Accent5 2 3 6 4 2 2" xfId="40065"/>
    <cellStyle name="20% - Accent5 2 3 6 4 3" xfId="31128"/>
    <cellStyle name="20% - Accent5 2 3 6 4 4" xfId="47676"/>
    <cellStyle name="20% - Accent5 2 3 6 5" xfId="13514"/>
    <cellStyle name="20% - Accent5 2 3 6 5 2" xfId="24406"/>
    <cellStyle name="20% - Accent5 2 3 6 5 2 2" xfId="42284"/>
    <cellStyle name="20% - Accent5 2 3 6 5 3" xfId="33347"/>
    <cellStyle name="20% - Accent5 2 3 6 6" xfId="15735"/>
    <cellStyle name="20% - Accent5 2 3 6 6 2" xfId="26625"/>
    <cellStyle name="20% - Accent5 2 3 6 6 2 2" xfId="44503"/>
    <cellStyle name="20% - Accent5 2 3 6 6 3" xfId="35566"/>
    <cellStyle name="20% - Accent5 2 3 6 7" xfId="19968"/>
    <cellStyle name="20% - Accent5 2 3 6 7 2" xfId="37846"/>
    <cellStyle name="20% - Accent5 2 3 6 8" xfId="28897"/>
    <cellStyle name="20% - Accent5 2 3 6 9" xfId="46858"/>
    <cellStyle name="20% - Accent5 2 3 7" xfId="5364"/>
    <cellStyle name="20% - Accent5 2 3 7 2" xfId="10344"/>
    <cellStyle name="20% - Accent5 2 3 7 2 2" xfId="12772"/>
    <cellStyle name="20% - Accent5 2 3 7 2 2 2" xfId="23664"/>
    <cellStyle name="20% - Accent5 2 3 7 2 2 2 2" xfId="41542"/>
    <cellStyle name="20% - Accent5 2 3 7 2 2 3" xfId="32605"/>
    <cellStyle name="20% - Accent5 2 3 7 2 2 4" xfId="56168"/>
    <cellStyle name="20% - Accent5 2 3 7 2 3" xfId="14991"/>
    <cellStyle name="20% - Accent5 2 3 7 2 3 2" xfId="25883"/>
    <cellStyle name="20% - Accent5 2 3 7 2 3 2 2" xfId="43761"/>
    <cellStyle name="20% - Accent5 2 3 7 2 3 3" xfId="34824"/>
    <cellStyle name="20% - Accent5 2 3 7 2 4" xfId="17435"/>
    <cellStyle name="20% - Accent5 2 3 7 2 4 2" xfId="28102"/>
    <cellStyle name="20% - Accent5 2 3 7 2 4 2 2" xfId="45980"/>
    <cellStyle name="20% - Accent5 2 3 7 2 4 3" xfId="37043"/>
    <cellStyle name="20% - Accent5 2 3 7 2 5" xfId="21445"/>
    <cellStyle name="20% - Accent5 2 3 7 2 5 2" xfId="39323"/>
    <cellStyle name="20% - Accent5 2 3 7 2 6" xfId="30386"/>
    <cellStyle name="20% - Accent5 2 3 7 2 7" xfId="50834"/>
    <cellStyle name="20% - Accent5 2 3 7 3" xfId="9611"/>
    <cellStyle name="20% - Accent5 2 3 7 3 2" xfId="12039"/>
    <cellStyle name="20% - Accent5 2 3 7 3 2 2" xfId="22931"/>
    <cellStyle name="20% - Accent5 2 3 7 3 2 2 2" xfId="40809"/>
    <cellStyle name="20% - Accent5 2 3 7 3 2 3" xfId="31872"/>
    <cellStyle name="20% - Accent5 2 3 7 3 3" xfId="14258"/>
    <cellStyle name="20% - Accent5 2 3 7 3 3 2" xfId="25150"/>
    <cellStyle name="20% - Accent5 2 3 7 3 3 2 2" xfId="43028"/>
    <cellStyle name="20% - Accent5 2 3 7 3 3 3" xfId="34091"/>
    <cellStyle name="20% - Accent5 2 3 7 3 4" xfId="16702"/>
    <cellStyle name="20% - Accent5 2 3 7 3 4 2" xfId="27369"/>
    <cellStyle name="20% - Accent5 2 3 7 3 4 2 2" xfId="45247"/>
    <cellStyle name="20% - Accent5 2 3 7 3 4 3" xfId="36310"/>
    <cellStyle name="20% - Accent5 2 3 7 3 5" xfId="20712"/>
    <cellStyle name="20% - Accent5 2 3 7 3 5 2" xfId="38590"/>
    <cellStyle name="20% - Accent5 2 3 7 3 6" xfId="29653"/>
    <cellStyle name="20% - Accent5 2 3 7 3 7" xfId="53769"/>
    <cellStyle name="20% - Accent5 2 3 7 4" xfId="11089"/>
    <cellStyle name="20% - Accent5 2 3 7 4 2" xfId="22188"/>
    <cellStyle name="20% - Accent5 2 3 7 4 2 2" xfId="40066"/>
    <cellStyle name="20% - Accent5 2 3 7 4 3" xfId="31129"/>
    <cellStyle name="20% - Accent5 2 3 7 4 4" xfId="47677"/>
    <cellStyle name="20% - Accent5 2 3 7 5" xfId="13515"/>
    <cellStyle name="20% - Accent5 2 3 7 5 2" xfId="24407"/>
    <cellStyle name="20% - Accent5 2 3 7 5 2 2" xfId="42285"/>
    <cellStyle name="20% - Accent5 2 3 7 5 3" xfId="33348"/>
    <cellStyle name="20% - Accent5 2 3 7 6" xfId="15736"/>
    <cellStyle name="20% - Accent5 2 3 7 6 2" xfId="26626"/>
    <cellStyle name="20% - Accent5 2 3 7 6 2 2" xfId="44504"/>
    <cellStyle name="20% - Accent5 2 3 7 6 3" xfId="35567"/>
    <cellStyle name="20% - Accent5 2 3 7 7" xfId="19969"/>
    <cellStyle name="20% - Accent5 2 3 7 7 2" xfId="37847"/>
    <cellStyle name="20% - Accent5 2 3 7 8" xfId="28898"/>
    <cellStyle name="20% - Accent5 2 3 7 9" xfId="46859"/>
    <cellStyle name="20% - Accent5 2 3 8" xfId="5365"/>
    <cellStyle name="20% - Accent5 2 3 8 2" xfId="10345"/>
    <cellStyle name="20% - Accent5 2 3 8 2 2" xfId="12773"/>
    <cellStyle name="20% - Accent5 2 3 8 2 2 2" xfId="23665"/>
    <cellStyle name="20% - Accent5 2 3 8 2 2 2 2" xfId="41543"/>
    <cellStyle name="20% - Accent5 2 3 8 2 2 3" xfId="32606"/>
    <cellStyle name="20% - Accent5 2 3 8 2 2 4" xfId="56169"/>
    <cellStyle name="20% - Accent5 2 3 8 2 3" xfId="14992"/>
    <cellStyle name="20% - Accent5 2 3 8 2 3 2" xfId="25884"/>
    <cellStyle name="20% - Accent5 2 3 8 2 3 2 2" xfId="43762"/>
    <cellStyle name="20% - Accent5 2 3 8 2 3 3" xfId="34825"/>
    <cellStyle name="20% - Accent5 2 3 8 2 4" xfId="17436"/>
    <cellStyle name="20% - Accent5 2 3 8 2 4 2" xfId="28103"/>
    <cellStyle name="20% - Accent5 2 3 8 2 4 2 2" xfId="45981"/>
    <cellStyle name="20% - Accent5 2 3 8 2 4 3" xfId="37044"/>
    <cellStyle name="20% - Accent5 2 3 8 2 5" xfId="21446"/>
    <cellStyle name="20% - Accent5 2 3 8 2 5 2" xfId="39324"/>
    <cellStyle name="20% - Accent5 2 3 8 2 6" xfId="30387"/>
    <cellStyle name="20% - Accent5 2 3 8 2 7" xfId="50835"/>
    <cellStyle name="20% - Accent5 2 3 8 3" xfId="9612"/>
    <cellStyle name="20% - Accent5 2 3 8 3 2" xfId="12040"/>
    <cellStyle name="20% - Accent5 2 3 8 3 2 2" xfId="22932"/>
    <cellStyle name="20% - Accent5 2 3 8 3 2 2 2" xfId="40810"/>
    <cellStyle name="20% - Accent5 2 3 8 3 2 3" xfId="31873"/>
    <cellStyle name="20% - Accent5 2 3 8 3 3" xfId="14259"/>
    <cellStyle name="20% - Accent5 2 3 8 3 3 2" xfId="25151"/>
    <cellStyle name="20% - Accent5 2 3 8 3 3 2 2" xfId="43029"/>
    <cellStyle name="20% - Accent5 2 3 8 3 3 3" xfId="34092"/>
    <cellStyle name="20% - Accent5 2 3 8 3 4" xfId="16703"/>
    <cellStyle name="20% - Accent5 2 3 8 3 4 2" xfId="27370"/>
    <cellStyle name="20% - Accent5 2 3 8 3 4 2 2" xfId="45248"/>
    <cellStyle name="20% - Accent5 2 3 8 3 4 3" xfId="36311"/>
    <cellStyle name="20% - Accent5 2 3 8 3 5" xfId="20713"/>
    <cellStyle name="20% - Accent5 2 3 8 3 5 2" xfId="38591"/>
    <cellStyle name="20% - Accent5 2 3 8 3 6" xfId="29654"/>
    <cellStyle name="20% - Accent5 2 3 8 3 7" xfId="53770"/>
    <cellStyle name="20% - Accent5 2 3 8 4" xfId="11090"/>
    <cellStyle name="20% - Accent5 2 3 8 4 2" xfId="22189"/>
    <cellStyle name="20% - Accent5 2 3 8 4 2 2" xfId="40067"/>
    <cellStyle name="20% - Accent5 2 3 8 4 3" xfId="31130"/>
    <cellStyle name="20% - Accent5 2 3 8 4 4" xfId="47678"/>
    <cellStyle name="20% - Accent5 2 3 8 5" xfId="13516"/>
    <cellStyle name="20% - Accent5 2 3 8 5 2" xfId="24408"/>
    <cellStyle name="20% - Accent5 2 3 8 5 2 2" xfId="42286"/>
    <cellStyle name="20% - Accent5 2 3 8 5 3" xfId="33349"/>
    <cellStyle name="20% - Accent5 2 3 8 6" xfId="15737"/>
    <cellStyle name="20% - Accent5 2 3 8 6 2" xfId="26627"/>
    <cellStyle name="20% - Accent5 2 3 8 6 2 2" xfId="44505"/>
    <cellStyle name="20% - Accent5 2 3 8 6 3" xfId="35568"/>
    <cellStyle name="20% - Accent5 2 3 8 7" xfId="19970"/>
    <cellStyle name="20% - Accent5 2 3 8 7 2" xfId="37848"/>
    <cellStyle name="20% - Accent5 2 3 8 8" xfId="28899"/>
    <cellStyle name="20% - Accent5 2 3 8 9" xfId="46860"/>
    <cellStyle name="20% - Accent5 2 3 9" xfId="5366"/>
    <cellStyle name="20% - Accent5 2 3 9 2" xfId="10346"/>
    <cellStyle name="20% - Accent5 2 3 9 2 2" xfId="12774"/>
    <cellStyle name="20% - Accent5 2 3 9 2 2 2" xfId="23666"/>
    <cellStyle name="20% - Accent5 2 3 9 2 2 2 2" xfId="41544"/>
    <cellStyle name="20% - Accent5 2 3 9 2 2 3" xfId="32607"/>
    <cellStyle name="20% - Accent5 2 3 9 2 2 4" xfId="56170"/>
    <cellStyle name="20% - Accent5 2 3 9 2 3" xfId="14993"/>
    <cellStyle name="20% - Accent5 2 3 9 2 3 2" xfId="25885"/>
    <cellStyle name="20% - Accent5 2 3 9 2 3 2 2" xfId="43763"/>
    <cellStyle name="20% - Accent5 2 3 9 2 3 3" xfId="34826"/>
    <cellStyle name="20% - Accent5 2 3 9 2 4" xfId="17437"/>
    <cellStyle name="20% - Accent5 2 3 9 2 4 2" xfId="28104"/>
    <cellStyle name="20% - Accent5 2 3 9 2 4 2 2" xfId="45982"/>
    <cellStyle name="20% - Accent5 2 3 9 2 4 3" xfId="37045"/>
    <cellStyle name="20% - Accent5 2 3 9 2 5" xfId="21447"/>
    <cellStyle name="20% - Accent5 2 3 9 2 5 2" xfId="39325"/>
    <cellStyle name="20% - Accent5 2 3 9 2 6" xfId="30388"/>
    <cellStyle name="20% - Accent5 2 3 9 2 7" xfId="50836"/>
    <cellStyle name="20% - Accent5 2 3 9 3" xfId="9613"/>
    <cellStyle name="20% - Accent5 2 3 9 3 2" xfId="12041"/>
    <cellStyle name="20% - Accent5 2 3 9 3 2 2" xfId="22933"/>
    <cellStyle name="20% - Accent5 2 3 9 3 2 2 2" xfId="40811"/>
    <cellStyle name="20% - Accent5 2 3 9 3 2 3" xfId="31874"/>
    <cellStyle name="20% - Accent5 2 3 9 3 3" xfId="14260"/>
    <cellStyle name="20% - Accent5 2 3 9 3 3 2" xfId="25152"/>
    <cellStyle name="20% - Accent5 2 3 9 3 3 2 2" xfId="43030"/>
    <cellStyle name="20% - Accent5 2 3 9 3 3 3" xfId="34093"/>
    <cellStyle name="20% - Accent5 2 3 9 3 4" xfId="16704"/>
    <cellStyle name="20% - Accent5 2 3 9 3 4 2" xfId="27371"/>
    <cellStyle name="20% - Accent5 2 3 9 3 4 2 2" xfId="45249"/>
    <cellStyle name="20% - Accent5 2 3 9 3 4 3" xfId="36312"/>
    <cellStyle name="20% - Accent5 2 3 9 3 5" xfId="20714"/>
    <cellStyle name="20% - Accent5 2 3 9 3 5 2" xfId="38592"/>
    <cellStyle name="20% - Accent5 2 3 9 3 6" xfId="29655"/>
    <cellStyle name="20% - Accent5 2 3 9 3 7" xfId="53771"/>
    <cellStyle name="20% - Accent5 2 3 9 4" xfId="11091"/>
    <cellStyle name="20% - Accent5 2 3 9 4 2" xfId="22190"/>
    <cellStyle name="20% - Accent5 2 3 9 4 2 2" xfId="40068"/>
    <cellStyle name="20% - Accent5 2 3 9 4 3" xfId="31131"/>
    <cellStyle name="20% - Accent5 2 3 9 4 4" xfId="47679"/>
    <cellStyle name="20% - Accent5 2 3 9 5" xfId="13517"/>
    <cellStyle name="20% - Accent5 2 3 9 5 2" xfId="24409"/>
    <cellStyle name="20% - Accent5 2 3 9 5 2 2" xfId="42287"/>
    <cellStyle name="20% - Accent5 2 3 9 5 3" xfId="33350"/>
    <cellStyle name="20% - Accent5 2 3 9 6" xfId="15738"/>
    <cellStyle name="20% - Accent5 2 3 9 6 2" xfId="26628"/>
    <cellStyle name="20% - Accent5 2 3 9 6 2 2" xfId="44506"/>
    <cellStyle name="20% - Accent5 2 3 9 6 3" xfId="35569"/>
    <cellStyle name="20% - Accent5 2 3 9 7" xfId="19971"/>
    <cellStyle name="20% - Accent5 2 3 9 7 2" xfId="37849"/>
    <cellStyle name="20% - Accent5 2 3 9 8" xfId="28900"/>
    <cellStyle name="20% - Accent5 2 3 9 9" xfId="46861"/>
    <cellStyle name="20% - Accent5 2 4" xfId="5367"/>
    <cellStyle name="20% - Accent5 2 4 10" xfId="10347"/>
    <cellStyle name="20% - Accent5 2 4 10 2" xfId="12775"/>
    <cellStyle name="20% - Accent5 2 4 10 2 2" xfId="23667"/>
    <cellStyle name="20% - Accent5 2 4 10 2 2 2" xfId="41545"/>
    <cellStyle name="20% - Accent5 2 4 10 2 3" xfId="32608"/>
    <cellStyle name="20% - Accent5 2 4 10 2 4" xfId="56171"/>
    <cellStyle name="20% - Accent5 2 4 10 3" xfId="14994"/>
    <cellStyle name="20% - Accent5 2 4 10 3 2" xfId="25886"/>
    <cellStyle name="20% - Accent5 2 4 10 3 2 2" xfId="43764"/>
    <cellStyle name="20% - Accent5 2 4 10 3 3" xfId="34827"/>
    <cellStyle name="20% - Accent5 2 4 10 4" xfId="17438"/>
    <cellStyle name="20% - Accent5 2 4 10 4 2" xfId="28105"/>
    <cellStyle name="20% - Accent5 2 4 10 4 2 2" xfId="45983"/>
    <cellStyle name="20% - Accent5 2 4 10 4 3" xfId="37046"/>
    <cellStyle name="20% - Accent5 2 4 10 5" xfId="21448"/>
    <cellStyle name="20% - Accent5 2 4 10 5 2" xfId="39326"/>
    <cellStyle name="20% - Accent5 2 4 10 6" xfId="30389"/>
    <cellStyle name="20% - Accent5 2 4 10 7" xfId="50837"/>
    <cellStyle name="20% - Accent5 2 4 11" xfId="9614"/>
    <cellStyle name="20% - Accent5 2 4 11 2" xfId="12042"/>
    <cellStyle name="20% - Accent5 2 4 11 2 2" xfId="22934"/>
    <cellStyle name="20% - Accent5 2 4 11 2 2 2" xfId="40812"/>
    <cellStyle name="20% - Accent5 2 4 11 2 3" xfId="31875"/>
    <cellStyle name="20% - Accent5 2 4 11 3" xfId="14261"/>
    <cellStyle name="20% - Accent5 2 4 11 3 2" xfId="25153"/>
    <cellStyle name="20% - Accent5 2 4 11 3 2 2" xfId="43031"/>
    <cellStyle name="20% - Accent5 2 4 11 3 3" xfId="34094"/>
    <cellStyle name="20% - Accent5 2 4 11 4" xfId="16705"/>
    <cellStyle name="20% - Accent5 2 4 11 4 2" xfId="27372"/>
    <cellStyle name="20% - Accent5 2 4 11 4 2 2" xfId="45250"/>
    <cellStyle name="20% - Accent5 2 4 11 4 3" xfId="36313"/>
    <cellStyle name="20% - Accent5 2 4 11 5" xfId="20715"/>
    <cellStyle name="20% - Accent5 2 4 11 5 2" xfId="38593"/>
    <cellStyle name="20% - Accent5 2 4 11 6" xfId="29656"/>
    <cellStyle name="20% - Accent5 2 4 11 7" xfId="53772"/>
    <cellStyle name="20% - Accent5 2 4 12" xfId="11092"/>
    <cellStyle name="20% - Accent5 2 4 12 2" xfId="22191"/>
    <cellStyle name="20% - Accent5 2 4 12 2 2" xfId="40069"/>
    <cellStyle name="20% - Accent5 2 4 12 3" xfId="31132"/>
    <cellStyle name="20% - Accent5 2 4 12 4" xfId="47680"/>
    <cellStyle name="20% - Accent5 2 4 13" xfId="13518"/>
    <cellStyle name="20% - Accent5 2 4 13 2" xfId="24410"/>
    <cellStyle name="20% - Accent5 2 4 13 2 2" xfId="42288"/>
    <cellStyle name="20% - Accent5 2 4 13 3" xfId="33351"/>
    <cellStyle name="20% - Accent5 2 4 14" xfId="15739"/>
    <cellStyle name="20% - Accent5 2 4 14 2" xfId="26629"/>
    <cellStyle name="20% - Accent5 2 4 14 2 2" xfId="44507"/>
    <cellStyle name="20% - Accent5 2 4 14 3" xfId="35570"/>
    <cellStyle name="20% - Accent5 2 4 15" xfId="19972"/>
    <cellStyle name="20% - Accent5 2 4 15 2" xfId="37850"/>
    <cellStyle name="20% - Accent5 2 4 16" xfId="28901"/>
    <cellStyle name="20% - Accent5 2 4 17" xfId="46862"/>
    <cellStyle name="20% - Accent5 2 4 2" xfId="5368"/>
    <cellStyle name="20% - Accent5 2 4 2 2" xfId="10348"/>
    <cellStyle name="20% - Accent5 2 4 2 2 2" xfId="12776"/>
    <cellStyle name="20% - Accent5 2 4 2 2 2 2" xfId="23668"/>
    <cellStyle name="20% - Accent5 2 4 2 2 2 2 2" xfId="41546"/>
    <cellStyle name="20% - Accent5 2 4 2 2 2 3" xfId="32609"/>
    <cellStyle name="20% - Accent5 2 4 2 2 2 4" xfId="56172"/>
    <cellStyle name="20% - Accent5 2 4 2 2 3" xfId="14995"/>
    <cellStyle name="20% - Accent5 2 4 2 2 3 2" xfId="25887"/>
    <cellStyle name="20% - Accent5 2 4 2 2 3 2 2" xfId="43765"/>
    <cellStyle name="20% - Accent5 2 4 2 2 3 3" xfId="34828"/>
    <cellStyle name="20% - Accent5 2 4 2 2 4" xfId="17439"/>
    <cellStyle name="20% - Accent5 2 4 2 2 4 2" xfId="28106"/>
    <cellStyle name="20% - Accent5 2 4 2 2 4 2 2" xfId="45984"/>
    <cellStyle name="20% - Accent5 2 4 2 2 4 3" xfId="37047"/>
    <cellStyle name="20% - Accent5 2 4 2 2 5" xfId="21449"/>
    <cellStyle name="20% - Accent5 2 4 2 2 5 2" xfId="39327"/>
    <cellStyle name="20% - Accent5 2 4 2 2 6" xfId="30390"/>
    <cellStyle name="20% - Accent5 2 4 2 2 7" xfId="50838"/>
    <cellStyle name="20% - Accent5 2 4 2 3" xfId="9615"/>
    <cellStyle name="20% - Accent5 2 4 2 3 2" xfId="12043"/>
    <cellStyle name="20% - Accent5 2 4 2 3 2 2" xfId="22935"/>
    <cellStyle name="20% - Accent5 2 4 2 3 2 2 2" xfId="40813"/>
    <cellStyle name="20% - Accent5 2 4 2 3 2 3" xfId="31876"/>
    <cellStyle name="20% - Accent5 2 4 2 3 3" xfId="14262"/>
    <cellStyle name="20% - Accent5 2 4 2 3 3 2" xfId="25154"/>
    <cellStyle name="20% - Accent5 2 4 2 3 3 2 2" xfId="43032"/>
    <cellStyle name="20% - Accent5 2 4 2 3 3 3" xfId="34095"/>
    <cellStyle name="20% - Accent5 2 4 2 3 4" xfId="16706"/>
    <cellStyle name="20% - Accent5 2 4 2 3 4 2" xfId="27373"/>
    <cellStyle name="20% - Accent5 2 4 2 3 4 2 2" xfId="45251"/>
    <cellStyle name="20% - Accent5 2 4 2 3 4 3" xfId="36314"/>
    <cellStyle name="20% - Accent5 2 4 2 3 5" xfId="20716"/>
    <cellStyle name="20% - Accent5 2 4 2 3 5 2" xfId="38594"/>
    <cellStyle name="20% - Accent5 2 4 2 3 6" xfId="29657"/>
    <cellStyle name="20% - Accent5 2 4 2 3 7" xfId="53773"/>
    <cellStyle name="20% - Accent5 2 4 2 4" xfId="11093"/>
    <cellStyle name="20% - Accent5 2 4 2 4 2" xfId="22192"/>
    <cellStyle name="20% - Accent5 2 4 2 4 2 2" xfId="40070"/>
    <cellStyle name="20% - Accent5 2 4 2 4 3" xfId="31133"/>
    <cellStyle name="20% - Accent5 2 4 2 4 4" xfId="47681"/>
    <cellStyle name="20% - Accent5 2 4 2 5" xfId="13519"/>
    <cellStyle name="20% - Accent5 2 4 2 5 2" xfId="24411"/>
    <cellStyle name="20% - Accent5 2 4 2 5 2 2" xfId="42289"/>
    <cellStyle name="20% - Accent5 2 4 2 5 3" xfId="33352"/>
    <cellStyle name="20% - Accent5 2 4 2 6" xfId="15740"/>
    <cellStyle name="20% - Accent5 2 4 2 6 2" xfId="26630"/>
    <cellStyle name="20% - Accent5 2 4 2 6 2 2" xfId="44508"/>
    <cellStyle name="20% - Accent5 2 4 2 6 3" xfId="35571"/>
    <cellStyle name="20% - Accent5 2 4 2 7" xfId="19973"/>
    <cellStyle name="20% - Accent5 2 4 2 7 2" xfId="37851"/>
    <cellStyle name="20% - Accent5 2 4 2 8" xfId="28902"/>
    <cellStyle name="20% - Accent5 2 4 2 9" xfId="46863"/>
    <cellStyle name="20% - Accent5 2 4 3" xfId="5369"/>
    <cellStyle name="20% - Accent5 2 4 3 2" xfId="10349"/>
    <cellStyle name="20% - Accent5 2 4 3 2 2" xfId="12777"/>
    <cellStyle name="20% - Accent5 2 4 3 2 2 2" xfId="23669"/>
    <cellStyle name="20% - Accent5 2 4 3 2 2 2 2" xfId="41547"/>
    <cellStyle name="20% - Accent5 2 4 3 2 2 3" xfId="32610"/>
    <cellStyle name="20% - Accent5 2 4 3 2 2 4" xfId="56173"/>
    <cellStyle name="20% - Accent5 2 4 3 2 3" xfId="14996"/>
    <cellStyle name="20% - Accent5 2 4 3 2 3 2" xfId="25888"/>
    <cellStyle name="20% - Accent5 2 4 3 2 3 2 2" xfId="43766"/>
    <cellStyle name="20% - Accent5 2 4 3 2 3 3" xfId="34829"/>
    <cellStyle name="20% - Accent5 2 4 3 2 4" xfId="17440"/>
    <cellStyle name="20% - Accent5 2 4 3 2 4 2" xfId="28107"/>
    <cellStyle name="20% - Accent5 2 4 3 2 4 2 2" xfId="45985"/>
    <cellStyle name="20% - Accent5 2 4 3 2 4 3" xfId="37048"/>
    <cellStyle name="20% - Accent5 2 4 3 2 5" xfId="21450"/>
    <cellStyle name="20% - Accent5 2 4 3 2 5 2" xfId="39328"/>
    <cellStyle name="20% - Accent5 2 4 3 2 6" xfId="30391"/>
    <cellStyle name="20% - Accent5 2 4 3 2 7" xfId="50839"/>
    <cellStyle name="20% - Accent5 2 4 3 3" xfId="9616"/>
    <cellStyle name="20% - Accent5 2 4 3 3 2" xfId="12044"/>
    <cellStyle name="20% - Accent5 2 4 3 3 2 2" xfId="22936"/>
    <cellStyle name="20% - Accent5 2 4 3 3 2 2 2" xfId="40814"/>
    <cellStyle name="20% - Accent5 2 4 3 3 2 3" xfId="31877"/>
    <cellStyle name="20% - Accent5 2 4 3 3 3" xfId="14263"/>
    <cellStyle name="20% - Accent5 2 4 3 3 3 2" xfId="25155"/>
    <cellStyle name="20% - Accent5 2 4 3 3 3 2 2" xfId="43033"/>
    <cellStyle name="20% - Accent5 2 4 3 3 3 3" xfId="34096"/>
    <cellStyle name="20% - Accent5 2 4 3 3 4" xfId="16707"/>
    <cellStyle name="20% - Accent5 2 4 3 3 4 2" xfId="27374"/>
    <cellStyle name="20% - Accent5 2 4 3 3 4 2 2" xfId="45252"/>
    <cellStyle name="20% - Accent5 2 4 3 3 4 3" xfId="36315"/>
    <cellStyle name="20% - Accent5 2 4 3 3 5" xfId="20717"/>
    <cellStyle name="20% - Accent5 2 4 3 3 5 2" xfId="38595"/>
    <cellStyle name="20% - Accent5 2 4 3 3 6" xfId="29658"/>
    <cellStyle name="20% - Accent5 2 4 3 3 7" xfId="53774"/>
    <cellStyle name="20% - Accent5 2 4 3 4" xfId="11094"/>
    <cellStyle name="20% - Accent5 2 4 3 4 2" xfId="22193"/>
    <cellStyle name="20% - Accent5 2 4 3 4 2 2" xfId="40071"/>
    <cellStyle name="20% - Accent5 2 4 3 4 3" xfId="31134"/>
    <cellStyle name="20% - Accent5 2 4 3 4 4" xfId="47682"/>
    <cellStyle name="20% - Accent5 2 4 3 5" xfId="13520"/>
    <cellStyle name="20% - Accent5 2 4 3 5 2" xfId="24412"/>
    <cellStyle name="20% - Accent5 2 4 3 5 2 2" xfId="42290"/>
    <cellStyle name="20% - Accent5 2 4 3 5 3" xfId="33353"/>
    <cellStyle name="20% - Accent5 2 4 3 6" xfId="15741"/>
    <cellStyle name="20% - Accent5 2 4 3 6 2" xfId="26631"/>
    <cellStyle name="20% - Accent5 2 4 3 6 2 2" xfId="44509"/>
    <cellStyle name="20% - Accent5 2 4 3 6 3" xfId="35572"/>
    <cellStyle name="20% - Accent5 2 4 3 7" xfId="19974"/>
    <cellStyle name="20% - Accent5 2 4 3 7 2" xfId="37852"/>
    <cellStyle name="20% - Accent5 2 4 3 8" xfId="28903"/>
    <cellStyle name="20% - Accent5 2 4 3 9" xfId="46864"/>
    <cellStyle name="20% - Accent5 2 4 4" xfId="5370"/>
    <cellStyle name="20% - Accent5 2 4 4 2" xfId="10350"/>
    <cellStyle name="20% - Accent5 2 4 4 2 2" xfId="12778"/>
    <cellStyle name="20% - Accent5 2 4 4 2 2 2" xfId="23670"/>
    <cellStyle name="20% - Accent5 2 4 4 2 2 2 2" xfId="41548"/>
    <cellStyle name="20% - Accent5 2 4 4 2 2 3" xfId="32611"/>
    <cellStyle name="20% - Accent5 2 4 4 2 2 4" xfId="56174"/>
    <cellStyle name="20% - Accent5 2 4 4 2 3" xfId="14997"/>
    <cellStyle name="20% - Accent5 2 4 4 2 3 2" xfId="25889"/>
    <cellStyle name="20% - Accent5 2 4 4 2 3 2 2" xfId="43767"/>
    <cellStyle name="20% - Accent5 2 4 4 2 3 3" xfId="34830"/>
    <cellStyle name="20% - Accent5 2 4 4 2 4" xfId="17441"/>
    <cellStyle name="20% - Accent5 2 4 4 2 4 2" xfId="28108"/>
    <cellStyle name="20% - Accent5 2 4 4 2 4 2 2" xfId="45986"/>
    <cellStyle name="20% - Accent5 2 4 4 2 4 3" xfId="37049"/>
    <cellStyle name="20% - Accent5 2 4 4 2 5" xfId="21451"/>
    <cellStyle name="20% - Accent5 2 4 4 2 5 2" xfId="39329"/>
    <cellStyle name="20% - Accent5 2 4 4 2 6" xfId="30392"/>
    <cellStyle name="20% - Accent5 2 4 4 2 7" xfId="50840"/>
    <cellStyle name="20% - Accent5 2 4 4 3" xfId="9617"/>
    <cellStyle name="20% - Accent5 2 4 4 3 2" xfId="12045"/>
    <cellStyle name="20% - Accent5 2 4 4 3 2 2" xfId="22937"/>
    <cellStyle name="20% - Accent5 2 4 4 3 2 2 2" xfId="40815"/>
    <cellStyle name="20% - Accent5 2 4 4 3 2 3" xfId="31878"/>
    <cellStyle name="20% - Accent5 2 4 4 3 3" xfId="14264"/>
    <cellStyle name="20% - Accent5 2 4 4 3 3 2" xfId="25156"/>
    <cellStyle name="20% - Accent5 2 4 4 3 3 2 2" xfId="43034"/>
    <cellStyle name="20% - Accent5 2 4 4 3 3 3" xfId="34097"/>
    <cellStyle name="20% - Accent5 2 4 4 3 4" xfId="16708"/>
    <cellStyle name="20% - Accent5 2 4 4 3 4 2" xfId="27375"/>
    <cellStyle name="20% - Accent5 2 4 4 3 4 2 2" xfId="45253"/>
    <cellStyle name="20% - Accent5 2 4 4 3 4 3" xfId="36316"/>
    <cellStyle name="20% - Accent5 2 4 4 3 5" xfId="20718"/>
    <cellStyle name="20% - Accent5 2 4 4 3 5 2" xfId="38596"/>
    <cellStyle name="20% - Accent5 2 4 4 3 6" xfId="29659"/>
    <cellStyle name="20% - Accent5 2 4 4 3 7" xfId="53775"/>
    <cellStyle name="20% - Accent5 2 4 4 4" xfId="11095"/>
    <cellStyle name="20% - Accent5 2 4 4 4 2" xfId="22194"/>
    <cellStyle name="20% - Accent5 2 4 4 4 2 2" xfId="40072"/>
    <cellStyle name="20% - Accent5 2 4 4 4 3" xfId="31135"/>
    <cellStyle name="20% - Accent5 2 4 4 4 4" xfId="47683"/>
    <cellStyle name="20% - Accent5 2 4 4 5" xfId="13521"/>
    <cellStyle name="20% - Accent5 2 4 4 5 2" xfId="24413"/>
    <cellStyle name="20% - Accent5 2 4 4 5 2 2" xfId="42291"/>
    <cellStyle name="20% - Accent5 2 4 4 5 3" xfId="33354"/>
    <cellStyle name="20% - Accent5 2 4 4 6" xfId="15742"/>
    <cellStyle name="20% - Accent5 2 4 4 6 2" xfId="26632"/>
    <cellStyle name="20% - Accent5 2 4 4 6 2 2" xfId="44510"/>
    <cellStyle name="20% - Accent5 2 4 4 6 3" xfId="35573"/>
    <cellStyle name="20% - Accent5 2 4 4 7" xfId="19975"/>
    <cellStyle name="20% - Accent5 2 4 4 7 2" xfId="37853"/>
    <cellStyle name="20% - Accent5 2 4 4 8" xfId="28904"/>
    <cellStyle name="20% - Accent5 2 4 4 9" xfId="46865"/>
    <cellStyle name="20% - Accent5 2 4 5" xfId="5371"/>
    <cellStyle name="20% - Accent5 2 4 5 2" xfId="10351"/>
    <cellStyle name="20% - Accent5 2 4 5 2 2" xfId="12779"/>
    <cellStyle name="20% - Accent5 2 4 5 2 2 2" xfId="23671"/>
    <cellStyle name="20% - Accent5 2 4 5 2 2 2 2" xfId="41549"/>
    <cellStyle name="20% - Accent5 2 4 5 2 2 3" xfId="32612"/>
    <cellStyle name="20% - Accent5 2 4 5 2 2 4" xfId="56175"/>
    <cellStyle name="20% - Accent5 2 4 5 2 3" xfId="14998"/>
    <cellStyle name="20% - Accent5 2 4 5 2 3 2" xfId="25890"/>
    <cellStyle name="20% - Accent5 2 4 5 2 3 2 2" xfId="43768"/>
    <cellStyle name="20% - Accent5 2 4 5 2 3 3" xfId="34831"/>
    <cellStyle name="20% - Accent5 2 4 5 2 4" xfId="17442"/>
    <cellStyle name="20% - Accent5 2 4 5 2 4 2" xfId="28109"/>
    <cellStyle name="20% - Accent5 2 4 5 2 4 2 2" xfId="45987"/>
    <cellStyle name="20% - Accent5 2 4 5 2 4 3" xfId="37050"/>
    <cellStyle name="20% - Accent5 2 4 5 2 5" xfId="21452"/>
    <cellStyle name="20% - Accent5 2 4 5 2 5 2" xfId="39330"/>
    <cellStyle name="20% - Accent5 2 4 5 2 6" xfId="30393"/>
    <cellStyle name="20% - Accent5 2 4 5 2 7" xfId="50841"/>
    <cellStyle name="20% - Accent5 2 4 5 3" xfId="9618"/>
    <cellStyle name="20% - Accent5 2 4 5 3 2" xfId="12046"/>
    <cellStyle name="20% - Accent5 2 4 5 3 2 2" xfId="22938"/>
    <cellStyle name="20% - Accent5 2 4 5 3 2 2 2" xfId="40816"/>
    <cellStyle name="20% - Accent5 2 4 5 3 2 3" xfId="31879"/>
    <cellStyle name="20% - Accent5 2 4 5 3 3" xfId="14265"/>
    <cellStyle name="20% - Accent5 2 4 5 3 3 2" xfId="25157"/>
    <cellStyle name="20% - Accent5 2 4 5 3 3 2 2" xfId="43035"/>
    <cellStyle name="20% - Accent5 2 4 5 3 3 3" xfId="34098"/>
    <cellStyle name="20% - Accent5 2 4 5 3 4" xfId="16709"/>
    <cellStyle name="20% - Accent5 2 4 5 3 4 2" xfId="27376"/>
    <cellStyle name="20% - Accent5 2 4 5 3 4 2 2" xfId="45254"/>
    <cellStyle name="20% - Accent5 2 4 5 3 4 3" xfId="36317"/>
    <cellStyle name="20% - Accent5 2 4 5 3 5" xfId="20719"/>
    <cellStyle name="20% - Accent5 2 4 5 3 5 2" xfId="38597"/>
    <cellStyle name="20% - Accent5 2 4 5 3 6" xfId="29660"/>
    <cellStyle name="20% - Accent5 2 4 5 3 7" xfId="53776"/>
    <cellStyle name="20% - Accent5 2 4 5 4" xfId="11096"/>
    <cellStyle name="20% - Accent5 2 4 5 4 2" xfId="22195"/>
    <cellStyle name="20% - Accent5 2 4 5 4 2 2" xfId="40073"/>
    <cellStyle name="20% - Accent5 2 4 5 4 3" xfId="31136"/>
    <cellStyle name="20% - Accent5 2 4 5 4 4" xfId="47684"/>
    <cellStyle name="20% - Accent5 2 4 5 5" xfId="13522"/>
    <cellStyle name="20% - Accent5 2 4 5 5 2" xfId="24414"/>
    <cellStyle name="20% - Accent5 2 4 5 5 2 2" xfId="42292"/>
    <cellStyle name="20% - Accent5 2 4 5 5 3" xfId="33355"/>
    <cellStyle name="20% - Accent5 2 4 5 6" xfId="15743"/>
    <cellStyle name="20% - Accent5 2 4 5 6 2" xfId="26633"/>
    <cellStyle name="20% - Accent5 2 4 5 6 2 2" xfId="44511"/>
    <cellStyle name="20% - Accent5 2 4 5 6 3" xfId="35574"/>
    <cellStyle name="20% - Accent5 2 4 5 7" xfId="19976"/>
    <cellStyle name="20% - Accent5 2 4 5 7 2" xfId="37854"/>
    <cellStyle name="20% - Accent5 2 4 5 8" xfId="28905"/>
    <cellStyle name="20% - Accent5 2 4 5 9" xfId="46866"/>
    <cellStyle name="20% - Accent5 2 4 6" xfId="5372"/>
    <cellStyle name="20% - Accent5 2 4 6 2" xfId="10352"/>
    <cellStyle name="20% - Accent5 2 4 6 2 2" xfId="12780"/>
    <cellStyle name="20% - Accent5 2 4 6 2 2 2" xfId="23672"/>
    <cellStyle name="20% - Accent5 2 4 6 2 2 2 2" xfId="41550"/>
    <cellStyle name="20% - Accent5 2 4 6 2 2 3" xfId="32613"/>
    <cellStyle name="20% - Accent5 2 4 6 2 2 4" xfId="56176"/>
    <cellStyle name="20% - Accent5 2 4 6 2 3" xfId="14999"/>
    <cellStyle name="20% - Accent5 2 4 6 2 3 2" xfId="25891"/>
    <cellStyle name="20% - Accent5 2 4 6 2 3 2 2" xfId="43769"/>
    <cellStyle name="20% - Accent5 2 4 6 2 3 3" xfId="34832"/>
    <cellStyle name="20% - Accent5 2 4 6 2 4" xfId="17443"/>
    <cellStyle name="20% - Accent5 2 4 6 2 4 2" xfId="28110"/>
    <cellStyle name="20% - Accent5 2 4 6 2 4 2 2" xfId="45988"/>
    <cellStyle name="20% - Accent5 2 4 6 2 4 3" xfId="37051"/>
    <cellStyle name="20% - Accent5 2 4 6 2 5" xfId="21453"/>
    <cellStyle name="20% - Accent5 2 4 6 2 5 2" xfId="39331"/>
    <cellStyle name="20% - Accent5 2 4 6 2 6" xfId="30394"/>
    <cellStyle name="20% - Accent5 2 4 6 2 7" xfId="50842"/>
    <cellStyle name="20% - Accent5 2 4 6 3" xfId="9619"/>
    <cellStyle name="20% - Accent5 2 4 6 3 2" xfId="12047"/>
    <cellStyle name="20% - Accent5 2 4 6 3 2 2" xfId="22939"/>
    <cellStyle name="20% - Accent5 2 4 6 3 2 2 2" xfId="40817"/>
    <cellStyle name="20% - Accent5 2 4 6 3 2 3" xfId="31880"/>
    <cellStyle name="20% - Accent5 2 4 6 3 3" xfId="14266"/>
    <cellStyle name="20% - Accent5 2 4 6 3 3 2" xfId="25158"/>
    <cellStyle name="20% - Accent5 2 4 6 3 3 2 2" xfId="43036"/>
    <cellStyle name="20% - Accent5 2 4 6 3 3 3" xfId="34099"/>
    <cellStyle name="20% - Accent5 2 4 6 3 4" xfId="16710"/>
    <cellStyle name="20% - Accent5 2 4 6 3 4 2" xfId="27377"/>
    <cellStyle name="20% - Accent5 2 4 6 3 4 2 2" xfId="45255"/>
    <cellStyle name="20% - Accent5 2 4 6 3 4 3" xfId="36318"/>
    <cellStyle name="20% - Accent5 2 4 6 3 5" xfId="20720"/>
    <cellStyle name="20% - Accent5 2 4 6 3 5 2" xfId="38598"/>
    <cellStyle name="20% - Accent5 2 4 6 3 6" xfId="29661"/>
    <cellStyle name="20% - Accent5 2 4 6 3 7" xfId="53777"/>
    <cellStyle name="20% - Accent5 2 4 6 4" xfId="11097"/>
    <cellStyle name="20% - Accent5 2 4 6 4 2" xfId="22196"/>
    <cellStyle name="20% - Accent5 2 4 6 4 2 2" xfId="40074"/>
    <cellStyle name="20% - Accent5 2 4 6 4 3" xfId="31137"/>
    <cellStyle name="20% - Accent5 2 4 6 4 4" xfId="47685"/>
    <cellStyle name="20% - Accent5 2 4 6 5" xfId="13523"/>
    <cellStyle name="20% - Accent5 2 4 6 5 2" xfId="24415"/>
    <cellStyle name="20% - Accent5 2 4 6 5 2 2" xfId="42293"/>
    <cellStyle name="20% - Accent5 2 4 6 5 3" xfId="33356"/>
    <cellStyle name="20% - Accent5 2 4 6 6" xfId="15744"/>
    <cellStyle name="20% - Accent5 2 4 6 6 2" xfId="26634"/>
    <cellStyle name="20% - Accent5 2 4 6 6 2 2" xfId="44512"/>
    <cellStyle name="20% - Accent5 2 4 6 6 3" xfId="35575"/>
    <cellStyle name="20% - Accent5 2 4 6 7" xfId="19977"/>
    <cellStyle name="20% - Accent5 2 4 6 7 2" xfId="37855"/>
    <cellStyle name="20% - Accent5 2 4 6 8" xfId="28906"/>
    <cellStyle name="20% - Accent5 2 4 6 9" xfId="46867"/>
    <cellStyle name="20% - Accent5 2 4 7" xfId="5373"/>
    <cellStyle name="20% - Accent5 2 4 7 2" xfId="10353"/>
    <cellStyle name="20% - Accent5 2 4 7 2 2" xfId="12781"/>
    <cellStyle name="20% - Accent5 2 4 7 2 2 2" xfId="23673"/>
    <cellStyle name="20% - Accent5 2 4 7 2 2 2 2" xfId="41551"/>
    <cellStyle name="20% - Accent5 2 4 7 2 2 3" xfId="32614"/>
    <cellStyle name="20% - Accent5 2 4 7 2 2 4" xfId="56177"/>
    <cellStyle name="20% - Accent5 2 4 7 2 3" xfId="15000"/>
    <cellStyle name="20% - Accent5 2 4 7 2 3 2" xfId="25892"/>
    <cellStyle name="20% - Accent5 2 4 7 2 3 2 2" xfId="43770"/>
    <cellStyle name="20% - Accent5 2 4 7 2 3 3" xfId="34833"/>
    <cellStyle name="20% - Accent5 2 4 7 2 4" xfId="17444"/>
    <cellStyle name="20% - Accent5 2 4 7 2 4 2" xfId="28111"/>
    <cellStyle name="20% - Accent5 2 4 7 2 4 2 2" xfId="45989"/>
    <cellStyle name="20% - Accent5 2 4 7 2 4 3" xfId="37052"/>
    <cellStyle name="20% - Accent5 2 4 7 2 5" xfId="21454"/>
    <cellStyle name="20% - Accent5 2 4 7 2 5 2" xfId="39332"/>
    <cellStyle name="20% - Accent5 2 4 7 2 6" xfId="30395"/>
    <cellStyle name="20% - Accent5 2 4 7 2 7" xfId="50843"/>
    <cellStyle name="20% - Accent5 2 4 7 3" xfId="9620"/>
    <cellStyle name="20% - Accent5 2 4 7 3 2" xfId="12048"/>
    <cellStyle name="20% - Accent5 2 4 7 3 2 2" xfId="22940"/>
    <cellStyle name="20% - Accent5 2 4 7 3 2 2 2" xfId="40818"/>
    <cellStyle name="20% - Accent5 2 4 7 3 2 3" xfId="31881"/>
    <cellStyle name="20% - Accent5 2 4 7 3 3" xfId="14267"/>
    <cellStyle name="20% - Accent5 2 4 7 3 3 2" xfId="25159"/>
    <cellStyle name="20% - Accent5 2 4 7 3 3 2 2" xfId="43037"/>
    <cellStyle name="20% - Accent5 2 4 7 3 3 3" xfId="34100"/>
    <cellStyle name="20% - Accent5 2 4 7 3 4" xfId="16711"/>
    <cellStyle name="20% - Accent5 2 4 7 3 4 2" xfId="27378"/>
    <cellStyle name="20% - Accent5 2 4 7 3 4 2 2" xfId="45256"/>
    <cellStyle name="20% - Accent5 2 4 7 3 4 3" xfId="36319"/>
    <cellStyle name="20% - Accent5 2 4 7 3 5" xfId="20721"/>
    <cellStyle name="20% - Accent5 2 4 7 3 5 2" xfId="38599"/>
    <cellStyle name="20% - Accent5 2 4 7 3 6" xfId="29662"/>
    <cellStyle name="20% - Accent5 2 4 7 3 7" xfId="53778"/>
    <cellStyle name="20% - Accent5 2 4 7 4" xfId="11098"/>
    <cellStyle name="20% - Accent5 2 4 7 4 2" xfId="22197"/>
    <cellStyle name="20% - Accent5 2 4 7 4 2 2" xfId="40075"/>
    <cellStyle name="20% - Accent5 2 4 7 4 3" xfId="31138"/>
    <cellStyle name="20% - Accent5 2 4 7 4 4" xfId="47686"/>
    <cellStyle name="20% - Accent5 2 4 7 5" xfId="13524"/>
    <cellStyle name="20% - Accent5 2 4 7 5 2" xfId="24416"/>
    <cellStyle name="20% - Accent5 2 4 7 5 2 2" xfId="42294"/>
    <cellStyle name="20% - Accent5 2 4 7 5 3" xfId="33357"/>
    <cellStyle name="20% - Accent5 2 4 7 6" xfId="15745"/>
    <cellStyle name="20% - Accent5 2 4 7 6 2" xfId="26635"/>
    <cellStyle name="20% - Accent5 2 4 7 6 2 2" xfId="44513"/>
    <cellStyle name="20% - Accent5 2 4 7 6 3" xfId="35576"/>
    <cellStyle name="20% - Accent5 2 4 7 7" xfId="19978"/>
    <cellStyle name="20% - Accent5 2 4 7 7 2" xfId="37856"/>
    <cellStyle name="20% - Accent5 2 4 7 8" xfId="28907"/>
    <cellStyle name="20% - Accent5 2 4 7 9" xfId="46868"/>
    <cellStyle name="20% - Accent5 2 4 8" xfId="5374"/>
    <cellStyle name="20% - Accent5 2 4 8 2" xfId="10354"/>
    <cellStyle name="20% - Accent5 2 4 8 2 2" xfId="12782"/>
    <cellStyle name="20% - Accent5 2 4 8 2 2 2" xfId="23674"/>
    <cellStyle name="20% - Accent5 2 4 8 2 2 2 2" xfId="41552"/>
    <cellStyle name="20% - Accent5 2 4 8 2 2 3" xfId="32615"/>
    <cellStyle name="20% - Accent5 2 4 8 2 2 4" xfId="56178"/>
    <cellStyle name="20% - Accent5 2 4 8 2 3" xfId="15001"/>
    <cellStyle name="20% - Accent5 2 4 8 2 3 2" xfId="25893"/>
    <cellStyle name="20% - Accent5 2 4 8 2 3 2 2" xfId="43771"/>
    <cellStyle name="20% - Accent5 2 4 8 2 3 3" xfId="34834"/>
    <cellStyle name="20% - Accent5 2 4 8 2 4" xfId="17445"/>
    <cellStyle name="20% - Accent5 2 4 8 2 4 2" xfId="28112"/>
    <cellStyle name="20% - Accent5 2 4 8 2 4 2 2" xfId="45990"/>
    <cellStyle name="20% - Accent5 2 4 8 2 4 3" xfId="37053"/>
    <cellStyle name="20% - Accent5 2 4 8 2 5" xfId="21455"/>
    <cellStyle name="20% - Accent5 2 4 8 2 5 2" xfId="39333"/>
    <cellStyle name="20% - Accent5 2 4 8 2 6" xfId="30396"/>
    <cellStyle name="20% - Accent5 2 4 8 2 7" xfId="50844"/>
    <cellStyle name="20% - Accent5 2 4 8 3" xfId="9621"/>
    <cellStyle name="20% - Accent5 2 4 8 3 2" xfId="12049"/>
    <cellStyle name="20% - Accent5 2 4 8 3 2 2" xfId="22941"/>
    <cellStyle name="20% - Accent5 2 4 8 3 2 2 2" xfId="40819"/>
    <cellStyle name="20% - Accent5 2 4 8 3 2 3" xfId="31882"/>
    <cellStyle name="20% - Accent5 2 4 8 3 3" xfId="14268"/>
    <cellStyle name="20% - Accent5 2 4 8 3 3 2" xfId="25160"/>
    <cellStyle name="20% - Accent5 2 4 8 3 3 2 2" xfId="43038"/>
    <cellStyle name="20% - Accent5 2 4 8 3 3 3" xfId="34101"/>
    <cellStyle name="20% - Accent5 2 4 8 3 4" xfId="16712"/>
    <cellStyle name="20% - Accent5 2 4 8 3 4 2" xfId="27379"/>
    <cellStyle name="20% - Accent5 2 4 8 3 4 2 2" xfId="45257"/>
    <cellStyle name="20% - Accent5 2 4 8 3 4 3" xfId="36320"/>
    <cellStyle name="20% - Accent5 2 4 8 3 5" xfId="20722"/>
    <cellStyle name="20% - Accent5 2 4 8 3 5 2" xfId="38600"/>
    <cellStyle name="20% - Accent5 2 4 8 3 6" xfId="29663"/>
    <cellStyle name="20% - Accent5 2 4 8 3 7" xfId="53779"/>
    <cellStyle name="20% - Accent5 2 4 8 4" xfId="11099"/>
    <cellStyle name="20% - Accent5 2 4 8 4 2" xfId="22198"/>
    <cellStyle name="20% - Accent5 2 4 8 4 2 2" xfId="40076"/>
    <cellStyle name="20% - Accent5 2 4 8 4 3" xfId="31139"/>
    <cellStyle name="20% - Accent5 2 4 8 4 4" xfId="47687"/>
    <cellStyle name="20% - Accent5 2 4 8 5" xfId="13525"/>
    <cellStyle name="20% - Accent5 2 4 8 5 2" xfId="24417"/>
    <cellStyle name="20% - Accent5 2 4 8 5 2 2" xfId="42295"/>
    <cellStyle name="20% - Accent5 2 4 8 5 3" xfId="33358"/>
    <cellStyle name="20% - Accent5 2 4 8 6" xfId="15746"/>
    <cellStyle name="20% - Accent5 2 4 8 6 2" xfId="26636"/>
    <cellStyle name="20% - Accent5 2 4 8 6 2 2" xfId="44514"/>
    <cellStyle name="20% - Accent5 2 4 8 6 3" xfId="35577"/>
    <cellStyle name="20% - Accent5 2 4 8 7" xfId="19979"/>
    <cellStyle name="20% - Accent5 2 4 8 7 2" xfId="37857"/>
    <cellStyle name="20% - Accent5 2 4 8 8" xfId="28908"/>
    <cellStyle name="20% - Accent5 2 4 8 9" xfId="46869"/>
    <cellStyle name="20% - Accent5 2 4 9" xfId="5375"/>
    <cellStyle name="20% - Accent5 2 4 9 2" xfId="10355"/>
    <cellStyle name="20% - Accent5 2 4 9 2 2" xfId="12783"/>
    <cellStyle name="20% - Accent5 2 4 9 2 2 2" xfId="23675"/>
    <cellStyle name="20% - Accent5 2 4 9 2 2 2 2" xfId="41553"/>
    <cellStyle name="20% - Accent5 2 4 9 2 2 3" xfId="32616"/>
    <cellStyle name="20% - Accent5 2 4 9 2 2 4" xfId="56179"/>
    <cellStyle name="20% - Accent5 2 4 9 2 3" xfId="15002"/>
    <cellStyle name="20% - Accent5 2 4 9 2 3 2" xfId="25894"/>
    <cellStyle name="20% - Accent5 2 4 9 2 3 2 2" xfId="43772"/>
    <cellStyle name="20% - Accent5 2 4 9 2 3 3" xfId="34835"/>
    <cellStyle name="20% - Accent5 2 4 9 2 4" xfId="17446"/>
    <cellStyle name="20% - Accent5 2 4 9 2 4 2" xfId="28113"/>
    <cellStyle name="20% - Accent5 2 4 9 2 4 2 2" xfId="45991"/>
    <cellStyle name="20% - Accent5 2 4 9 2 4 3" xfId="37054"/>
    <cellStyle name="20% - Accent5 2 4 9 2 5" xfId="21456"/>
    <cellStyle name="20% - Accent5 2 4 9 2 5 2" xfId="39334"/>
    <cellStyle name="20% - Accent5 2 4 9 2 6" xfId="30397"/>
    <cellStyle name="20% - Accent5 2 4 9 2 7" xfId="50845"/>
    <cellStyle name="20% - Accent5 2 4 9 3" xfId="9622"/>
    <cellStyle name="20% - Accent5 2 4 9 3 2" xfId="12050"/>
    <cellStyle name="20% - Accent5 2 4 9 3 2 2" xfId="22942"/>
    <cellStyle name="20% - Accent5 2 4 9 3 2 2 2" xfId="40820"/>
    <cellStyle name="20% - Accent5 2 4 9 3 2 3" xfId="31883"/>
    <cellStyle name="20% - Accent5 2 4 9 3 3" xfId="14269"/>
    <cellStyle name="20% - Accent5 2 4 9 3 3 2" xfId="25161"/>
    <cellStyle name="20% - Accent5 2 4 9 3 3 2 2" xfId="43039"/>
    <cellStyle name="20% - Accent5 2 4 9 3 3 3" xfId="34102"/>
    <cellStyle name="20% - Accent5 2 4 9 3 4" xfId="16713"/>
    <cellStyle name="20% - Accent5 2 4 9 3 4 2" xfId="27380"/>
    <cellStyle name="20% - Accent5 2 4 9 3 4 2 2" xfId="45258"/>
    <cellStyle name="20% - Accent5 2 4 9 3 4 3" xfId="36321"/>
    <cellStyle name="20% - Accent5 2 4 9 3 5" xfId="20723"/>
    <cellStyle name="20% - Accent5 2 4 9 3 5 2" xfId="38601"/>
    <cellStyle name="20% - Accent5 2 4 9 3 6" xfId="29664"/>
    <cellStyle name="20% - Accent5 2 4 9 3 7" xfId="53780"/>
    <cellStyle name="20% - Accent5 2 4 9 4" xfId="11100"/>
    <cellStyle name="20% - Accent5 2 4 9 4 2" xfId="22199"/>
    <cellStyle name="20% - Accent5 2 4 9 4 2 2" xfId="40077"/>
    <cellStyle name="20% - Accent5 2 4 9 4 3" xfId="31140"/>
    <cellStyle name="20% - Accent5 2 4 9 4 4" xfId="47688"/>
    <cellStyle name="20% - Accent5 2 4 9 5" xfId="13526"/>
    <cellStyle name="20% - Accent5 2 4 9 5 2" xfId="24418"/>
    <cellStyle name="20% - Accent5 2 4 9 5 2 2" xfId="42296"/>
    <cellStyle name="20% - Accent5 2 4 9 5 3" xfId="33359"/>
    <cellStyle name="20% - Accent5 2 4 9 6" xfId="15747"/>
    <cellStyle name="20% - Accent5 2 4 9 6 2" xfId="26637"/>
    <cellStyle name="20% - Accent5 2 4 9 6 2 2" xfId="44515"/>
    <cellStyle name="20% - Accent5 2 4 9 6 3" xfId="35578"/>
    <cellStyle name="20% - Accent5 2 4 9 7" xfId="19980"/>
    <cellStyle name="20% - Accent5 2 4 9 7 2" xfId="37858"/>
    <cellStyle name="20% - Accent5 2 4 9 8" xfId="28909"/>
    <cellStyle name="20% - Accent5 2 4 9 9" xfId="46870"/>
    <cellStyle name="20% - Accent5 2 5" xfId="5376"/>
    <cellStyle name="20% - Accent5 2 5 10" xfId="15748"/>
    <cellStyle name="20% - Accent5 2 5 10 2" xfId="26638"/>
    <cellStyle name="20% - Accent5 2 5 10 2 2" xfId="44516"/>
    <cellStyle name="20% - Accent5 2 5 10 3" xfId="35579"/>
    <cellStyle name="20% - Accent5 2 5 11" xfId="19981"/>
    <cellStyle name="20% - Accent5 2 5 11 2" xfId="37859"/>
    <cellStyle name="20% - Accent5 2 5 12" xfId="28910"/>
    <cellStyle name="20% - Accent5 2 5 13" xfId="46871"/>
    <cellStyle name="20% - Accent5 2 5 2" xfId="5377"/>
    <cellStyle name="20% - Accent5 2 5 2 2" xfId="10357"/>
    <cellStyle name="20% - Accent5 2 5 2 2 2" xfId="12785"/>
    <cellStyle name="20% - Accent5 2 5 2 2 2 2" xfId="23677"/>
    <cellStyle name="20% - Accent5 2 5 2 2 2 2 2" xfId="41555"/>
    <cellStyle name="20% - Accent5 2 5 2 2 2 3" xfId="32618"/>
    <cellStyle name="20% - Accent5 2 5 2 2 2 4" xfId="56181"/>
    <cellStyle name="20% - Accent5 2 5 2 2 3" xfId="15004"/>
    <cellStyle name="20% - Accent5 2 5 2 2 3 2" xfId="25896"/>
    <cellStyle name="20% - Accent5 2 5 2 2 3 2 2" xfId="43774"/>
    <cellStyle name="20% - Accent5 2 5 2 2 3 3" xfId="34837"/>
    <cellStyle name="20% - Accent5 2 5 2 2 4" xfId="17448"/>
    <cellStyle name="20% - Accent5 2 5 2 2 4 2" xfId="28115"/>
    <cellStyle name="20% - Accent5 2 5 2 2 4 2 2" xfId="45993"/>
    <cellStyle name="20% - Accent5 2 5 2 2 4 3" xfId="37056"/>
    <cellStyle name="20% - Accent5 2 5 2 2 5" xfId="21458"/>
    <cellStyle name="20% - Accent5 2 5 2 2 5 2" xfId="39336"/>
    <cellStyle name="20% - Accent5 2 5 2 2 6" xfId="30399"/>
    <cellStyle name="20% - Accent5 2 5 2 2 7" xfId="50847"/>
    <cellStyle name="20% - Accent5 2 5 2 3" xfId="9624"/>
    <cellStyle name="20% - Accent5 2 5 2 3 2" xfId="12052"/>
    <cellStyle name="20% - Accent5 2 5 2 3 2 2" xfId="22944"/>
    <cellStyle name="20% - Accent5 2 5 2 3 2 2 2" xfId="40822"/>
    <cellStyle name="20% - Accent5 2 5 2 3 2 3" xfId="31885"/>
    <cellStyle name="20% - Accent5 2 5 2 3 3" xfId="14271"/>
    <cellStyle name="20% - Accent5 2 5 2 3 3 2" xfId="25163"/>
    <cellStyle name="20% - Accent5 2 5 2 3 3 2 2" xfId="43041"/>
    <cellStyle name="20% - Accent5 2 5 2 3 3 3" xfId="34104"/>
    <cellStyle name="20% - Accent5 2 5 2 3 4" xfId="16715"/>
    <cellStyle name="20% - Accent5 2 5 2 3 4 2" xfId="27382"/>
    <cellStyle name="20% - Accent5 2 5 2 3 4 2 2" xfId="45260"/>
    <cellStyle name="20% - Accent5 2 5 2 3 4 3" xfId="36323"/>
    <cellStyle name="20% - Accent5 2 5 2 3 5" xfId="20725"/>
    <cellStyle name="20% - Accent5 2 5 2 3 5 2" xfId="38603"/>
    <cellStyle name="20% - Accent5 2 5 2 3 6" xfId="29666"/>
    <cellStyle name="20% - Accent5 2 5 2 3 7" xfId="53782"/>
    <cellStyle name="20% - Accent5 2 5 2 4" xfId="11102"/>
    <cellStyle name="20% - Accent5 2 5 2 4 2" xfId="22201"/>
    <cellStyle name="20% - Accent5 2 5 2 4 2 2" xfId="40079"/>
    <cellStyle name="20% - Accent5 2 5 2 4 3" xfId="31142"/>
    <cellStyle name="20% - Accent5 2 5 2 4 4" xfId="47690"/>
    <cellStyle name="20% - Accent5 2 5 2 5" xfId="13528"/>
    <cellStyle name="20% - Accent5 2 5 2 5 2" xfId="24420"/>
    <cellStyle name="20% - Accent5 2 5 2 5 2 2" xfId="42298"/>
    <cellStyle name="20% - Accent5 2 5 2 5 3" xfId="33361"/>
    <cellStyle name="20% - Accent5 2 5 2 6" xfId="15749"/>
    <cellStyle name="20% - Accent5 2 5 2 6 2" xfId="26639"/>
    <cellStyle name="20% - Accent5 2 5 2 6 2 2" xfId="44517"/>
    <cellStyle name="20% - Accent5 2 5 2 6 3" xfId="35580"/>
    <cellStyle name="20% - Accent5 2 5 2 7" xfId="19982"/>
    <cellStyle name="20% - Accent5 2 5 2 7 2" xfId="37860"/>
    <cellStyle name="20% - Accent5 2 5 2 8" xfId="28911"/>
    <cellStyle name="20% - Accent5 2 5 2 9" xfId="46872"/>
    <cellStyle name="20% - Accent5 2 5 3" xfId="5378"/>
    <cellStyle name="20% - Accent5 2 5 3 2" xfId="10358"/>
    <cellStyle name="20% - Accent5 2 5 3 2 2" xfId="12786"/>
    <cellStyle name="20% - Accent5 2 5 3 2 2 2" xfId="23678"/>
    <cellStyle name="20% - Accent5 2 5 3 2 2 2 2" xfId="41556"/>
    <cellStyle name="20% - Accent5 2 5 3 2 2 3" xfId="32619"/>
    <cellStyle name="20% - Accent5 2 5 3 2 2 4" xfId="56182"/>
    <cellStyle name="20% - Accent5 2 5 3 2 3" xfId="15005"/>
    <cellStyle name="20% - Accent5 2 5 3 2 3 2" xfId="25897"/>
    <cellStyle name="20% - Accent5 2 5 3 2 3 2 2" xfId="43775"/>
    <cellStyle name="20% - Accent5 2 5 3 2 3 3" xfId="34838"/>
    <cellStyle name="20% - Accent5 2 5 3 2 4" xfId="17449"/>
    <cellStyle name="20% - Accent5 2 5 3 2 4 2" xfId="28116"/>
    <cellStyle name="20% - Accent5 2 5 3 2 4 2 2" xfId="45994"/>
    <cellStyle name="20% - Accent5 2 5 3 2 4 3" xfId="37057"/>
    <cellStyle name="20% - Accent5 2 5 3 2 5" xfId="21459"/>
    <cellStyle name="20% - Accent5 2 5 3 2 5 2" xfId="39337"/>
    <cellStyle name="20% - Accent5 2 5 3 2 6" xfId="30400"/>
    <cellStyle name="20% - Accent5 2 5 3 2 7" xfId="50848"/>
    <cellStyle name="20% - Accent5 2 5 3 3" xfId="9625"/>
    <cellStyle name="20% - Accent5 2 5 3 3 2" xfId="12053"/>
    <cellStyle name="20% - Accent5 2 5 3 3 2 2" xfId="22945"/>
    <cellStyle name="20% - Accent5 2 5 3 3 2 2 2" xfId="40823"/>
    <cellStyle name="20% - Accent5 2 5 3 3 2 3" xfId="31886"/>
    <cellStyle name="20% - Accent5 2 5 3 3 3" xfId="14272"/>
    <cellStyle name="20% - Accent5 2 5 3 3 3 2" xfId="25164"/>
    <cellStyle name="20% - Accent5 2 5 3 3 3 2 2" xfId="43042"/>
    <cellStyle name="20% - Accent5 2 5 3 3 3 3" xfId="34105"/>
    <cellStyle name="20% - Accent5 2 5 3 3 4" xfId="16716"/>
    <cellStyle name="20% - Accent5 2 5 3 3 4 2" xfId="27383"/>
    <cellStyle name="20% - Accent5 2 5 3 3 4 2 2" xfId="45261"/>
    <cellStyle name="20% - Accent5 2 5 3 3 4 3" xfId="36324"/>
    <cellStyle name="20% - Accent5 2 5 3 3 5" xfId="20726"/>
    <cellStyle name="20% - Accent5 2 5 3 3 5 2" xfId="38604"/>
    <cellStyle name="20% - Accent5 2 5 3 3 6" xfId="29667"/>
    <cellStyle name="20% - Accent5 2 5 3 3 7" xfId="53783"/>
    <cellStyle name="20% - Accent5 2 5 3 4" xfId="11103"/>
    <cellStyle name="20% - Accent5 2 5 3 4 2" xfId="22202"/>
    <cellStyle name="20% - Accent5 2 5 3 4 2 2" xfId="40080"/>
    <cellStyle name="20% - Accent5 2 5 3 4 3" xfId="31143"/>
    <cellStyle name="20% - Accent5 2 5 3 4 4" xfId="47691"/>
    <cellStyle name="20% - Accent5 2 5 3 5" xfId="13529"/>
    <cellStyle name="20% - Accent5 2 5 3 5 2" xfId="24421"/>
    <cellStyle name="20% - Accent5 2 5 3 5 2 2" xfId="42299"/>
    <cellStyle name="20% - Accent5 2 5 3 5 3" xfId="33362"/>
    <cellStyle name="20% - Accent5 2 5 3 6" xfId="15750"/>
    <cellStyle name="20% - Accent5 2 5 3 6 2" xfId="26640"/>
    <cellStyle name="20% - Accent5 2 5 3 6 2 2" xfId="44518"/>
    <cellStyle name="20% - Accent5 2 5 3 6 3" xfId="35581"/>
    <cellStyle name="20% - Accent5 2 5 3 7" xfId="19983"/>
    <cellStyle name="20% - Accent5 2 5 3 7 2" xfId="37861"/>
    <cellStyle name="20% - Accent5 2 5 3 8" xfId="28912"/>
    <cellStyle name="20% - Accent5 2 5 3 9" xfId="46873"/>
    <cellStyle name="20% - Accent5 2 5 4" xfId="5379"/>
    <cellStyle name="20% - Accent5 2 5 4 2" xfId="10359"/>
    <cellStyle name="20% - Accent5 2 5 4 2 2" xfId="12787"/>
    <cellStyle name="20% - Accent5 2 5 4 2 2 2" xfId="23679"/>
    <cellStyle name="20% - Accent5 2 5 4 2 2 2 2" xfId="41557"/>
    <cellStyle name="20% - Accent5 2 5 4 2 2 3" xfId="32620"/>
    <cellStyle name="20% - Accent5 2 5 4 2 2 4" xfId="56183"/>
    <cellStyle name="20% - Accent5 2 5 4 2 3" xfId="15006"/>
    <cellStyle name="20% - Accent5 2 5 4 2 3 2" xfId="25898"/>
    <cellStyle name="20% - Accent5 2 5 4 2 3 2 2" xfId="43776"/>
    <cellStyle name="20% - Accent5 2 5 4 2 3 3" xfId="34839"/>
    <cellStyle name="20% - Accent5 2 5 4 2 4" xfId="17450"/>
    <cellStyle name="20% - Accent5 2 5 4 2 4 2" xfId="28117"/>
    <cellStyle name="20% - Accent5 2 5 4 2 4 2 2" xfId="45995"/>
    <cellStyle name="20% - Accent5 2 5 4 2 4 3" xfId="37058"/>
    <cellStyle name="20% - Accent5 2 5 4 2 5" xfId="21460"/>
    <cellStyle name="20% - Accent5 2 5 4 2 5 2" xfId="39338"/>
    <cellStyle name="20% - Accent5 2 5 4 2 6" xfId="30401"/>
    <cellStyle name="20% - Accent5 2 5 4 2 7" xfId="50849"/>
    <cellStyle name="20% - Accent5 2 5 4 3" xfId="9626"/>
    <cellStyle name="20% - Accent5 2 5 4 3 2" xfId="12054"/>
    <cellStyle name="20% - Accent5 2 5 4 3 2 2" xfId="22946"/>
    <cellStyle name="20% - Accent5 2 5 4 3 2 2 2" xfId="40824"/>
    <cellStyle name="20% - Accent5 2 5 4 3 2 3" xfId="31887"/>
    <cellStyle name="20% - Accent5 2 5 4 3 3" xfId="14273"/>
    <cellStyle name="20% - Accent5 2 5 4 3 3 2" xfId="25165"/>
    <cellStyle name="20% - Accent5 2 5 4 3 3 2 2" xfId="43043"/>
    <cellStyle name="20% - Accent5 2 5 4 3 3 3" xfId="34106"/>
    <cellStyle name="20% - Accent5 2 5 4 3 4" xfId="16717"/>
    <cellStyle name="20% - Accent5 2 5 4 3 4 2" xfId="27384"/>
    <cellStyle name="20% - Accent5 2 5 4 3 4 2 2" xfId="45262"/>
    <cellStyle name="20% - Accent5 2 5 4 3 4 3" xfId="36325"/>
    <cellStyle name="20% - Accent5 2 5 4 3 5" xfId="20727"/>
    <cellStyle name="20% - Accent5 2 5 4 3 5 2" xfId="38605"/>
    <cellStyle name="20% - Accent5 2 5 4 3 6" xfId="29668"/>
    <cellStyle name="20% - Accent5 2 5 4 3 7" xfId="53784"/>
    <cellStyle name="20% - Accent5 2 5 4 4" xfId="11104"/>
    <cellStyle name="20% - Accent5 2 5 4 4 2" xfId="22203"/>
    <cellStyle name="20% - Accent5 2 5 4 4 2 2" xfId="40081"/>
    <cellStyle name="20% - Accent5 2 5 4 4 3" xfId="31144"/>
    <cellStyle name="20% - Accent5 2 5 4 4 4" xfId="47692"/>
    <cellStyle name="20% - Accent5 2 5 4 5" xfId="13530"/>
    <cellStyle name="20% - Accent5 2 5 4 5 2" xfId="24422"/>
    <cellStyle name="20% - Accent5 2 5 4 5 2 2" xfId="42300"/>
    <cellStyle name="20% - Accent5 2 5 4 5 3" xfId="33363"/>
    <cellStyle name="20% - Accent5 2 5 4 6" xfId="15751"/>
    <cellStyle name="20% - Accent5 2 5 4 6 2" xfId="26641"/>
    <cellStyle name="20% - Accent5 2 5 4 6 2 2" xfId="44519"/>
    <cellStyle name="20% - Accent5 2 5 4 6 3" xfId="35582"/>
    <cellStyle name="20% - Accent5 2 5 4 7" xfId="19984"/>
    <cellStyle name="20% - Accent5 2 5 4 7 2" xfId="37862"/>
    <cellStyle name="20% - Accent5 2 5 4 8" xfId="28913"/>
    <cellStyle name="20% - Accent5 2 5 4 9" xfId="46874"/>
    <cellStyle name="20% - Accent5 2 5 5" xfId="5380"/>
    <cellStyle name="20% - Accent5 2 5 5 2" xfId="10360"/>
    <cellStyle name="20% - Accent5 2 5 5 2 2" xfId="12788"/>
    <cellStyle name="20% - Accent5 2 5 5 2 2 2" xfId="23680"/>
    <cellStyle name="20% - Accent5 2 5 5 2 2 2 2" xfId="41558"/>
    <cellStyle name="20% - Accent5 2 5 5 2 2 3" xfId="32621"/>
    <cellStyle name="20% - Accent5 2 5 5 2 2 4" xfId="56184"/>
    <cellStyle name="20% - Accent5 2 5 5 2 3" xfId="15007"/>
    <cellStyle name="20% - Accent5 2 5 5 2 3 2" xfId="25899"/>
    <cellStyle name="20% - Accent5 2 5 5 2 3 2 2" xfId="43777"/>
    <cellStyle name="20% - Accent5 2 5 5 2 3 3" xfId="34840"/>
    <cellStyle name="20% - Accent5 2 5 5 2 4" xfId="17451"/>
    <cellStyle name="20% - Accent5 2 5 5 2 4 2" xfId="28118"/>
    <cellStyle name="20% - Accent5 2 5 5 2 4 2 2" xfId="45996"/>
    <cellStyle name="20% - Accent5 2 5 5 2 4 3" xfId="37059"/>
    <cellStyle name="20% - Accent5 2 5 5 2 5" xfId="21461"/>
    <cellStyle name="20% - Accent5 2 5 5 2 5 2" xfId="39339"/>
    <cellStyle name="20% - Accent5 2 5 5 2 6" xfId="30402"/>
    <cellStyle name="20% - Accent5 2 5 5 2 7" xfId="50850"/>
    <cellStyle name="20% - Accent5 2 5 5 3" xfId="9627"/>
    <cellStyle name="20% - Accent5 2 5 5 3 2" xfId="12055"/>
    <cellStyle name="20% - Accent5 2 5 5 3 2 2" xfId="22947"/>
    <cellStyle name="20% - Accent5 2 5 5 3 2 2 2" xfId="40825"/>
    <cellStyle name="20% - Accent5 2 5 5 3 2 3" xfId="31888"/>
    <cellStyle name="20% - Accent5 2 5 5 3 3" xfId="14274"/>
    <cellStyle name="20% - Accent5 2 5 5 3 3 2" xfId="25166"/>
    <cellStyle name="20% - Accent5 2 5 5 3 3 2 2" xfId="43044"/>
    <cellStyle name="20% - Accent5 2 5 5 3 3 3" xfId="34107"/>
    <cellStyle name="20% - Accent5 2 5 5 3 4" xfId="16718"/>
    <cellStyle name="20% - Accent5 2 5 5 3 4 2" xfId="27385"/>
    <cellStyle name="20% - Accent5 2 5 5 3 4 2 2" xfId="45263"/>
    <cellStyle name="20% - Accent5 2 5 5 3 4 3" xfId="36326"/>
    <cellStyle name="20% - Accent5 2 5 5 3 5" xfId="20728"/>
    <cellStyle name="20% - Accent5 2 5 5 3 5 2" xfId="38606"/>
    <cellStyle name="20% - Accent5 2 5 5 3 6" xfId="29669"/>
    <cellStyle name="20% - Accent5 2 5 5 3 7" xfId="53785"/>
    <cellStyle name="20% - Accent5 2 5 5 4" xfId="11105"/>
    <cellStyle name="20% - Accent5 2 5 5 4 2" xfId="22204"/>
    <cellStyle name="20% - Accent5 2 5 5 4 2 2" xfId="40082"/>
    <cellStyle name="20% - Accent5 2 5 5 4 3" xfId="31145"/>
    <cellStyle name="20% - Accent5 2 5 5 4 4" xfId="47693"/>
    <cellStyle name="20% - Accent5 2 5 5 5" xfId="13531"/>
    <cellStyle name="20% - Accent5 2 5 5 5 2" xfId="24423"/>
    <cellStyle name="20% - Accent5 2 5 5 5 2 2" xfId="42301"/>
    <cellStyle name="20% - Accent5 2 5 5 5 3" xfId="33364"/>
    <cellStyle name="20% - Accent5 2 5 5 6" xfId="15752"/>
    <cellStyle name="20% - Accent5 2 5 5 6 2" xfId="26642"/>
    <cellStyle name="20% - Accent5 2 5 5 6 2 2" xfId="44520"/>
    <cellStyle name="20% - Accent5 2 5 5 6 3" xfId="35583"/>
    <cellStyle name="20% - Accent5 2 5 5 7" xfId="19985"/>
    <cellStyle name="20% - Accent5 2 5 5 7 2" xfId="37863"/>
    <cellStyle name="20% - Accent5 2 5 5 8" xfId="28914"/>
    <cellStyle name="20% - Accent5 2 5 5 9" xfId="46875"/>
    <cellStyle name="20% - Accent5 2 5 6" xfId="10356"/>
    <cellStyle name="20% - Accent5 2 5 6 2" xfId="12784"/>
    <cellStyle name="20% - Accent5 2 5 6 2 2" xfId="23676"/>
    <cellStyle name="20% - Accent5 2 5 6 2 2 2" xfId="41554"/>
    <cellStyle name="20% - Accent5 2 5 6 2 3" xfId="32617"/>
    <cellStyle name="20% - Accent5 2 5 6 2 4" xfId="56180"/>
    <cellStyle name="20% - Accent5 2 5 6 3" xfId="15003"/>
    <cellStyle name="20% - Accent5 2 5 6 3 2" xfId="25895"/>
    <cellStyle name="20% - Accent5 2 5 6 3 2 2" xfId="43773"/>
    <cellStyle name="20% - Accent5 2 5 6 3 3" xfId="34836"/>
    <cellStyle name="20% - Accent5 2 5 6 4" xfId="17447"/>
    <cellStyle name="20% - Accent5 2 5 6 4 2" xfId="28114"/>
    <cellStyle name="20% - Accent5 2 5 6 4 2 2" xfId="45992"/>
    <cellStyle name="20% - Accent5 2 5 6 4 3" xfId="37055"/>
    <cellStyle name="20% - Accent5 2 5 6 5" xfId="21457"/>
    <cellStyle name="20% - Accent5 2 5 6 5 2" xfId="39335"/>
    <cellStyle name="20% - Accent5 2 5 6 6" xfId="30398"/>
    <cellStyle name="20% - Accent5 2 5 6 7" xfId="50846"/>
    <cellStyle name="20% - Accent5 2 5 7" xfId="9623"/>
    <cellStyle name="20% - Accent5 2 5 7 2" xfId="12051"/>
    <cellStyle name="20% - Accent5 2 5 7 2 2" xfId="22943"/>
    <cellStyle name="20% - Accent5 2 5 7 2 2 2" xfId="40821"/>
    <cellStyle name="20% - Accent5 2 5 7 2 3" xfId="31884"/>
    <cellStyle name="20% - Accent5 2 5 7 3" xfId="14270"/>
    <cellStyle name="20% - Accent5 2 5 7 3 2" xfId="25162"/>
    <cellStyle name="20% - Accent5 2 5 7 3 2 2" xfId="43040"/>
    <cellStyle name="20% - Accent5 2 5 7 3 3" xfId="34103"/>
    <cellStyle name="20% - Accent5 2 5 7 4" xfId="16714"/>
    <cellStyle name="20% - Accent5 2 5 7 4 2" xfId="27381"/>
    <cellStyle name="20% - Accent5 2 5 7 4 2 2" xfId="45259"/>
    <cellStyle name="20% - Accent5 2 5 7 4 3" xfId="36322"/>
    <cellStyle name="20% - Accent5 2 5 7 5" xfId="20724"/>
    <cellStyle name="20% - Accent5 2 5 7 5 2" xfId="38602"/>
    <cellStyle name="20% - Accent5 2 5 7 6" xfId="29665"/>
    <cellStyle name="20% - Accent5 2 5 7 7" xfId="53781"/>
    <cellStyle name="20% - Accent5 2 5 8" xfId="11101"/>
    <cellStyle name="20% - Accent5 2 5 8 2" xfId="22200"/>
    <cellStyle name="20% - Accent5 2 5 8 2 2" xfId="40078"/>
    <cellStyle name="20% - Accent5 2 5 8 3" xfId="31141"/>
    <cellStyle name="20% - Accent5 2 5 8 4" xfId="47689"/>
    <cellStyle name="20% - Accent5 2 5 9" xfId="13527"/>
    <cellStyle name="20% - Accent5 2 5 9 2" xfId="24419"/>
    <cellStyle name="20% - Accent5 2 5 9 2 2" xfId="42297"/>
    <cellStyle name="20% - Accent5 2 5 9 3" xfId="33360"/>
    <cellStyle name="20% - Accent5 2 6" xfId="5381"/>
    <cellStyle name="20% - Accent5 2 6 10" xfId="15753"/>
    <cellStyle name="20% - Accent5 2 6 10 2" xfId="26643"/>
    <cellStyle name="20% - Accent5 2 6 10 2 2" xfId="44521"/>
    <cellStyle name="20% - Accent5 2 6 10 3" xfId="35584"/>
    <cellStyle name="20% - Accent5 2 6 11" xfId="19986"/>
    <cellStyle name="20% - Accent5 2 6 11 2" xfId="37864"/>
    <cellStyle name="20% - Accent5 2 6 12" xfId="28915"/>
    <cellStyle name="20% - Accent5 2 6 13" xfId="46876"/>
    <cellStyle name="20% - Accent5 2 6 2" xfId="5382"/>
    <cellStyle name="20% - Accent5 2 6 2 2" xfId="10362"/>
    <cellStyle name="20% - Accent5 2 6 2 2 2" xfId="12790"/>
    <cellStyle name="20% - Accent5 2 6 2 2 2 2" xfId="23682"/>
    <cellStyle name="20% - Accent5 2 6 2 2 2 2 2" xfId="41560"/>
    <cellStyle name="20% - Accent5 2 6 2 2 2 3" xfId="32623"/>
    <cellStyle name="20% - Accent5 2 6 2 2 2 4" xfId="56186"/>
    <cellStyle name="20% - Accent5 2 6 2 2 3" xfId="15009"/>
    <cellStyle name="20% - Accent5 2 6 2 2 3 2" xfId="25901"/>
    <cellStyle name="20% - Accent5 2 6 2 2 3 2 2" xfId="43779"/>
    <cellStyle name="20% - Accent5 2 6 2 2 3 3" xfId="34842"/>
    <cellStyle name="20% - Accent5 2 6 2 2 4" xfId="17453"/>
    <cellStyle name="20% - Accent5 2 6 2 2 4 2" xfId="28120"/>
    <cellStyle name="20% - Accent5 2 6 2 2 4 2 2" xfId="45998"/>
    <cellStyle name="20% - Accent5 2 6 2 2 4 3" xfId="37061"/>
    <cellStyle name="20% - Accent5 2 6 2 2 5" xfId="21463"/>
    <cellStyle name="20% - Accent5 2 6 2 2 5 2" xfId="39341"/>
    <cellStyle name="20% - Accent5 2 6 2 2 6" xfId="30404"/>
    <cellStyle name="20% - Accent5 2 6 2 2 7" xfId="50852"/>
    <cellStyle name="20% - Accent5 2 6 2 3" xfId="9629"/>
    <cellStyle name="20% - Accent5 2 6 2 3 2" xfId="12057"/>
    <cellStyle name="20% - Accent5 2 6 2 3 2 2" xfId="22949"/>
    <cellStyle name="20% - Accent5 2 6 2 3 2 2 2" xfId="40827"/>
    <cellStyle name="20% - Accent5 2 6 2 3 2 3" xfId="31890"/>
    <cellStyle name="20% - Accent5 2 6 2 3 3" xfId="14276"/>
    <cellStyle name="20% - Accent5 2 6 2 3 3 2" xfId="25168"/>
    <cellStyle name="20% - Accent5 2 6 2 3 3 2 2" xfId="43046"/>
    <cellStyle name="20% - Accent5 2 6 2 3 3 3" xfId="34109"/>
    <cellStyle name="20% - Accent5 2 6 2 3 4" xfId="16720"/>
    <cellStyle name="20% - Accent5 2 6 2 3 4 2" xfId="27387"/>
    <cellStyle name="20% - Accent5 2 6 2 3 4 2 2" xfId="45265"/>
    <cellStyle name="20% - Accent5 2 6 2 3 4 3" xfId="36328"/>
    <cellStyle name="20% - Accent5 2 6 2 3 5" xfId="20730"/>
    <cellStyle name="20% - Accent5 2 6 2 3 5 2" xfId="38608"/>
    <cellStyle name="20% - Accent5 2 6 2 3 6" xfId="29671"/>
    <cellStyle name="20% - Accent5 2 6 2 3 7" xfId="53787"/>
    <cellStyle name="20% - Accent5 2 6 2 4" xfId="11107"/>
    <cellStyle name="20% - Accent5 2 6 2 4 2" xfId="22206"/>
    <cellStyle name="20% - Accent5 2 6 2 4 2 2" xfId="40084"/>
    <cellStyle name="20% - Accent5 2 6 2 4 3" xfId="31147"/>
    <cellStyle name="20% - Accent5 2 6 2 4 4" xfId="47695"/>
    <cellStyle name="20% - Accent5 2 6 2 5" xfId="13533"/>
    <cellStyle name="20% - Accent5 2 6 2 5 2" xfId="24425"/>
    <cellStyle name="20% - Accent5 2 6 2 5 2 2" xfId="42303"/>
    <cellStyle name="20% - Accent5 2 6 2 5 3" xfId="33366"/>
    <cellStyle name="20% - Accent5 2 6 2 6" xfId="15754"/>
    <cellStyle name="20% - Accent5 2 6 2 6 2" xfId="26644"/>
    <cellStyle name="20% - Accent5 2 6 2 6 2 2" xfId="44522"/>
    <cellStyle name="20% - Accent5 2 6 2 6 3" xfId="35585"/>
    <cellStyle name="20% - Accent5 2 6 2 7" xfId="19987"/>
    <cellStyle name="20% - Accent5 2 6 2 7 2" xfId="37865"/>
    <cellStyle name="20% - Accent5 2 6 2 8" xfId="28916"/>
    <cellStyle name="20% - Accent5 2 6 2 9" xfId="46877"/>
    <cellStyle name="20% - Accent5 2 6 3" xfId="5383"/>
    <cellStyle name="20% - Accent5 2 6 3 2" xfId="10363"/>
    <cellStyle name="20% - Accent5 2 6 3 2 2" xfId="12791"/>
    <cellStyle name="20% - Accent5 2 6 3 2 2 2" xfId="23683"/>
    <cellStyle name="20% - Accent5 2 6 3 2 2 2 2" xfId="41561"/>
    <cellStyle name="20% - Accent5 2 6 3 2 2 3" xfId="32624"/>
    <cellStyle name="20% - Accent5 2 6 3 2 2 4" xfId="56187"/>
    <cellStyle name="20% - Accent5 2 6 3 2 3" xfId="15010"/>
    <cellStyle name="20% - Accent5 2 6 3 2 3 2" xfId="25902"/>
    <cellStyle name="20% - Accent5 2 6 3 2 3 2 2" xfId="43780"/>
    <cellStyle name="20% - Accent5 2 6 3 2 3 3" xfId="34843"/>
    <cellStyle name="20% - Accent5 2 6 3 2 4" xfId="17454"/>
    <cellStyle name="20% - Accent5 2 6 3 2 4 2" xfId="28121"/>
    <cellStyle name="20% - Accent5 2 6 3 2 4 2 2" xfId="45999"/>
    <cellStyle name="20% - Accent5 2 6 3 2 4 3" xfId="37062"/>
    <cellStyle name="20% - Accent5 2 6 3 2 5" xfId="21464"/>
    <cellStyle name="20% - Accent5 2 6 3 2 5 2" xfId="39342"/>
    <cellStyle name="20% - Accent5 2 6 3 2 6" xfId="30405"/>
    <cellStyle name="20% - Accent5 2 6 3 2 7" xfId="50853"/>
    <cellStyle name="20% - Accent5 2 6 3 3" xfId="9630"/>
    <cellStyle name="20% - Accent5 2 6 3 3 2" xfId="12058"/>
    <cellStyle name="20% - Accent5 2 6 3 3 2 2" xfId="22950"/>
    <cellStyle name="20% - Accent5 2 6 3 3 2 2 2" xfId="40828"/>
    <cellStyle name="20% - Accent5 2 6 3 3 2 3" xfId="31891"/>
    <cellStyle name="20% - Accent5 2 6 3 3 3" xfId="14277"/>
    <cellStyle name="20% - Accent5 2 6 3 3 3 2" xfId="25169"/>
    <cellStyle name="20% - Accent5 2 6 3 3 3 2 2" xfId="43047"/>
    <cellStyle name="20% - Accent5 2 6 3 3 3 3" xfId="34110"/>
    <cellStyle name="20% - Accent5 2 6 3 3 4" xfId="16721"/>
    <cellStyle name="20% - Accent5 2 6 3 3 4 2" xfId="27388"/>
    <cellStyle name="20% - Accent5 2 6 3 3 4 2 2" xfId="45266"/>
    <cellStyle name="20% - Accent5 2 6 3 3 4 3" xfId="36329"/>
    <cellStyle name="20% - Accent5 2 6 3 3 5" xfId="20731"/>
    <cellStyle name="20% - Accent5 2 6 3 3 5 2" xfId="38609"/>
    <cellStyle name="20% - Accent5 2 6 3 3 6" xfId="29672"/>
    <cellStyle name="20% - Accent5 2 6 3 3 7" xfId="53788"/>
    <cellStyle name="20% - Accent5 2 6 3 4" xfId="11108"/>
    <cellStyle name="20% - Accent5 2 6 3 4 2" xfId="22207"/>
    <cellStyle name="20% - Accent5 2 6 3 4 2 2" xfId="40085"/>
    <cellStyle name="20% - Accent5 2 6 3 4 3" xfId="31148"/>
    <cellStyle name="20% - Accent5 2 6 3 4 4" xfId="47696"/>
    <cellStyle name="20% - Accent5 2 6 3 5" xfId="13534"/>
    <cellStyle name="20% - Accent5 2 6 3 5 2" xfId="24426"/>
    <cellStyle name="20% - Accent5 2 6 3 5 2 2" xfId="42304"/>
    <cellStyle name="20% - Accent5 2 6 3 5 3" xfId="33367"/>
    <cellStyle name="20% - Accent5 2 6 3 6" xfId="15755"/>
    <cellStyle name="20% - Accent5 2 6 3 6 2" xfId="26645"/>
    <cellStyle name="20% - Accent5 2 6 3 6 2 2" xfId="44523"/>
    <cellStyle name="20% - Accent5 2 6 3 6 3" xfId="35586"/>
    <cellStyle name="20% - Accent5 2 6 3 7" xfId="19988"/>
    <cellStyle name="20% - Accent5 2 6 3 7 2" xfId="37866"/>
    <cellStyle name="20% - Accent5 2 6 3 8" xfId="28917"/>
    <cellStyle name="20% - Accent5 2 6 3 9" xfId="46878"/>
    <cellStyle name="20% - Accent5 2 6 4" xfId="5384"/>
    <cellStyle name="20% - Accent5 2 6 4 2" xfId="10364"/>
    <cellStyle name="20% - Accent5 2 6 4 2 2" xfId="12792"/>
    <cellStyle name="20% - Accent5 2 6 4 2 2 2" xfId="23684"/>
    <cellStyle name="20% - Accent5 2 6 4 2 2 2 2" xfId="41562"/>
    <cellStyle name="20% - Accent5 2 6 4 2 2 3" xfId="32625"/>
    <cellStyle name="20% - Accent5 2 6 4 2 2 4" xfId="56188"/>
    <cellStyle name="20% - Accent5 2 6 4 2 3" xfId="15011"/>
    <cellStyle name="20% - Accent5 2 6 4 2 3 2" xfId="25903"/>
    <cellStyle name="20% - Accent5 2 6 4 2 3 2 2" xfId="43781"/>
    <cellStyle name="20% - Accent5 2 6 4 2 3 3" xfId="34844"/>
    <cellStyle name="20% - Accent5 2 6 4 2 4" xfId="17455"/>
    <cellStyle name="20% - Accent5 2 6 4 2 4 2" xfId="28122"/>
    <cellStyle name="20% - Accent5 2 6 4 2 4 2 2" xfId="46000"/>
    <cellStyle name="20% - Accent5 2 6 4 2 4 3" xfId="37063"/>
    <cellStyle name="20% - Accent5 2 6 4 2 5" xfId="21465"/>
    <cellStyle name="20% - Accent5 2 6 4 2 5 2" xfId="39343"/>
    <cellStyle name="20% - Accent5 2 6 4 2 6" xfId="30406"/>
    <cellStyle name="20% - Accent5 2 6 4 2 7" xfId="50854"/>
    <cellStyle name="20% - Accent5 2 6 4 3" xfId="9631"/>
    <cellStyle name="20% - Accent5 2 6 4 3 2" xfId="12059"/>
    <cellStyle name="20% - Accent5 2 6 4 3 2 2" xfId="22951"/>
    <cellStyle name="20% - Accent5 2 6 4 3 2 2 2" xfId="40829"/>
    <cellStyle name="20% - Accent5 2 6 4 3 2 3" xfId="31892"/>
    <cellStyle name="20% - Accent5 2 6 4 3 3" xfId="14278"/>
    <cellStyle name="20% - Accent5 2 6 4 3 3 2" xfId="25170"/>
    <cellStyle name="20% - Accent5 2 6 4 3 3 2 2" xfId="43048"/>
    <cellStyle name="20% - Accent5 2 6 4 3 3 3" xfId="34111"/>
    <cellStyle name="20% - Accent5 2 6 4 3 4" xfId="16722"/>
    <cellStyle name="20% - Accent5 2 6 4 3 4 2" xfId="27389"/>
    <cellStyle name="20% - Accent5 2 6 4 3 4 2 2" xfId="45267"/>
    <cellStyle name="20% - Accent5 2 6 4 3 4 3" xfId="36330"/>
    <cellStyle name="20% - Accent5 2 6 4 3 5" xfId="20732"/>
    <cellStyle name="20% - Accent5 2 6 4 3 5 2" xfId="38610"/>
    <cellStyle name="20% - Accent5 2 6 4 3 6" xfId="29673"/>
    <cellStyle name="20% - Accent5 2 6 4 3 7" xfId="53789"/>
    <cellStyle name="20% - Accent5 2 6 4 4" xfId="11109"/>
    <cellStyle name="20% - Accent5 2 6 4 4 2" xfId="22208"/>
    <cellStyle name="20% - Accent5 2 6 4 4 2 2" xfId="40086"/>
    <cellStyle name="20% - Accent5 2 6 4 4 3" xfId="31149"/>
    <cellStyle name="20% - Accent5 2 6 4 4 4" xfId="47697"/>
    <cellStyle name="20% - Accent5 2 6 4 5" xfId="13535"/>
    <cellStyle name="20% - Accent5 2 6 4 5 2" xfId="24427"/>
    <cellStyle name="20% - Accent5 2 6 4 5 2 2" xfId="42305"/>
    <cellStyle name="20% - Accent5 2 6 4 5 3" xfId="33368"/>
    <cellStyle name="20% - Accent5 2 6 4 6" xfId="15756"/>
    <cellStyle name="20% - Accent5 2 6 4 6 2" xfId="26646"/>
    <cellStyle name="20% - Accent5 2 6 4 6 2 2" xfId="44524"/>
    <cellStyle name="20% - Accent5 2 6 4 6 3" xfId="35587"/>
    <cellStyle name="20% - Accent5 2 6 4 7" xfId="19989"/>
    <cellStyle name="20% - Accent5 2 6 4 7 2" xfId="37867"/>
    <cellStyle name="20% - Accent5 2 6 4 8" xfId="28918"/>
    <cellStyle name="20% - Accent5 2 6 4 9" xfId="46879"/>
    <cellStyle name="20% - Accent5 2 6 5" xfId="5385"/>
    <cellStyle name="20% - Accent5 2 6 5 2" xfId="10365"/>
    <cellStyle name="20% - Accent5 2 6 5 2 2" xfId="12793"/>
    <cellStyle name="20% - Accent5 2 6 5 2 2 2" xfId="23685"/>
    <cellStyle name="20% - Accent5 2 6 5 2 2 2 2" xfId="41563"/>
    <cellStyle name="20% - Accent5 2 6 5 2 2 3" xfId="32626"/>
    <cellStyle name="20% - Accent5 2 6 5 2 2 4" xfId="56189"/>
    <cellStyle name="20% - Accent5 2 6 5 2 3" xfId="15012"/>
    <cellStyle name="20% - Accent5 2 6 5 2 3 2" xfId="25904"/>
    <cellStyle name="20% - Accent5 2 6 5 2 3 2 2" xfId="43782"/>
    <cellStyle name="20% - Accent5 2 6 5 2 3 3" xfId="34845"/>
    <cellStyle name="20% - Accent5 2 6 5 2 4" xfId="17456"/>
    <cellStyle name="20% - Accent5 2 6 5 2 4 2" xfId="28123"/>
    <cellStyle name="20% - Accent5 2 6 5 2 4 2 2" xfId="46001"/>
    <cellStyle name="20% - Accent5 2 6 5 2 4 3" xfId="37064"/>
    <cellStyle name="20% - Accent5 2 6 5 2 5" xfId="21466"/>
    <cellStyle name="20% - Accent5 2 6 5 2 5 2" xfId="39344"/>
    <cellStyle name="20% - Accent5 2 6 5 2 6" xfId="30407"/>
    <cellStyle name="20% - Accent5 2 6 5 2 7" xfId="50855"/>
    <cellStyle name="20% - Accent5 2 6 5 3" xfId="9632"/>
    <cellStyle name="20% - Accent5 2 6 5 3 2" xfId="12060"/>
    <cellStyle name="20% - Accent5 2 6 5 3 2 2" xfId="22952"/>
    <cellStyle name="20% - Accent5 2 6 5 3 2 2 2" xfId="40830"/>
    <cellStyle name="20% - Accent5 2 6 5 3 2 3" xfId="31893"/>
    <cellStyle name="20% - Accent5 2 6 5 3 3" xfId="14279"/>
    <cellStyle name="20% - Accent5 2 6 5 3 3 2" xfId="25171"/>
    <cellStyle name="20% - Accent5 2 6 5 3 3 2 2" xfId="43049"/>
    <cellStyle name="20% - Accent5 2 6 5 3 3 3" xfId="34112"/>
    <cellStyle name="20% - Accent5 2 6 5 3 4" xfId="16723"/>
    <cellStyle name="20% - Accent5 2 6 5 3 4 2" xfId="27390"/>
    <cellStyle name="20% - Accent5 2 6 5 3 4 2 2" xfId="45268"/>
    <cellStyle name="20% - Accent5 2 6 5 3 4 3" xfId="36331"/>
    <cellStyle name="20% - Accent5 2 6 5 3 5" xfId="20733"/>
    <cellStyle name="20% - Accent5 2 6 5 3 5 2" xfId="38611"/>
    <cellStyle name="20% - Accent5 2 6 5 3 6" xfId="29674"/>
    <cellStyle name="20% - Accent5 2 6 5 3 7" xfId="53790"/>
    <cellStyle name="20% - Accent5 2 6 5 4" xfId="11110"/>
    <cellStyle name="20% - Accent5 2 6 5 4 2" xfId="22209"/>
    <cellStyle name="20% - Accent5 2 6 5 4 2 2" xfId="40087"/>
    <cellStyle name="20% - Accent5 2 6 5 4 3" xfId="31150"/>
    <cellStyle name="20% - Accent5 2 6 5 4 4" xfId="47698"/>
    <cellStyle name="20% - Accent5 2 6 5 5" xfId="13536"/>
    <cellStyle name="20% - Accent5 2 6 5 5 2" xfId="24428"/>
    <cellStyle name="20% - Accent5 2 6 5 5 2 2" xfId="42306"/>
    <cellStyle name="20% - Accent5 2 6 5 5 3" xfId="33369"/>
    <cellStyle name="20% - Accent5 2 6 5 6" xfId="15757"/>
    <cellStyle name="20% - Accent5 2 6 5 6 2" xfId="26647"/>
    <cellStyle name="20% - Accent5 2 6 5 6 2 2" xfId="44525"/>
    <cellStyle name="20% - Accent5 2 6 5 6 3" xfId="35588"/>
    <cellStyle name="20% - Accent5 2 6 5 7" xfId="19990"/>
    <cellStyle name="20% - Accent5 2 6 5 7 2" xfId="37868"/>
    <cellStyle name="20% - Accent5 2 6 5 8" xfId="28919"/>
    <cellStyle name="20% - Accent5 2 6 5 9" xfId="46880"/>
    <cellStyle name="20% - Accent5 2 6 6" xfId="10361"/>
    <cellStyle name="20% - Accent5 2 6 6 2" xfId="12789"/>
    <cellStyle name="20% - Accent5 2 6 6 2 2" xfId="23681"/>
    <cellStyle name="20% - Accent5 2 6 6 2 2 2" xfId="41559"/>
    <cellStyle name="20% - Accent5 2 6 6 2 3" xfId="32622"/>
    <cellStyle name="20% - Accent5 2 6 6 2 4" xfId="56185"/>
    <cellStyle name="20% - Accent5 2 6 6 3" xfId="15008"/>
    <cellStyle name="20% - Accent5 2 6 6 3 2" xfId="25900"/>
    <cellStyle name="20% - Accent5 2 6 6 3 2 2" xfId="43778"/>
    <cellStyle name="20% - Accent5 2 6 6 3 3" xfId="34841"/>
    <cellStyle name="20% - Accent5 2 6 6 4" xfId="17452"/>
    <cellStyle name="20% - Accent5 2 6 6 4 2" xfId="28119"/>
    <cellStyle name="20% - Accent5 2 6 6 4 2 2" xfId="45997"/>
    <cellStyle name="20% - Accent5 2 6 6 4 3" xfId="37060"/>
    <cellStyle name="20% - Accent5 2 6 6 5" xfId="21462"/>
    <cellStyle name="20% - Accent5 2 6 6 5 2" xfId="39340"/>
    <cellStyle name="20% - Accent5 2 6 6 6" xfId="30403"/>
    <cellStyle name="20% - Accent5 2 6 6 7" xfId="50851"/>
    <cellStyle name="20% - Accent5 2 6 7" xfId="9628"/>
    <cellStyle name="20% - Accent5 2 6 7 2" xfId="12056"/>
    <cellStyle name="20% - Accent5 2 6 7 2 2" xfId="22948"/>
    <cellStyle name="20% - Accent5 2 6 7 2 2 2" xfId="40826"/>
    <cellStyle name="20% - Accent5 2 6 7 2 3" xfId="31889"/>
    <cellStyle name="20% - Accent5 2 6 7 3" xfId="14275"/>
    <cellStyle name="20% - Accent5 2 6 7 3 2" xfId="25167"/>
    <cellStyle name="20% - Accent5 2 6 7 3 2 2" xfId="43045"/>
    <cellStyle name="20% - Accent5 2 6 7 3 3" xfId="34108"/>
    <cellStyle name="20% - Accent5 2 6 7 4" xfId="16719"/>
    <cellStyle name="20% - Accent5 2 6 7 4 2" xfId="27386"/>
    <cellStyle name="20% - Accent5 2 6 7 4 2 2" xfId="45264"/>
    <cellStyle name="20% - Accent5 2 6 7 4 3" xfId="36327"/>
    <cellStyle name="20% - Accent5 2 6 7 5" xfId="20729"/>
    <cellStyle name="20% - Accent5 2 6 7 5 2" xfId="38607"/>
    <cellStyle name="20% - Accent5 2 6 7 6" xfId="29670"/>
    <cellStyle name="20% - Accent5 2 6 7 7" xfId="53786"/>
    <cellStyle name="20% - Accent5 2 6 8" xfId="11106"/>
    <cellStyle name="20% - Accent5 2 6 8 2" xfId="22205"/>
    <cellStyle name="20% - Accent5 2 6 8 2 2" xfId="40083"/>
    <cellStyle name="20% - Accent5 2 6 8 3" xfId="31146"/>
    <cellStyle name="20% - Accent5 2 6 8 4" xfId="47694"/>
    <cellStyle name="20% - Accent5 2 6 9" xfId="13532"/>
    <cellStyle name="20% - Accent5 2 6 9 2" xfId="24424"/>
    <cellStyle name="20% - Accent5 2 6 9 2 2" xfId="42302"/>
    <cellStyle name="20% - Accent5 2 6 9 3" xfId="33365"/>
    <cellStyle name="20% - Accent5 2 7" xfId="5386"/>
    <cellStyle name="20% - Accent5 2 7 2" xfId="10366"/>
    <cellStyle name="20% - Accent5 2 7 2 2" xfId="12794"/>
    <cellStyle name="20% - Accent5 2 7 2 2 2" xfId="23686"/>
    <cellStyle name="20% - Accent5 2 7 2 2 2 2" xfId="41564"/>
    <cellStyle name="20% - Accent5 2 7 2 2 3" xfId="32627"/>
    <cellStyle name="20% - Accent5 2 7 2 2 4" xfId="56190"/>
    <cellStyle name="20% - Accent5 2 7 2 3" xfId="15013"/>
    <cellStyle name="20% - Accent5 2 7 2 3 2" xfId="25905"/>
    <cellStyle name="20% - Accent5 2 7 2 3 2 2" xfId="43783"/>
    <cellStyle name="20% - Accent5 2 7 2 3 3" xfId="34846"/>
    <cellStyle name="20% - Accent5 2 7 2 4" xfId="17457"/>
    <cellStyle name="20% - Accent5 2 7 2 4 2" xfId="28124"/>
    <cellStyle name="20% - Accent5 2 7 2 4 2 2" xfId="46002"/>
    <cellStyle name="20% - Accent5 2 7 2 4 3" xfId="37065"/>
    <cellStyle name="20% - Accent5 2 7 2 5" xfId="21467"/>
    <cellStyle name="20% - Accent5 2 7 2 5 2" xfId="39345"/>
    <cellStyle name="20% - Accent5 2 7 2 6" xfId="30408"/>
    <cellStyle name="20% - Accent5 2 7 2 7" xfId="50856"/>
    <cellStyle name="20% - Accent5 2 7 3" xfId="9633"/>
    <cellStyle name="20% - Accent5 2 7 3 2" xfId="12061"/>
    <cellStyle name="20% - Accent5 2 7 3 2 2" xfId="22953"/>
    <cellStyle name="20% - Accent5 2 7 3 2 2 2" xfId="40831"/>
    <cellStyle name="20% - Accent5 2 7 3 2 3" xfId="31894"/>
    <cellStyle name="20% - Accent5 2 7 3 3" xfId="14280"/>
    <cellStyle name="20% - Accent5 2 7 3 3 2" xfId="25172"/>
    <cellStyle name="20% - Accent5 2 7 3 3 2 2" xfId="43050"/>
    <cellStyle name="20% - Accent5 2 7 3 3 3" xfId="34113"/>
    <cellStyle name="20% - Accent5 2 7 3 4" xfId="16724"/>
    <cellStyle name="20% - Accent5 2 7 3 4 2" xfId="27391"/>
    <cellStyle name="20% - Accent5 2 7 3 4 2 2" xfId="45269"/>
    <cellStyle name="20% - Accent5 2 7 3 4 3" xfId="36332"/>
    <cellStyle name="20% - Accent5 2 7 3 5" xfId="20734"/>
    <cellStyle name="20% - Accent5 2 7 3 5 2" xfId="38612"/>
    <cellStyle name="20% - Accent5 2 7 3 6" xfId="29675"/>
    <cellStyle name="20% - Accent5 2 7 3 7" xfId="53791"/>
    <cellStyle name="20% - Accent5 2 7 4" xfId="11111"/>
    <cellStyle name="20% - Accent5 2 7 4 2" xfId="22210"/>
    <cellStyle name="20% - Accent5 2 7 4 2 2" xfId="40088"/>
    <cellStyle name="20% - Accent5 2 7 4 3" xfId="31151"/>
    <cellStyle name="20% - Accent5 2 7 4 4" xfId="47699"/>
    <cellStyle name="20% - Accent5 2 7 5" xfId="13537"/>
    <cellStyle name="20% - Accent5 2 7 5 2" xfId="24429"/>
    <cellStyle name="20% - Accent5 2 7 5 2 2" xfId="42307"/>
    <cellStyle name="20% - Accent5 2 7 5 3" xfId="33370"/>
    <cellStyle name="20% - Accent5 2 7 6" xfId="15758"/>
    <cellStyle name="20% - Accent5 2 7 6 2" xfId="26648"/>
    <cellStyle name="20% - Accent5 2 7 6 2 2" xfId="44526"/>
    <cellStyle name="20% - Accent5 2 7 6 3" xfId="35589"/>
    <cellStyle name="20% - Accent5 2 7 7" xfId="19991"/>
    <cellStyle name="20% - Accent5 2 7 7 2" xfId="37869"/>
    <cellStyle name="20% - Accent5 2 7 8" xfId="28920"/>
    <cellStyle name="20% - Accent5 2 7 9" xfId="46881"/>
    <cellStyle name="20% - Accent5 2 8" xfId="5387"/>
    <cellStyle name="20% - Accent5 2 8 2" xfId="10367"/>
    <cellStyle name="20% - Accent5 2 8 2 2" xfId="12795"/>
    <cellStyle name="20% - Accent5 2 8 2 2 2" xfId="23687"/>
    <cellStyle name="20% - Accent5 2 8 2 2 2 2" xfId="41565"/>
    <cellStyle name="20% - Accent5 2 8 2 2 3" xfId="32628"/>
    <cellStyle name="20% - Accent5 2 8 2 2 4" xfId="56191"/>
    <cellStyle name="20% - Accent5 2 8 2 3" xfId="15014"/>
    <cellStyle name="20% - Accent5 2 8 2 3 2" xfId="25906"/>
    <cellStyle name="20% - Accent5 2 8 2 3 2 2" xfId="43784"/>
    <cellStyle name="20% - Accent5 2 8 2 3 3" xfId="34847"/>
    <cellStyle name="20% - Accent5 2 8 2 4" xfId="17458"/>
    <cellStyle name="20% - Accent5 2 8 2 4 2" xfId="28125"/>
    <cellStyle name="20% - Accent5 2 8 2 4 2 2" xfId="46003"/>
    <cellStyle name="20% - Accent5 2 8 2 4 3" xfId="37066"/>
    <cellStyle name="20% - Accent5 2 8 2 5" xfId="21468"/>
    <cellStyle name="20% - Accent5 2 8 2 5 2" xfId="39346"/>
    <cellStyle name="20% - Accent5 2 8 2 6" xfId="30409"/>
    <cellStyle name="20% - Accent5 2 8 2 7" xfId="50857"/>
    <cellStyle name="20% - Accent5 2 8 3" xfId="9634"/>
    <cellStyle name="20% - Accent5 2 8 3 2" xfId="12062"/>
    <cellStyle name="20% - Accent5 2 8 3 2 2" xfId="22954"/>
    <cellStyle name="20% - Accent5 2 8 3 2 2 2" xfId="40832"/>
    <cellStyle name="20% - Accent5 2 8 3 2 3" xfId="31895"/>
    <cellStyle name="20% - Accent5 2 8 3 3" xfId="14281"/>
    <cellStyle name="20% - Accent5 2 8 3 3 2" xfId="25173"/>
    <cellStyle name="20% - Accent5 2 8 3 3 2 2" xfId="43051"/>
    <cellStyle name="20% - Accent5 2 8 3 3 3" xfId="34114"/>
    <cellStyle name="20% - Accent5 2 8 3 4" xfId="16725"/>
    <cellStyle name="20% - Accent5 2 8 3 4 2" xfId="27392"/>
    <cellStyle name="20% - Accent5 2 8 3 4 2 2" xfId="45270"/>
    <cellStyle name="20% - Accent5 2 8 3 4 3" xfId="36333"/>
    <cellStyle name="20% - Accent5 2 8 3 5" xfId="20735"/>
    <cellStyle name="20% - Accent5 2 8 3 5 2" xfId="38613"/>
    <cellStyle name="20% - Accent5 2 8 3 6" xfId="29676"/>
    <cellStyle name="20% - Accent5 2 8 3 7" xfId="53792"/>
    <cellStyle name="20% - Accent5 2 8 4" xfId="11112"/>
    <cellStyle name="20% - Accent5 2 8 4 2" xfId="22211"/>
    <cellStyle name="20% - Accent5 2 8 4 2 2" xfId="40089"/>
    <cellStyle name="20% - Accent5 2 8 4 3" xfId="31152"/>
    <cellStyle name="20% - Accent5 2 8 4 4" xfId="47700"/>
    <cellStyle name="20% - Accent5 2 8 5" xfId="13538"/>
    <cellStyle name="20% - Accent5 2 8 5 2" xfId="24430"/>
    <cellStyle name="20% - Accent5 2 8 5 2 2" xfId="42308"/>
    <cellStyle name="20% - Accent5 2 8 5 3" xfId="33371"/>
    <cellStyle name="20% - Accent5 2 8 6" xfId="15759"/>
    <cellStyle name="20% - Accent5 2 8 6 2" xfId="26649"/>
    <cellStyle name="20% - Accent5 2 8 6 2 2" xfId="44527"/>
    <cellStyle name="20% - Accent5 2 8 6 3" xfId="35590"/>
    <cellStyle name="20% - Accent5 2 8 7" xfId="19992"/>
    <cellStyle name="20% - Accent5 2 8 7 2" xfId="37870"/>
    <cellStyle name="20% - Accent5 2 8 8" xfId="28921"/>
    <cellStyle name="20% - Accent5 2 8 9" xfId="46882"/>
    <cellStyle name="20% - Accent5 2 9" xfId="5388"/>
    <cellStyle name="20% - Accent5 2 9 2" xfId="10368"/>
    <cellStyle name="20% - Accent5 2 9 2 2" xfId="12796"/>
    <cellStyle name="20% - Accent5 2 9 2 2 2" xfId="23688"/>
    <cellStyle name="20% - Accent5 2 9 2 2 2 2" xfId="41566"/>
    <cellStyle name="20% - Accent5 2 9 2 2 3" xfId="32629"/>
    <cellStyle name="20% - Accent5 2 9 2 2 4" xfId="56192"/>
    <cellStyle name="20% - Accent5 2 9 2 3" xfId="15015"/>
    <cellStyle name="20% - Accent5 2 9 2 3 2" xfId="25907"/>
    <cellStyle name="20% - Accent5 2 9 2 3 2 2" xfId="43785"/>
    <cellStyle name="20% - Accent5 2 9 2 3 3" xfId="34848"/>
    <cellStyle name="20% - Accent5 2 9 2 4" xfId="17459"/>
    <cellStyle name="20% - Accent5 2 9 2 4 2" xfId="28126"/>
    <cellStyle name="20% - Accent5 2 9 2 4 2 2" xfId="46004"/>
    <cellStyle name="20% - Accent5 2 9 2 4 3" xfId="37067"/>
    <cellStyle name="20% - Accent5 2 9 2 5" xfId="21469"/>
    <cellStyle name="20% - Accent5 2 9 2 5 2" xfId="39347"/>
    <cellStyle name="20% - Accent5 2 9 2 6" xfId="30410"/>
    <cellStyle name="20% - Accent5 2 9 2 7" xfId="50858"/>
    <cellStyle name="20% - Accent5 2 9 3" xfId="9635"/>
    <cellStyle name="20% - Accent5 2 9 3 2" xfId="12063"/>
    <cellStyle name="20% - Accent5 2 9 3 2 2" xfId="22955"/>
    <cellStyle name="20% - Accent5 2 9 3 2 2 2" xfId="40833"/>
    <cellStyle name="20% - Accent5 2 9 3 2 3" xfId="31896"/>
    <cellStyle name="20% - Accent5 2 9 3 3" xfId="14282"/>
    <cellStyle name="20% - Accent5 2 9 3 3 2" xfId="25174"/>
    <cellStyle name="20% - Accent5 2 9 3 3 2 2" xfId="43052"/>
    <cellStyle name="20% - Accent5 2 9 3 3 3" xfId="34115"/>
    <cellStyle name="20% - Accent5 2 9 3 4" xfId="16726"/>
    <cellStyle name="20% - Accent5 2 9 3 4 2" xfId="27393"/>
    <cellStyle name="20% - Accent5 2 9 3 4 2 2" xfId="45271"/>
    <cellStyle name="20% - Accent5 2 9 3 4 3" xfId="36334"/>
    <cellStyle name="20% - Accent5 2 9 3 5" xfId="20736"/>
    <cellStyle name="20% - Accent5 2 9 3 5 2" xfId="38614"/>
    <cellStyle name="20% - Accent5 2 9 3 6" xfId="29677"/>
    <cellStyle name="20% - Accent5 2 9 3 7" xfId="53793"/>
    <cellStyle name="20% - Accent5 2 9 4" xfId="11113"/>
    <cellStyle name="20% - Accent5 2 9 4 2" xfId="22212"/>
    <cellStyle name="20% - Accent5 2 9 4 2 2" xfId="40090"/>
    <cellStyle name="20% - Accent5 2 9 4 3" xfId="31153"/>
    <cellStyle name="20% - Accent5 2 9 4 4" xfId="47701"/>
    <cellStyle name="20% - Accent5 2 9 5" xfId="13539"/>
    <cellStyle name="20% - Accent5 2 9 5 2" xfId="24431"/>
    <cellStyle name="20% - Accent5 2 9 5 2 2" xfId="42309"/>
    <cellStyle name="20% - Accent5 2 9 5 3" xfId="33372"/>
    <cellStyle name="20% - Accent5 2 9 6" xfId="15760"/>
    <cellStyle name="20% - Accent5 2 9 6 2" xfId="26650"/>
    <cellStyle name="20% - Accent5 2 9 6 2 2" xfId="44528"/>
    <cellStyle name="20% - Accent5 2 9 6 3" xfId="35591"/>
    <cellStyle name="20% - Accent5 2 9 7" xfId="19993"/>
    <cellStyle name="20% - Accent5 2 9 7 2" xfId="37871"/>
    <cellStyle name="20% - Accent5 2 9 8" xfId="28922"/>
    <cellStyle name="20% - Accent5 2 9 9" xfId="46883"/>
    <cellStyle name="20% - Accent5 20" xfId="13272"/>
    <cellStyle name="20% - Accent5 20 2" xfId="24164"/>
    <cellStyle name="20% - Accent5 20 2 2" xfId="42042"/>
    <cellStyle name="20% - Accent5 20 3" xfId="33105"/>
    <cellStyle name="20% - Accent5 20 4" xfId="47386"/>
    <cellStyle name="20% - Accent5 21" xfId="15491"/>
    <cellStyle name="20% - Accent5 21 2" xfId="26383"/>
    <cellStyle name="20% - Accent5 21 2 2" xfId="44261"/>
    <cellStyle name="20% - Accent5 21 3" xfId="35324"/>
    <cellStyle name="20% - Accent5 21 4" xfId="56689"/>
    <cellStyle name="20% - Accent5 22" xfId="19727"/>
    <cellStyle name="20% - Accent5 22 2" xfId="37605"/>
    <cellStyle name="20% - Accent5 23" xfId="28605"/>
    <cellStyle name="20% - Accent5 23 2" xfId="46484"/>
    <cellStyle name="20% - Accent5 24" xfId="28618"/>
    <cellStyle name="20% - Accent5 24 2" xfId="46497"/>
    <cellStyle name="20% - Accent5 25" xfId="46506"/>
    <cellStyle name="20% - Accent5 26" xfId="46599"/>
    <cellStyle name="20% - Accent5 27" xfId="56745"/>
    <cellStyle name="20% - Accent5 3" xfId="5389"/>
    <cellStyle name="20% - Accent5 3 10" xfId="5390"/>
    <cellStyle name="20% - Accent5 3 2" xfId="5391"/>
    <cellStyle name="20% - Accent5 3 2 2" xfId="10369"/>
    <cellStyle name="20% - Accent5 3 2 2 2" xfId="12797"/>
    <cellStyle name="20% - Accent5 3 2 2 2 2" xfId="23689"/>
    <cellStyle name="20% - Accent5 3 2 2 2 2 2" xfId="41567"/>
    <cellStyle name="20% - Accent5 3 2 2 2 3" xfId="32630"/>
    <cellStyle name="20% - Accent5 3 2 2 2 4" xfId="56193"/>
    <cellStyle name="20% - Accent5 3 2 2 3" xfId="15016"/>
    <cellStyle name="20% - Accent5 3 2 2 3 2" xfId="25908"/>
    <cellStyle name="20% - Accent5 3 2 2 3 2 2" xfId="43786"/>
    <cellStyle name="20% - Accent5 3 2 2 3 3" xfId="34849"/>
    <cellStyle name="20% - Accent5 3 2 2 4" xfId="17460"/>
    <cellStyle name="20% - Accent5 3 2 2 4 2" xfId="28127"/>
    <cellStyle name="20% - Accent5 3 2 2 4 2 2" xfId="46005"/>
    <cellStyle name="20% - Accent5 3 2 2 4 3" xfId="37068"/>
    <cellStyle name="20% - Accent5 3 2 2 5" xfId="21470"/>
    <cellStyle name="20% - Accent5 3 2 2 5 2" xfId="39348"/>
    <cellStyle name="20% - Accent5 3 2 2 6" xfId="30411"/>
    <cellStyle name="20% - Accent5 3 2 2 7" xfId="50859"/>
    <cellStyle name="20% - Accent5 3 2 3" xfId="9636"/>
    <cellStyle name="20% - Accent5 3 2 3 2" xfId="12064"/>
    <cellStyle name="20% - Accent5 3 2 3 2 2" xfId="22956"/>
    <cellStyle name="20% - Accent5 3 2 3 2 2 2" xfId="40834"/>
    <cellStyle name="20% - Accent5 3 2 3 2 3" xfId="31897"/>
    <cellStyle name="20% - Accent5 3 2 3 3" xfId="14283"/>
    <cellStyle name="20% - Accent5 3 2 3 3 2" xfId="25175"/>
    <cellStyle name="20% - Accent5 3 2 3 3 2 2" xfId="43053"/>
    <cellStyle name="20% - Accent5 3 2 3 3 3" xfId="34116"/>
    <cellStyle name="20% - Accent5 3 2 3 4" xfId="16727"/>
    <cellStyle name="20% - Accent5 3 2 3 4 2" xfId="27394"/>
    <cellStyle name="20% - Accent5 3 2 3 4 2 2" xfId="45272"/>
    <cellStyle name="20% - Accent5 3 2 3 4 3" xfId="36335"/>
    <cellStyle name="20% - Accent5 3 2 3 5" xfId="20737"/>
    <cellStyle name="20% - Accent5 3 2 3 5 2" xfId="38615"/>
    <cellStyle name="20% - Accent5 3 2 3 6" xfId="29678"/>
    <cellStyle name="20% - Accent5 3 2 3 7" xfId="53794"/>
    <cellStyle name="20% - Accent5 3 2 4" xfId="11114"/>
    <cellStyle name="20% - Accent5 3 2 4 2" xfId="22213"/>
    <cellStyle name="20% - Accent5 3 2 4 2 2" xfId="40091"/>
    <cellStyle name="20% - Accent5 3 2 4 3" xfId="31154"/>
    <cellStyle name="20% - Accent5 3 2 4 4" xfId="47702"/>
    <cellStyle name="20% - Accent5 3 2 5" xfId="13540"/>
    <cellStyle name="20% - Accent5 3 2 5 2" xfId="24432"/>
    <cellStyle name="20% - Accent5 3 2 5 2 2" xfId="42310"/>
    <cellStyle name="20% - Accent5 3 2 5 3" xfId="33373"/>
    <cellStyle name="20% - Accent5 3 2 6" xfId="15761"/>
    <cellStyle name="20% - Accent5 3 2 6 2" xfId="26651"/>
    <cellStyle name="20% - Accent5 3 2 6 2 2" xfId="44529"/>
    <cellStyle name="20% - Accent5 3 2 6 3" xfId="35592"/>
    <cellStyle name="20% - Accent5 3 2 7" xfId="19994"/>
    <cellStyle name="20% - Accent5 3 2 7 2" xfId="37872"/>
    <cellStyle name="20% - Accent5 3 2 8" xfId="28923"/>
    <cellStyle name="20% - Accent5 3 2 9" xfId="46884"/>
    <cellStyle name="20% - Accent5 3 3" xfId="5392"/>
    <cellStyle name="20% - Accent5 3 3 2" xfId="10370"/>
    <cellStyle name="20% - Accent5 3 3 2 2" xfId="12798"/>
    <cellStyle name="20% - Accent5 3 3 2 2 2" xfId="23690"/>
    <cellStyle name="20% - Accent5 3 3 2 2 2 2" xfId="41568"/>
    <cellStyle name="20% - Accent5 3 3 2 2 3" xfId="32631"/>
    <cellStyle name="20% - Accent5 3 3 2 2 4" xfId="56194"/>
    <cellStyle name="20% - Accent5 3 3 2 3" xfId="15017"/>
    <cellStyle name="20% - Accent5 3 3 2 3 2" xfId="25909"/>
    <cellStyle name="20% - Accent5 3 3 2 3 2 2" xfId="43787"/>
    <cellStyle name="20% - Accent5 3 3 2 3 3" xfId="34850"/>
    <cellStyle name="20% - Accent5 3 3 2 4" xfId="17461"/>
    <cellStyle name="20% - Accent5 3 3 2 4 2" xfId="28128"/>
    <cellStyle name="20% - Accent5 3 3 2 4 2 2" xfId="46006"/>
    <cellStyle name="20% - Accent5 3 3 2 4 3" xfId="37069"/>
    <cellStyle name="20% - Accent5 3 3 2 5" xfId="21471"/>
    <cellStyle name="20% - Accent5 3 3 2 5 2" xfId="39349"/>
    <cellStyle name="20% - Accent5 3 3 2 6" xfId="30412"/>
    <cellStyle name="20% - Accent5 3 3 2 7" xfId="50860"/>
    <cellStyle name="20% - Accent5 3 3 3" xfId="9637"/>
    <cellStyle name="20% - Accent5 3 3 3 2" xfId="12065"/>
    <cellStyle name="20% - Accent5 3 3 3 2 2" xfId="22957"/>
    <cellStyle name="20% - Accent5 3 3 3 2 2 2" xfId="40835"/>
    <cellStyle name="20% - Accent5 3 3 3 2 3" xfId="31898"/>
    <cellStyle name="20% - Accent5 3 3 3 3" xfId="14284"/>
    <cellStyle name="20% - Accent5 3 3 3 3 2" xfId="25176"/>
    <cellStyle name="20% - Accent5 3 3 3 3 2 2" xfId="43054"/>
    <cellStyle name="20% - Accent5 3 3 3 3 3" xfId="34117"/>
    <cellStyle name="20% - Accent5 3 3 3 4" xfId="16728"/>
    <cellStyle name="20% - Accent5 3 3 3 4 2" xfId="27395"/>
    <cellStyle name="20% - Accent5 3 3 3 4 2 2" xfId="45273"/>
    <cellStyle name="20% - Accent5 3 3 3 4 3" xfId="36336"/>
    <cellStyle name="20% - Accent5 3 3 3 5" xfId="20738"/>
    <cellStyle name="20% - Accent5 3 3 3 5 2" xfId="38616"/>
    <cellStyle name="20% - Accent5 3 3 3 6" xfId="29679"/>
    <cellStyle name="20% - Accent5 3 3 3 7" xfId="53795"/>
    <cellStyle name="20% - Accent5 3 3 4" xfId="11115"/>
    <cellStyle name="20% - Accent5 3 3 4 2" xfId="22214"/>
    <cellStyle name="20% - Accent5 3 3 4 2 2" xfId="40092"/>
    <cellStyle name="20% - Accent5 3 3 4 3" xfId="31155"/>
    <cellStyle name="20% - Accent5 3 3 4 4" xfId="47703"/>
    <cellStyle name="20% - Accent5 3 3 5" xfId="13541"/>
    <cellStyle name="20% - Accent5 3 3 5 2" xfId="24433"/>
    <cellStyle name="20% - Accent5 3 3 5 2 2" xfId="42311"/>
    <cellStyle name="20% - Accent5 3 3 5 3" xfId="33374"/>
    <cellStyle name="20% - Accent5 3 3 6" xfId="15762"/>
    <cellStyle name="20% - Accent5 3 3 6 2" xfId="26652"/>
    <cellStyle name="20% - Accent5 3 3 6 2 2" xfId="44530"/>
    <cellStyle name="20% - Accent5 3 3 6 3" xfId="35593"/>
    <cellStyle name="20% - Accent5 3 3 7" xfId="19995"/>
    <cellStyle name="20% - Accent5 3 3 7 2" xfId="37873"/>
    <cellStyle name="20% - Accent5 3 3 8" xfId="28924"/>
    <cellStyle name="20% - Accent5 3 3 9" xfId="46885"/>
    <cellStyle name="20% - Accent5 3 4" xfId="5393"/>
    <cellStyle name="20% - Accent5 3 4 2" xfId="10371"/>
    <cellStyle name="20% - Accent5 3 4 2 2" xfId="12799"/>
    <cellStyle name="20% - Accent5 3 4 2 2 2" xfId="23691"/>
    <cellStyle name="20% - Accent5 3 4 2 2 2 2" xfId="41569"/>
    <cellStyle name="20% - Accent5 3 4 2 2 3" xfId="32632"/>
    <cellStyle name="20% - Accent5 3 4 2 2 4" xfId="56195"/>
    <cellStyle name="20% - Accent5 3 4 2 3" xfId="15018"/>
    <cellStyle name="20% - Accent5 3 4 2 3 2" xfId="25910"/>
    <cellStyle name="20% - Accent5 3 4 2 3 2 2" xfId="43788"/>
    <cellStyle name="20% - Accent5 3 4 2 3 3" xfId="34851"/>
    <cellStyle name="20% - Accent5 3 4 2 4" xfId="17462"/>
    <cellStyle name="20% - Accent5 3 4 2 4 2" xfId="28129"/>
    <cellStyle name="20% - Accent5 3 4 2 4 2 2" xfId="46007"/>
    <cellStyle name="20% - Accent5 3 4 2 4 3" xfId="37070"/>
    <cellStyle name="20% - Accent5 3 4 2 5" xfId="21472"/>
    <cellStyle name="20% - Accent5 3 4 2 5 2" xfId="39350"/>
    <cellStyle name="20% - Accent5 3 4 2 6" xfId="30413"/>
    <cellStyle name="20% - Accent5 3 4 2 7" xfId="50861"/>
    <cellStyle name="20% - Accent5 3 4 3" xfId="9638"/>
    <cellStyle name="20% - Accent5 3 4 3 2" xfId="12066"/>
    <cellStyle name="20% - Accent5 3 4 3 2 2" xfId="22958"/>
    <cellStyle name="20% - Accent5 3 4 3 2 2 2" xfId="40836"/>
    <cellStyle name="20% - Accent5 3 4 3 2 3" xfId="31899"/>
    <cellStyle name="20% - Accent5 3 4 3 3" xfId="14285"/>
    <cellStyle name="20% - Accent5 3 4 3 3 2" xfId="25177"/>
    <cellStyle name="20% - Accent5 3 4 3 3 2 2" xfId="43055"/>
    <cellStyle name="20% - Accent5 3 4 3 3 3" xfId="34118"/>
    <cellStyle name="20% - Accent5 3 4 3 4" xfId="16729"/>
    <cellStyle name="20% - Accent5 3 4 3 4 2" xfId="27396"/>
    <cellStyle name="20% - Accent5 3 4 3 4 2 2" xfId="45274"/>
    <cellStyle name="20% - Accent5 3 4 3 4 3" xfId="36337"/>
    <cellStyle name="20% - Accent5 3 4 3 5" xfId="20739"/>
    <cellStyle name="20% - Accent5 3 4 3 5 2" xfId="38617"/>
    <cellStyle name="20% - Accent5 3 4 3 6" xfId="29680"/>
    <cellStyle name="20% - Accent5 3 4 3 7" xfId="53796"/>
    <cellStyle name="20% - Accent5 3 4 4" xfId="11116"/>
    <cellStyle name="20% - Accent5 3 4 4 2" xfId="22215"/>
    <cellStyle name="20% - Accent5 3 4 4 2 2" xfId="40093"/>
    <cellStyle name="20% - Accent5 3 4 4 3" xfId="31156"/>
    <cellStyle name="20% - Accent5 3 4 4 4" xfId="47704"/>
    <cellStyle name="20% - Accent5 3 4 5" xfId="13542"/>
    <cellStyle name="20% - Accent5 3 4 5 2" xfId="24434"/>
    <cellStyle name="20% - Accent5 3 4 5 2 2" xfId="42312"/>
    <cellStyle name="20% - Accent5 3 4 5 3" xfId="33375"/>
    <cellStyle name="20% - Accent5 3 4 6" xfId="15763"/>
    <cellStyle name="20% - Accent5 3 4 6 2" xfId="26653"/>
    <cellStyle name="20% - Accent5 3 4 6 2 2" xfId="44531"/>
    <cellStyle name="20% - Accent5 3 4 6 3" xfId="35594"/>
    <cellStyle name="20% - Accent5 3 4 7" xfId="19996"/>
    <cellStyle name="20% - Accent5 3 4 7 2" xfId="37874"/>
    <cellStyle name="20% - Accent5 3 4 8" xfId="28925"/>
    <cellStyle name="20% - Accent5 3 4 9" xfId="46886"/>
    <cellStyle name="20% - Accent5 3 5" xfId="5394"/>
    <cellStyle name="20% - Accent5 3 5 2" xfId="10372"/>
    <cellStyle name="20% - Accent5 3 5 2 2" xfId="12800"/>
    <cellStyle name="20% - Accent5 3 5 2 2 2" xfId="23692"/>
    <cellStyle name="20% - Accent5 3 5 2 2 2 2" xfId="41570"/>
    <cellStyle name="20% - Accent5 3 5 2 2 3" xfId="32633"/>
    <cellStyle name="20% - Accent5 3 5 2 2 4" xfId="56196"/>
    <cellStyle name="20% - Accent5 3 5 2 3" xfId="15019"/>
    <cellStyle name="20% - Accent5 3 5 2 3 2" xfId="25911"/>
    <cellStyle name="20% - Accent5 3 5 2 3 2 2" xfId="43789"/>
    <cellStyle name="20% - Accent5 3 5 2 3 3" xfId="34852"/>
    <cellStyle name="20% - Accent5 3 5 2 4" xfId="17463"/>
    <cellStyle name="20% - Accent5 3 5 2 4 2" xfId="28130"/>
    <cellStyle name="20% - Accent5 3 5 2 4 2 2" xfId="46008"/>
    <cellStyle name="20% - Accent5 3 5 2 4 3" xfId="37071"/>
    <cellStyle name="20% - Accent5 3 5 2 5" xfId="21473"/>
    <cellStyle name="20% - Accent5 3 5 2 5 2" xfId="39351"/>
    <cellStyle name="20% - Accent5 3 5 2 6" xfId="30414"/>
    <cellStyle name="20% - Accent5 3 5 2 7" xfId="50862"/>
    <cellStyle name="20% - Accent5 3 5 3" xfId="9639"/>
    <cellStyle name="20% - Accent5 3 5 3 2" xfId="12067"/>
    <cellStyle name="20% - Accent5 3 5 3 2 2" xfId="22959"/>
    <cellStyle name="20% - Accent5 3 5 3 2 2 2" xfId="40837"/>
    <cellStyle name="20% - Accent5 3 5 3 2 3" xfId="31900"/>
    <cellStyle name="20% - Accent5 3 5 3 3" xfId="14286"/>
    <cellStyle name="20% - Accent5 3 5 3 3 2" xfId="25178"/>
    <cellStyle name="20% - Accent5 3 5 3 3 2 2" xfId="43056"/>
    <cellStyle name="20% - Accent5 3 5 3 3 3" xfId="34119"/>
    <cellStyle name="20% - Accent5 3 5 3 4" xfId="16730"/>
    <cellStyle name="20% - Accent5 3 5 3 4 2" xfId="27397"/>
    <cellStyle name="20% - Accent5 3 5 3 4 2 2" xfId="45275"/>
    <cellStyle name="20% - Accent5 3 5 3 4 3" xfId="36338"/>
    <cellStyle name="20% - Accent5 3 5 3 5" xfId="20740"/>
    <cellStyle name="20% - Accent5 3 5 3 5 2" xfId="38618"/>
    <cellStyle name="20% - Accent5 3 5 3 6" xfId="29681"/>
    <cellStyle name="20% - Accent5 3 5 3 7" xfId="53797"/>
    <cellStyle name="20% - Accent5 3 5 4" xfId="11117"/>
    <cellStyle name="20% - Accent5 3 5 4 2" xfId="22216"/>
    <cellStyle name="20% - Accent5 3 5 4 2 2" xfId="40094"/>
    <cellStyle name="20% - Accent5 3 5 4 3" xfId="31157"/>
    <cellStyle name="20% - Accent5 3 5 4 4" xfId="47705"/>
    <cellStyle name="20% - Accent5 3 5 5" xfId="13543"/>
    <cellStyle name="20% - Accent5 3 5 5 2" xfId="24435"/>
    <cellStyle name="20% - Accent5 3 5 5 2 2" xfId="42313"/>
    <cellStyle name="20% - Accent5 3 5 5 3" xfId="33376"/>
    <cellStyle name="20% - Accent5 3 5 6" xfId="15764"/>
    <cellStyle name="20% - Accent5 3 5 6 2" xfId="26654"/>
    <cellStyle name="20% - Accent5 3 5 6 2 2" xfId="44532"/>
    <cellStyle name="20% - Accent5 3 5 6 3" xfId="35595"/>
    <cellStyle name="20% - Accent5 3 5 7" xfId="19997"/>
    <cellStyle name="20% - Accent5 3 5 7 2" xfId="37875"/>
    <cellStyle name="20% - Accent5 3 5 8" xfId="28926"/>
    <cellStyle name="20% - Accent5 3 5 9" xfId="46887"/>
    <cellStyle name="20% - Accent5 3 6" xfId="5395"/>
    <cellStyle name="20% - Accent5 3 6 2" xfId="5396"/>
    <cellStyle name="20% - Accent5 3 6 2 2" xfId="10373"/>
    <cellStyle name="20% - Accent5 3 6 2 2 2" xfId="12801"/>
    <cellStyle name="20% - Accent5 3 6 2 2 2 2" xfId="23693"/>
    <cellStyle name="20% - Accent5 3 6 2 2 2 2 2" xfId="41571"/>
    <cellStyle name="20% - Accent5 3 6 2 2 2 3" xfId="32634"/>
    <cellStyle name="20% - Accent5 3 6 2 2 2 4" xfId="56197"/>
    <cellStyle name="20% - Accent5 3 6 2 2 3" xfId="15020"/>
    <cellStyle name="20% - Accent5 3 6 2 2 3 2" xfId="25912"/>
    <cellStyle name="20% - Accent5 3 6 2 2 3 2 2" xfId="43790"/>
    <cellStyle name="20% - Accent5 3 6 2 2 3 3" xfId="34853"/>
    <cellStyle name="20% - Accent5 3 6 2 2 4" xfId="17464"/>
    <cellStyle name="20% - Accent5 3 6 2 2 4 2" xfId="28131"/>
    <cellStyle name="20% - Accent5 3 6 2 2 4 2 2" xfId="46009"/>
    <cellStyle name="20% - Accent5 3 6 2 2 4 3" xfId="37072"/>
    <cellStyle name="20% - Accent5 3 6 2 2 5" xfId="21474"/>
    <cellStyle name="20% - Accent5 3 6 2 2 5 2" xfId="39352"/>
    <cellStyle name="20% - Accent5 3 6 2 2 6" xfId="30415"/>
    <cellStyle name="20% - Accent5 3 6 2 2 7" xfId="50863"/>
    <cellStyle name="20% - Accent5 3 6 2 3" xfId="9640"/>
    <cellStyle name="20% - Accent5 3 6 2 3 2" xfId="12068"/>
    <cellStyle name="20% - Accent5 3 6 2 3 2 2" xfId="22960"/>
    <cellStyle name="20% - Accent5 3 6 2 3 2 2 2" xfId="40838"/>
    <cellStyle name="20% - Accent5 3 6 2 3 2 3" xfId="31901"/>
    <cellStyle name="20% - Accent5 3 6 2 3 3" xfId="14287"/>
    <cellStyle name="20% - Accent5 3 6 2 3 3 2" xfId="25179"/>
    <cellStyle name="20% - Accent5 3 6 2 3 3 2 2" xfId="43057"/>
    <cellStyle name="20% - Accent5 3 6 2 3 3 3" xfId="34120"/>
    <cellStyle name="20% - Accent5 3 6 2 3 4" xfId="16731"/>
    <cellStyle name="20% - Accent5 3 6 2 3 4 2" xfId="27398"/>
    <cellStyle name="20% - Accent5 3 6 2 3 4 2 2" xfId="45276"/>
    <cellStyle name="20% - Accent5 3 6 2 3 4 3" xfId="36339"/>
    <cellStyle name="20% - Accent5 3 6 2 3 5" xfId="20741"/>
    <cellStyle name="20% - Accent5 3 6 2 3 5 2" xfId="38619"/>
    <cellStyle name="20% - Accent5 3 6 2 3 6" xfId="29682"/>
    <cellStyle name="20% - Accent5 3 6 2 3 7" xfId="53798"/>
    <cellStyle name="20% - Accent5 3 6 2 4" xfId="11118"/>
    <cellStyle name="20% - Accent5 3 6 2 4 2" xfId="22217"/>
    <cellStyle name="20% - Accent5 3 6 2 4 2 2" xfId="40095"/>
    <cellStyle name="20% - Accent5 3 6 2 4 3" xfId="31158"/>
    <cellStyle name="20% - Accent5 3 6 2 4 4" xfId="47706"/>
    <cellStyle name="20% - Accent5 3 6 2 5" xfId="13544"/>
    <cellStyle name="20% - Accent5 3 6 2 5 2" xfId="24436"/>
    <cellStyle name="20% - Accent5 3 6 2 5 2 2" xfId="42314"/>
    <cellStyle name="20% - Accent5 3 6 2 5 3" xfId="33377"/>
    <cellStyle name="20% - Accent5 3 6 2 6" xfId="15765"/>
    <cellStyle name="20% - Accent5 3 6 2 6 2" xfId="26655"/>
    <cellStyle name="20% - Accent5 3 6 2 6 2 2" xfId="44533"/>
    <cellStyle name="20% - Accent5 3 6 2 6 3" xfId="35596"/>
    <cellStyle name="20% - Accent5 3 6 2 7" xfId="19998"/>
    <cellStyle name="20% - Accent5 3 6 2 7 2" xfId="37876"/>
    <cellStyle name="20% - Accent5 3 6 2 8" xfId="28927"/>
    <cellStyle name="20% - Accent5 3 6 2 9" xfId="46888"/>
    <cellStyle name="20% - Accent5 3 6 3" xfId="5397"/>
    <cellStyle name="20% - Accent5 3 6 3 2" xfId="10374"/>
    <cellStyle name="20% - Accent5 3 6 3 2 2" xfId="12802"/>
    <cellStyle name="20% - Accent5 3 6 3 2 2 2" xfId="23694"/>
    <cellStyle name="20% - Accent5 3 6 3 2 2 2 2" xfId="41572"/>
    <cellStyle name="20% - Accent5 3 6 3 2 2 3" xfId="32635"/>
    <cellStyle name="20% - Accent5 3 6 3 2 2 4" xfId="56198"/>
    <cellStyle name="20% - Accent5 3 6 3 2 3" xfId="15021"/>
    <cellStyle name="20% - Accent5 3 6 3 2 3 2" xfId="25913"/>
    <cellStyle name="20% - Accent5 3 6 3 2 3 2 2" xfId="43791"/>
    <cellStyle name="20% - Accent5 3 6 3 2 3 3" xfId="34854"/>
    <cellStyle name="20% - Accent5 3 6 3 2 4" xfId="17465"/>
    <cellStyle name="20% - Accent5 3 6 3 2 4 2" xfId="28132"/>
    <cellStyle name="20% - Accent5 3 6 3 2 4 2 2" xfId="46010"/>
    <cellStyle name="20% - Accent5 3 6 3 2 4 3" xfId="37073"/>
    <cellStyle name="20% - Accent5 3 6 3 2 5" xfId="21475"/>
    <cellStyle name="20% - Accent5 3 6 3 2 5 2" xfId="39353"/>
    <cellStyle name="20% - Accent5 3 6 3 2 6" xfId="30416"/>
    <cellStyle name="20% - Accent5 3 6 3 2 7" xfId="50864"/>
    <cellStyle name="20% - Accent5 3 6 3 3" xfId="9641"/>
    <cellStyle name="20% - Accent5 3 6 3 3 2" xfId="12069"/>
    <cellStyle name="20% - Accent5 3 6 3 3 2 2" xfId="22961"/>
    <cellStyle name="20% - Accent5 3 6 3 3 2 2 2" xfId="40839"/>
    <cellStyle name="20% - Accent5 3 6 3 3 2 3" xfId="31902"/>
    <cellStyle name="20% - Accent5 3 6 3 3 3" xfId="14288"/>
    <cellStyle name="20% - Accent5 3 6 3 3 3 2" xfId="25180"/>
    <cellStyle name="20% - Accent5 3 6 3 3 3 2 2" xfId="43058"/>
    <cellStyle name="20% - Accent5 3 6 3 3 3 3" xfId="34121"/>
    <cellStyle name="20% - Accent5 3 6 3 3 4" xfId="16732"/>
    <cellStyle name="20% - Accent5 3 6 3 3 4 2" xfId="27399"/>
    <cellStyle name="20% - Accent5 3 6 3 3 4 2 2" xfId="45277"/>
    <cellStyle name="20% - Accent5 3 6 3 3 4 3" xfId="36340"/>
    <cellStyle name="20% - Accent5 3 6 3 3 5" xfId="20742"/>
    <cellStyle name="20% - Accent5 3 6 3 3 5 2" xfId="38620"/>
    <cellStyle name="20% - Accent5 3 6 3 3 6" xfId="29683"/>
    <cellStyle name="20% - Accent5 3 6 3 3 7" xfId="53799"/>
    <cellStyle name="20% - Accent5 3 6 3 4" xfId="11119"/>
    <cellStyle name="20% - Accent5 3 6 3 4 2" xfId="22218"/>
    <cellStyle name="20% - Accent5 3 6 3 4 2 2" xfId="40096"/>
    <cellStyle name="20% - Accent5 3 6 3 4 3" xfId="31159"/>
    <cellStyle name="20% - Accent5 3 6 3 4 4" xfId="47707"/>
    <cellStyle name="20% - Accent5 3 6 3 5" xfId="13545"/>
    <cellStyle name="20% - Accent5 3 6 3 5 2" xfId="24437"/>
    <cellStyle name="20% - Accent5 3 6 3 5 2 2" xfId="42315"/>
    <cellStyle name="20% - Accent5 3 6 3 5 3" xfId="33378"/>
    <cellStyle name="20% - Accent5 3 6 3 6" xfId="15766"/>
    <cellStyle name="20% - Accent5 3 6 3 6 2" xfId="26656"/>
    <cellStyle name="20% - Accent5 3 6 3 6 2 2" xfId="44534"/>
    <cellStyle name="20% - Accent5 3 6 3 6 3" xfId="35597"/>
    <cellStyle name="20% - Accent5 3 6 3 7" xfId="19999"/>
    <cellStyle name="20% - Accent5 3 6 3 7 2" xfId="37877"/>
    <cellStyle name="20% - Accent5 3 6 3 8" xfId="28928"/>
    <cellStyle name="20% - Accent5 3 6 3 9" xfId="46889"/>
    <cellStyle name="20% - Accent5 3 6 4" xfId="5398"/>
    <cellStyle name="20% - Accent5 3 6 4 2" xfId="10375"/>
    <cellStyle name="20% - Accent5 3 6 4 2 2" xfId="12803"/>
    <cellStyle name="20% - Accent5 3 6 4 2 2 2" xfId="23695"/>
    <cellStyle name="20% - Accent5 3 6 4 2 2 2 2" xfId="41573"/>
    <cellStyle name="20% - Accent5 3 6 4 2 2 3" xfId="32636"/>
    <cellStyle name="20% - Accent5 3 6 4 2 2 4" xfId="56199"/>
    <cellStyle name="20% - Accent5 3 6 4 2 3" xfId="15022"/>
    <cellStyle name="20% - Accent5 3 6 4 2 3 2" xfId="25914"/>
    <cellStyle name="20% - Accent5 3 6 4 2 3 2 2" xfId="43792"/>
    <cellStyle name="20% - Accent5 3 6 4 2 3 3" xfId="34855"/>
    <cellStyle name="20% - Accent5 3 6 4 2 4" xfId="17466"/>
    <cellStyle name="20% - Accent5 3 6 4 2 4 2" xfId="28133"/>
    <cellStyle name="20% - Accent5 3 6 4 2 4 2 2" xfId="46011"/>
    <cellStyle name="20% - Accent5 3 6 4 2 4 3" xfId="37074"/>
    <cellStyle name="20% - Accent5 3 6 4 2 5" xfId="21476"/>
    <cellStyle name="20% - Accent5 3 6 4 2 5 2" xfId="39354"/>
    <cellStyle name="20% - Accent5 3 6 4 2 6" xfId="30417"/>
    <cellStyle name="20% - Accent5 3 6 4 2 7" xfId="50865"/>
    <cellStyle name="20% - Accent5 3 6 4 3" xfId="9642"/>
    <cellStyle name="20% - Accent5 3 6 4 3 2" xfId="12070"/>
    <cellStyle name="20% - Accent5 3 6 4 3 2 2" xfId="22962"/>
    <cellStyle name="20% - Accent5 3 6 4 3 2 2 2" xfId="40840"/>
    <cellStyle name="20% - Accent5 3 6 4 3 2 3" xfId="31903"/>
    <cellStyle name="20% - Accent5 3 6 4 3 3" xfId="14289"/>
    <cellStyle name="20% - Accent5 3 6 4 3 3 2" xfId="25181"/>
    <cellStyle name="20% - Accent5 3 6 4 3 3 2 2" xfId="43059"/>
    <cellStyle name="20% - Accent5 3 6 4 3 3 3" xfId="34122"/>
    <cellStyle name="20% - Accent5 3 6 4 3 4" xfId="16733"/>
    <cellStyle name="20% - Accent5 3 6 4 3 4 2" xfId="27400"/>
    <cellStyle name="20% - Accent5 3 6 4 3 4 2 2" xfId="45278"/>
    <cellStyle name="20% - Accent5 3 6 4 3 4 3" xfId="36341"/>
    <cellStyle name="20% - Accent5 3 6 4 3 5" xfId="20743"/>
    <cellStyle name="20% - Accent5 3 6 4 3 5 2" xfId="38621"/>
    <cellStyle name="20% - Accent5 3 6 4 3 6" xfId="29684"/>
    <cellStyle name="20% - Accent5 3 6 4 3 7" xfId="53800"/>
    <cellStyle name="20% - Accent5 3 6 4 4" xfId="11120"/>
    <cellStyle name="20% - Accent5 3 6 4 4 2" xfId="22219"/>
    <cellStyle name="20% - Accent5 3 6 4 4 2 2" xfId="40097"/>
    <cellStyle name="20% - Accent5 3 6 4 4 3" xfId="31160"/>
    <cellStyle name="20% - Accent5 3 6 4 4 4" xfId="47708"/>
    <cellStyle name="20% - Accent5 3 6 4 5" xfId="13546"/>
    <cellStyle name="20% - Accent5 3 6 4 5 2" xfId="24438"/>
    <cellStyle name="20% - Accent5 3 6 4 5 2 2" xfId="42316"/>
    <cellStyle name="20% - Accent5 3 6 4 5 3" xfId="33379"/>
    <cellStyle name="20% - Accent5 3 6 4 6" xfId="15767"/>
    <cellStyle name="20% - Accent5 3 6 4 6 2" xfId="26657"/>
    <cellStyle name="20% - Accent5 3 6 4 6 2 2" xfId="44535"/>
    <cellStyle name="20% - Accent5 3 6 4 6 3" xfId="35598"/>
    <cellStyle name="20% - Accent5 3 6 4 7" xfId="20000"/>
    <cellStyle name="20% - Accent5 3 6 4 7 2" xfId="37878"/>
    <cellStyle name="20% - Accent5 3 6 4 8" xfId="28929"/>
    <cellStyle name="20% - Accent5 3 6 4 9" xfId="46890"/>
    <cellStyle name="20% - Accent5 3 6 5" xfId="5399"/>
    <cellStyle name="20% - Accent5 3 6 5 2" xfId="10376"/>
    <cellStyle name="20% - Accent5 3 6 5 2 2" xfId="12804"/>
    <cellStyle name="20% - Accent5 3 6 5 2 2 2" xfId="23696"/>
    <cellStyle name="20% - Accent5 3 6 5 2 2 2 2" xfId="41574"/>
    <cellStyle name="20% - Accent5 3 6 5 2 2 3" xfId="32637"/>
    <cellStyle name="20% - Accent5 3 6 5 2 2 4" xfId="56200"/>
    <cellStyle name="20% - Accent5 3 6 5 2 3" xfId="15023"/>
    <cellStyle name="20% - Accent5 3 6 5 2 3 2" xfId="25915"/>
    <cellStyle name="20% - Accent5 3 6 5 2 3 2 2" xfId="43793"/>
    <cellStyle name="20% - Accent5 3 6 5 2 3 3" xfId="34856"/>
    <cellStyle name="20% - Accent5 3 6 5 2 4" xfId="17467"/>
    <cellStyle name="20% - Accent5 3 6 5 2 4 2" xfId="28134"/>
    <cellStyle name="20% - Accent5 3 6 5 2 4 2 2" xfId="46012"/>
    <cellStyle name="20% - Accent5 3 6 5 2 4 3" xfId="37075"/>
    <cellStyle name="20% - Accent5 3 6 5 2 5" xfId="21477"/>
    <cellStyle name="20% - Accent5 3 6 5 2 5 2" xfId="39355"/>
    <cellStyle name="20% - Accent5 3 6 5 2 6" xfId="30418"/>
    <cellStyle name="20% - Accent5 3 6 5 2 7" xfId="50866"/>
    <cellStyle name="20% - Accent5 3 6 5 3" xfId="9643"/>
    <cellStyle name="20% - Accent5 3 6 5 3 2" xfId="12071"/>
    <cellStyle name="20% - Accent5 3 6 5 3 2 2" xfId="22963"/>
    <cellStyle name="20% - Accent5 3 6 5 3 2 2 2" xfId="40841"/>
    <cellStyle name="20% - Accent5 3 6 5 3 2 3" xfId="31904"/>
    <cellStyle name="20% - Accent5 3 6 5 3 3" xfId="14290"/>
    <cellStyle name="20% - Accent5 3 6 5 3 3 2" xfId="25182"/>
    <cellStyle name="20% - Accent5 3 6 5 3 3 2 2" xfId="43060"/>
    <cellStyle name="20% - Accent5 3 6 5 3 3 3" xfId="34123"/>
    <cellStyle name="20% - Accent5 3 6 5 3 4" xfId="16734"/>
    <cellStyle name="20% - Accent5 3 6 5 3 4 2" xfId="27401"/>
    <cellStyle name="20% - Accent5 3 6 5 3 4 2 2" xfId="45279"/>
    <cellStyle name="20% - Accent5 3 6 5 3 4 3" xfId="36342"/>
    <cellStyle name="20% - Accent5 3 6 5 3 5" xfId="20744"/>
    <cellStyle name="20% - Accent5 3 6 5 3 5 2" xfId="38622"/>
    <cellStyle name="20% - Accent5 3 6 5 3 6" xfId="29685"/>
    <cellStyle name="20% - Accent5 3 6 5 3 7" xfId="53801"/>
    <cellStyle name="20% - Accent5 3 6 5 4" xfId="11121"/>
    <cellStyle name="20% - Accent5 3 6 5 4 2" xfId="22220"/>
    <cellStyle name="20% - Accent5 3 6 5 4 2 2" xfId="40098"/>
    <cellStyle name="20% - Accent5 3 6 5 4 3" xfId="31161"/>
    <cellStyle name="20% - Accent5 3 6 5 4 4" xfId="47709"/>
    <cellStyle name="20% - Accent5 3 6 5 5" xfId="13547"/>
    <cellStyle name="20% - Accent5 3 6 5 5 2" xfId="24439"/>
    <cellStyle name="20% - Accent5 3 6 5 5 2 2" xfId="42317"/>
    <cellStyle name="20% - Accent5 3 6 5 5 3" xfId="33380"/>
    <cellStyle name="20% - Accent5 3 6 5 6" xfId="15768"/>
    <cellStyle name="20% - Accent5 3 6 5 6 2" xfId="26658"/>
    <cellStyle name="20% - Accent5 3 6 5 6 2 2" xfId="44536"/>
    <cellStyle name="20% - Accent5 3 6 5 6 3" xfId="35599"/>
    <cellStyle name="20% - Accent5 3 6 5 7" xfId="20001"/>
    <cellStyle name="20% - Accent5 3 6 5 7 2" xfId="37879"/>
    <cellStyle name="20% - Accent5 3 6 5 8" xfId="28930"/>
    <cellStyle name="20% - Accent5 3 6 5 9" xfId="46891"/>
    <cellStyle name="20% - Accent5 3 7" xfId="5400"/>
    <cellStyle name="20% - Accent5 3 8" xfId="5401"/>
    <cellStyle name="20% - Accent5 3 9" xfId="5402"/>
    <cellStyle name="20% - Accent5 4" xfId="5403"/>
    <cellStyle name="20% - Accent5 4 10" xfId="5404"/>
    <cellStyle name="20% - Accent5 4 2" xfId="5405"/>
    <cellStyle name="20% - Accent5 4 2 2" xfId="5406"/>
    <cellStyle name="20% - Accent5 4 2 2 2" xfId="10377"/>
    <cellStyle name="20% - Accent5 4 2 2 2 2" xfId="12805"/>
    <cellStyle name="20% - Accent5 4 2 2 2 2 2" xfId="23697"/>
    <cellStyle name="20% - Accent5 4 2 2 2 2 2 2" xfId="41575"/>
    <cellStyle name="20% - Accent5 4 2 2 2 2 3" xfId="32638"/>
    <cellStyle name="20% - Accent5 4 2 2 2 2 4" xfId="56201"/>
    <cellStyle name="20% - Accent5 4 2 2 2 3" xfId="15024"/>
    <cellStyle name="20% - Accent5 4 2 2 2 3 2" xfId="25916"/>
    <cellStyle name="20% - Accent5 4 2 2 2 3 2 2" xfId="43794"/>
    <cellStyle name="20% - Accent5 4 2 2 2 3 3" xfId="34857"/>
    <cellStyle name="20% - Accent5 4 2 2 2 4" xfId="17468"/>
    <cellStyle name="20% - Accent5 4 2 2 2 4 2" xfId="28135"/>
    <cellStyle name="20% - Accent5 4 2 2 2 4 2 2" xfId="46013"/>
    <cellStyle name="20% - Accent5 4 2 2 2 4 3" xfId="37076"/>
    <cellStyle name="20% - Accent5 4 2 2 2 5" xfId="21478"/>
    <cellStyle name="20% - Accent5 4 2 2 2 5 2" xfId="39356"/>
    <cellStyle name="20% - Accent5 4 2 2 2 6" xfId="30419"/>
    <cellStyle name="20% - Accent5 4 2 2 2 7" xfId="50867"/>
    <cellStyle name="20% - Accent5 4 2 2 3" xfId="9644"/>
    <cellStyle name="20% - Accent5 4 2 2 3 2" xfId="12072"/>
    <cellStyle name="20% - Accent5 4 2 2 3 2 2" xfId="22964"/>
    <cellStyle name="20% - Accent5 4 2 2 3 2 2 2" xfId="40842"/>
    <cellStyle name="20% - Accent5 4 2 2 3 2 3" xfId="31905"/>
    <cellStyle name="20% - Accent5 4 2 2 3 3" xfId="14291"/>
    <cellStyle name="20% - Accent5 4 2 2 3 3 2" xfId="25183"/>
    <cellStyle name="20% - Accent5 4 2 2 3 3 2 2" xfId="43061"/>
    <cellStyle name="20% - Accent5 4 2 2 3 3 3" xfId="34124"/>
    <cellStyle name="20% - Accent5 4 2 2 3 4" xfId="16735"/>
    <cellStyle name="20% - Accent5 4 2 2 3 4 2" xfId="27402"/>
    <cellStyle name="20% - Accent5 4 2 2 3 4 2 2" xfId="45280"/>
    <cellStyle name="20% - Accent5 4 2 2 3 4 3" xfId="36343"/>
    <cellStyle name="20% - Accent5 4 2 2 3 5" xfId="20745"/>
    <cellStyle name="20% - Accent5 4 2 2 3 5 2" xfId="38623"/>
    <cellStyle name="20% - Accent5 4 2 2 3 6" xfId="29686"/>
    <cellStyle name="20% - Accent5 4 2 2 3 7" xfId="53802"/>
    <cellStyle name="20% - Accent5 4 2 2 4" xfId="11122"/>
    <cellStyle name="20% - Accent5 4 2 2 4 2" xfId="22221"/>
    <cellStyle name="20% - Accent5 4 2 2 4 2 2" xfId="40099"/>
    <cellStyle name="20% - Accent5 4 2 2 4 3" xfId="31162"/>
    <cellStyle name="20% - Accent5 4 2 2 4 4" xfId="47710"/>
    <cellStyle name="20% - Accent5 4 2 2 5" xfId="13548"/>
    <cellStyle name="20% - Accent5 4 2 2 5 2" xfId="24440"/>
    <cellStyle name="20% - Accent5 4 2 2 5 2 2" xfId="42318"/>
    <cellStyle name="20% - Accent5 4 2 2 5 3" xfId="33381"/>
    <cellStyle name="20% - Accent5 4 2 2 6" xfId="15769"/>
    <cellStyle name="20% - Accent5 4 2 2 6 2" xfId="26659"/>
    <cellStyle name="20% - Accent5 4 2 2 6 2 2" xfId="44537"/>
    <cellStyle name="20% - Accent5 4 2 2 6 3" xfId="35600"/>
    <cellStyle name="20% - Accent5 4 2 2 7" xfId="20002"/>
    <cellStyle name="20% - Accent5 4 2 2 7 2" xfId="37880"/>
    <cellStyle name="20% - Accent5 4 2 2 8" xfId="28931"/>
    <cellStyle name="20% - Accent5 4 2 2 9" xfId="46892"/>
    <cellStyle name="20% - Accent5 4 2 3" xfId="5407"/>
    <cellStyle name="20% - Accent5 4 2 3 2" xfId="10378"/>
    <cellStyle name="20% - Accent5 4 2 3 2 2" xfId="12806"/>
    <cellStyle name="20% - Accent5 4 2 3 2 2 2" xfId="23698"/>
    <cellStyle name="20% - Accent5 4 2 3 2 2 2 2" xfId="41576"/>
    <cellStyle name="20% - Accent5 4 2 3 2 2 3" xfId="32639"/>
    <cellStyle name="20% - Accent5 4 2 3 2 2 4" xfId="56202"/>
    <cellStyle name="20% - Accent5 4 2 3 2 3" xfId="15025"/>
    <cellStyle name="20% - Accent5 4 2 3 2 3 2" xfId="25917"/>
    <cellStyle name="20% - Accent5 4 2 3 2 3 2 2" xfId="43795"/>
    <cellStyle name="20% - Accent5 4 2 3 2 3 3" xfId="34858"/>
    <cellStyle name="20% - Accent5 4 2 3 2 4" xfId="17469"/>
    <cellStyle name="20% - Accent5 4 2 3 2 4 2" xfId="28136"/>
    <cellStyle name="20% - Accent5 4 2 3 2 4 2 2" xfId="46014"/>
    <cellStyle name="20% - Accent5 4 2 3 2 4 3" xfId="37077"/>
    <cellStyle name="20% - Accent5 4 2 3 2 5" xfId="21479"/>
    <cellStyle name="20% - Accent5 4 2 3 2 5 2" xfId="39357"/>
    <cellStyle name="20% - Accent5 4 2 3 2 6" xfId="30420"/>
    <cellStyle name="20% - Accent5 4 2 3 2 7" xfId="50868"/>
    <cellStyle name="20% - Accent5 4 2 3 3" xfId="9645"/>
    <cellStyle name="20% - Accent5 4 2 3 3 2" xfId="12073"/>
    <cellStyle name="20% - Accent5 4 2 3 3 2 2" xfId="22965"/>
    <cellStyle name="20% - Accent5 4 2 3 3 2 2 2" xfId="40843"/>
    <cellStyle name="20% - Accent5 4 2 3 3 2 3" xfId="31906"/>
    <cellStyle name="20% - Accent5 4 2 3 3 3" xfId="14292"/>
    <cellStyle name="20% - Accent5 4 2 3 3 3 2" xfId="25184"/>
    <cellStyle name="20% - Accent5 4 2 3 3 3 2 2" xfId="43062"/>
    <cellStyle name="20% - Accent5 4 2 3 3 3 3" xfId="34125"/>
    <cellStyle name="20% - Accent5 4 2 3 3 4" xfId="16736"/>
    <cellStyle name="20% - Accent5 4 2 3 3 4 2" xfId="27403"/>
    <cellStyle name="20% - Accent5 4 2 3 3 4 2 2" xfId="45281"/>
    <cellStyle name="20% - Accent5 4 2 3 3 4 3" xfId="36344"/>
    <cellStyle name="20% - Accent5 4 2 3 3 5" xfId="20746"/>
    <cellStyle name="20% - Accent5 4 2 3 3 5 2" xfId="38624"/>
    <cellStyle name="20% - Accent5 4 2 3 3 6" xfId="29687"/>
    <cellStyle name="20% - Accent5 4 2 3 3 7" xfId="53803"/>
    <cellStyle name="20% - Accent5 4 2 3 4" xfId="11123"/>
    <cellStyle name="20% - Accent5 4 2 3 4 2" xfId="22222"/>
    <cellStyle name="20% - Accent5 4 2 3 4 2 2" xfId="40100"/>
    <cellStyle name="20% - Accent5 4 2 3 4 3" xfId="31163"/>
    <cellStyle name="20% - Accent5 4 2 3 4 4" xfId="47711"/>
    <cellStyle name="20% - Accent5 4 2 3 5" xfId="13549"/>
    <cellStyle name="20% - Accent5 4 2 3 5 2" xfId="24441"/>
    <cellStyle name="20% - Accent5 4 2 3 5 2 2" xfId="42319"/>
    <cellStyle name="20% - Accent5 4 2 3 5 3" xfId="33382"/>
    <cellStyle name="20% - Accent5 4 2 3 6" xfId="15770"/>
    <cellStyle name="20% - Accent5 4 2 3 6 2" xfId="26660"/>
    <cellStyle name="20% - Accent5 4 2 3 6 2 2" xfId="44538"/>
    <cellStyle name="20% - Accent5 4 2 3 6 3" xfId="35601"/>
    <cellStyle name="20% - Accent5 4 2 3 7" xfId="20003"/>
    <cellStyle name="20% - Accent5 4 2 3 7 2" xfId="37881"/>
    <cellStyle name="20% - Accent5 4 2 3 8" xfId="28932"/>
    <cellStyle name="20% - Accent5 4 2 3 9" xfId="46893"/>
    <cellStyle name="20% - Accent5 4 2 4" xfId="5408"/>
    <cellStyle name="20% - Accent5 4 2 4 2" xfId="10379"/>
    <cellStyle name="20% - Accent5 4 2 4 2 2" xfId="12807"/>
    <cellStyle name="20% - Accent5 4 2 4 2 2 2" xfId="23699"/>
    <cellStyle name="20% - Accent5 4 2 4 2 2 2 2" xfId="41577"/>
    <cellStyle name="20% - Accent5 4 2 4 2 2 3" xfId="32640"/>
    <cellStyle name="20% - Accent5 4 2 4 2 2 4" xfId="56203"/>
    <cellStyle name="20% - Accent5 4 2 4 2 3" xfId="15026"/>
    <cellStyle name="20% - Accent5 4 2 4 2 3 2" xfId="25918"/>
    <cellStyle name="20% - Accent5 4 2 4 2 3 2 2" xfId="43796"/>
    <cellStyle name="20% - Accent5 4 2 4 2 3 3" xfId="34859"/>
    <cellStyle name="20% - Accent5 4 2 4 2 4" xfId="17470"/>
    <cellStyle name="20% - Accent5 4 2 4 2 4 2" xfId="28137"/>
    <cellStyle name="20% - Accent5 4 2 4 2 4 2 2" xfId="46015"/>
    <cellStyle name="20% - Accent5 4 2 4 2 4 3" xfId="37078"/>
    <cellStyle name="20% - Accent5 4 2 4 2 5" xfId="21480"/>
    <cellStyle name="20% - Accent5 4 2 4 2 5 2" xfId="39358"/>
    <cellStyle name="20% - Accent5 4 2 4 2 6" xfId="30421"/>
    <cellStyle name="20% - Accent5 4 2 4 2 7" xfId="50869"/>
    <cellStyle name="20% - Accent5 4 2 4 3" xfId="9646"/>
    <cellStyle name="20% - Accent5 4 2 4 3 2" xfId="12074"/>
    <cellStyle name="20% - Accent5 4 2 4 3 2 2" xfId="22966"/>
    <cellStyle name="20% - Accent5 4 2 4 3 2 2 2" xfId="40844"/>
    <cellStyle name="20% - Accent5 4 2 4 3 2 3" xfId="31907"/>
    <cellStyle name="20% - Accent5 4 2 4 3 3" xfId="14293"/>
    <cellStyle name="20% - Accent5 4 2 4 3 3 2" xfId="25185"/>
    <cellStyle name="20% - Accent5 4 2 4 3 3 2 2" xfId="43063"/>
    <cellStyle name="20% - Accent5 4 2 4 3 3 3" xfId="34126"/>
    <cellStyle name="20% - Accent5 4 2 4 3 4" xfId="16737"/>
    <cellStyle name="20% - Accent5 4 2 4 3 4 2" xfId="27404"/>
    <cellStyle name="20% - Accent5 4 2 4 3 4 2 2" xfId="45282"/>
    <cellStyle name="20% - Accent5 4 2 4 3 4 3" xfId="36345"/>
    <cellStyle name="20% - Accent5 4 2 4 3 5" xfId="20747"/>
    <cellStyle name="20% - Accent5 4 2 4 3 5 2" xfId="38625"/>
    <cellStyle name="20% - Accent5 4 2 4 3 6" xfId="29688"/>
    <cellStyle name="20% - Accent5 4 2 4 3 7" xfId="53804"/>
    <cellStyle name="20% - Accent5 4 2 4 4" xfId="11124"/>
    <cellStyle name="20% - Accent5 4 2 4 4 2" xfId="22223"/>
    <cellStyle name="20% - Accent5 4 2 4 4 2 2" xfId="40101"/>
    <cellStyle name="20% - Accent5 4 2 4 4 3" xfId="31164"/>
    <cellStyle name="20% - Accent5 4 2 4 4 4" xfId="47712"/>
    <cellStyle name="20% - Accent5 4 2 4 5" xfId="13550"/>
    <cellStyle name="20% - Accent5 4 2 4 5 2" xfId="24442"/>
    <cellStyle name="20% - Accent5 4 2 4 5 2 2" xfId="42320"/>
    <cellStyle name="20% - Accent5 4 2 4 5 3" xfId="33383"/>
    <cellStyle name="20% - Accent5 4 2 4 6" xfId="15771"/>
    <cellStyle name="20% - Accent5 4 2 4 6 2" xfId="26661"/>
    <cellStyle name="20% - Accent5 4 2 4 6 2 2" xfId="44539"/>
    <cellStyle name="20% - Accent5 4 2 4 6 3" xfId="35602"/>
    <cellStyle name="20% - Accent5 4 2 4 7" xfId="20004"/>
    <cellStyle name="20% - Accent5 4 2 4 7 2" xfId="37882"/>
    <cellStyle name="20% - Accent5 4 2 4 8" xfId="28933"/>
    <cellStyle name="20% - Accent5 4 2 4 9" xfId="46894"/>
    <cellStyle name="20% - Accent5 4 2 5" xfId="5409"/>
    <cellStyle name="20% - Accent5 4 2 5 2" xfId="10380"/>
    <cellStyle name="20% - Accent5 4 2 5 2 2" xfId="12808"/>
    <cellStyle name="20% - Accent5 4 2 5 2 2 2" xfId="23700"/>
    <cellStyle name="20% - Accent5 4 2 5 2 2 2 2" xfId="41578"/>
    <cellStyle name="20% - Accent5 4 2 5 2 2 3" xfId="32641"/>
    <cellStyle name="20% - Accent5 4 2 5 2 2 4" xfId="56204"/>
    <cellStyle name="20% - Accent5 4 2 5 2 3" xfId="15027"/>
    <cellStyle name="20% - Accent5 4 2 5 2 3 2" xfId="25919"/>
    <cellStyle name="20% - Accent5 4 2 5 2 3 2 2" xfId="43797"/>
    <cellStyle name="20% - Accent5 4 2 5 2 3 3" xfId="34860"/>
    <cellStyle name="20% - Accent5 4 2 5 2 4" xfId="17471"/>
    <cellStyle name="20% - Accent5 4 2 5 2 4 2" xfId="28138"/>
    <cellStyle name="20% - Accent5 4 2 5 2 4 2 2" xfId="46016"/>
    <cellStyle name="20% - Accent5 4 2 5 2 4 3" xfId="37079"/>
    <cellStyle name="20% - Accent5 4 2 5 2 5" xfId="21481"/>
    <cellStyle name="20% - Accent5 4 2 5 2 5 2" xfId="39359"/>
    <cellStyle name="20% - Accent5 4 2 5 2 6" xfId="30422"/>
    <cellStyle name="20% - Accent5 4 2 5 2 7" xfId="50870"/>
    <cellStyle name="20% - Accent5 4 2 5 3" xfId="9647"/>
    <cellStyle name="20% - Accent5 4 2 5 3 2" xfId="12075"/>
    <cellStyle name="20% - Accent5 4 2 5 3 2 2" xfId="22967"/>
    <cellStyle name="20% - Accent5 4 2 5 3 2 2 2" xfId="40845"/>
    <cellStyle name="20% - Accent5 4 2 5 3 2 3" xfId="31908"/>
    <cellStyle name="20% - Accent5 4 2 5 3 3" xfId="14294"/>
    <cellStyle name="20% - Accent5 4 2 5 3 3 2" xfId="25186"/>
    <cellStyle name="20% - Accent5 4 2 5 3 3 2 2" xfId="43064"/>
    <cellStyle name="20% - Accent5 4 2 5 3 3 3" xfId="34127"/>
    <cellStyle name="20% - Accent5 4 2 5 3 4" xfId="16738"/>
    <cellStyle name="20% - Accent5 4 2 5 3 4 2" xfId="27405"/>
    <cellStyle name="20% - Accent5 4 2 5 3 4 2 2" xfId="45283"/>
    <cellStyle name="20% - Accent5 4 2 5 3 4 3" xfId="36346"/>
    <cellStyle name="20% - Accent5 4 2 5 3 5" xfId="20748"/>
    <cellStyle name="20% - Accent5 4 2 5 3 5 2" xfId="38626"/>
    <cellStyle name="20% - Accent5 4 2 5 3 6" xfId="29689"/>
    <cellStyle name="20% - Accent5 4 2 5 3 7" xfId="53805"/>
    <cellStyle name="20% - Accent5 4 2 5 4" xfId="11125"/>
    <cellStyle name="20% - Accent5 4 2 5 4 2" xfId="22224"/>
    <cellStyle name="20% - Accent5 4 2 5 4 2 2" xfId="40102"/>
    <cellStyle name="20% - Accent5 4 2 5 4 3" xfId="31165"/>
    <cellStyle name="20% - Accent5 4 2 5 4 4" xfId="47713"/>
    <cellStyle name="20% - Accent5 4 2 5 5" xfId="13551"/>
    <cellStyle name="20% - Accent5 4 2 5 5 2" xfId="24443"/>
    <cellStyle name="20% - Accent5 4 2 5 5 2 2" xfId="42321"/>
    <cellStyle name="20% - Accent5 4 2 5 5 3" xfId="33384"/>
    <cellStyle name="20% - Accent5 4 2 5 6" xfId="15772"/>
    <cellStyle name="20% - Accent5 4 2 5 6 2" xfId="26662"/>
    <cellStyle name="20% - Accent5 4 2 5 6 2 2" xfId="44540"/>
    <cellStyle name="20% - Accent5 4 2 5 6 3" xfId="35603"/>
    <cellStyle name="20% - Accent5 4 2 5 7" xfId="20005"/>
    <cellStyle name="20% - Accent5 4 2 5 7 2" xfId="37883"/>
    <cellStyle name="20% - Accent5 4 2 5 8" xfId="28934"/>
    <cellStyle name="20% - Accent5 4 2 5 9" xfId="46895"/>
    <cellStyle name="20% - Accent5 4 3" xfId="5410"/>
    <cellStyle name="20% - Accent5 4 3 2" xfId="10381"/>
    <cellStyle name="20% - Accent5 4 3 2 2" xfId="12809"/>
    <cellStyle name="20% - Accent5 4 3 2 2 2" xfId="23701"/>
    <cellStyle name="20% - Accent5 4 3 2 2 2 2" xfId="41579"/>
    <cellStyle name="20% - Accent5 4 3 2 2 3" xfId="32642"/>
    <cellStyle name="20% - Accent5 4 3 2 2 4" xfId="56205"/>
    <cellStyle name="20% - Accent5 4 3 2 3" xfId="15028"/>
    <cellStyle name="20% - Accent5 4 3 2 3 2" xfId="25920"/>
    <cellStyle name="20% - Accent5 4 3 2 3 2 2" xfId="43798"/>
    <cellStyle name="20% - Accent5 4 3 2 3 3" xfId="34861"/>
    <cellStyle name="20% - Accent5 4 3 2 4" xfId="17472"/>
    <cellStyle name="20% - Accent5 4 3 2 4 2" xfId="28139"/>
    <cellStyle name="20% - Accent5 4 3 2 4 2 2" xfId="46017"/>
    <cellStyle name="20% - Accent5 4 3 2 4 3" xfId="37080"/>
    <cellStyle name="20% - Accent5 4 3 2 5" xfId="21482"/>
    <cellStyle name="20% - Accent5 4 3 2 5 2" xfId="39360"/>
    <cellStyle name="20% - Accent5 4 3 2 6" xfId="30423"/>
    <cellStyle name="20% - Accent5 4 3 2 7" xfId="50871"/>
    <cellStyle name="20% - Accent5 4 3 3" xfId="9648"/>
    <cellStyle name="20% - Accent5 4 3 3 2" xfId="12076"/>
    <cellStyle name="20% - Accent5 4 3 3 2 2" xfId="22968"/>
    <cellStyle name="20% - Accent5 4 3 3 2 2 2" xfId="40846"/>
    <cellStyle name="20% - Accent5 4 3 3 2 3" xfId="31909"/>
    <cellStyle name="20% - Accent5 4 3 3 3" xfId="14295"/>
    <cellStyle name="20% - Accent5 4 3 3 3 2" xfId="25187"/>
    <cellStyle name="20% - Accent5 4 3 3 3 2 2" xfId="43065"/>
    <cellStyle name="20% - Accent5 4 3 3 3 3" xfId="34128"/>
    <cellStyle name="20% - Accent5 4 3 3 4" xfId="16739"/>
    <cellStyle name="20% - Accent5 4 3 3 4 2" xfId="27406"/>
    <cellStyle name="20% - Accent5 4 3 3 4 2 2" xfId="45284"/>
    <cellStyle name="20% - Accent5 4 3 3 4 3" xfId="36347"/>
    <cellStyle name="20% - Accent5 4 3 3 5" xfId="20749"/>
    <cellStyle name="20% - Accent5 4 3 3 5 2" xfId="38627"/>
    <cellStyle name="20% - Accent5 4 3 3 6" xfId="29690"/>
    <cellStyle name="20% - Accent5 4 3 3 7" xfId="53806"/>
    <cellStyle name="20% - Accent5 4 3 4" xfId="11126"/>
    <cellStyle name="20% - Accent5 4 3 4 2" xfId="22225"/>
    <cellStyle name="20% - Accent5 4 3 4 2 2" xfId="40103"/>
    <cellStyle name="20% - Accent5 4 3 4 3" xfId="31166"/>
    <cellStyle name="20% - Accent5 4 3 4 4" xfId="47714"/>
    <cellStyle name="20% - Accent5 4 3 5" xfId="13552"/>
    <cellStyle name="20% - Accent5 4 3 5 2" xfId="24444"/>
    <cellStyle name="20% - Accent5 4 3 5 2 2" xfId="42322"/>
    <cellStyle name="20% - Accent5 4 3 5 3" xfId="33385"/>
    <cellStyle name="20% - Accent5 4 3 6" xfId="15773"/>
    <cellStyle name="20% - Accent5 4 3 6 2" xfId="26663"/>
    <cellStyle name="20% - Accent5 4 3 6 2 2" xfId="44541"/>
    <cellStyle name="20% - Accent5 4 3 6 3" xfId="35604"/>
    <cellStyle name="20% - Accent5 4 3 7" xfId="20006"/>
    <cellStyle name="20% - Accent5 4 3 7 2" xfId="37884"/>
    <cellStyle name="20% - Accent5 4 3 8" xfId="28935"/>
    <cellStyle name="20% - Accent5 4 3 9" xfId="46896"/>
    <cellStyle name="20% - Accent5 4 4" xfId="5411"/>
    <cellStyle name="20% - Accent5 4 4 2" xfId="10382"/>
    <cellStyle name="20% - Accent5 4 4 2 2" xfId="12810"/>
    <cellStyle name="20% - Accent5 4 4 2 2 2" xfId="23702"/>
    <cellStyle name="20% - Accent5 4 4 2 2 2 2" xfId="41580"/>
    <cellStyle name="20% - Accent5 4 4 2 2 3" xfId="32643"/>
    <cellStyle name="20% - Accent5 4 4 2 2 4" xfId="56206"/>
    <cellStyle name="20% - Accent5 4 4 2 3" xfId="15029"/>
    <cellStyle name="20% - Accent5 4 4 2 3 2" xfId="25921"/>
    <cellStyle name="20% - Accent5 4 4 2 3 2 2" xfId="43799"/>
    <cellStyle name="20% - Accent5 4 4 2 3 3" xfId="34862"/>
    <cellStyle name="20% - Accent5 4 4 2 4" xfId="17473"/>
    <cellStyle name="20% - Accent5 4 4 2 4 2" xfId="28140"/>
    <cellStyle name="20% - Accent5 4 4 2 4 2 2" xfId="46018"/>
    <cellStyle name="20% - Accent5 4 4 2 4 3" xfId="37081"/>
    <cellStyle name="20% - Accent5 4 4 2 5" xfId="21483"/>
    <cellStyle name="20% - Accent5 4 4 2 5 2" xfId="39361"/>
    <cellStyle name="20% - Accent5 4 4 2 6" xfId="30424"/>
    <cellStyle name="20% - Accent5 4 4 2 7" xfId="50872"/>
    <cellStyle name="20% - Accent5 4 4 3" xfId="9649"/>
    <cellStyle name="20% - Accent5 4 4 3 2" xfId="12077"/>
    <cellStyle name="20% - Accent5 4 4 3 2 2" xfId="22969"/>
    <cellStyle name="20% - Accent5 4 4 3 2 2 2" xfId="40847"/>
    <cellStyle name="20% - Accent5 4 4 3 2 3" xfId="31910"/>
    <cellStyle name="20% - Accent5 4 4 3 3" xfId="14296"/>
    <cellStyle name="20% - Accent5 4 4 3 3 2" xfId="25188"/>
    <cellStyle name="20% - Accent5 4 4 3 3 2 2" xfId="43066"/>
    <cellStyle name="20% - Accent5 4 4 3 3 3" xfId="34129"/>
    <cellStyle name="20% - Accent5 4 4 3 4" xfId="16740"/>
    <cellStyle name="20% - Accent5 4 4 3 4 2" xfId="27407"/>
    <cellStyle name="20% - Accent5 4 4 3 4 2 2" xfId="45285"/>
    <cellStyle name="20% - Accent5 4 4 3 4 3" xfId="36348"/>
    <cellStyle name="20% - Accent5 4 4 3 5" xfId="20750"/>
    <cellStyle name="20% - Accent5 4 4 3 5 2" xfId="38628"/>
    <cellStyle name="20% - Accent5 4 4 3 6" xfId="29691"/>
    <cellStyle name="20% - Accent5 4 4 3 7" xfId="53807"/>
    <cellStyle name="20% - Accent5 4 4 4" xfId="11127"/>
    <cellStyle name="20% - Accent5 4 4 4 2" xfId="22226"/>
    <cellStyle name="20% - Accent5 4 4 4 2 2" xfId="40104"/>
    <cellStyle name="20% - Accent5 4 4 4 3" xfId="31167"/>
    <cellStyle name="20% - Accent5 4 4 4 4" xfId="47715"/>
    <cellStyle name="20% - Accent5 4 4 5" xfId="13553"/>
    <cellStyle name="20% - Accent5 4 4 5 2" xfId="24445"/>
    <cellStyle name="20% - Accent5 4 4 5 2 2" xfId="42323"/>
    <cellStyle name="20% - Accent5 4 4 5 3" xfId="33386"/>
    <cellStyle name="20% - Accent5 4 4 6" xfId="15774"/>
    <cellStyle name="20% - Accent5 4 4 6 2" xfId="26664"/>
    <cellStyle name="20% - Accent5 4 4 6 2 2" xfId="44542"/>
    <cellStyle name="20% - Accent5 4 4 6 3" xfId="35605"/>
    <cellStyle name="20% - Accent5 4 4 7" xfId="20007"/>
    <cellStyle name="20% - Accent5 4 4 7 2" xfId="37885"/>
    <cellStyle name="20% - Accent5 4 4 8" xfId="28936"/>
    <cellStyle name="20% - Accent5 4 4 9" xfId="46897"/>
    <cellStyle name="20% - Accent5 4 5" xfId="5412"/>
    <cellStyle name="20% - Accent5 4 5 2" xfId="10383"/>
    <cellStyle name="20% - Accent5 4 5 2 2" xfId="12811"/>
    <cellStyle name="20% - Accent5 4 5 2 2 2" xfId="23703"/>
    <cellStyle name="20% - Accent5 4 5 2 2 2 2" xfId="41581"/>
    <cellStyle name="20% - Accent5 4 5 2 2 3" xfId="32644"/>
    <cellStyle name="20% - Accent5 4 5 2 2 4" xfId="56207"/>
    <cellStyle name="20% - Accent5 4 5 2 3" xfId="15030"/>
    <cellStyle name="20% - Accent5 4 5 2 3 2" xfId="25922"/>
    <cellStyle name="20% - Accent5 4 5 2 3 2 2" xfId="43800"/>
    <cellStyle name="20% - Accent5 4 5 2 3 3" xfId="34863"/>
    <cellStyle name="20% - Accent5 4 5 2 4" xfId="17474"/>
    <cellStyle name="20% - Accent5 4 5 2 4 2" xfId="28141"/>
    <cellStyle name="20% - Accent5 4 5 2 4 2 2" xfId="46019"/>
    <cellStyle name="20% - Accent5 4 5 2 4 3" xfId="37082"/>
    <cellStyle name="20% - Accent5 4 5 2 5" xfId="21484"/>
    <cellStyle name="20% - Accent5 4 5 2 5 2" xfId="39362"/>
    <cellStyle name="20% - Accent5 4 5 2 6" xfId="30425"/>
    <cellStyle name="20% - Accent5 4 5 2 7" xfId="50873"/>
    <cellStyle name="20% - Accent5 4 5 3" xfId="9650"/>
    <cellStyle name="20% - Accent5 4 5 3 2" xfId="12078"/>
    <cellStyle name="20% - Accent5 4 5 3 2 2" xfId="22970"/>
    <cellStyle name="20% - Accent5 4 5 3 2 2 2" xfId="40848"/>
    <cellStyle name="20% - Accent5 4 5 3 2 3" xfId="31911"/>
    <cellStyle name="20% - Accent5 4 5 3 3" xfId="14297"/>
    <cellStyle name="20% - Accent5 4 5 3 3 2" xfId="25189"/>
    <cellStyle name="20% - Accent5 4 5 3 3 2 2" xfId="43067"/>
    <cellStyle name="20% - Accent5 4 5 3 3 3" xfId="34130"/>
    <cellStyle name="20% - Accent5 4 5 3 4" xfId="16741"/>
    <cellStyle name="20% - Accent5 4 5 3 4 2" xfId="27408"/>
    <cellStyle name="20% - Accent5 4 5 3 4 2 2" xfId="45286"/>
    <cellStyle name="20% - Accent5 4 5 3 4 3" xfId="36349"/>
    <cellStyle name="20% - Accent5 4 5 3 5" xfId="20751"/>
    <cellStyle name="20% - Accent5 4 5 3 5 2" xfId="38629"/>
    <cellStyle name="20% - Accent5 4 5 3 6" xfId="29692"/>
    <cellStyle name="20% - Accent5 4 5 3 7" xfId="53808"/>
    <cellStyle name="20% - Accent5 4 5 4" xfId="11128"/>
    <cellStyle name="20% - Accent5 4 5 4 2" xfId="22227"/>
    <cellStyle name="20% - Accent5 4 5 4 2 2" xfId="40105"/>
    <cellStyle name="20% - Accent5 4 5 4 3" xfId="31168"/>
    <cellStyle name="20% - Accent5 4 5 4 4" xfId="47716"/>
    <cellStyle name="20% - Accent5 4 5 5" xfId="13554"/>
    <cellStyle name="20% - Accent5 4 5 5 2" xfId="24446"/>
    <cellStyle name="20% - Accent5 4 5 5 2 2" xfId="42324"/>
    <cellStyle name="20% - Accent5 4 5 5 3" xfId="33387"/>
    <cellStyle name="20% - Accent5 4 5 6" xfId="15775"/>
    <cellStyle name="20% - Accent5 4 5 6 2" xfId="26665"/>
    <cellStyle name="20% - Accent5 4 5 6 2 2" xfId="44543"/>
    <cellStyle name="20% - Accent5 4 5 6 3" xfId="35606"/>
    <cellStyle name="20% - Accent5 4 5 7" xfId="20008"/>
    <cellStyle name="20% - Accent5 4 5 7 2" xfId="37886"/>
    <cellStyle name="20% - Accent5 4 5 8" xfId="28937"/>
    <cellStyle name="20% - Accent5 4 5 9" xfId="46898"/>
    <cellStyle name="20% - Accent5 4 6" xfId="5413"/>
    <cellStyle name="20% - Accent5 4 6 2" xfId="10384"/>
    <cellStyle name="20% - Accent5 4 6 2 2" xfId="12812"/>
    <cellStyle name="20% - Accent5 4 6 2 2 2" xfId="23704"/>
    <cellStyle name="20% - Accent5 4 6 2 2 2 2" xfId="41582"/>
    <cellStyle name="20% - Accent5 4 6 2 2 3" xfId="32645"/>
    <cellStyle name="20% - Accent5 4 6 2 2 4" xfId="56208"/>
    <cellStyle name="20% - Accent5 4 6 2 3" xfId="15031"/>
    <cellStyle name="20% - Accent5 4 6 2 3 2" xfId="25923"/>
    <cellStyle name="20% - Accent5 4 6 2 3 2 2" xfId="43801"/>
    <cellStyle name="20% - Accent5 4 6 2 3 3" xfId="34864"/>
    <cellStyle name="20% - Accent5 4 6 2 4" xfId="17475"/>
    <cellStyle name="20% - Accent5 4 6 2 4 2" xfId="28142"/>
    <cellStyle name="20% - Accent5 4 6 2 4 2 2" xfId="46020"/>
    <cellStyle name="20% - Accent5 4 6 2 4 3" xfId="37083"/>
    <cellStyle name="20% - Accent5 4 6 2 5" xfId="21485"/>
    <cellStyle name="20% - Accent5 4 6 2 5 2" xfId="39363"/>
    <cellStyle name="20% - Accent5 4 6 2 6" xfId="30426"/>
    <cellStyle name="20% - Accent5 4 6 2 7" xfId="50874"/>
    <cellStyle name="20% - Accent5 4 6 3" xfId="9651"/>
    <cellStyle name="20% - Accent5 4 6 3 2" xfId="12079"/>
    <cellStyle name="20% - Accent5 4 6 3 2 2" xfId="22971"/>
    <cellStyle name="20% - Accent5 4 6 3 2 2 2" xfId="40849"/>
    <cellStyle name="20% - Accent5 4 6 3 2 3" xfId="31912"/>
    <cellStyle name="20% - Accent5 4 6 3 3" xfId="14298"/>
    <cellStyle name="20% - Accent5 4 6 3 3 2" xfId="25190"/>
    <cellStyle name="20% - Accent5 4 6 3 3 2 2" xfId="43068"/>
    <cellStyle name="20% - Accent5 4 6 3 3 3" xfId="34131"/>
    <cellStyle name="20% - Accent5 4 6 3 4" xfId="16742"/>
    <cellStyle name="20% - Accent5 4 6 3 4 2" xfId="27409"/>
    <cellStyle name="20% - Accent5 4 6 3 4 2 2" xfId="45287"/>
    <cellStyle name="20% - Accent5 4 6 3 4 3" xfId="36350"/>
    <cellStyle name="20% - Accent5 4 6 3 5" xfId="20752"/>
    <cellStyle name="20% - Accent5 4 6 3 5 2" xfId="38630"/>
    <cellStyle name="20% - Accent5 4 6 3 6" xfId="29693"/>
    <cellStyle name="20% - Accent5 4 6 3 7" xfId="53809"/>
    <cellStyle name="20% - Accent5 4 6 4" xfId="11129"/>
    <cellStyle name="20% - Accent5 4 6 4 2" xfId="22228"/>
    <cellStyle name="20% - Accent5 4 6 4 2 2" xfId="40106"/>
    <cellStyle name="20% - Accent5 4 6 4 3" xfId="31169"/>
    <cellStyle name="20% - Accent5 4 6 4 4" xfId="47717"/>
    <cellStyle name="20% - Accent5 4 6 5" xfId="13555"/>
    <cellStyle name="20% - Accent5 4 6 5 2" xfId="24447"/>
    <cellStyle name="20% - Accent5 4 6 5 2 2" xfId="42325"/>
    <cellStyle name="20% - Accent5 4 6 5 3" xfId="33388"/>
    <cellStyle name="20% - Accent5 4 6 6" xfId="15776"/>
    <cellStyle name="20% - Accent5 4 6 6 2" xfId="26666"/>
    <cellStyle name="20% - Accent5 4 6 6 2 2" xfId="44544"/>
    <cellStyle name="20% - Accent5 4 6 6 3" xfId="35607"/>
    <cellStyle name="20% - Accent5 4 6 7" xfId="20009"/>
    <cellStyle name="20% - Accent5 4 6 7 2" xfId="37887"/>
    <cellStyle name="20% - Accent5 4 6 8" xfId="28938"/>
    <cellStyle name="20% - Accent5 4 6 9" xfId="46899"/>
    <cellStyle name="20% - Accent5 4 7" xfId="5414"/>
    <cellStyle name="20% - Accent5 4 8" xfId="5415"/>
    <cellStyle name="20% - Accent5 4 9" xfId="5416"/>
    <cellStyle name="20% - Accent5 5" xfId="5417"/>
    <cellStyle name="20% - Accent5 5 2" xfId="5418"/>
    <cellStyle name="20% - Accent5 5 3" xfId="5419"/>
    <cellStyle name="20% - Accent5 5 4" xfId="5420"/>
    <cellStyle name="20% - Accent5 5 5" xfId="5421"/>
    <cellStyle name="20% - Accent5 5 6" xfId="5422"/>
    <cellStyle name="20% - Accent5 6" xfId="5423"/>
    <cellStyle name="20% - Accent5 6 2" xfId="5424"/>
    <cellStyle name="20% - Accent5 6 3" xfId="5425"/>
    <cellStyle name="20% - Accent5 6 4" xfId="5426"/>
    <cellStyle name="20% - Accent5 6 5" xfId="5427"/>
    <cellStyle name="20% - Accent5 6 6" xfId="5428"/>
    <cellStyle name="20% - Accent5 7" xfId="5429"/>
    <cellStyle name="20% - Accent5 7 10" xfId="13556"/>
    <cellStyle name="20% - Accent5 7 10 2" xfId="24448"/>
    <cellStyle name="20% - Accent5 7 10 2 2" xfId="42326"/>
    <cellStyle name="20% - Accent5 7 10 3" xfId="33389"/>
    <cellStyle name="20% - Accent5 7 11" xfId="15777"/>
    <cellStyle name="20% - Accent5 7 11 2" xfId="26667"/>
    <cellStyle name="20% - Accent5 7 11 2 2" xfId="44545"/>
    <cellStyle name="20% - Accent5 7 11 3" xfId="35608"/>
    <cellStyle name="20% - Accent5 7 12" xfId="20010"/>
    <cellStyle name="20% - Accent5 7 12 2" xfId="37888"/>
    <cellStyle name="20% - Accent5 7 13" xfId="28939"/>
    <cellStyle name="20% - Accent5 7 14" xfId="46900"/>
    <cellStyle name="20% - Accent5 7 2" xfId="5430"/>
    <cellStyle name="20% - Accent5 7 3" xfId="5431"/>
    <cellStyle name="20% - Accent5 7 4" xfId="5432"/>
    <cellStyle name="20% - Accent5 7 5" xfId="5433"/>
    <cellStyle name="20% - Accent5 7 6" xfId="5434"/>
    <cellStyle name="20% - Accent5 7 7" xfId="10385"/>
    <cellStyle name="20% - Accent5 7 7 2" xfId="12813"/>
    <cellStyle name="20% - Accent5 7 7 2 2" xfId="23705"/>
    <cellStyle name="20% - Accent5 7 7 2 2 2" xfId="41583"/>
    <cellStyle name="20% - Accent5 7 7 2 3" xfId="32646"/>
    <cellStyle name="20% - Accent5 7 7 2 4" xfId="56209"/>
    <cellStyle name="20% - Accent5 7 7 3" xfId="15032"/>
    <cellStyle name="20% - Accent5 7 7 3 2" xfId="25924"/>
    <cellStyle name="20% - Accent5 7 7 3 2 2" xfId="43802"/>
    <cellStyle name="20% - Accent5 7 7 3 3" xfId="34865"/>
    <cellStyle name="20% - Accent5 7 7 4" xfId="17476"/>
    <cellStyle name="20% - Accent5 7 7 4 2" xfId="28143"/>
    <cellStyle name="20% - Accent5 7 7 4 2 2" xfId="46021"/>
    <cellStyle name="20% - Accent5 7 7 4 3" xfId="37084"/>
    <cellStyle name="20% - Accent5 7 7 5" xfId="21486"/>
    <cellStyle name="20% - Accent5 7 7 5 2" xfId="39364"/>
    <cellStyle name="20% - Accent5 7 7 6" xfId="30427"/>
    <cellStyle name="20% - Accent5 7 7 7" xfId="50875"/>
    <cellStyle name="20% - Accent5 7 8" xfId="9652"/>
    <cellStyle name="20% - Accent5 7 8 2" xfId="12080"/>
    <cellStyle name="20% - Accent5 7 8 2 2" xfId="22972"/>
    <cellStyle name="20% - Accent5 7 8 2 2 2" xfId="40850"/>
    <cellStyle name="20% - Accent5 7 8 2 3" xfId="31913"/>
    <cellStyle name="20% - Accent5 7 8 3" xfId="14299"/>
    <cellStyle name="20% - Accent5 7 8 3 2" xfId="25191"/>
    <cellStyle name="20% - Accent5 7 8 3 2 2" xfId="43069"/>
    <cellStyle name="20% - Accent5 7 8 3 3" xfId="34132"/>
    <cellStyle name="20% - Accent5 7 8 4" xfId="16743"/>
    <cellStyle name="20% - Accent5 7 8 4 2" xfId="27410"/>
    <cellStyle name="20% - Accent5 7 8 4 2 2" xfId="45288"/>
    <cellStyle name="20% - Accent5 7 8 4 3" xfId="36351"/>
    <cellStyle name="20% - Accent5 7 8 5" xfId="20753"/>
    <cellStyle name="20% - Accent5 7 8 5 2" xfId="38631"/>
    <cellStyle name="20% - Accent5 7 8 6" xfId="29694"/>
    <cellStyle name="20% - Accent5 7 8 7" xfId="53812"/>
    <cellStyle name="20% - Accent5 7 9" xfId="11130"/>
    <cellStyle name="20% - Accent5 7 9 2" xfId="22229"/>
    <cellStyle name="20% - Accent5 7 9 2 2" xfId="40107"/>
    <cellStyle name="20% - Accent5 7 9 3" xfId="31170"/>
    <cellStyle name="20% - Accent5 7 9 4" xfId="47718"/>
    <cellStyle name="20% - Accent5 8" xfId="5435"/>
    <cellStyle name="20% - Accent5 8 2" xfId="5436"/>
    <cellStyle name="20% - Accent5 9" xfId="5437"/>
    <cellStyle name="20% - Accent6" xfId="33" builtinId="50" customBuiltin="1"/>
    <cellStyle name="20% - Accent6 10" xfId="5438"/>
    <cellStyle name="20% - Accent6 10 2" xfId="5439"/>
    <cellStyle name="20% - Accent6 10 3" xfId="5440"/>
    <cellStyle name="20% - Accent6 10 4" xfId="5441"/>
    <cellStyle name="20% - Accent6 10 5" xfId="5442"/>
    <cellStyle name="20% - Accent6 11" xfId="5443"/>
    <cellStyle name="20% - Accent6 11 2" xfId="5444"/>
    <cellStyle name="20% - Accent6 11 3" xfId="5445"/>
    <cellStyle name="20% - Accent6 11 4" xfId="5446"/>
    <cellStyle name="20% - Accent6 11 5" xfId="5447"/>
    <cellStyle name="20% - Accent6 12" xfId="5448"/>
    <cellStyle name="20% - Accent6 12 2" xfId="5449"/>
    <cellStyle name="20% - Accent6 12 3" xfId="5450"/>
    <cellStyle name="20% - Accent6 12 4" xfId="5451"/>
    <cellStyle name="20% - Accent6 12 5" xfId="5452"/>
    <cellStyle name="20% - Accent6 13" xfId="5453"/>
    <cellStyle name="20% - Accent6 14" xfId="5454"/>
    <cellStyle name="20% - Accent6 14 2" xfId="10386"/>
    <cellStyle name="20% - Accent6 14 2 2" xfId="12814"/>
    <cellStyle name="20% - Accent6 14 2 2 2" xfId="23706"/>
    <cellStyle name="20% - Accent6 14 2 2 2 2" xfId="41584"/>
    <cellStyle name="20% - Accent6 14 2 2 3" xfId="32647"/>
    <cellStyle name="20% - Accent6 14 2 2 4" xfId="56210"/>
    <cellStyle name="20% - Accent6 14 2 3" xfId="15033"/>
    <cellStyle name="20% - Accent6 14 2 3 2" xfId="25925"/>
    <cellStyle name="20% - Accent6 14 2 3 2 2" xfId="43803"/>
    <cellStyle name="20% - Accent6 14 2 3 3" xfId="34866"/>
    <cellStyle name="20% - Accent6 14 2 4" xfId="17477"/>
    <cellStyle name="20% - Accent6 14 2 4 2" xfId="28144"/>
    <cellStyle name="20% - Accent6 14 2 4 2 2" xfId="46022"/>
    <cellStyle name="20% - Accent6 14 2 4 3" xfId="37085"/>
    <cellStyle name="20% - Accent6 14 2 5" xfId="21487"/>
    <cellStyle name="20% - Accent6 14 2 5 2" xfId="39365"/>
    <cellStyle name="20% - Accent6 14 2 6" xfId="30428"/>
    <cellStyle name="20% - Accent6 14 2 7" xfId="50876"/>
    <cellStyle name="20% - Accent6 14 3" xfId="9653"/>
    <cellStyle name="20% - Accent6 14 3 2" xfId="12081"/>
    <cellStyle name="20% - Accent6 14 3 2 2" xfId="22973"/>
    <cellStyle name="20% - Accent6 14 3 2 2 2" xfId="40851"/>
    <cellStyle name="20% - Accent6 14 3 2 3" xfId="31914"/>
    <cellStyle name="20% - Accent6 14 3 3" xfId="14300"/>
    <cellStyle name="20% - Accent6 14 3 3 2" xfId="25192"/>
    <cellStyle name="20% - Accent6 14 3 3 2 2" xfId="43070"/>
    <cellStyle name="20% - Accent6 14 3 3 3" xfId="34133"/>
    <cellStyle name="20% - Accent6 14 3 4" xfId="16744"/>
    <cellStyle name="20% - Accent6 14 3 4 2" xfId="27411"/>
    <cellStyle name="20% - Accent6 14 3 4 2 2" xfId="45289"/>
    <cellStyle name="20% - Accent6 14 3 4 3" xfId="36352"/>
    <cellStyle name="20% - Accent6 14 3 5" xfId="20754"/>
    <cellStyle name="20% - Accent6 14 3 5 2" xfId="38632"/>
    <cellStyle name="20% - Accent6 14 3 6" xfId="29695"/>
    <cellStyle name="20% - Accent6 14 3 7" xfId="53815"/>
    <cellStyle name="20% - Accent6 14 4" xfId="11131"/>
    <cellStyle name="20% - Accent6 14 4 2" xfId="22230"/>
    <cellStyle name="20% - Accent6 14 4 2 2" xfId="40108"/>
    <cellStyle name="20% - Accent6 14 4 3" xfId="31171"/>
    <cellStyle name="20% - Accent6 14 4 4" xfId="47719"/>
    <cellStyle name="20% - Accent6 14 5" xfId="13557"/>
    <cellStyle name="20% - Accent6 14 5 2" xfId="24449"/>
    <cellStyle name="20% - Accent6 14 5 2 2" xfId="42327"/>
    <cellStyle name="20% - Accent6 14 5 3" xfId="33390"/>
    <cellStyle name="20% - Accent6 14 6" xfId="15778"/>
    <cellStyle name="20% - Accent6 14 6 2" xfId="26668"/>
    <cellStyle name="20% - Accent6 14 6 2 2" xfId="44546"/>
    <cellStyle name="20% - Accent6 14 6 3" xfId="35609"/>
    <cellStyle name="20% - Accent6 14 7" xfId="20011"/>
    <cellStyle name="20% - Accent6 14 7 2" xfId="37889"/>
    <cellStyle name="20% - Accent6 14 8" xfId="28940"/>
    <cellStyle name="20% - Accent6 14 9" xfId="46901"/>
    <cellStyle name="20% - Accent6 15" xfId="5455"/>
    <cellStyle name="20% - Accent6 16" xfId="5456"/>
    <cellStyle name="20% - Accent6 17" xfId="5457"/>
    <cellStyle name="20% - Accent6 18" xfId="5458"/>
    <cellStyle name="20% - Accent6 19" xfId="5459"/>
    <cellStyle name="20% - Accent6 2" xfId="41"/>
    <cellStyle name="20% - Accent6 2 10" xfId="5461"/>
    <cellStyle name="20% - Accent6 2 10 2" xfId="5462"/>
    <cellStyle name="20% - Accent6 2 10 2 2" xfId="10387"/>
    <cellStyle name="20% - Accent6 2 10 2 2 2" xfId="12815"/>
    <cellStyle name="20% - Accent6 2 10 2 2 2 2" xfId="23707"/>
    <cellStyle name="20% - Accent6 2 10 2 2 2 2 2" xfId="41585"/>
    <cellStyle name="20% - Accent6 2 10 2 2 2 3" xfId="32648"/>
    <cellStyle name="20% - Accent6 2 10 2 2 2 4" xfId="56211"/>
    <cellStyle name="20% - Accent6 2 10 2 2 3" xfId="15034"/>
    <cellStyle name="20% - Accent6 2 10 2 2 3 2" xfId="25926"/>
    <cellStyle name="20% - Accent6 2 10 2 2 3 2 2" xfId="43804"/>
    <cellStyle name="20% - Accent6 2 10 2 2 3 3" xfId="34867"/>
    <cellStyle name="20% - Accent6 2 10 2 2 4" xfId="17478"/>
    <cellStyle name="20% - Accent6 2 10 2 2 4 2" xfId="28145"/>
    <cellStyle name="20% - Accent6 2 10 2 2 4 2 2" xfId="46023"/>
    <cellStyle name="20% - Accent6 2 10 2 2 4 3" xfId="37086"/>
    <cellStyle name="20% - Accent6 2 10 2 2 5" xfId="21488"/>
    <cellStyle name="20% - Accent6 2 10 2 2 5 2" xfId="39366"/>
    <cellStyle name="20% - Accent6 2 10 2 2 6" xfId="30429"/>
    <cellStyle name="20% - Accent6 2 10 2 2 7" xfId="50877"/>
    <cellStyle name="20% - Accent6 2 10 2 3" xfId="9654"/>
    <cellStyle name="20% - Accent6 2 10 2 3 2" xfId="12082"/>
    <cellStyle name="20% - Accent6 2 10 2 3 2 2" xfId="22974"/>
    <cellStyle name="20% - Accent6 2 10 2 3 2 2 2" xfId="40852"/>
    <cellStyle name="20% - Accent6 2 10 2 3 2 3" xfId="31915"/>
    <cellStyle name="20% - Accent6 2 10 2 3 3" xfId="14301"/>
    <cellStyle name="20% - Accent6 2 10 2 3 3 2" xfId="25193"/>
    <cellStyle name="20% - Accent6 2 10 2 3 3 2 2" xfId="43071"/>
    <cellStyle name="20% - Accent6 2 10 2 3 3 3" xfId="34134"/>
    <cellStyle name="20% - Accent6 2 10 2 3 4" xfId="16745"/>
    <cellStyle name="20% - Accent6 2 10 2 3 4 2" xfId="27412"/>
    <cellStyle name="20% - Accent6 2 10 2 3 4 2 2" xfId="45290"/>
    <cellStyle name="20% - Accent6 2 10 2 3 4 3" xfId="36353"/>
    <cellStyle name="20% - Accent6 2 10 2 3 5" xfId="20755"/>
    <cellStyle name="20% - Accent6 2 10 2 3 5 2" xfId="38633"/>
    <cellStyle name="20% - Accent6 2 10 2 3 6" xfId="29696"/>
    <cellStyle name="20% - Accent6 2 10 2 3 7" xfId="53816"/>
    <cellStyle name="20% - Accent6 2 10 2 4" xfId="11132"/>
    <cellStyle name="20% - Accent6 2 10 2 4 2" xfId="22231"/>
    <cellStyle name="20% - Accent6 2 10 2 4 2 2" xfId="40109"/>
    <cellStyle name="20% - Accent6 2 10 2 4 3" xfId="31172"/>
    <cellStyle name="20% - Accent6 2 10 2 4 4" xfId="47720"/>
    <cellStyle name="20% - Accent6 2 10 2 5" xfId="13558"/>
    <cellStyle name="20% - Accent6 2 10 2 5 2" xfId="24450"/>
    <cellStyle name="20% - Accent6 2 10 2 5 2 2" xfId="42328"/>
    <cellStyle name="20% - Accent6 2 10 2 5 3" xfId="33391"/>
    <cellStyle name="20% - Accent6 2 10 2 6" xfId="15779"/>
    <cellStyle name="20% - Accent6 2 10 2 6 2" xfId="26669"/>
    <cellStyle name="20% - Accent6 2 10 2 6 2 2" xfId="44547"/>
    <cellStyle name="20% - Accent6 2 10 2 6 3" xfId="35610"/>
    <cellStyle name="20% - Accent6 2 10 2 7" xfId="20012"/>
    <cellStyle name="20% - Accent6 2 10 2 7 2" xfId="37890"/>
    <cellStyle name="20% - Accent6 2 10 2 8" xfId="28941"/>
    <cellStyle name="20% - Accent6 2 10 2 9" xfId="46902"/>
    <cellStyle name="20% - Accent6 2 10 3" xfId="5463"/>
    <cellStyle name="20% - Accent6 2 10 3 2" xfId="10388"/>
    <cellStyle name="20% - Accent6 2 10 3 2 2" xfId="12816"/>
    <cellStyle name="20% - Accent6 2 10 3 2 2 2" xfId="23708"/>
    <cellStyle name="20% - Accent6 2 10 3 2 2 2 2" xfId="41586"/>
    <cellStyle name="20% - Accent6 2 10 3 2 2 3" xfId="32649"/>
    <cellStyle name="20% - Accent6 2 10 3 2 2 4" xfId="56212"/>
    <cellStyle name="20% - Accent6 2 10 3 2 3" xfId="15035"/>
    <cellStyle name="20% - Accent6 2 10 3 2 3 2" xfId="25927"/>
    <cellStyle name="20% - Accent6 2 10 3 2 3 2 2" xfId="43805"/>
    <cellStyle name="20% - Accent6 2 10 3 2 3 3" xfId="34868"/>
    <cellStyle name="20% - Accent6 2 10 3 2 4" xfId="17479"/>
    <cellStyle name="20% - Accent6 2 10 3 2 4 2" xfId="28146"/>
    <cellStyle name="20% - Accent6 2 10 3 2 4 2 2" xfId="46024"/>
    <cellStyle name="20% - Accent6 2 10 3 2 4 3" xfId="37087"/>
    <cellStyle name="20% - Accent6 2 10 3 2 5" xfId="21489"/>
    <cellStyle name="20% - Accent6 2 10 3 2 5 2" xfId="39367"/>
    <cellStyle name="20% - Accent6 2 10 3 2 6" xfId="30430"/>
    <cellStyle name="20% - Accent6 2 10 3 2 7" xfId="50878"/>
    <cellStyle name="20% - Accent6 2 10 3 3" xfId="9655"/>
    <cellStyle name="20% - Accent6 2 10 3 3 2" xfId="12083"/>
    <cellStyle name="20% - Accent6 2 10 3 3 2 2" xfId="22975"/>
    <cellStyle name="20% - Accent6 2 10 3 3 2 2 2" xfId="40853"/>
    <cellStyle name="20% - Accent6 2 10 3 3 2 3" xfId="31916"/>
    <cellStyle name="20% - Accent6 2 10 3 3 3" xfId="14302"/>
    <cellStyle name="20% - Accent6 2 10 3 3 3 2" xfId="25194"/>
    <cellStyle name="20% - Accent6 2 10 3 3 3 2 2" xfId="43072"/>
    <cellStyle name="20% - Accent6 2 10 3 3 3 3" xfId="34135"/>
    <cellStyle name="20% - Accent6 2 10 3 3 4" xfId="16746"/>
    <cellStyle name="20% - Accent6 2 10 3 3 4 2" xfId="27413"/>
    <cellStyle name="20% - Accent6 2 10 3 3 4 2 2" xfId="45291"/>
    <cellStyle name="20% - Accent6 2 10 3 3 4 3" xfId="36354"/>
    <cellStyle name="20% - Accent6 2 10 3 3 5" xfId="20756"/>
    <cellStyle name="20% - Accent6 2 10 3 3 5 2" xfId="38634"/>
    <cellStyle name="20% - Accent6 2 10 3 3 6" xfId="29697"/>
    <cellStyle name="20% - Accent6 2 10 3 3 7" xfId="53817"/>
    <cellStyle name="20% - Accent6 2 10 3 4" xfId="11133"/>
    <cellStyle name="20% - Accent6 2 10 3 4 2" xfId="22232"/>
    <cellStyle name="20% - Accent6 2 10 3 4 2 2" xfId="40110"/>
    <cellStyle name="20% - Accent6 2 10 3 4 3" xfId="31173"/>
    <cellStyle name="20% - Accent6 2 10 3 4 4" xfId="47721"/>
    <cellStyle name="20% - Accent6 2 10 3 5" xfId="13559"/>
    <cellStyle name="20% - Accent6 2 10 3 5 2" xfId="24451"/>
    <cellStyle name="20% - Accent6 2 10 3 5 2 2" xfId="42329"/>
    <cellStyle name="20% - Accent6 2 10 3 5 3" xfId="33392"/>
    <cellStyle name="20% - Accent6 2 10 3 6" xfId="15780"/>
    <cellStyle name="20% - Accent6 2 10 3 6 2" xfId="26670"/>
    <cellStyle name="20% - Accent6 2 10 3 6 2 2" xfId="44548"/>
    <cellStyle name="20% - Accent6 2 10 3 6 3" xfId="35611"/>
    <cellStyle name="20% - Accent6 2 10 3 7" xfId="20013"/>
    <cellStyle name="20% - Accent6 2 10 3 7 2" xfId="37891"/>
    <cellStyle name="20% - Accent6 2 10 3 8" xfId="28942"/>
    <cellStyle name="20% - Accent6 2 10 3 9" xfId="46903"/>
    <cellStyle name="20% - Accent6 2 10 4" xfId="5464"/>
    <cellStyle name="20% - Accent6 2 10 4 2" xfId="10389"/>
    <cellStyle name="20% - Accent6 2 10 4 2 2" xfId="12817"/>
    <cellStyle name="20% - Accent6 2 10 4 2 2 2" xfId="23709"/>
    <cellStyle name="20% - Accent6 2 10 4 2 2 2 2" xfId="41587"/>
    <cellStyle name="20% - Accent6 2 10 4 2 2 3" xfId="32650"/>
    <cellStyle name="20% - Accent6 2 10 4 2 2 4" xfId="56213"/>
    <cellStyle name="20% - Accent6 2 10 4 2 3" xfId="15036"/>
    <cellStyle name="20% - Accent6 2 10 4 2 3 2" xfId="25928"/>
    <cellStyle name="20% - Accent6 2 10 4 2 3 2 2" xfId="43806"/>
    <cellStyle name="20% - Accent6 2 10 4 2 3 3" xfId="34869"/>
    <cellStyle name="20% - Accent6 2 10 4 2 4" xfId="17480"/>
    <cellStyle name="20% - Accent6 2 10 4 2 4 2" xfId="28147"/>
    <cellStyle name="20% - Accent6 2 10 4 2 4 2 2" xfId="46025"/>
    <cellStyle name="20% - Accent6 2 10 4 2 4 3" xfId="37088"/>
    <cellStyle name="20% - Accent6 2 10 4 2 5" xfId="21490"/>
    <cellStyle name="20% - Accent6 2 10 4 2 5 2" xfId="39368"/>
    <cellStyle name="20% - Accent6 2 10 4 2 6" xfId="30431"/>
    <cellStyle name="20% - Accent6 2 10 4 2 7" xfId="50879"/>
    <cellStyle name="20% - Accent6 2 10 4 3" xfId="9656"/>
    <cellStyle name="20% - Accent6 2 10 4 3 2" xfId="12084"/>
    <cellStyle name="20% - Accent6 2 10 4 3 2 2" xfId="22976"/>
    <cellStyle name="20% - Accent6 2 10 4 3 2 2 2" xfId="40854"/>
    <cellStyle name="20% - Accent6 2 10 4 3 2 3" xfId="31917"/>
    <cellStyle name="20% - Accent6 2 10 4 3 3" xfId="14303"/>
    <cellStyle name="20% - Accent6 2 10 4 3 3 2" xfId="25195"/>
    <cellStyle name="20% - Accent6 2 10 4 3 3 2 2" xfId="43073"/>
    <cellStyle name="20% - Accent6 2 10 4 3 3 3" xfId="34136"/>
    <cellStyle name="20% - Accent6 2 10 4 3 4" xfId="16747"/>
    <cellStyle name="20% - Accent6 2 10 4 3 4 2" xfId="27414"/>
    <cellStyle name="20% - Accent6 2 10 4 3 4 2 2" xfId="45292"/>
    <cellStyle name="20% - Accent6 2 10 4 3 4 3" xfId="36355"/>
    <cellStyle name="20% - Accent6 2 10 4 3 5" xfId="20757"/>
    <cellStyle name="20% - Accent6 2 10 4 3 5 2" xfId="38635"/>
    <cellStyle name="20% - Accent6 2 10 4 3 6" xfId="29698"/>
    <cellStyle name="20% - Accent6 2 10 4 3 7" xfId="53818"/>
    <cellStyle name="20% - Accent6 2 10 4 4" xfId="11134"/>
    <cellStyle name="20% - Accent6 2 10 4 4 2" xfId="22233"/>
    <cellStyle name="20% - Accent6 2 10 4 4 2 2" xfId="40111"/>
    <cellStyle name="20% - Accent6 2 10 4 4 3" xfId="31174"/>
    <cellStyle name="20% - Accent6 2 10 4 4 4" xfId="47722"/>
    <cellStyle name="20% - Accent6 2 10 4 5" xfId="13560"/>
    <cellStyle name="20% - Accent6 2 10 4 5 2" xfId="24452"/>
    <cellStyle name="20% - Accent6 2 10 4 5 2 2" xfId="42330"/>
    <cellStyle name="20% - Accent6 2 10 4 5 3" xfId="33393"/>
    <cellStyle name="20% - Accent6 2 10 4 6" xfId="15781"/>
    <cellStyle name="20% - Accent6 2 10 4 6 2" xfId="26671"/>
    <cellStyle name="20% - Accent6 2 10 4 6 2 2" xfId="44549"/>
    <cellStyle name="20% - Accent6 2 10 4 6 3" xfId="35612"/>
    <cellStyle name="20% - Accent6 2 10 4 7" xfId="20014"/>
    <cellStyle name="20% - Accent6 2 10 4 7 2" xfId="37892"/>
    <cellStyle name="20% - Accent6 2 10 4 8" xfId="28943"/>
    <cellStyle name="20% - Accent6 2 10 4 9" xfId="46904"/>
    <cellStyle name="20% - Accent6 2 10 5" xfId="5465"/>
    <cellStyle name="20% - Accent6 2 10 5 2" xfId="10390"/>
    <cellStyle name="20% - Accent6 2 10 5 2 2" xfId="12818"/>
    <cellStyle name="20% - Accent6 2 10 5 2 2 2" xfId="23710"/>
    <cellStyle name="20% - Accent6 2 10 5 2 2 2 2" xfId="41588"/>
    <cellStyle name="20% - Accent6 2 10 5 2 2 3" xfId="32651"/>
    <cellStyle name="20% - Accent6 2 10 5 2 2 4" xfId="56214"/>
    <cellStyle name="20% - Accent6 2 10 5 2 3" xfId="15037"/>
    <cellStyle name="20% - Accent6 2 10 5 2 3 2" xfId="25929"/>
    <cellStyle name="20% - Accent6 2 10 5 2 3 2 2" xfId="43807"/>
    <cellStyle name="20% - Accent6 2 10 5 2 3 3" xfId="34870"/>
    <cellStyle name="20% - Accent6 2 10 5 2 4" xfId="17481"/>
    <cellStyle name="20% - Accent6 2 10 5 2 4 2" xfId="28148"/>
    <cellStyle name="20% - Accent6 2 10 5 2 4 2 2" xfId="46026"/>
    <cellStyle name="20% - Accent6 2 10 5 2 4 3" xfId="37089"/>
    <cellStyle name="20% - Accent6 2 10 5 2 5" xfId="21491"/>
    <cellStyle name="20% - Accent6 2 10 5 2 5 2" xfId="39369"/>
    <cellStyle name="20% - Accent6 2 10 5 2 6" xfId="30432"/>
    <cellStyle name="20% - Accent6 2 10 5 2 7" xfId="50880"/>
    <cellStyle name="20% - Accent6 2 10 5 3" xfId="9657"/>
    <cellStyle name="20% - Accent6 2 10 5 3 2" xfId="12085"/>
    <cellStyle name="20% - Accent6 2 10 5 3 2 2" xfId="22977"/>
    <cellStyle name="20% - Accent6 2 10 5 3 2 2 2" xfId="40855"/>
    <cellStyle name="20% - Accent6 2 10 5 3 2 3" xfId="31918"/>
    <cellStyle name="20% - Accent6 2 10 5 3 3" xfId="14304"/>
    <cellStyle name="20% - Accent6 2 10 5 3 3 2" xfId="25196"/>
    <cellStyle name="20% - Accent6 2 10 5 3 3 2 2" xfId="43074"/>
    <cellStyle name="20% - Accent6 2 10 5 3 3 3" xfId="34137"/>
    <cellStyle name="20% - Accent6 2 10 5 3 4" xfId="16748"/>
    <cellStyle name="20% - Accent6 2 10 5 3 4 2" xfId="27415"/>
    <cellStyle name="20% - Accent6 2 10 5 3 4 2 2" xfId="45293"/>
    <cellStyle name="20% - Accent6 2 10 5 3 4 3" xfId="36356"/>
    <cellStyle name="20% - Accent6 2 10 5 3 5" xfId="20758"/>
    <cellStyle name="20% - Accent6 2 10 5 3 5 2" xfId="38636"/>
    <cellStyle name="20% - Accent6 2 10 5 3 6" xfId="29699"/>
    <cellStyle name="20% - Accent6 2 10 5 3 7" xfId="53819"/>
    <cellStyle name="20% - Accent6 2 10 5 4" xfId="11135"/>
    <cellStyle name="20% - Accent6 2 10 5 4 2" xfId="22234"/>
    <cellStyle name="20% - Accent6 2 10 5 4 2 2" xfId="40112"/>
    <cellStyle name="20% - Accent6 2 10 5 4 3" xfId="31175"/>
    <cellStyle name="20% - Accent6 2 10 5 4 4" xfId="47723"/>
    <cellStyle name="20% - Accent6 2 10 5 5" xfId="13561"/>
    <cellStyle name="20% - Accent6 2 10 5 5 2" xfId="24453"/>
    <cellStyle name="20% - Accent6 2 10 5 5 2 2" xfId="42331"/>
    <cellStyle name="20% - Accent6 2 10 5 5 3" xfId="33394"/>
    <cellStyle name="20% - Accent6 2 10 5 6" xfId="15782"/>
    <cellStyle name="20% - Accent6 2 10 5 6 2" xfId="26672"/>
    <cellStyle name="20% - Accent6 2 10 5 6 2 2" xfId="44550"/>
    <cellStyle name="20% - Accent6 2 10 5 6 3" xfId="35613"/>
    <cellStyle name="20% - Accent6 2 10 5 7" xfId="20015"/>
    <cellStyle name="20% - Accent6 2 10 5 7 2" xfId="37893"/>
    <cellStyle name="20% - Accent6 2 10 5 8" xfId="28944"/>
    <cellStyle name="20% - Accent6 2 10 5 9" xfId="46905"/>
    <cellStyle name="20% - Accent6 2 11" xfId="5466"/>
    <cellStyle name="20% - Accent6 2 11 2" xfId="10391"/>
    <cellStyle name="20% - Accent6 2 11 2 2" xfId="12819"/>
    <cellStyle name="20% - Accent6 2 11 2 2 2" xfId="23711"/>
    <cellStyle name="20% - Accent6 2 11 2 2 2 2" xfId="41589"/>
    <cellStyle name="20% - Accent6 2 11 2 2 3" xfId="32652"/>
    <cellStyle name="20% - Accent6 2 11 2 2 4" xfId="56215"/>
    <cellStyle name="20% - Accent6 2 11 2 3" xfId="15038"/>
    <cellStyle name="20% - Accent6 2 11 2 3 2" xfId="25930"/>
    <cellStyle name="20% - Accent6 2 11 2 3 2 2" xfId="43808"/>
    <cellStyle name="20% - Accent6 2 11 2 3 3" xfId="34871"/>
    <cellStyle name="20% - Accent6 2 11 2 4" xfId="17482"/>
    <cellStyle name="20% - Accent6 2 11 2 4 2" xfId="28149"/>
    <cellStyle name="20% - Accent6 2 11 2 4 2 2" xfId="46027"/>
    <cellStyle name="20% - Accent6 2 11 2 4 3" xfId="37090"/>
    <cellStyle name="20% - Accent6 2 11 2 5" xfId="21492"/>
    <cellStyle name="20% - Accent6 2 11 2 5 2" xfId="39370"/>
    <cellStyle name="20% - Accent6 2 11 2 6" xfId="30433"/>
    <cellStyle name="20% - Accent6 2 11 2 7" xfId="50881"/>
    <cellStyle name="20% - Accent6 2 11 3" xfId="9658"/>
    <cellStyle name="20% - Accent6 2 11 3 2" xfId="12086"/>
    <cellStyle name="20% - Accent6 2 11 3 2 2" xfId="22978"/>
    <cellStyle name="20% - Accent6 2 11 3 2 2 2" xfId="40856"/>
    <cellStyle name="20% - Accent6 2 11 3 2 3" xfId="31919"/>
    <cellStyle name="20% - Accent6 2 11 3 3" xfId="14305"/>
    <cellStyle name="20% - Accent6 2 11 3 3 2" xfId="25197"/>
    <cellStyle name="20% - Accent6 2 11 3 3 2 2" xfId="43075"/>
    <cellStyle name="20% - Accent6 2 11 3 3 3" xfId="34138"/>
    <cellStyle name="20% - Accent6 2 11 3 4" xfId="16749"/>
    <cellStyle name="20% - Accent6 2 11 3 4 2" xfId="27416"/>
    <cellStyle name="20% - Accent6 2 11 3 4 2 2" xfId="45294"/>
    <cellStyle name="20% - Accent6 2 11 3 4 3" xfId="36357"/>
    <cellStyle name="20% - Accent6 2 11 3 5" xfId="20759"/>
    <cellStyle name="20% - Accent6 2 11 3 5 2" xfId="38637"/>
    <cellStyle name="20% - Accent6 2 11 3 6" xfId="29700"/>
    <cellStyle name="20% - Accent6 2 11 3 7" xfId="53820"/>
    <cellStyle name="20% - Accent6 2 11 4" xfId="11136"/>
    <cellStyle name="20% - Accent6 2 11 4 2" xfId="22235"/>
    <cellStyle name="20% - Accent6 2 11 4 2 2" xfId="40113"/>
    <cellStyle name="20% - Accent6 2 11 4 3" xfId="31176"/>
    <cellStyle name="20% - Accent6 2 11 4 4" xfId="47724"/>
    <cellStyle name="20% - Accent6 2 11 5" xfId="13562"/>
    <cellStyle name="20% - Accent6 2 11 5 2" xfId="24454"/>
    <cellStyle name="20% - Accent6 2 11 5 2 2" xfId="42332"/>
    <cellStyle name="20% - Accent6 2 11 5 3" xfId="33395"/>
    <cellStyle name="20% - Accent6 2 11 6" xfId="15783"/>
    <cellStyle name="20% - Accent6 2 11 6 2" xfId="26673"/>
    <cellStyle name="20% - Accent6 2 11 6 2 2" xfId="44551"/>
    <cellStyle name="20% - Accent6 2 11 6 3" xfId="35614"/>
    <cellStyle name="20% - Accent6 2 11 7" xfId="20016"/>
    <cellStyle name="20% - Accent6 2 11 7 2" xfId="37894"/>
    <cellStyle name="20% - Accent6 2 11 8" xfId="28945"/>
    <cellStyle name="20% - Accent6 2 11 9" xfId="46906"/>
    <cellStyle name="20% - Accent6 2 12" xfId="5467"/>
    <cellStyle name="20% - Accent6 2 13" xfId="5468"/>
    <cellStyle name="20% - Accent6 2 14" xfId="5469"/>
    <cellStyle name="20% - Accent6 2 15" xfId="5470"/>
    <cellStyle name="20% - Accent6 2 15 2" xfId="10392"/>
    <cellStyle name="20% - Accent6 2 15 2 2" xfId="12820"/>
    <cellStyle name="20% - Accent6 2 15 2 2 2" xfId="23712"/>
    <cellStyle name="20% - Accent6 2 15 2 2 2 2" xfId="41590"/>
    <cellStyle name="20% - Accent6 2 15 2 2 3" xfId="32653"/>
    <cellStyle name="20% - Accent6 2 15 2 2 4" xfId="56216"/>
    <cellStyle name="20% - Accent6 2 15 2 3" xfId="15039"/>
    <cellStyle name="20% - Accent6 2 15 2 3 2" xfId="25931"/>
    <cellStyle name="20% - Accent6 2 15 2 3 2 2" xfId="43809"/>
    <cellStyle name="20% - Accent6 2 15 2 3 3" xfId="34872"/>
    <cellStyle name="20% - Accent6 2 15 2 4" xfId="17483"/>
    <cellStyle name="20% - Accent6 2 15 2 4 2" xfId="28150"/>
    <cellStyle name="20% - Accent6 2 15 2 4 2 2" xfId="46028"/>
    <cellStyle name="20% - Accent6 2 15 2 4 3" xfId="37091"/>
    <cellStyle name="20% - Accent6 2 15 2 5" xfId="21493"/>
    <cellStyle name="20% - Accent6 2 15 2 5 2" xfId="39371"/>
    <cellStyle name="20% - Accent6 2 15 2 6" xfId="30434"/>
    <cellStyle name="20% - Accent6 2 15 2 7" xfId="50882"/>
    <cellStyle name="20% - Accent6 2 15 3" xfId="9659"/>
    <cellStyle name="20% - Accent6 2 15 3 2" xfId="12087"/>
    <cellStyle name="20% - Accent6 2 15 3 2 2" xfId="22979"/>
    <cellStyle name="20% - Accent6 2 15 3 2 2 2" xfId="40857"/>
    <cellStyle name="20% - Accent6 2 15 3 2 3" xfId="31920"/>
    <cellStyle name="20% - Accent6 2 15 3 3" xfId="14306"/>
    <cellStyle name="20% - Accent6 2 15 3 3 2" xfId="25198"/>
    <cellStyle name="20% - Accent6 2 15 3 3 2 2" xfId="43076"/>
    <cellStyle name="20% - Accent6 2 15 3 3 3" xfId="34139"/>
    <cellStyle name="20% - Accent6 2 15 3 4" xfId="16750"/>
    <cellStyle name="20% - Accent6 2 15 3 4 2" xfId="27417"/>
    <cellStyle name="20% - Accent6 2 15 3 4 2 2" xfId="45295"/>
    <cellStyle name="20% - Accent6 2 15 3 4 3" xfId="36358"/>
    <cellStyle name="20% - Accent6 2 15 3 5" xfId="20760"/>
    <cellStyle name="20% - Accent6 2 15 3 5 2" xfId="38638"/>
    <cellStyle name="20% - Accent6 2 15 3 6" xfId="29701"/>
    <cellStyle name="20% - Accent6 2 15 3 7" xfId="53821"/>
    <cellStyle name="20% - Accent6 2 15 4" xfId="11137"/>
    <cellStyle name="20% - Accent6 2 15 4 2" xfId="22236"/>
    <cellStyle name="20% - Accent6 2 15 4 2 2" xfId="40114"/>
    <cellStyle name="20% - Accent6 2 15 4 3" xfId="31177"/>
    <cellStyle name="20% - Accent6 2 15 4 4" xfId="47725"/>
    <cellStyle name="20% - Accent6 2 15 5" xfId="13563"/>
    <cellStyle name="20% - Accent6 2 15 5 2" xfId="24455"/>
    <cellStyle name="20% - Accent6 2 15 5 2 2" xfId="42333"/>
    <cellStyle name="20% - Accent6 2 15 5 3" xfId="33396"/>
    <cellStyle name="20% - Accent6 2 15 6" xfId="15784"/>
    <cellStyle name="20% - Accent6 2 15 6 2" xfId="26674"/>
    <cellStyle name="20% - Accent6 2 15 6 2 2" xfId="44552"/>
    <cellStyle name="20% - Accent6 2 15 6 3" xfId="35615"/>
    <cellStyle name="20% - Accent6 2 15 7" xfId="20017"/>
    <cellStyle name="20% - Accent6 2 15 7 2" xfId="37895"/>
    <cellStyle name="20% - Accent6 2 15 8" xfId="28946"/>
    <cellStyle name="20% - Accent6 2 15 9" xfId="46907"/>
    <cellStyle name="20% - Accent6 2 16" xfId="5471"/>
    <cellStyle name="20% - Accent6 2 17" xfId="5460"/>
    <cellStyle name="20% - Accent6 2 18" xfId="56790"/>
    <cellStyle name="20% - Accent6 2 2" xfId="265"/>
    <cellStyle name="20% - Accent6 2 2 10" xfId="10393"/>
    <cellStyle name="20% - Accent6 2 2 10 2" xfId="12821"/>
    <cellStyle name="20% - Accent6 2 2 10 2 2" xfId="23713"/>
    <cellStyle name="20% - Accent6 2 2 10 2 2 2" xfId="41591"/>
    <cellStyle name="20% - Accent6 2 2 10 2 3" xfId="32654"/>
    <cellStyle name="20% - Accent6 2 2 10 2 4" xfId="56217"/>
    <cellStyle name="20% - Accent6 2 2 10 3" xfId="15040"/>
    <cellStyle name="20% - Accent6 2 2 10 3 2" xfId="25932"/>
    <cellStyle name="20% - Accent6 2 2 10 3 2 2" xfId="43810"/>
    <cellStyle name="20% - Accent6 2 2 10 3 3" xfId="34873"/>
    <cellStyle name="20% - Accent6 2 2 10 4" xfId="17484"/>
    <cellStyle name="20% - Accent6 2 2 10 4 2" xfId="28151"/>
    <cellStyle name="20% - Accent6 2 2 10 4 2 2" xfId="46029"/>
    <cellStyle name="20% - Accent6 2 2 10 4 3" xfId="37092"/>
    <cellStyle name="20% - Accent6 2 2 10 5" xfId="21494"/>
    <cellStyle name="20% - Accent6 2 2 10 5 2" xfId="39372"/>
    <cellStyle name="20% - Accent6 2 2 10 6" xfId="30435"/>
    <cellStyle name="20% - Accent6 2 2 10 7" xfId="50883"/>
    <cellStyle name="20% - Accent6 2 2 11" xfId="9660"/>
    <cellStyle name="20% - Accent6 2 2 11 2" xfId="12088"/>
    <cellStyle name="20% - Accent6 2 2 11 2 2" xfId="22980"/>
    <cellStyle name="20% - Accent6 2 2 11 2 2 2" xfId="40858"/>
    <cellStyle name="20% - Accent6 2 2 11 2 3" xfId="31921"/>
    <cellStyle name="20% - Accent6 2 2 11 3" xfId="14307"/>
    <cellStyle name="20% - Accent6 2 2 11 3 2" xfId="25199"/>
    <cellStyle name="20% - Accent6 2 2 11 3 2 2" xfId="43077"/>
    <cellStyle name="20% - Accent6 2 2 11 3 3" xfId="34140"/>
    <cellStyle name="20% - Accent6 2 2 11 4" xfId="16751"/>
    <cellStyle name="20% - Accent6 2 2 11 4 2" xfId="27418"/>
    <cellStyle name="20% - Accent6 2 2 11 4 2 2" xfId="45296"/>
    <cellStyle name="20% - Accent6 2 2 11 4 3" xfId="36359"/>
    <cellStyle name="20% - Accent6 2 2 11 5" xfId="20761"/>
    <cellStyle name="20% - Accent6 2 2 11 5 2" xfId="38639"/>
    <cellStyle name="20% - Accent6 2 2 11 6" xfId="29702"/>
    <cellStyle name="20% - Accent6 2 2 11 7" xfId="53822"/>
    <cellStyle name="20% - Accent6 2 2 12" xfId="11138"/>
    <cellStyle name="20% - Accent6 2 2 12 2" xfId="22237"/>
    <cellStyle name="20% - Accent6 2 2 12 2 2" xfId="40115"/>
    <cellStyle name="20% - Accent6 2 2 12 3" xfId="31178"/>
    <cellStyle name="20% - Accent6 2 2 12 4" xfId="47726"/>
    <cellStyle name="20% - Accent6 2 2 13" xfId="13564"/>
    <cellStyle name="20% - Accent6 2 2 13 2" xfId="24456"/>
    <cellStyle name="20% - Accent6 2 2 13 2 2" xfId="42334"/>
    <cellStyle name="20% - Accent6 2 2 13 3" xfId="33397"/>
    <cellStyle name="20% - Accent6 2 2 13 4" xfId="56692"/>
    <cellStyle name="20% - Accent6 2 2 14" xfId="15785"/>
    <cellStyle name="20% - Accent6 2 2 14 2" xfId="26675"/>
    <cellStyle name="20% - Accent6 2 2 14 2 2" xfId="44553"/>
    <cellStyle name="20% - Accent6 2 2 14 3" xfId="35616"/>
    <cellStyle name="20% - Accent6 2 2 15" xfId="20018"/>
    <cellStyle name="20% - Accent6 2 2 15 2" xfId="37896"/>
    <cellStyle name="20% - Accent6 2 2 16" xfId="28947"/>
    <cellStyle name="20% - Accent6 2 2 17" xfId="46908"/>
    <cellStyle name="20% - Accent6 2 2 2" xfId="5472"/>
    <cellStyle name="20% - Accent6 2 2 2 2" xfId="10394"/>
    <cellStyle name="20% - Accent6 2 2 2 2 2" xfId="12822"/>
    <cellStyle name="20% - Accent6 2 2 2 2 2 2" xfId="23714"/>
    <cellStyle name="20% - Accent6 2 2 2 2 2 2 2" xfId="41592"/>
    <cellStyle name="20% - Accent6 2 2 2 2 2 3" xfId="32655"/>
    <cellStyle name="20% - Accent6 2 2 2 2 2 4" xfId="56218"/>
    <cellStyle name="20% - Accent6 2 2 2 2 3" xfId="15041"/>
    <cellStyle name="20% - Accent6 2 2 2 2 3 2" xfId="25933"/>
    <cellStyle name="20% - Accent6 2 2 2 2 3 2 2" xfId="43811"/>
    <cellStyle name="20% - Accent6 2 2 2 2 3 3" xfId="34874"/>
    <cellStyle name="20% - Accent6 2 2 2 2 4" xfId="17485"/>
    <cellStyle name="20% - Accent6 2 2 2 2 4 2" xfId="28152"/>
    <cellStyle name="20% - Accent6 2 2 2 2 4 2 2" xfId="46030"/>
    <cellStyle name="20% - Accent6 2 2 2 2 4 3" xfId="37093"/>
    <cellStyle name="20% - Accent6 2 2 2 2 5" xfId="21495"/>
    <cellStyle name="20% - Accent6 2 2 2 2 5 2" xfId="39373"/>
    <cellStyle name="20% - Accent6 2 2 2 2 6" xfId="30436"/>
    <cellStyle name="20% - Accent6 2 2 2 2 7" xfId="50884"/>
    <cellStyle name="20% - Accent6 2 2 2 3" xfId="9661"/>
    <cellStyle name="20% - Accent6 2 2 2 3 2" xfId="12089"/>
    <cellStyle name="20% - Accent6 2 2 2 3 2 2" xfId="22981"/>
    <cellStyle name="20% - Accent6 2 2 2 3 2 2 2" xfId="40859"/>
    <cellStyle name="20% - Accent6 2 2 2 3 2 3" xfId="31922"/>
    <cellStyle name="20% - Accent6 2 2 2 3 3" xfId="14308"/>
    <cellStyle name="20% - Accent6 2 2 2 3 3 2" xfId="25200"/>
    <cellStyle name="20% - Accent6 2 2 2 3 3 2 2" xfId="43078"/>
    <cellStyle name="20% - Accent6 2 2 2 3 3 3" xfId="34141"/>
    <cellStyle name="20% - Accent6 2 2 2 3 4" xfId="16752"/>
    <cellStyle name="20% - Accent6 2 2 2 3 4 2" xfId="27419"/>
    <cellStyle name="20% - Accent6 2 2 2 3 4 2 2" xfId="45297"/>
    <cellStyle name="20% - Accent6 2 2 2 3 4 3" xfId="36360"/>
    <cellStyle name="20% - Accent6 2 2 2 3 5" xfId="20762"/>
    <cellStyle name="20% - Accent6 2 2 2 3 5 2" xfId="38640"/>
    <cellStyle name="20% - Accent6 2 2 2 3 6" xfId="29703"/>
    <cellStyle name="20% - Accent6 2 2 2 3 7" xfId="53823"/>
    <cellStyle name="20% - Accent6 2 2 2 4" xfId="11139"/>
    <cellStyle name="20% - Accent6 2 2 2 4 2" xfId="22238"/>
    <cellStyle name="20% - Accent6 2 2 2 4 2 2" xfId="40116"/>
    <cellStyle name="20% - Accent6 2 2 2 4 3" xfId="31179"/>
    <cellStyle name="20% - Accent6 2 2 2 4 4" xfId="47727"/>
    <cellStyle name="20% - Accent6 2 2 2 5" xfId="13565"/>
    <cellStyle name="20% - Accent6 2 2 2 5 2" xfId="24457"/>
    <cellStyle name="20% - Accent6 2 2 2 5 2 2" xfId="42335"/>
    <cellStyle name="20% - Accent6 2 2 2 5 3" xfId="33398"/>
    <cellStyle name="20% - Accent6 2 2 2 6" xfId="15786"/>
    <cellStyle name="20% - Accent6 2 2 2 6 2" xfId="26676"/>
    <cellStyle name="20% - Accent6 2 2 2 6 2 2" xfId="44554"/>
    <cellStyle name="20% - Accent6 2 2 2 6 3" xfId="35617"/>
    <cellStyle name="20% - Accent6 2 2 2 7" xfId="20019"/>
    <cellStyle name="20% - Accent6 2 2 2 7 2" xfId="37897"/>
    <cellStyle name="20% - Accent6 2 2 2 8" xfId="28948"/>
    <cellStyle name="20% - Accent6 2 2 2 9" xfId="46909"/>
    <cellStyle name="20% - Accent6 2 2 3" xfId="5473"/>
    <cellStyle name="20% - Accent6 2 2 3 2" xfId="10395"/>
    <cellStyle name="20% - Accent6 2 2 3 2 2" xfId="12823"/>
    <cellStyle name="20% - Accent6 2 2 3 2 2 2" xfId="23715"/>
    <cellStyle name="20% - Accent6 2 2 3 2 2 2 2" xfId="41593"/>
    <cellStyle name="20% - Accent6 2 2 3 2 2 3" xfId="32656"/>
    <cellStyle name="20% - Accent6 2 2 3 2 2 4" xfId="56219"/>
    <cellStyle name="20% - Accent6 2 2 3 2 3" xfId="15042"/>
    <cellStyle name="20% - Accent6 2 2 3 2 3 2" xfId="25934"/>
    <cellStyle name="20% - Accent6 2 2 3 2 3 2 2" xfId="43812"/>
    <cellStyle name="20% - Accent6 2 2 3 2 3 3" xfId="34875"/>
    <cellStyle name="20% - Accent6 2 2 3 2 4" xfId="17486"/>
    <cellStyle name="20% - Accent6 2 2 3 2 4 2" xfId="28153"/>
    <cellStyle name="20% - Accent6 2 2 3 2 4 2 2" xfId="46031"/>
    <cellStyle name="20% - Accent6 2 2 3 2 4 3" xfId="37094"/>
    <cellStyle name="20% - Accent6 2 2 3 2 5" xfId="21496"/>
    <cellStyle name="20% - Accent6 2 2 3 2 5 2" xfId="39374"/>
    <cellStyle name="20% - Accent6 2 2 3 2 6" xfId="30437"/>
    <cellStyle name="20% - Accent6 2 2 3 2 7" xfId="50885"/>
    <cellStyle name="20% - Accent6 2 2 3 3" xfId="9662"/>
    <cellStyle name="20% - Accent6 2 2 3 3 2" xfId="12090"/>
    <cellStyle name="20% - Accent6 2 2 3 3 2 2" xfId="22982"/>
    <cellStyle name="20% - Accent6 2 2 3 3 2 2 2" xfId="40860"/>
    <cellStyle name="20% - Accent6 2 2 3 3 2 3" xfId="31923"/>
    <cellStyle name="20% - Accent6 2 2 3 3 3" xfId="14309"/>
    <cellStyle name="20% - Accent6 2 2 3 3 3 2" xfId="25201"/>
    <cellStyle name="20% - Accent6 2 2 3 3 3 2 2" xfId="43079"/>
    <cellStyle name="20% - Accent6 2 2 3 3 3 3" xfId="34142"/>
    <cellStyle name="20% - Accent6 2 2 3 3 4" xfId="16753"/>
    <cellStyle name="20% - Accent6 2 2 3 3 4 2" xfId="27420"/>
    <cellStyle name="20% - Accent6 2 2 3 3 4 2 2" xfId="45298"/>
    <cellStyle name="20% - Accent6 2 2 3 3 4 3" xfId="36361"/>
    <cellStyle name="20% - Accent6 2 2 3 3 5" xfId="20763"/>
    <cellStyle name="20% - Accent6 2 2 3 3 5 2" xfId="38641"/>
    <cellStyle name="20% - Accent6 2 2 3 3 6" xfId="29704"/>
    <cellStyle name="20% - Accent6 2 2 3 3 7" xfId="53824"/>
    <cellStyle name="20% - Accent6 2 2 3 4" xfId="11140"/>
    <cellStyle name="20% - Accent6 2 2 3 4 2" xfId="22239"/>
    <cellStyle name="20% - Accent6 2 2 3 4 2 2" xfId="40117"/>
    <cellStyle name="20% - Accent6 2 2 3 4 3" xfId="31180"/>
    <cellStyle name="20% - Accent6 2 2 3 4 4" xfId="47728"/>
    <cellStyle name="20% - Accent6 2 2 3 5" xfId="13566"/>
    <cellStyle name="20% - Accent6 2 2 3 5 2" xfId="24458"/>
    <cellStyle name="20% - Accent6 2 2 3 5 2 2" xfId="42336"/>
    <cellStyle name="20% - Accent6 2 2 3 5 3" xfId="33399"/>
    <cellStyle name="20% - Accent6 2 2 3 6" xfId="15787"/>
    <cellStyle name="20% - Accent6 2 2 3 6 2" xfId="26677"/>
    <cellStyle name="20% - Accent6 2 2 3 6 2 2" xfId="44555"/>
    <cellStyle name="20% - Accent6 2 2 3 6 3" xfId="35618"/>
    <cellStyle name="20% - Accent6 2 2 3 7" xfId="20020"/>
    <cellStyle name="20% - Accent6 2 2 3 7 2" xfId="37898"/>
    <cellStyle name="20% - Accent6 2 2 3 8" xfId="28949"/>
    <cellStyle name="20% - Accent6 2 2 3 9" xfId="46910"/>
    <cellStyle name="20% - Accent6 2 2 4" xfId="5474"/>
    <cellStyle name="20% - Accent6 2 2 4 2" xfId="10396"/>
    <cellStyle name="20% - Accent6 2 2 4 2 2" xfId="12824"/>
    <cellStyle name="20% - Accent6 2 2 4 2 2 2" xfId="23716"/>
    <cellStyle name="20% - Accent6 2 2 4 2 2 2 2" xfId="41594"/>
    <cellStyle name="20% - Accent6 2 2 4 2 2 3" xfId="32657"/>
    <cellStyle name="20% - Accent6 2 2 4 2 2 4" xfId="56220"/>
    <cellStyle name="20% - Accent6 2 2 4 2 3" xfId="15043"/>
    <cellStyle name="20% - Accent6 2 2 4 2 3 2" xfId="25935"/>
    <cellStyle name="20% - Accent6 2 2 4 2 3 2 2" xfId="43813"/>
    <cellStyle name="20% - Accent6 2 2 4 2 3 3" xfId="34876"/>
    <cellStyle name="20% - Accent6 2 2 4 2 4" xfId="17487"/>
    <cellStyle name="20% - Accent6 2 2 4 2 4 2" xfId="28154"/>
    <cellStyle name="20% - Accent6 2 2 4 2 4 2 2" xfId="46032"/>
    <cellStyle name="20% - Accent6 2 2 4 2 4 3" xfId="37095"/>
    <cellStyle name="20% - Accent6 2 2 4 2 5" xfId="21497"/>
    <cellStyle name="20% - Accent6 2 2 4 2 5 2" xfId="39375"/>
    <cellStyle name="20% - Accent6 2 2 4 2 6" xfId="30438"/>
    <cellStyle name="20% - Accent6 2 2 4 2 7" xfId="50886"/>
    <cellStyle name="20% - Accent6 2 2 4 3" xfId="9663"/>
    <cellStyle name="20% - Accent6 2 2 4 3 2" xfId="12091"/>
    <cellStyle name="20% - Accent6 2 2 4 3 2 2" xfId="22983"/>
    <cellStyle name="20% - Accent6 2 2 4 3 2 2 2" xfId="40861"/>
    <cellStyle name="20% - Accent6 2 2 4 3 2 3" xfId="31924"/>
    <cellStyle name="20% - Accent6 2 2 4 3 3" xfId="14310"/>
    <cellStyle name="20% - Accent6 2 2 4 3 3 2" xfId="25202"/>
    <cellStyle name="20% - Accent6 2 2 4 3 3 2 2" xfId="43080"/>
    <cellStyle name="20% - Accent6 2 2 4 3 3 3" xfId="34143"/>
    <cellStyle name="20% - Accent6 2 2 4 3 4" xfId="16754"/>
    <cellStyle name="20% - Accent6 2 2 4 3 4 2" xfId="27421"/>
    <cellStyle name="20% - Accent6 2 2 4 3 4 2 2" xfId="45299"/>
    <cellStyle name="20% - Accent6 2 2 4 3 4 3" xfId="36362"/>
    <cellStyle name="20% - Accent6 2 2 4 3 5" xfId="20764"/>
    <cellStyle name="20% - Accent6 2 2 4 3 5 2" xfId="38642"/>
    <cellStyle name="20% - Accent6 2 2 4 3 6" xfId="29705"/>
    <cellStyle name="20% - Accent6 2 2 4 3 7" xfId="53825"/>
    <cellStyle name="20% - Accent6 2 2 4 4" xfId="11141"/>
    <cellStyle name="20% - Accent6 2 2 4 4 2" xfId="22240"/>
    <cellStyle name="20% - Accent6 2 2 4 4 2 2" xfId="40118"/>
    <cellStyle name="20% - Accent6 2 2 4 4 3" xfId="31181"/>
    <cellStyle name="20% - Accent6 2 2 4 4 4" xfId="47729"/>
    <cellStyle name="20% - Accent6 2 2 4 5" xfId="13567"/>
    <cellStyle name="20% - Accent6 2 2 4 5 2" xfId="24459"/>
    <cellStyle name="20% - Accent6 2 2 4 5 2 2" xfId="42337"/>
    <cellStyle name="20% - Accent6 2 2 4 5 3" xfId="33400"/>
    <cellStyle name="20% - Accent6 2 2 4 6" xfId="15788"/>
    <cellStyle name="20% - Accent6 2 2 4 6 2" xfId="26678"/>
    <cellStyle name="20% - Accent6 2 2 4 6 2 2" xfId="44556"/>
    <cellStyle name="20% - Accent6 2 2 4 6 3" xfId="35619"/>
    <cellStyle name="20% - Accent6 2 2 4 7" xfId="20021"/>
    <cellStyle name="20% - Accent6 2 2 4 7 2" xfId="37899"/>
    <cellStyle name="20% - Accent6 2 2 4 8" xfId="28950"/>
    <cellStyle name="20% - Accent6 2 2 4 9" xfId="46911"/>
    <cellStyle name="20% - Accent6 2 2 5" xfId="5475"/>
    <cellStyle name="20% - Accent6 2 2 5 2" xfId="10397"/>
    <cellStyle name="20% - Accent6 2 2 5 2 2" xfId="12825"/>
    <cellStyle name="20% - Accent6 2 2 5 2 2 2" xfId="23717"/>
    <cellStyle name="20% - Accent6 2 2 5 2 2 2 2" xfId="41595"/>
    <cellStyle name="20% - Accent6 2 2 5 2 2 3" xfId="32658"/>
    <cellStyle name="20% - Accent6 2 2 5 2 2 4" xfId="56221"/>
    <cellStyle name="20% - Accent6 2 2 5 2 3" xfId="15044"/>
    <cellStyle name="20% - Accent6 2 2 5 2 3 2" xfId="25936"/>
    <cellStyle name="20% - Accent6 2 2 5 2 3 2 2" xfId="43814"/>
    <cellStyle name="20% - Accent6 2 2 5 2 3 3" xfId="34877"/>
    <cellStyle name="20% - Accent6 2 2 5 2 4" xfId="17488"/>
    <cellStyle name="20% - Accent6 2 2 5 2 4 2" xfId="28155"/>
    <cellStyle name="20% - Accent6 2 2 5 2 4 2 2" xfId="46033"/>
    <cellStyle name="20% - Accent6 2 2 5 2 4 3" xfId="37096"/>
    <cellStyle name="20% - Accent6 2 2 5 2 5" xfId="21498"/>
    <cellStyle name="20% - Accent6 2 2 5 2 5 2" xfId="39376"/>
    <cellStyle name="20% - Accent6 2 2 5 2 6" xfId="30439"/>
    <cellStyle name="20% - Accent6 2 2 5 2 7" xfId="50887"/>
    <cellStyle name="20% - Accent6 2 2 5 3" xfId="9664"/>
    <cellStyle name="20% - Accent6 2 2 5 3 2" xfId="12092"/>
    <cellStyle name="20% - Accent6 2 2 5 3 2 2" xfId="22984"/>
    <cellStyle name="20% - Accent6 2 2 5 3 2 2 2" xfId="40862"/>
    <cellStyle name="20% - Accent6 2 2 5 3 2 3" xfId="31925"/>
    <cellStyle name="20% - Accent6 2 2 5 3 3" xfId="14311"/>
    <cellStyle name="20% - Accent6 2 2 5 3 3 2" xfId="25203"/>
    <cellStyle name="20% - Accent6 2 2 5 3 3 2 2" xfId="43081"/>
    <cellStyle name="20% - Accent6 2 2 5 3 3 3" xfId="34144"/>
    <cellStyle name="20% - Accent6 2 2 5 3 4" xfId="16755"/>
    <cellStyle name="20% - Accent6 2 2 5 3 4 2" xfId="27422"/>
    <cellStyle name="20% - Accent6 2 2 5 3 4 2 2" xfId="45300"/>
    <cellStyle name="20% - Accent6 2 2 5 3 4 3" xfId="36363"/>
    <cellStyle name="20% - Accent6 2 2 5 3 5" xfId="20765"/>
    <cellStyle name="20% - Accent6 2 2 5 3 5 2" xfId="38643"/>
    <cellStyle name="20% - Accent6 2 2 5 3 6" xfId="29706"/>
    <cellStyle name="20% - Accent6 2 2 5 3 7" xfId="53826"/>
    <cellStyle name="20% - Accent6 2 2 5 4" xfId="11142"/>
    <cellStyle name="20% - Accent6 2 2 5 4 2" xfId="22241"/>
    <cellStyle name="20% - Accent6 2 2 5 4 2 2" xfId="40119"/>
    <cellStyle name="20% - Accent6 2 2 5 4 3" xfId="31182"/>
    <cellStyle name="20% - Accent6 2 2 5 4 4" xfId="47730"/>
    <cellStyle name="20% - Accent6 2 2 5 5" xfId="13568"/>
    <cellStyle name="20% - Accent6 2 2 5 5 2" xfId="24460"/>
    <cellStyle name="20% - Accent6 2 2 5 5 2 2" xfId="42338"/>
    <cellStyle name="20% - Accent6 2 2 5 5 3" xfId="33401"/>
    <cellStyle name="20% - Accent6 2 2 5 6" xfId="15789"/>
    <cellStyle name="20% - Accent6 2 2 5 6 2" xfId="26679"/>
    <cellStyle name="20% - Accent6 2 2 5 6 2 2" xfId="44557"/>
    <cellStyle name="20% - Accent6 2 2 5 6 3" xfId="35620"/>
    <cellStyle name="20% - Accent6 2 2 5 7" xfId="20022"/>
    <cellStyle name="20% - Accent6 2 2 5 7 2" xfId="37900"/>
    <cellStyle name="20% - Accent6 2 2 5 8" xfId="28951"/>
    <cellStyle name="20% - Accent6 2 2 5 9" xfId="46912"/>
    <cellStyle name="20% - Accent6 2 2 6" xfId="5476"/>
    <cellStyle name="20% - Accent6 2 2 6 2" xfId="10398"/>
    <cellStyle name="20% - Accent6 2 2 6 2 2" xfId="12826"/>
    <cellStyle name="20% - Accent6 2 2 6 2 2 2" xfId="23718"/>
    <cellStyle name="20% - Accent6 2 2 6 2 2 2 2" xfId="41596"/>
    <cellStyle name="20% - Accent6 2 2 6 2 2 3" xfId="32659"/>
    <cellStyle name="20% - Accent6 2 2 6 2 2 4" xfId="56222"/>
    <cellStyle name="20% - Accent6 2 2 6 2 3" xfId="15045"/>
    <cellStyle name="20% - Accent6 2 2 6 2 3 2" xfId="25937"/>
    <cellStyle name="20% - Accent6 2 2 6 2 3 2 2" xfId="43815"/>
    <cellStyle name="20% - Accent6 2 2 6 2 3 3" xfId="34878"/>
    <cellStyle name="20% - Accent6 2 2 6 2 4" xfId="17489"/>
    <cellStyle name="20% - Accent6 2 2 6 2 4 2" xfId="28156"/>
    <cellStyle name="20% - Accent6 2 2 6 2 4 2 2" xfId="46034"/>
    <cellStyle name="20% - Accent6 2 2 6 2 4 3" xfId="37097"/>
    <cellStyle name="20% - Accent6 2 2 6 2 5" xfId="21499"/>
    <cellStyle name="20% - Accent6 2 2 6 2 5 2" xfId="39377"/>
    <cellStyle name="20% - Accent6 2 2 6 2 6" xfId="30440"/>
    <cellStyle name="20% - Accent6 2 2 6 2 7" xfId="50888"/>
    <cellStyle name="20% - Accent6 2 2 6 3" xfId="9665"/>
    <cellStyle name="20% - Accent6 2 2 6 3 2" xfId="12093"/>
    <cellStyle name="20% - Accent6 2 2 6 3 2 2" xfId="22985"/>
    <cellStyle name="20% - Accent6 2 2 6 3 2 2 2" xfId="40863"/>
    <cellStyle name="20% - Accent6 2 2 6 3 2 3" xfId="31926"/>
    <cellStyle name="20% - Accent6 2 2 6 3 3" xfId="14312"/>
    <cellStyle name="20% - Accent6 2 2 6 3 3 2" xfId="25204"/>
    <cellStyle name="20% - Accent6 2 2 6 3 3 2 2" xfId="43082"/>
    <cellStyle name="20% - Accent6 2 2 6 3 3 3" xfId="34145"/>
    <cellStyle name="20% - Accent6 2 2 6 3 4" xfId="16756"/>
    <cellStyle name="20% - Accent6 2 2 6 3 4 2" xfId="27423"/>
    <cellStyle name="20% - Accent6 2 2 6 3 4 2 2" xfId="45301"/>
    <cellStyle name="20% - Accent6 2 2 6 3 4 3" xfId="36364"/>
    <cellStyle name="20% - Accent6 2 2 6 3 5" xfId="20766"/>
    <cellStyle name="20% - Accent6 2 2 6 3 5 2" xfId="38644"/>
    <cellStyle name="20% - Accent6 2 2 6 3 6" xfId="29707"/>
    <cellStyle name="20% - Accent6 2 2 6 3 7" xfId="53827"/>
    <cellStyle name="20% - Accent6 2 2 6 4" xfId="11143"/>
    <cellStyle name="20% - Accent6 2 2 6 4 2" xfId="22242"/>
    <cellStyle name="20% - Accent6 2 2 6 4 2 2" xfId="40120"/>
    <cellStyle name="20% - Accent6 2 2 6 4 3" xfId="31183"/>
    <cellStyle name="20% - Accent6 2 2 6 4 4" xfId="47731"/>
    <cellStyle name="20% - Accent6 2 2 6 5" xfId="13569"/>
    <cellStyle name="20% - Accent6 2 2 6 5 2" xfId="24461"/>
    <cellStyle name="20% - Accent6 2 2 6 5 2 2" xfId="42339"/>
    <cellStyle name="20% - Accent6 2 2 6 5 3" xfId="33402"/>
    <cellStyle name="20% - Accent6 2 2 6 6" xfId="15790"/>
    <cellStyle name="20% - Accent6 2 2 6 6 2" xfId="26680"/>
    <cellStyle name="20% - Accent6 2 2 6 6 2 2" xfId="44558"/>
    <cellStyle name="20% - Accent6 2 2 6 6 3" xfId="35621"/>
    <cellStyle name="20% - Accent6 2 2 6 7" xfId="20023"/>
    <cellStyle name="20% - Accent6 2 2 6 7 2" xfId="37901"/>
    <cellStyle name="20% - Accent6 2 2 6 8" xfId="28952"/>
    <cellStyle name="20% - Accent6 2 2 6 9" xfId="46913"/>
    <cellStyle name="20% - Accent6 2 2 7" xfId="5477"/>
    <cellStyle name="20% - Accent6 2 2 7 2" xfId="10399"/>
    <cellStyle name="20% - Accent6 2 2 7 2 2" xfId="12827"/>
    <cellStyle name="20% - Accent6 2 2 7 2 2 2" xfId="23719"/>
    <cellStyle name="20% - Accent6 2 2 7 2 2 2 2" xfId="41597"/>
    <cellStyle name="20% - Accent6 2 2 7 2 2 3" xfId="32660"/>
    <cellStyle name="20% - Accent6 2 2 7 2 2 4" xfId="56223"/>
    <cellStyle name="20% - Accent6 2 2 7 2 3" xfId="15046"/>
    <cellStyle name="20% - Accent6 2 2 7 2 3 2" xfId="25938"/>
    <cellStyle name="20% - Accent6 2 2 7 2 3 2 2" xfId="43816"/>
    <cellStyle name="20% - Accent6 2 2 7 2 3 3" xfId="34879"/>
    <cellStyle name="20% - Accent6 2 2 7 2 4" xfId="17490"/>
    <cellStyle name="20% - Accent6 2 2 7 2 4 2" xfId="28157"/>
    <cellStyle name="20% - Accent6 2 2 7 2 4 2 2" xfId="46035"/>
    <cellStyle name="20% - Accent6 2 2 7 2 4 3" xfId="37098"/>
    <cellStyle name="20% - Accent6 2 2 7 2 5" xfId="21500"/>
    <cellStyle name="20% - Accent6 2 2 7 2 5 2" xfId="39378"/>
    <cellStyle name="20% - Accent6 2 2 7 2 6" xfId="30441"/>
    <cellStyle name="20% - Accent6 2 2 7 2 7" xfId="50889"/>
    <cellStyle name="20% - Accent6 2 2 7 3" xfId="9666"/>
    <cellStyle name="20% - Accent6 2 2 7 3 2" xfId="12094"/>
    <cellStyle name="20% - Accent6 2 2 7 3 2 2" xfId="22986"/>
    <cellStyle name="20% - Accent6 2 2 7 3 2 2 2" xfId="40864"/>
    <cellStyle name="20% - Accent6 2 2 7 3 2 3" xfId="31927"/>
    <cellStyle name="20% - Accent6 2 2 7 3 3" xfId="14313"/>
    <cellStyle name="20% - Accent6 2 2 7 3 3 2" xfId="25205"/>
    <cellStyle name="20% - Accent6 2 2 7 3 3 2 2" xfId="43083"/>
    <cellStyle name="20% - Accent6 2 2 7 3 3 3" xfId="34146"/>
    <cellStyle name="20% - Accent6 2 2 7 3 4" xfId="16757"/>
    <cellStyle name="20% - Accent6 2 2 7 3 4 2" xfId="27424"/>
    <cellStyle name="20% - Accent6 2 2 7 3 4 2 2" xfId="45302"/>
    <cellStyle name="20% - Accent6 2 2 7 3 4 3" xfId="36365"/>
    <cellStyle name="20% - Accent6 2 2 7 3 5" xfId="20767"/>
    <cellStyle name="20% - Accent6 2 2 7 3 5 2" xfId="38645"/>
    <cellStyle name="20% - Accent6 2 2 7 3 6" xfId="29708"/>
    <cellStyle name="20% - Accent6 2 2 7 3 7" xfId="53828"/>
    <cellStyle name="20% - Accent6 2 2 7 4" xfId="11144"/>
    <cellStyle name="20% - Accent6 2 2 7 4 2" xfId="22243"/>
    <cellStyle name="20% - Accent6 2 2 7 4 2 2" xfId="40121"/>
    <cellStyle name="20% - Accent6 2 2 7 4 3" xfId="31184"/>
    <cellStyle name="20% - Accent6 2 2 7 4 4" xfId="47732"/>
    <cellStyle name="20% - Accent6 2 2 7 5" xfId="13570"/>
    <cellStyle name="20% - Accent6 2 2 7 5 2" xfId="24462"/>
    <cellStyle name="20% - Accent6 2 2 7 5 2 2" xfId="42340"/>
    <cellStyle name="20% - Accent6 2 2 7 5 3" xfId="33403"/>
    <cellStyle name="20% - Accent6 2 2 7 6" xfId="15791"/>
    <cellStyle name="20% - Accent6 2 2 7 6 2" xfId="26681"/>
    <cellStyle name="20% - Accent6 2 2 7 6 2 2" xfId="44559"/>
    <cellStyle name="20% - Accent6 2 2 7 6 3" xfId="35622"/>
    <cellStyle name="20% - Accent6 2 2 7 7" xfId="20024"/>
    <cellStyle name="20% - Accent6 2 2 7 7 2" xfId="37902"/>
    <cellStyle name="20% - Accent6 2 2 7 8" xfId="28953"/>
    <cellStyle name="20% - Accent6 2 2 7 9" xfId="46914"/>
    <cellStyle name="20% - Accent6 2 2 8" xfId="5478"/>
    <cellStyle name="20% - Accent6 2 2 8 2" xfId="10400"/>
    <cellStyle name="20% - Accent6 2 2 8 2 2" xfId="12828"/>
    <cellStyle name="20% - Accent6 2 2 8 2 2 2" xfId="23720"/>
    <cellStyle name="20% - Accent6 2 2 8 2 2 2 2" xfId="41598"/>
    <cellStyle name="20% - Accent6 2 2 8 2 2 3" xfId="32661"/>
    <cellStyle name="20% - Accent6 2 2 8 2 2 4" xfId="56224"/>
    <cellStyle name="20% - Accent6 2 2 8 2 3" xfId="15047"/>
    <cellStyle name="20% - Accent6 2 2 8 2 3 2" xfId="25939"/>
    <cellStyle name="20% - Accent6 2 2 8 2 3 2 2" xfId="43817"/>
    <cellStyle name="20% - Accent6 2 2 8 2 3 3" xfId="34880"/>
    <cellStyle name="20% - Accent6 2 2 8 2 4" xfId="17491"/>
    <cellStyle name="20% - Accent6 2 2 8 2 4 2" xfId="28158"/>
    <cellStyle name="20% - Accent6 2 2 8 2 4 2 2" xfId="46036"/>
    <cellStyle name="20% - Accent6 2 2 8 2 4 3" xfId="37099"/>
    <cellStyle name="20% - Accent6 2 2 8 2 5" xfId="21501"/>
    <cellStyle name="20% - Accent6 2 2 8 2 5 2" xfId="39379"/>
    <cellStyle name="20% - Accent6 2 2 8 2 6" xfId="30442"/>
    <cellStyle name="20% - Accent6 2 2 8 2 7" xfId="50890"/>
    <cellStyle name="20% - Accent6 2 2 8 3" xfId="9667"/>
    <cellStyle name="20% - Accent6 2 2 8 3 2" xfId="12095"/>
    <cellStyle name="20% - Accent6 2 2 8 3 2 2" xfId="22987"/>
    <cellStyle name="20% - Accent6 2 2 8 3 2 2 2" xfId="40865"/>
    <cellStyle name="20% - Accent6 2 2 8 3 2 3" xfId="31928"/>
    <cellStyle name="20% - Accent6 2 2 8 3 3" xfId="14314"/>
    <cellStyle name="20% - Accent6 2 2 8 3 3 2" xfId="25206"/>
    <cellStyle name="20% - Accent6 2 2 8 3 3 2 2" xfId="43084"/>
    <cellStyle name="20% - Accent6 2 2 8 3 3 3" xfId="34147"/>
    <cellStyle name="20% - Accent6 2 2 8 3 4" xfId="16758"/>
    <cellStyle name="20% - Accent6 2 2 8 3 4 2" xfId="27425"/>
    <cellStyle name="20% - Accent6 2 2 8 3 4 2 2" xfId="45303"/>
    <cellStyle name="20% - Accent6 2 2 8 3 4 3" xfId="36366"/>
    <cellStyle name="20% - Accent6 2 2 8 3 5" xfId="20768"/>
    <cellStyle name="20% - Accent6 2 2 8 3 5 2" xfId="38646"/>
    <cellStyle name="20% - Accent6 2 2 8 3 6" xfId="29709"/>
    <cellStyle name="20% - Accent6 2 2 8 3 7" xfId="53829"/>
    <cellStyle name="20% - Accent6 2 2 8 4" xfId="11145"/>
    <cellStyle name="20% - Accent6 2 2 8 4 2" xfId="22244"/>
    <cellStyle name="20% - Accent6 2 2 8 4 2 2" xfId="40122"/>
    <cellStyle name="20% - Accent6 2 2 8 4 3" xfId="31185"/>
    <cellStyle name="20% - Accent6 2 2 8 4 4" xfId="47733"/>
    <cellStyle name="20% - Accent6 2 2 8 5" xfId="13571"/>
    <cellStyle name="20% - Accent6 2 2 8 5 2" xfId="24463"/>
    <cellStyle name="20% - Accent6 2 2 8 5 2 2" xfId="42341"/>
    <cellStyle name="20% - Accent6 2 2 8 5 3" xfId="33404"/>
    <cellStyle name="20% - Accent6 2 2 8 6" xfId="15792"/>
    <cellStyle name="20% - Accent6 2 2 8 6 2" xfId="26682"/>
    <cellStyle name="20% - Accent6 2 2 8 6 2 2" xfId="44560"/>
    <cellStyle name="20% - Accent6 2 2 8 6 3" xfId="35623"/>
    <cellStyle name="20% - Accent6 2 2 8 7" xfId="20025"/>
    <cellStyle name="20% - Accent6 2 2 8 7 2" xfId="37903"/>
    <cellStyle name="20% - Accent6 2 2 8 8" xfId="28954"/>
    <cellStyle name="20% - Accent6 2 2 8 9" xfId="46915"/>
    <cellStyle name="20% - Accent6 2 2 9" xfId="5479"/>
    <cellStyle name="20% - Accent6 2 2 9 2" xfId="10401"/>
    <cellStyle name="20% - Accent6 2 2 9 2 2" xfId="12829"/>
    <cellStyle name="20% - Accent6 2 2 9 2 2 2" xfId="23721"/>
    <cellStyle name="20% - Accent6 2 2 9 2 2 2 2" xfId="41599"/>
    <cellStyle name="20% - Accent6 2 2 9 2 2 3" xfId="32662"/>
    <cellStyle name="20% - Accent6 2 2 9 2 2 4" xfId="56225"/>
    <cellStyle name="20% - Accent6 2 2 9 2 3" xfId="15048"/>
    <cellStyle name="20% - Accent6 2 2 9 2 3 2" xfId="25940"/>
    <cellStyle name="20% - Accent6 2 2 9 2 3 2 2" xfId="43818"/>
    <cellStyle name="20% - Accent6 2 2 9 2 3 3" xfId="34881"/>
    <cellStyle name="20% - Accent6 2 2 9 2 4" xfId="17492"/>
    <cellStyle name="20% - Accent6 2 2 9 2 4 2" xfId="28159"/>
    <cellStyle name="20% - Accent6 2 2 9 2 4 2 2" xfId="46037"/>
    <cellStyle name="20% - Accent6 2 2 9 2 4 3" xfId="37100"/>
    <cellStyle name="20% - Accent6 2 2 9 2 5" xfId="21502"/>
    <cellStyle name="20% - Accent6 2 2 9 2 5 2" xfId="39380"/>
    <cellStyle name="20% - Accent6 2 2 9 2 6" xfId="30443"/>
    <cellStyle name="20% - Accent6 2 2 9 2 7" xfId="50891"/>
    <cellStyle name="20% - Accent6 2 2 9 3" xfId="9668"/>
    <cellStyle name="20% - Accent6 2 2 9 3 2" xfId="12096"/>
    <cellStyle name="20% - Accent6 2 2 9 3 2 2" xfId="22988"/>
    <cellStyle name="20% - Accent6 2 2 9 3 2 2 2" xfId="40866"/>
    <cellStyle name="20% - Accent6 2 2 9 3 2 3" xfId="31929"/>
    <cellStyle name="20% - Accent6 2 2 9 3 3" xfId="14315"/>
    <cellStyle name="20% - Accent6 2 2 9 3 3 2" xfId="25207"/>
    <cellStyle name="20% - Accent6 2 2 9 3 3 2 2" xfId="43085"/>
    <cellStyle name="20% - Accent6 2 2 9 3 3 3" xfId="34148"/>
    <cellStyle name="20% - Accent6 2 2 9 3 4" xfId="16759"/>
    <cellStyle name="20% - Accent6 2 2 9 3 4 2" xfId="27426"/>
    <cellStyle name="20% - Accent6 2 2 9 3 4 2 2" xfId="45304"/>
    <cellStyle name="20% - Accent6 2 2 9 3 4 3" xfId="36367"/>
    <cellStyle name="20% - Accent6 2 2 9 3 5" xfId="20769"/>
    <cellStyle name="20% - Accent6 2 2 9 3 5 2" xfId="38647"/>
    <cellStyle name="20% - Accent6 2 2 9 3 6" xfId="29710"/>
    <cellStyle name="20% - Accent6 2 2 9 3 7" xfId="53830"/>
    <cellStyle name="20% - Accent6 2 2 9 4" xfId="11146"/>
    <cellStyle name="20% - Accent6 2 2 9 4 2" xfId="22245"/>
    <cellStyle name="20% - Accent6 2 2 9 4 2 2" xfId="40123"/>
    <cellStyle name="20% - Accent6 2 2 9 4 3" xfId="31186"/>
    <cellStyle name="20% - Accent6 2 2 9 4 4" xfId="47734"/>
    <cellStyle name="20% - Accent6 2 2 9 5" xfId="13572"/>
    <cellStyle name="20% - Accent6 2 2 9 5 2" xfId="24464"/>
    <cellStyle name="20% - Accent6 2 2 9 5 2 2" xfId="42342"/>
    <cellStyle name="20% - Accent6 2 2 9 5 3" xfId="33405"/>
    <cellStyle name="20% - Accent6 2 2 9 6" xfId="15793"/>
    <cellStyle name="20% - Accent6 2 2 9 6 2" xfId="26683"/>
    <cellStyle name="20% - Accent6 2 2 9 6 2 2" xfId="44561"/>
    <cellStyle name="20% - Accent6 2 2 9 6 3" xfId="35624"/>
    <cellStyle name="20% - Accent6 2 2 9 7" xfId="20026"/>
    <cellStyle name="20% - Accent6 2 2 9 7 2" xfId="37904"/>
    <cellStyle name="20% - Accent6 2 2 9 8" xfId="28955"/>
    <cellStyle name="20% - Accent6 2 2 9 9" xfId="46916"/>
    <cellStyle name="20% - Accent6 2 3" xfId="5480"/>
    <cellStyle name="20% - Accent6 2 3 10" xfId="10402"/>
    <cellStyle name="20% - Accent6 2 3 10 2" xfId="12830"/>
    <cellStyle name="20% - Accent6 2 3 10 2 2" xfId="23722"/>
    <cellStyle name="20% - Accent6 2 3 10 2 2 2" xfId="41600"/>
    <cellStyle name="20% - Accent6 2 3 10 2 3" xfId="32663"/>
    <cellStyle name="20% - Accent6 2 3 10 2 4" xfId="56226"/>
    <cellStyle name="20% - Accent6 2 3 10 3" xfId="15049"/>
    <cellStyle name="20% - Accent6 2 3 10 3 2" xfId="25941"/>
    <cellStyle name="20% - Accent6 2 3 10 3 2 2" xfId="43819"/>
    <cellStyle name="20% - Accent6 2 3 10 3 3" xfId="34882"/>
    <cellStyle name="20% - Accent6 2 3 10 4" xfId="17493"/>
    <cellStyle name="20% - Accent6 2 3 10 4 2" xfId="28160"/>
    <cellStyle name="20% - Accent6 2 3 10 4 2 2" xfId="46038"/>
    <cellStyle name="20% - Accent6 2 3 10 4 3" xfId="37101"/>
    <cellStyle name="20% - Accent6 2 3 10 5" xfId="21503"/>
    <cellStyle name="20% - Accent6 2 3 10 5 2" xfId="39381"/>
    <cellStyle name="20% - Accent6 2 3 10 6" xfId="30444"/>
    <cellStyle name="20% - Accent6 2 3 10 7" xfId="50892"/>
    <cellStyle name="20% - Accent6 2 3 11" xfId="9669"/>
    <cellStyle name="20% - Accent6 2 3 11 2" xfId="12097"/>
    <cellStyle name="20% - Accent6 2 3 11 2 2" xfId="22989"/>
    <cellStyle name="20% - Accent6 2 3 11 2 2 2" xfId="40867"/>
    <cellStyle name="20% - Accent6 2 3 11 2 3" xfId="31930"/>
    <cellStyle name="20% - Accent6 2 3 11 3" xfId="14316"/>
    <cellStyle name="20% - Accent6 2 3 11 3 2" xfId="25208"/>
    <cellStyle name="20% - Accent6 2 3 11 3 2 2" xfId="43086"/>
    <cellStyle name="20% - Accent6 2 3 11 3 3" xfId="34149"/>
    <cellStyle name="20% - Accent6 2 3 11 4" xfId="16760"/>
    <cellStyle name="20% - Accent6 2 3 11 4 2" xfId="27427"/>
    <cellStyle name="20% - Accent6 2 3 11 4 2 2" xfId="45305"/>
    <cellStyle name="20% - Accent6 2 3 11 4 3" xfId="36368"/>
    <cellStyle name="20% - Accent6 2 3 11 5" xfId="20770"/>
    <cellStyle name="20% - Accent6 2 3 11 5 2" xfId="38648"/>
    <cellStyle name="20% - Accent6 2 3 11 6" xfId="29711"/>
    <cellStyle name="20% - Accent6 2 3 11 7" xfId="53831"/>
    <cellStyle name="20% - Accent6 2 3 12" xfId="11147"/>
    <cellStyle name="20% - Accent6 2 3 12 2" xfId="22246"/>
    <cellStyle name="20% - Accent6 2 3 12 2 2" xfId="40124"/>
    <cellStyle name="20% - Accent6 2 3 12 3" xfId="31187"/>
    <cellStyle name="20% - Accent6 2 3 12 4" xfId="47735"/>
    <cellStyle name="20% - Accent6 2 3 13" xfId="13573"/>
    <cellStyle name="20% - Accent6 2 3 13 2" xfId="24465"/>
    <cellStyle name="20% - Accent6 2 3 13 2 2" xfId="42343"/>
    <cellStyle name="20% - Accent6 2 3 13 3" xfId="33406"/>
    <cellStyle name="20% - Accent6 2 3 14" xfId="15794"/>
    <cellStyle name="20% - Accent6 2 3 14 2" xfId="26684"/>
    <cellStyle name="20% - Accent6 2 3 14 2 2" xfId="44562"/>
    <cellStyle name="20% - Accent6 2 3 14 3" xfId="35625"/>
    <cellStyle name="20% - Accent6 2 3 15" xfId="20027"/>
    <cellStyle name="20% - Accent6 2 3 15 2" xfId="37905"/>
    <cellStyle name="20% - Accent6 2 3 16" xfId="28956"/>
    <cellStyle name="20% - Accent6 2 3 17" xfId="46917"/>
    <cellStyle name="20% - Accent6 2 3 2" xfId="5481"/>
    <cellStyle name="20% - Accent6 2 3 2 2" xfId="10403"/>
    <cellStyle name="20% - Accent6 2 3 2 2 2" xfId="12831"/>
    <cellStyle name="20% - Accent6 2 3 2 2 2 2" xfId="23723"/>
    <cellStyle name="20% - Accent6 2 3 2 2 2 2 2" xfId="41601"/>
    <cellStyle name="20% - Accent6 2 3 2 2 2 3" xfId="32664"/>
    <cellStyle name="20% - Accent6 2 3 2 2 2 4" xfId="56227"/>
    <cellStyle name="20% - Accent6 2 3 2 2 3" xfId="15050"/>
    <cellStyle name="20% - Accent6 2 3 2 2 3 2" xfId="25942"/>
    <cellStyle name="20% - Accent6 2 3 2 2 3 2 2" xfId="43820"/>
    <cellStyle name="20% - Accent6 2 3 2 2 3 3" xfId="34883"/>
    <cellStyle name="20% - Accent6 2 3 2 2 4" xfId="17494"/>
    <cellStyle name="20% - Accent6 2 3 2 2 4 2" xfId="28161"/>
    <cellStyle name="20% - Accent6 2 3 2 2 4 2 2" xfId="46039"/>
    <cellStyle name="20% - Accent6 2 3 2 2 4 3" xfId="37102"/>
    <cellStyle name="20% - Accent6 2 3 2 2 5" xfId="21504"/>
    <cellStyle name="20% - Accent6 2 3 2 2 5 2" xfId="39382"/>
    <cellStyle name="20% - Accent6 2 3 2 2 6" xfId="30445"/>
    <cellStyle name="20% - Accent6 2 3 2 2 7" xfId="50893"/>
    <cellStyle name="20% - Accent6 2 3 2 3" xfId="9670"/>
    <cellStyle name="20% - Accent6 2 3 2 3 2" xfId="12098"/>
    <cellStyle name="20% - Accent6 2 3 2 3 2 2" xfId="22990"/>
    <cellStyle name="20% - Accent6 2 3 2 3 2 2 2" xfId="40868"/>
    <cellStyle name="20% - Accent6 2 3 2 3 2 3" xfId="31931"/>
    <cellStyle name="20% - Accent6 2 3 2 3 3" xfId="14317"/>
    <cellStyle name="20% - Accent6 2 3 2 3 3 2" xfId="25209"/>
    <cellStyle name="20% - Accent6 2 3 2 3 3 2 2" xfId="43087"/>
    <cellStyle name="20% - Accent6 2 3 2 3 3 3" xfId="34150"/>
    <cellStyle name="20% - Accent6 2 3 2 3 4" xfId="16761"/>
    <cellStyle name="20% - Accent6 2 3 2 3 4 2" xfId="27428"/>
    <cellStyle name="20% - Accent6 2 3 2 3 4 2 2" xfId="45306"/>
    <cellStyle name="20% - Accent6 2 3 2 3 4 3" xfId="36369"/>
    <cellStyle name="20% - Accent6 2 3 2 3 5" xfId="20771"/>
    <cellStyle name="20% - Accent6 2 3 2 3 5 2" xfId="38649"/>
    <cellStyle name="20% - Accent6 2 3 2 3 6" xfId="29712"/>
    <cellStyle name="20% - Accent6 2 3 2 3 7" xfId="53832"/>
    <cellStyle name="20% - Accent6 2 3 2 4" xfId="11148"/>
    <cellStyle name="20% - Accent6 2 3 2 4 2" xfId="22247"/>
    <cellStyle name="20% - Accent6 2 3 2 4 2 2" xfId="40125"/>
    <cellStyle name="20% - Accent6 2 3 2 4 3" xfId="31188"/>
    <cellStyle name="20% - Accent6 2 3 2 4 4" xfId="47736"/>
    <cellStyle name="20% - Accent6 2 3 2 5" xfId="13574"/>
    <cellStyle name="20% - Accent6 2 3 2 5 2" xfId="24466"/>
    <cellStyle name="20% - Accent6 2 3 2 5 2 2" xfId="42344"/>
    <cellStyle name="20% - Accent6 2 3 2 5 3" xfId="33407"/>
    <cellStyle name="20% - Accent6 2 3 2 6" xfId="15795"/>
    <cellStyle name="20% - Accent6 2 3 2 6 2" xfId="26685"/>
    <cellStyle name="20% - Accent6 2 3 2 6 2 2" xfId="44563"/>
    <cellStyle name="20% - Accent6 2 3 2 6 3" xfId="35626"/>
    <cellStyle name="20% - Accent6 2 3 2 7" xfId="20028"/>
    <cellStyle name="20% - Accent6 2 3 2 7 2" xfId="37906"/>
    <cellStyle name="20% - Accent6 2 3 2 8" xfId="28957"/>
    <cellStyle name="20% - Accent6 2 3 2 9" xfId="46918"/>
    <cellStyle name="20% - Accent6 2 3 3" xfId="5482"/>
    <cellStyle name="20% - Accent6 2 3 3 2" xfId="10404"/>
    <cellStyle name="20% - Accent6 2 3 3 2 2" xfId="12832"/>
    <cellStyle name="20% - Accent6 2 3 3 2 2 2" xfId="23724"/>
    <cellStyle name="20% - Accent6 2 3 3 2 2 2 2" xfId="41602"/>
    <cellStyle name="20% - Accent6 2 3 3 2 2 3" xfId="32665"/>
    <cellStyle name="20% - Accent6 2 3 3 2 2 4" xfId="56228"/>
    <cellStyle name="20% - Accent6 2 3 3 2 3" xfId="15051"/>
    <cellStyle name="20% - Accent6 2 3 3 2 3 2" xfId="25943"/>
    <cellStyle name="20% - Accent6 2 3 3 2 3 2 2" xfId="43821"/>
    <cellStyle name="20% - Accent6 2 3 3 2 3 3" xfId="34884"/>
    <cellStyle name="20% - Accent6 2 3 3 2 4" xfId="17495"/>
    <cellStyle name="20% - Accent6 2 3 3 2 4 2" xfId="28162"/>
    <cellStyle name="20% - Accent6 2 3 3 2 4 2 2" xfId="46040"/>
    <cellStyle name="20% - Accent6 2 3 3 2 4 3" xfId="37103"/>
    <cellStyle name="20% - Accent6 2 3 3 2 5" xfId="21505"/>
    <cellStyle name="20% - Accent6 2 3 3 2 5 2" xfId="39383"/>
    <cellStyle name="20% - Accent6 2 3 3 2 6" xfId="30446"/>
    <cellStyle name="20% - Accent6 2 3 3 2 7" xfId="50894"/>
    <cellStyle name="20% - Accent6 2 3 3 3" xfId="9671"/>
    <cellStyle name="20% - Accent6 2 3 3 3 2" xfId="12099"/>
    <cellStyle name="20% - Accent6 2 3 3 3 2 2" xfId="22991"/>
    <cellStyle name="20% - Accent6 2 3 3 3 2 2 2" xfId="40869"/>
    <cellStyle name="20% - Accent6 2 3 3 3 2 3" xfId="31932"/>
    <cellStyle name="20% - Accent6 2 3 3 3 3" xfId="14318"/>
    <cellStyle name="20% - Accent6 2 3 3 3 3 2" xfId="25210"/>
    <cellStyle name="20% - Accent6 2 3 3 3 3 2 2" xfId="43088"/>
    <cellStyle name="20% - Accent6 2 3 3 3 3 3" xfId="34151"/>
    <cellStyle name="20% - Accent6 2 3 3 3 4" xfId="16762"/>
    <cellStyle name="20% - Accent6 2 3 3 3 4 2" xfId="27429"/>
    <cellStyle name="20% - Accent6 2 3 3 3 4 2 2" xfId="45307"/>
    <cellStyle name="20% - Accent6 2 3 3 3 4 3" xfId="36370"/>
    <cellStyle name="20% - Accent6 2 3 3 3 5" xfId="20772"/>
    <cellStyle name="20% - Accent6 2 3 3 3 5 2" xfId="38650"/>
    <cellStyle name="20% - Accent6 2 3 3 3 6" xfId="29713"/>
    <cellStyle name="20% - Accent6 2 3 3 3 7" xfId="53833"/>
    <cellStyle name="20% - Accent6 2 3 3 4" xfId="11149"/>
    <cellStyle name="20% - Accent6 2 3 3 4 2" xfId="22248"/>
    <cellStyle name="20% - Accent6 2 3 3 4 2 2" xfId="40126"/>
    <cellStyle name="20% - Accent6 2 3 3 4 3" xfId="31189"/>
    <cellStyle name="20% - Accent6 2 3 3 4 4" xfId="47737"/>
    <cellStyle name="20% - Accent6 2 3 3 5" xfId="13575"/>
    <cellStyle name="20% - Accent6 2 3 3 5 2" xfId="24467"/>
    <cellStyle name="20% - Accent6 2 3 3 5 2 2" xfId="42345"/>
    <cellStyle name="20% - Accent6 2 3 3 5 3" xfId="33408"/>
    <cellStyle name="20% - Accent6 2 3 3 6" xfId="15796"/>
    <cellStyle name="20% - Accent6 2 3 3 6 2" xfId="26686"/>
    <cellStyle name="20% - Accent6 2 3 3 6 2 2" xfId="44564"/>
    <cellStyle name="20% - Accent6 2 3 3 6 3" xfId="35627"/>
    <cellStyle name="20% - Accent6 2 3 3 7" xfId="20029"/>
    <cellStyle name="20% - Accent6 2 3 3 7 2" xfId="37907"/>
    <cellStyle name="20% - Accent6 2 3 3 8" xfId="28958"/>
    <cellStyle name="20% - Accent6 2 3 3 9" xfId="46919"/>
    <cellStyle name="20% - Accent6 2 3 4" xfId="5483"/>
    <cellStyle name="20% - Accent6 2 3 4 2" xfId="10405"/>
    <cellStyle name="20% - Accent6 2 3 4 2 2" xfId="12833"/>
    <cellStyle name="20% - Accent6 2 3 4 2 2 2" xfId="23725"/>
    <cellStyle name="20% - Accent6 2 3 4 2 2 2 2" xfId="41603"/>
    <cellStyle name="20% - Accent6 2 3 4 2 2 3" xfId="32666"/>
    <cellStyle name="20% - Accent6 2 3 4 2 2 4" xfId="56229"/>
    <cellStyle name="20% - Accent6 2 3 4 2 3" xfId="15052"/>
    <cellStyle name="20% - Accent6 2 3 4 2 3 2" xfId="25944"/>
    <cellStyle name="20% - Accent6 2 3 4 2 3 2 2" xfId="43822"/>
    <cellStyle name="20% - Accent6 2 3 4 2 3 3" xfId="34885"/>
    <cellStyle name="20% - Accent6 2 3 4 2 4" xfId="17496"/>
    <cellStyle name="20% - Accent6 2 3 4 2 4 2" xfId="28163"/>
    <cellStyle name="20% - Accent6 2 3 4 2 4 2 2" xfId="46041"/>
    <cellStyle name="20% - Accent6 2 3 4 2 4 3" xfId="37104"/>
    <cellStyle name="20% - Accent6 2 3 4 2 5" xfId="21506"/>
    <cellStyle name="20% - Accent6 2 3 4 2 5 2" xfId="39384"/>
    <cellStyle name="20% - Accent6 2 3 4 2 6" xfId="30447"/>
    <cellStyle name="20% - Accent6 2 3 4 2 7" xfId="50895"/>
    <cellStyle name="20% - Accent6 2 3 4 3" xfId="9672"/>
    <cellStyle name="20% - Accent6 2 3 4 3 2" xfId="12100"/>
    <cellStyle name="20% - Accent6 2 3 4 3 2 2" xfId="22992"/>
    <cellStyle name="20% - Accent6 2 3 4 3 2 2 2" xfId="40870"/>
    <cellStyle name="20% - Accent6 2 3 4 3 2 3" xfId="31933"/>
    <cellStyle name="20% - Accent6 2 3 4 3 3" xfId="14319"/>
    <cellStyle name="20% - Accent6 2 3 4 3 3 2" xfId="25211"/>
    <cellStyle name="20% - Accent6 2 3 4 3 3 2 2" xfId="43089"/>
    <cellStyle name="20% - Accent6 2 3 4 3 3 3" xfId="34152"/>
    <cellStyle name="20% - Accent6 2 3 4 3 4" xfId="16763"/>
    <cellStyle name="20% - Accent6 2 3 4 3 4 2" xfId="27430"/>
    <cellStyle name="20% - Accent6 2 3 4 3 4 2 2" xfId="45308"/>
    <cellStyle name="20% - Accent6 2 3 4 3 4 3" xfId="36371"/>
    <cellStyle name="20% - Accent6 2 3 4 3 5" xfId="20773"/>
    <cellStyle name="20% - Accent6 2 3 4 3 5 2" xfId="38651"/>
    <cellStyle name="20% - Accent6 2 3 4 3 6" xfId="29714"/>
    <cellStyle name="20% - Accent6 2 3 4 3 7" xfId="53834"/>
    <cellStyle name="20% - Accent6 2 3 4 4" xfId="11150"/>
    <cellStyle name="20% - Accent6 2 3 4 4 2" xfId="22249"/>
    <cellStyle name="20% - Accent6 2 3 4 4 2 2" xfId="40127"/>
    <cellStyle name="20% - Accent6 2 3 4 4 3" xfId="31190"/>
    <cellStyle name="20% - Accent6 2 3 4 4 4" xfId="47738"/>
    <cellStyle name="20% - Accent6 2 3 4 5" xfId="13576"/>
    <cellStyle name="20% - Accent6 2 3 4 5 2" xfId="24468"/>
    <cellStyle name="20% - Accent6 2 3 4 5 2 2" xfId="42346"/>
    <cellStyle name="20% - Accent6 2 3 4 5 3" xfId="33409"/>
    <cellStyle name="20% - Accent6 2 3 4 6" xfId="15797"/>
    <cellStyle name="20% - Accent6 2 3 4 6 2" xfId="26687"/>
    <cellStyle name="20% - Accent6 2 3 4 6 2 2" xfId="44565"/>
    <cellStyle name="20% - Accent6 2 3 4 6 3" xfId="35628"/>
    <cellStyle name="20% - Accent6 2 3 4 7" xfId="20030"/>
    <cellStyle name="20% - Accent6 2 3 4 7 2" xfId="37908"/>
    <cellStyle name="20% - Accent6 2 3 4 8" xfId="28959"/>
    <cellStyle name="20% - Accent6 2 3 4 9" xfId="46920"/>
    <cellStyle name="20% - Accent6 2 3 5" xfId="5484"/>
    <cellStyle name="20% - Accent6 2 3 5 2" xfId="10406"/>
    <cellStyle name="20% - Accent6 2 3 5 2 2" xfId="12834"/>
    <cellStyle name="20% - Accent6 2 3 5 2 2 2" xfId="23726"/>
    <cellStyle name="20% - Accent6 2 3 5 2 2 2 2" xfId="41604"/>
    <cellStyle name="20% - Accent6 2 3 5 2 2 3" xfId="32667"/>
    <cellStyle name="20% - Accent6 2 3 5 2 2 4" xfId="56230"/>
    <cellStyle name="20% - Accent6 2 3 5 2 3" xfId="15053"/>
    <cellStyle name="20% - Accent6 2 3 5 2 3 2" xfId="25945"/>
    <cellStyle name="20% - Accent6 2 3 5 2 3 2 2" xfId="43823"/>
    <cellStyle name="20% - Accent6 2 3 5 2 3 3" xfId="34886"/>
    <cellStyle name="20% - Accent6 2 3 5 2 4" xfId="17497"/>
    <cellStyle name="20% - Accent6 2 3 5 2 4 2" xfId="28164"/>
    <cellStyle name="20% - Accent6 2 3 5 2 4 2 2" xfId="46042"/>
    <cellStyle name="20% - Accent6 2 3 5 2 4 3" xfId="37105"/>
    <cellStyle name="20% - Accent6 2 3 5 2 5" xfId="21507"/>
    <cellStyle name="20% - Accent6 2 3 5 2 5 2" xfId="39385"/>
    <cellStyle name="20% - Accent6 2 3 5 2 6" xfId="30448"/>
    <cellStyle name="20% - Accent6 2 3 5 2 7" xfId="50896"/>
    <cellStyle name="20% - Accent6 2 3 5 3" xfId="9673"/>
    <cellStyle name="20% - Accent6 2 3 5 3 2" xfId="12101"/>
    <cellStyle name="20% - Accent6 2 3 5 3 2 2" xfId="22993"/>
    <cellStyle name="20% - Accent6 2 3 5 3 2 2 2" xfId="40871"/>
    <cellStyle name="20% - Accent6 2 3 5 3 2 3" xfId="31934"/>
    <cellStyle name="20% - Accent6 2 3 5 3 3" xfId="14320"/>
    <cellStyle name="20% - Accent6 2 3 5 3 3 2" xfId="25212"/>
    <cellStyle name="20% - Accent6 2 3 5 3 3 2 2" xfId="43090"/>
    <cellStyle name="20% - Accent6 2 3 5 3 3 3" xfId="34153"/>
    <cellStyle name="20% - Accent6 2 3 5 3 4" xfId="16764"/>
    <cellStyle name="20% - Accent6 2 3 5 3 4 2" xfId="27431"/>
    <cellStyle name="20% - Accent6 2 3 5 3 4 2 2" xfId="45309"/>
    <cellStyle name="20% - Accent6 2 3 5 3 4 3" xfId="36372"/>
    <cellStyle name="20% - Accent6 2 3 5 3 5" xfId="20774"/>
    <cellStyle name="20% - Accent6 2 3 5 3 5 2" xfId="38652"/>
    <cellStyle name="20% - Accent6 2 3 5 3 6" xfId="29715"/>
    <cellStyle name="20% - Accent6 2 3 5 3 7" xfId="53835"/>
    <cellStyle name="20% - Accent6 2 3 5 4" xfId="11151"/>
    <cellStyle name="20% - Accent6 2 3 5 4 2" xfId="22250"/>
    <cellStyle name="20% - Accent6 2 3 5 4 2 2" xfId="40128"/>
    <cellStyle name="20% - Accent6 2 3 5 4 3" xfId="31191"/>
    <cellStyle name="20% - Accent6 2 3 5 4 4" xfId="47739"/>
    <cellStyle name="20% - Accent6 2 3 5 5" xfId="13577"/>
    <cellStyle name="20% - Accent6 2 3 5 5 2" xfId="24469"/>
    <cellStyle name="20% - Accent6 2 3 5 5 2 2" xfId="42347"/>
    <cellStyle name="20% - Accent6 2 3 5 5 3" xfId="33410"/>
    <cellStyle name="20% - Accent6 2 3 5 6" xfId="15798"/>
    <cellStyle name="20% - Accent6 2 3 5 6 2" xfId="26688"/>
    <cellStyle name="20% - Accent6 2 3 5 6 2 2" xfId="44566"/>
    <cellStyle name="20% - Accent6 2 3 5 6 3" xfId="35629"/>
    <cellStyle name="20% - Accent6 2 3 5 7" xfId="20031"/>
    <cellStyle name="20% - Accent6 2 3 5 7 2" xfId="37909"/>
    <cellStyle name="20% - Accent6 2 3 5 8" xfId="28960"/>
    <cellStyle name="20% - Accent6 2 3 5 9" xfId="46921"/>
    <cellStyle name="20% - Accent6 2 3 6" xfId="5485"/>
    <cellStyle name="20% - Accent6 2 3 6 2" xfId="10407"/>
    <cellStyle name="20% - Accent6 2 3 6 2 2" xfId="12835"/>
    <cellStyle name="20% - Accent6 2 3 6 2 2 2" xfId="23727"/>
    <cellStyle name="20% - Accent6 2 3 6 2 2 2 2" xfId="41605"/>
    <cellStyle name="20% - Accent6 2 3 6 2 2 3" xfId="32668"/>
    <cellStyle name="20% - Accent6 2 3 6 2 2 4" xfId="56231"/>
    <cellStyle name="20% - Accent6 2 3 6 2 3" xfId="15054"/>
    <cellStyle name="20% - Accent6 2 3 6 2 3 2" xfId="25946"/>
    <cellStyle name="20% - Accent6 2 3 6 2 3 2 2" xfId="43824"/>
    <cellStyle name="20% - Accent6 2 3 6 2 3 3" xfId="34887"/>
    <cellStyle name="20% - Accent6 2 3 6 2 4" xfId="17498"/>
    <cellStyle name="20% - Accent6 2 3 6 2 4 2" xfId="28165"/>
    <cellStyle name="20% - Accent6 2 3 6 2 4 2 2" xfId="46043"/>
    <cellStyle name="20% - Accent6 2 3 6 2 4 3" xfId="37106"/>
    <cellStyle name="20% - Accent6 2 3 6 2 5" xfId="21508"/>
    <cellStyle name="20% - Accent6 2 3 6 2 5 2" xfId="39386"/>
    <cellStyle name="20% - Accent6 2 3 6 2 6" xfId="30449"/>
    <cellStyle name="20% - Accent6 2 3 6 2 7" xfId="50897"/>
    <cellStyle name="20% - Accent6 2 3 6 3" xfId="9674"/>
    <cellStyle name="20% - Accent6 2 3 6 3 2" xfId="12102"/>
    <cellStyle name="20% - Accent6 2 3 6 3 2 2" xfId="22994"/>
    <cellStyle name="20% - Accent6 2 3 6 3 2 2 2" xfId="40872"/>
    <cellStyle name="20% - Accent6 2 3 6 3 2 3" xfId="31935"/>
    <cellStyle name="20% - Accent6 2 3 6 3 3" xfId="14321"/>
    <cellStyle name="20% - Accent6 2 3 6 3 3 2" xfId="25213"/>
    <cellStyle name="20% - Accent6 2 3 6 3 3 2 2" xfId="43091"/>
    <cellStyle name="20% - Accent6 2 3 6 3 3 3" xfId="34154"/>
    <cellStyle name="20% - Accent6 2 3 6 3 4" xfId="16765"/>
    <cellStyle name="20% - Accent6 2 3 6 3 4 2" xfId="27432"/>
    <cellStyle name="20% - Accent6 2 3 6 3 4 2 2" xfId="45310"/>
    <cellStyle name="20% - Accent6 2 3 6 3 4 3" xfId="36373"/>
    <cellStyle name="20% - Accent6 2 3 6 3 5" xfId="20775"/>
    <cellStyle name="20% - Accent6 2 3 6 3 5 2" xfId="38653"/>
    <cellStyle name="20% - Accent6 2 3 6 3 6" xfId="29716"/>
    <cellStyle name="20% - Accent6 2 3 6 3 7" xfId="53836"/>
    <cellStyle name="20% - Accent6 2 3 6 4" xfId="11152"/>
    <cellStyle name="20% - Accent6 2 3 6 4 2" xfId="22251"/>
    <cellStyle name="20% - Accent6 2 3 6 4 2 2" xfId="40129"/>
    <cellStyle name="20% - Accent6 2 3 6 4 3" xfId="31192"/>
    <cellStyle name="20% - Accent6 2 3 6 4 4" xfId="47740"/>
    <cellStyle name="20% - Accent6 2 3 6 5" xfId="13578"/>
    <cellStyle name="20% - Accent6 2 3 6 5 2" xfId="24470"/>
    <cellStyle name="20% - Accent6 2 3 6 5 2 2" xfId="42348"/>
    <cellStyle name="20% - Accent6 2 3 6 5 3" xfId="33411"/>
    <cellStyle name="20% - Accent6 2 3 6 6" xfId="15799"/>
    <cellStyle name="20% - Accent6 2 3 6 6 2" xfId="26689"/>
    <cellStyle name="20% - Accent6 2 3 6 6 2 2" xfId="44567"/>
    <cellStyle name="20% - Accent6 2 3 6 6 3" xfId="35630"/>
    <cellStyle name="20% - Accent6 2 3 6 7" xfId="20032"/>
    <cellStyle name="20% - Accent6 2 3 6 7 2" xfId="37910"/>
    <cellStyle name="20% - Accent6 2 3 6 8" xfId="28961"/>
    <cellStyle name="20% - Accent6 2 3 6 9" xfId="46922"/>
    <cellStyle name="20% - Accent6 2 3 7" xfId="5486"/>
    <cellStyle name="20% - Accent6 2 3 7 2" xfId="10408"/>
    <cellStyle name="20% - Accent6 2 3 7 2 2" xfId="12836"/>
    <cellStyle name="20% - Accent6 2 3 7 2 2 2" xfId="23728"/>
    <cellStyle name="20% - Accent6 2 3 7 2 2 2 2" xfId="41606"/>
    <cellStyle name="20% - Accent6 2 3 7 2 2 3" xfId="32669"/>
    <cellStyle name="20% - Accent6 2 3 7 2 2 4" xfId="56232"/>
    <cellStyle name="20% - Accent6 2 3 7 2 3" xfId="15055"/>
    <cellStyle name="20% - Accent6 2 3 7 2 3 2" xfId="25947"/>
    <cellStyle name="20% - Accent6 2 3 7 2 3 2 2" xfId="43825"/>
    <cellStyle name="20% - Accent6 2 3 7 2 3 3" xfId="34888"/>
    <cellStyle name="20% - Accent6 2 3 7 2 4" xfId="17499"/>
    <cellStyle name="20% - Accent6 2 3 7 2 4 2" xfId="28166"/>
    <cellStyle name="20% - Accent6 2 3 7 2 4 2 2" xfId="46044"/>
    <cellStyle name="20% - Accent6 2 3 7 2 4 3" xfId="37107"/>
    <cellStyle name="20% - Accent6 2 3 7 2 5" xfId="21509"/>
    <cellStyle name="20% - Accent6 2 3 7 2 5 2" xfId="39387"/>
    <cellStyle name="20% - Accent6 2 3 7 2 6" xfId="30450"/>
    <cellStyle name="20% - Accent6 2 3 7 2 7" xfId="50898"/>
    <cellStyle name="20% - Accent6 2 3 7 3" xfId="9675"/>
    <cellStyle name="20% - Accent6 2 3 7 3 2" xfId="12103"/>
    <cellStyle name="20% - Accent6 2 3 7 3 2 2" xfId="22995"/>
    <cellStyle name="20% - Accent6 2 3 7 3 2 2 2" xfId="40873"/>
    <cellStyle name="20% - Accent6 2 3 7 3 2 3" xfId="31936"/>
    <cellStyle name="20% - Accent6 2 3 7 3 3" xfId="14322"/>
    <cellStyle name="20% - Accent6 2 3 7 3 3 2" xfId="25214"/>
    <cellStyle name="20% - Accent6 2 3 7 3 3 2 2" xfId="43092"/>
    <cellStyle name="20% - Accent6 2 3 7 3 3 3" xfId="34155"/>
    <cellStyle name="20% - Accent6 2 3 7 3 4" xfId="16766"/>
    <cellStyle name="20% - Accent6 2 3 7 3 4 2" xfId="27433"/>
    <cellStyle name="20% - Accent6 2 3 7 3 4 2 2" xfId="45311"/>
    <cellStyle name="20% - Accent6 2 3 7 3 4 3" xfId="36374"/>
    <cellStyle name="20% - Accent6 2 3 7 3 5" xfId="20776"/>
    <cellStyle name="20% - Accent6 2 3 7 3 5 2" xfId="38654"/>
    <cellStyle name="20% - Accent6 2 3 7 3 6" xfId="29717"/>
    <cellStyle name="20% - Accent6 2 3 7 3 7" xfId="53837"/>
    <cellStyle name="20% - Accent6 2 3 7 4" xfId="11153"/>
    <cellStyle name="20% - Accent6 2 3 7 4 2" xfId="22252"/>
    <cellStyle name="20% - Accent6 2 3 7 4 2 2" xfId="40130"/>
    <cellStyle name="20% - Accent6 2 3 7 4 3" xfId="31193"/>
    <cellStyle name="20% - Accent6 2 3 7 4 4" xfId="47741"/>
    <cellStyle name="20% - Accent6 2 3 7 5" xfId="13579"/>
    <cellStyle name="20% - Accent6 2 3 7 5 2" xfId="24471"/>
    <cellStyle name="20% - Accent6 2 3 7 5 2 2" xfId="42349"/>
    <cellStyle name="20% - Accent6 2 3 7 5 3" xfId="33412"/>
    <cellStyle name="20% - Accent6 2 3 7 6" xfId="15800"/>
    <cellStyle name="20% - Accent6 2 3 7 6 2" xfId="26690"/>
    <cellStyle name="20% - Accent6 2 3 7 6 2 2" xfId="44568"/>
    <cellStyle name="20% - Accent6 2 3 7 6 3" xfId="35631"/>
    <cellStyle name="20% - Accent6 2 3 7 7" xfId="20033"/>
    <cellStyle name="20% - Accent6 2 3 7 7 2" xfId="37911"/>
    <cellStyle name="20% - Accent6 2 3 7 8" xfId="28962"/>
    <cellStyle name="20% - Accent6 2 3 7 9" xfId="46923"/>
    <cellStyle name="20% - Accent6 2 3 8" xfId="5487"/>
    <cellStyle name="20% - Accent6 2 3 8 2" xfId="10409"/>
    <cellStyle name="20% - Accent6 2 3 8 2 2" xfId="12837"/>
    <cellStyle name="20% - Accent6 2 3 8 2 2 2" xfId="23729"/>
    <cellStyle name="20% - Accent6 2 3 8 2 2 2 2" xfId="41607"/>
    <cellStyle name="20% - Accent6 2 3 8 2 2 3" xfId="32670"/>
    <cellStyle name="20% - Accent6 2 3 8 2 2 4" xfId="56233"/>
    <cellStyle name="20% - Accent6 2 3 8 2 3" xfId="15056"/>
    <cellStyle name="20% - Accent6 2 3 8 2 3 2" xfId="25948"/>
    <cellStyle name="20% - Accent6 2 3 8 2 3 2 2" xfId="43826"/>
    <cellStyle name="20% - Accent6 2 3 8 2 3 3" xfId="34889"/>
    <cellStyle name="20% - Accent6 2 3 8 2 4" xfId="17500"/>
    <cellStyle name="20% - Accent6 2 3 8 2 4 2" xfId="28167"/>
    <cellStyle name="20% - Accent6 2 3 8 2 4 2 2" xfId="46045"/>
    <cellStyle name="20% - Accent6 2 3 8 2 4 3" xfId="37108"/>
    <cellStyle name="20% - Accent6 2 3 8 2 5" xfId="21510"/>
    <cellStyle name="20% - Accent6 2 3 8 2 5 2" xfId="39388"/>
    <cellStyle name="20% - Accent6 2 3 8 2 6" xfId="30451"/>
    <cellStyle name="20% - Accent6 2 3 8 2 7" xfId="50899"/>
    <cellStyle name="20% - Accent6 2 3 8 3" xfId="9676"/>
    <cellStyle name="20% - Accent6 2 3 8 3 2" xfId="12104"/>
    <cellStyle name="20% - Accent6 2 3 8 3 2 2" xfId="22996"/>
    <cellStyle name="20% - Accent6 2 3 8 3 2 2 2" xfId="40874"/>
    <cellStyle name="20% - Accent6 2 3 8 3 2 3" xfId="31937"/>
    <cellStyle name="20% - Accent6 2 3 8 3 3" xfId="14323"/>
    <cellStyle name="20% - Accent6 2 3 8 3 3 2" xfId="25215"/>
    <cellStyle name="20% - Accent6 2 3 8 3 3 2 2" xfId="43093"/>
    <cellStyle name="20% - Accent6 2 3 8 3 3 3" xfId="34156"/>
    <cellStyle name="20% - Accent6 2 3 8 3 4" xfId="16767"/>
    <cellStyle name="20% - Accent6 2 3 8 3 4 2" xfId="27434"/>
    <cellStyle name="20% - Accent6 2 3 8 3 4 2 2" xfId="45312"/>
    <cellStyle name="20% - Accent6 2 3 8 3 4 3" xfId="36375"/>
    <cellStyle name="20% - Accent6 2 3 8 3 5" xfId="20777"/>
    <cellStyle name="20% - Accent6 2 3 8 3 5 2" xfId="38655"/>
    <cellStyle name="20% - Accent6 2 3 8 3 6" xfId="29718"/>
    <cellStyle name="20% - Accent6 2 3 8 3 7" xfId="53838"/>
    <cellStyle name="20% - Accent6 2 3 8 4" xfId="11154"/>
    <cellStyle name="20% - Accent6 2 3 8 4 2" xfId="22253"/>
    <cellStyle name="20% - Accent6 2 3 8 4 2 2" xfId="40131"/>
    <cellStyle name="20% - Accent6 2 3 8 4 3" xfId="31194"/>
    <cellStyle name="20% - Accent6 2 3 8 4 4" xfId="47742"/>
    <cellStyle name="20% - Accent6 2 3 8 5" xfId="13580"/>
    <cellStyle name="20% - Accent6 2 3 8 5 2" xfId="24472"/>
    <cellStyle name="20% - Accent6 2 3 8 5 2 2" xfId="42350"/>
    <cellStyle name="20% - Accent6 2 3 8 5 3" xfId="33413"/>
    <cellStyle name="20% - Accent6 2 3 8 6" xfId="15801"/>
    <cellStyle name="20% - Accent6 2 3 8 6 2" xfId="26691"/>
    <cellStyle name="20% - Accent6 2 3 8 6 2 2" xfId="44569"/>
    <cellStyle name="20% - Accent6 2 3 8 6 3" xfId="35632"/>
    <cellStyle name="20% - Accent6 2 3 8 7" xfId="20034"/>
    <cellStyle name="20% - Accent6 2 3 8 7 2" xfId="37912"/>
    <cellStyle name="20% - Accent6 2 3 8 8" xfId="28963"/>
    <cellStyle name="20% - Accent6 2 3 8 9" xfId="46924"/>
    <cellStyle name="20% - Accent6 2 3 9" xfId="5488"/>
    <cellStyle name="20% - Accent6 2 3 9 2" xfId="10410"/>
    <cellStyle name="20% - Accent6 2 3 9 2 2" xfId="12838"/>
    <cellStyle name="20% - Accent6 2 3 9 2 2 2" xfId="23730"/>
    <cellStyle name="20% - Accent6 2 3 9 2 2 2 2" xfId="41608"/>
    <cellStyle name="20% - Accent6 2 3 9 2 2 3" xfId="32671"/>
    <cellStyle name="20% - Accent6 2 3 9 2 2 4" xfId="56234"/>
    <cellStyle name="20% - Accent6 2 3 9 2 3" xfId="15057"/>
    <cellStyle name="20% - Accent6 2 3 9 2 3 2" xfId="25949"/>
    <cellStyle name="20% - Accent6 2 3 9 2 3 2 2" xfId="43827"/>
    <cellStyle name="20% - Accent6 2 3 9 2 3 3" xfId="34890"/>
    <cellStyle name="20% - Accent6 2 3 9 2 4" xfId="17501"/>
    <cellStyle name="20% - Accent6 2 3 9 2 4 2" xfId="28168"/>
    <cellStyle name="20% - Accent6 2 3 9 2 4 2 2" xfId="46046"/>
    <cellStyle name="20% - Accent6 2 3 9 2 4 3" xfId="37109"/>
    <cellStyle name="20% - Accent6 2 3 9 2 5" xfId="21511"/>
    <cellStyle name="20% - Accent6 2 3 9 2 5 2" xfId="39389"/>
    <cellStyle name="20% - Accent6 2 3 9 2 6" xfId="30452"/>
    <cellStyle name="20% - Accent6 2 3 9 2 7" xfId="50900"/>
    <cellStyle name="20% - Accent6 2 3 9 3" xfId="9677"/>
    <cellStyle name="20% - Accent6 2 3 9 3 2" xfId="12105"/>
    <cellStyle name="20% - Accent6 2 3 9 3 2 2" xfId="22997"/>
    <cellStyle name="20% - Accent6 2 3 9 3 2 2 2" xfId="40875"/>
    <cellStyle name="20% - Accent6 2 3 9 3 2 3" xfId="31938"/>
    <cellStyle name="20% - Accent6 2 3 9 3 3" xfId="14324"/>
    <cellStyle name="20% - Accent6 2 3 9 3 3 2" xfId="25216"/>
    <cellStyle name="20% - Accent6 2 3 9 3 3 2 2" xfId="43094"/>
    <cellStyle name="20% - Accent6 2 3 9 3 3 3" xfId="34157"/>
    <cellStyle name="20% - Accent6 2 3 9 3 4" xfId="16768"/>
    <cellStyle name="20% - Accent6 2 3 9 3 4 2" xfId="27435"/>
    <cellStyle name="20% - Accent6 2 3 9 3 4 2 2" xfId="45313"/>
    <cellStyle name="20% - Accent6 2 3 9 3 4 3" xfId="36376"/>
    <cellStyle name="20% - Accent6 2 3 9 3 5" xfId="20778"/>
    <cellStyle name="20% - Accent6 2 3 9 3 5 2" xfId="38656"/>
    <cellStyle name="20% - Accent6 2 3 9 3 6" xfId="29719"/>
    <cellStyle name="20% - Accent6 2 3 9 3 7" xfId="53839"/>
    <cellStyle name="20% - Accent6 2 3 9 4" xfId="11155"/>
    <cellStyle name="20% - Accent6 2 3 9 4 2" xfId="22254"/>
    <cellStyle name="20% - Accent6 2 3 9 4 2 2" xfId="40132"/>
    <cellStyle name="20% - Accent6 2 3 9 4 3" xfId="31195"/>
    <cellStyle name="20% - Accent6 2 3 9 4 4" xfId="47743"/>
    <cellStyle name="20% - Accent6 2 3 9 5" xfId="13581"/>
    <cellStyle name="20% - Accent6 2 3 9 5 2" xfId="24473"/>
    <cellStyle name="20% - Accent6 2 3 9 5 2 2" xfId="42351"/>
    <cellStyle name="20% - Accent6 2 3 9 5 3" xfId="33414"/>
    <cellStyle name="20% - Accent6 2 3 9 6" xfId="15802"/>
    <cellStyle name="20% - Accent6 2 3 9 6 2" xfId="26692"/>
    <cellStyle name="20% - Accent6 2 3 9 6 2 2" xfId="44570"/>
    <cellStyle name="20% - Accent6 2 3 9 6 3" xfId="35633"/>
    <cellStyle name="20% - Accent6 2 3 9 7" xfId="20035"/>
    <cellStyle name="20% - Accent6 2 3 9 7 2" xfId="37913"/>
    <cellStyle name="20% - Accent6 2 3 9 8" xfId="28964"/>
    <cellStyle name="20% - Accent6 2 3 9 9" xfId="46925"/>
    <cellStyle name="20% - Accent6 2 4" xfId="5489"/>
    <cellStyle name="20% - Accent6 2 4 10" xfId="10411"/>
    <cellStyle name="20% - Accent6 2 4 10 2" xfId="12839"/>
    <cellStyle name="20% - Accent6 2 4 10 2 2" xfId="23731"/>
    <cellStyle name="20% - Accent6 2 4 10 2 2 2" xfId="41609"/>
    <cellStyle name="20% - Accent6 2 4 10 2 3" xfId="32672"/>
    <cellStyle name="20% - Accent6 2 4 10 2 4" xfId="56235"/>
    <cellStyle name="20% - Accent6 2 4 10 3" xfId="15058"/>
    <cellStyle name="20% - Accent6 2 4 10 3 2" xfId="25950"/>
    <cellStyle name="20% - Accent6 2 4 10 3 2 2" xfId="43828"/>
    <cellStyle name="20% - Accent6 2 4 10 3 3" xfId="34891"/>
    <cellStyle name="20% - Accent6 2 4 10 4" xfId="17502"/>
    <cellStyle name="20% - Accent6 2 4 10 4 2" xfId="28169"/>
    <cellStyle name="20% - Accent6 2 4 10 4 2 2" xfId="46047"/>
    <cellStyle name="20% - Accent6 2 4 10 4 3" xfId="37110"/>
    <cellStyle name="20% - Accent6 2 4 10 5" xfId="21512"/>
    <cellStyle name="20% - Accent6 2 4 10 5 2" xfId="39390"/>
    <cellStyle name="20% - Accent6 2 4 10 6" xfId="30453"/>
    <cellStyle name="20% - Accent6 2 4 10 7" xfId="50901"/>
    <cellStyle name="20% - Accent6 2 4 11" xfId="9678"/>
    <cellStyle name="20% - Accent6 2 4 11 2" xfId="12106"/>
    <cellStyle name="20% - Accent6 2 4 11 2 2" xfId="22998"/>
    <cellStyle name="20% - Accent6 2 4 11 2 2 2" xfId="40876"/>
    <cellStyle name="20% - Accent6 2 4 11 2 3" xfId="31939"/>
    <cellStyle name="20% - Accent6 2 4 11 3" xfId="14325"/>
    <cellStyle name="20% - Accent6 2 4 11 3 2" xfId="25217"/>
    <cellStyle name="20% - Accent6 2 4 11 3 2 2" xfId="43095"/>
    <cellStyle name="20% - Accent6 2 4 11 3 3" xfId="34158"/>
    <cellStyle name="20% - Accent6 2 4 11 4" xfId="16769"/>
    <cellStyle name="20% - Accent6 2 4 11 4 2" xfId="27436"/>
    <cellStyle name="20% - Accent6 2 4 11 4 2 2" xfId="45314"/>
    <cellStyle name="20% - Accent6 2 4 11 4 3" xfId="36377"/>
    <cellStyle name="20% - Accent6 2 4 11 5" xfId="20779"/>
    <cellStyle name="20% - Accent6 2 4 11 5 2" xfId="38657"/>
    <cellStyle name="20% - Accent6 2 4 11 6" xfId="29720"/>
    <cellStyle name="20% - Accent6 2 4 11 7" xfId="53840"/>
    <cellStyle name="20% - Accent6 2 4 12" xfId="11156"/>
    <cellStyle name="20% - Accent6 2 4 12 2" xfId="22255"/>
    <cellStyle name="20% - Accent6 2 4 12 2 2" xfId="40133"/>
    <cellStyle name="20% - Accent6 2 4 12 3" xfId="31196"/>
    <cellStyle name="20% - Accent6 2 4 12 4" xfId="47744"/>
    <cellStyle name="20% - Accent6 2 4 13" xfId="13582"/>
    <cellStyle name="20% - Accent6 2 4 13 2" xfId="24474"/>
    <cellStyle name="20% - Accent6 2 4 13 2 2" xfId="42352"/>
    <cellStyle name="20% - Accent6 2 4 13 3" xfId="33415"/>
    <cellStyle name="20% - Accent6 2 4 14" xfId="15803"/>
    <cellStyle name="20% - Accent6 2 4 14 2" xfId="26693"/>
    <cellStyle name="20% - Accent6 2 4 14 2 2" xfId="44571"/>
    <cellStyle name="20% - Accent6 2 4 14 3" xfId="35634"/>
    <cellStyle name="20% - Accent6 2 4 15" xfId="20036"/>
    <cellStyle name="20% - Accent6 2 4 15 2" xfId="37914"/>
    <cellStyle name="20% - Accent6 2 4 16" xfId="28965"/>
    <cellStyle name="20% - Accent6 2 4 17" xfId="46926"/>
    <cellStyle name="20% - Accent6 2 4 2" xfId="5490"/>
    <cellStyle name="20% - Accent6 2 4 2 2" xfId="10412"/>
    <cellStyle name="20% - Accent6 2 4 2 2 2" xfId="12840"/>
    <cellStyle name="20% - Accent6 2 4 2 2 2 2" xfId="23732"/>
    <cellStyle name="20% - Accent6 2 4 2 2 2 2 2" xfId="41610"/>
    <cellStyle name="20% - Accent6 2 4 2 2 2 3" xfId="32673"/>
    <cellStyle name="20% - Accent6 2 4 2 2 2 4" xfId="56236"/>
    <cellStyle name="20% - Accent6 2 4 2 2 3" xfId="15059"/>
    <cellStyle name="20% - Accent6 2 4 2 2 3 2" xfId="25951"/>
    <cellStyle name="20% - Accent6 2 4 2 2 3 2 2" xfId="43829"/>
    <cellStyle name="20% - Accent6 2 4 2 2 3 3" xfId="34892"/>
    <cellStyle name="20% - Accent6 2 4 2 2 4" xfId="17503"/>
    <cellStyle name="20% - Accent6 2 4 2 2 4 2" xfId="28170"/>
    <cellStyle name="20% - Accent6 2 4 2 2 4 2 2" xfId="46048"/>
    <cellStyle name="20% - Accent6 2 4 2 2 4 3" xfId="37111"/>
    <cellStyle name="20% - Accent6 2 4 2 2 5" xfId="21513"/>
    <cellStyle name="20% - Accent6 2 4 2 2 5 2" xfId="39391"/>
    <cellStyle name="20% - Accent6 2 4 2 2 6" xfId="30454"/>
    <cellStyle name="20% - Accent6 2 4 2 2 7" xfId="50902"/>
    <cellStyle name="20% - Accent6 2 4 2 3" xfId="9679"/>
    <cellStyle name="20% - Accent6 2 4 2 3 2" xfId="12107"/>
    <cellStyle name="20% - Accent6 2 4 2 3 2 2" xfId="22999"/>
    <cellStyle name="20% - Accent6 2 4 2 3 2 2 2" xfId="40877"/>
    <cellStyle name="20% - Accent6 2 4 2 3 2 3" xfId="31940"/>
    <cellStyle name="20% - Accent6 2 4 2 3 3" xfId="14326"/>
    <cellStyle name="20% - Accent6 2 4 2 3 3 2" xfId="25218"/>
    <cellStyle name="20% - Accent6 2 4 2 3 3 2 2" xfId="43096"/>
    <cellStyle name="20% - Accent6 2 4 2 3 3 3" xfId="34159"/>
    <cellStyle name="20% - Accent6 2 4 2 3 4" xfId="16770"/>
    <cellStyle name="20% - Accent6 2 4 2 3 4 2" xfId="27437"/>
    <cellStyle name="20% - Accent6 2 4 2 3 4 2 2" xfId="45315"/>
    <cellStyle name="20% - Accent6 2 4 2 3 4 3" xfId="36378"/>
    <cellStyle name="20% - Accent6 2 4 2 3 5" xfId="20780"/>
    <cellStyle name="20% - Accent6 2 4 2 3 5 2" xfId="38658"/>
    <cellStyle name="20% - Accent6 2 4 2 3 6" xfId="29721"/>
    <cellStyle name="20% - Accent6 2 4 2 3 7" xfId="53841"/>
    <cellStyle name="20% - Accent6 2 4 2 4" xfId="11157"/>
    <cellStyle name="20% - Accent6 2 4 2 4 2" xfId="22256"/>
    <cellStyle name="20% - Accent6 2 4 2 4 2 2" xfId="40134"/>
    <cellStyle name="20% - Accent6 2 4 2 4 3" xfId="31197"/>
    <cellStyle name="20% - Accent6 2 4 2 4 4" xfId="47745"/>
    <cellStyle name="20% - Accent6 2 4 2 5" xfId="13583"/>
    <cellStyle name="20% - Accent6 2 4 2 5 2" xfId="24475"/>
    <cellStyle name="20% - Accent6 2 4 2 5 2 2" xfId="42353"/>
    <cellStyle name="20% - Accent6 2 4 2 5 3" xfId="33416"/>
    <cellStyle name="20% - Accent6 2 4 2 6" xfId="15804"/>
    <cellStyle name="20% - Accent6 2 4 2 6 2" xfId="26694"/>
    <cellStyle name="20% - Accent6 2 4 2 6 2 2" xfId="44572"/>
    <cellStyle name="20% - Accent6 2 4 2 6 3" xfId="35635"/>
    <cellStyle name="20% - Accent6 2 4 2 7" xfId="20037"/>
    <cellStyle name="20% - Accent6 2 4 2 7 2" xfId="37915"/>
    <cellStyle name="20% - Accent6 2 4 2 8" xfId="28966"/>
    <cellStyle name="20% - Accent6 2 4 2 9" xfId="46927"/>
    <cellStyle name="20% - Accent6 2 4 3" xfId="5491"/>
    <cellStyle name="20% - Accent6 2 4 3 2" xfId="10413"/>
    <cellStyle name="20% - Accent6 2 4 3 2 2" xfId="12841"/>
    <cellStyle name="20% - Accent6 2 4 3 2 2 2" xfId="23733"/>
    <cellStyle name="20% - Accent6 2 4 3 2 2 2 2" xfId="41611"/>
    <cellStyle name="20% - Accent6 2 4 3 2 2 3" xfId="32674"/>
    <cellStyle name="20% - Accent6 2 4 3 2 2 4" xfId="56237"/>
    <cellStyle name="20% - Accent6 2 4 3 2 3" xfId="15060"/>
    <cellStyle name="20% - Accent6 2 4 3 2 3 2" xfId="25952"/>
    <cellStyle name="20% - Accent6 2 4 3 2 3 2 2" xfId="43830"/>
    <cellStyle name="20% - Accent6 2 4 3 2 3 3" xfId="34893"/>
    <cellStyle name="20% - Accent6 2 4 3 2 4" xfId="17504"/>
    <cellStyle name="20% - Accent6 2 4 3 2 4 2" xfId="28171"/>
    <cellStyle name="20% - Accent6 2 4 3 2 4 2 2" xfId="46049"/>
    <cellStyle name="20% - Accent6 2 4 3 2 4 3" xfId="37112"/>
    <cellStyle name="20% - Accent6 2 4 3 2 5" xfId="21514"/>
    <cellStyle name="20% - Accent6 2 4 3 2 5 2" xfId="39392"/>
    <cellStyle name="20% - Accent6 2 4 3 2 6" xfId="30455"/>
    <cellStyle name="20% - Accent6 2 4 3 2 7" xfId="50903"/>
    <cellStyle name="20% - Accent6 2 4 3 3" xfId="9680"/>
    <cellStyle name="20% - Accent6 2 4 3 3 2" xfId="12108"/>
    <cellStyle name="20% - Accent6 2 4 3 3 2 2" xfId="23000"/>
    <cellStyle name="20% - Accent6 2 4 3 3 2 2 2" xfId="40878"/>
    <cellStyle name="20% - Accent6 2 4 3 3 2 3" xfId="31941"/>
    <cellStyle name="20% - Accent6 2 4 3 3 3" xfId="14327"/>
    <cellStyle name="20% - Accent6 2 4 3 3 3 2" xfId="25219"/>
    <cellStyle name="20% - Accent6 2 4 3 3 3 2 2" xfId="43097"/>
    <cellStyle name="20% - Accent6 2 4 3 3 3 3" xfId="34160"/>
    <cellStyle name="20% - Accent6 2 4 3 3 4" xfId="16771"/>
    <cellStyle name="20% - Accent6 2 4 3 3 4 2" xfId="27438"/>
    <cellStyle name="20% - Accent6 2 4 3 3 4 2 2" xfId="45316"/>
    <cellStyle name="20% - Accent6 2 4 3 3 4 3" xfId="36379"/>
    <cellStyle name="20% - Accent6 2 4 3 3 5" xfId="20781"/>
    <cellStyle name="20% - Accent6 2 4 3 3 5 2" xfId="38659"/>
    <cellStyle name="20% - Accent6 2 4 3 3 6" xfId="29722"/>
    <cellStyle name="20% - Accent6 2 4 3 3 7" xfId="53842"/>
    <cellStyle name="20% - Accent6 2 4 3 4" xfId="11158"/>
    <cellStyle name="20% - Accent6 2 4 3 4 2" xfId="22257"/>
    <cellStyle name="20% - Accent6 2 4 3 4 2 2" xfId="40135"/>
    <cellStyle name="20% - Accent6 2 4 3 4 3" xfId="31198"/>
    <cellStyle name="20% - Accent6 2 4 3 4 4" xfId="47746"/>
    <cellStyle name="20% - Accent6 2 4 3 5" xfId="13584"/>
    <cellStyle name="20% - Accent6 2 4 3 5 2" xfId="24476"/>
    <cellStyle name="20% - Accent6 2 4 3 5 2 2" xfId="42354"/>
    <cellStyle name="20% - Accent6 2 4 3 5 3" xfId="33417"/>
    <cellStyle name="20% - Accent6 2 4 3 6" xfId="15805"/>
    <cellStyle name="20% - Accent6 2 4 3 6 2" xfId="26695"/>
    <cellStyle name="20% - Accent6 2 4 3 6 2 2" xfId="44573"/>
    <cellStyle name="20% - Accent6 2 4 3 6 3" xfId="35636"/>
    <cellStyle name="20% - Accent6 2 4 3 7" xfId="20038"/>
    <cellStyle name="20% - Accent6 2 4 3 7 2" xfId="37916"/>
    <cellStyle name="20% - Accent6 2 4 3 8" xfId="28967"/>
    <cellStyle name="20% - Accent6 2 4 3 9" xfId="46928"/>
    <cellStyle name="20% - Accent6 2 4 4" xfId="5492"/>
    <cellStyle name="20% - Accent6 2 4 4 2" xfId="10414"/>
    <cellStyle name="20% - Accent6 2 4 4 2 2" xfId="12842"/>
    <cellStyle name="20% - Accent6 2 4 4 2 2 2" xfId="23734"/>
    <cellStyle name="20% - Accent6 2 4 4 2 2 2 2" xfId="41612"/>
    <cellStyle name="20% - Accent6 2 4 4 2 2 3" xfId="32675"/>
    <cellStyle name="20% - Accent6 2 4 4 2 2 4" xfId="56238"/>
    <cellStyle name="20% - Accent6 2 4 4 2 3" xfId="15061"/>
    <cellStyle name="20% - Accent6 2 4 4 2 3 2" xfId="25953"/>
    <cellStyle name="20% - Accent6 2 4 4 2 3 2 2" xfId="43831"/>
    <cellStyle name="20% - Accent6 2 4 4 2 3 3" xfId="34894"/>
    <cellStyle name="20% - Accent6 2 4 4 2 4" xfId="17505"/>
    <cellStyle name="20% - Accent6 2 4 4 2 4 2" xfId="28172"/>
    <cellStyle name="20% - Accent6 2 4 4 2 4 2 2" xfId="46050"/>
    <cellStyle name="20% - Accent6 2 4 4 2 4 3" xfId="37113"/>
    <cellStyle name="20% - Accent6 2 4 4 2 5" xfId="21515"/>
    <cellStyle name="20% - Accent6 2 4 4 2 5 2" xfId="39393"/>
    <cellStyle name="20% - Accent6 2 4 4 2 6" xfId="30456"/>
    <cellStyle name="20% - Accent6 2 4 4 2 7" xfId="50904"/>
    <cellStyle name="20% - Accent6 2 4 4 3" xfId="9681"/>
    <cellStyle name="20% - Accent6 2 4 4 3 2" xfId="12109"/>
    <cellStyle name="20% - Accent6 2 4 4 3 2 2" xfId="23001"/>
    <cellStyle name="20% - Accent6 2 4 4 3 2 2 2" xfId="40879"/>
    <cellStyle name="20% - Accent6 2 4 4 3 2 3" xfId="31942"/>
    <cellStyle name="20% - Accent6 2 4 4 3 3" xfId="14328"/>
    <cellStyle name="20% - Accent6 2 4 4 3 3 2" xfId="25220"/>
    <cellStyle name="20% - Accent6 2 4 4 3 3 2 2" xfId="43098"/>
    <cellStyle name="20% - Accent6 2 4 4 3 3 3" xfId="34161"/>
    <cellStyle name="20% - Accent6 2 4 4 3 4" xfId="16772"/>
    <cellStyle name="20% - Accent6 2 4 4 3 4 2" xfId="27439"/>
    <cellStyle name="20% - Accent6 2 4 4 3 4 2 2" xfId="45317"/>
    <cellStyle name="20% - Accent6 2 4 4 3 4 3" xfId="36380"/>
    <cellStyle name="20% - Accent6 2 4 4 3 5" xfId="20782"/>
    <cellStyle name="20% - Accent6 2 4 4 3 5 2" xfId="38660"/>
    <cellStyle name="20% - Accent6 2 4 4 3 6" xfId="29723"/>
    <cellStyle name="20% - Accent6 2 4 4 3 7" xfId="53843"/>
    <cellStyle name="20% - Accent6 2 4 4 4" xfId="11159"/>
    <cellStyle name="20% - Accent6 2 4 4 4 2" xfId="22258"/>
    <cellStyle name="20% - Accent6 2 4 4 4 2 2" xfId="40136"/>
    <cellStyle name="20% - Accent6 2 4 4 4 3" xfId="31199"/>
    <cellStyle name="20% - Accent6 2 4 4 4 4" xfId="47747"/>
    <cellStyle name="20% - Accent6 2 4 4 5" xfId="13585"/>
    <cellStyle name="20% - Accent6 2 4 4 5 2" xfId="24477"/>
    <cellStyle name="20% - Accent6 2 4 4 5 2 2" xfId="42355"/>
    <cellStyle name="20% - Accent6 2 4 4 5 3" xfId="33418"/>
    <cellStyle name="20% - Accent6 2 4 4 6" xfId="15806"/>
    <cellStyle name="20% - Accent6 2 4 4 6 2" xfId="26696"/>
    <cellStyle name="20% - Accent6 2 4 4 6 2 2" xfId="44574"/>
    <cellStyle name="20% - Accent6 2 4 4 6 3" xfId="35637"/>
    <cellStyle name="20% - Accent6 2 4 4 7" xfId="20039"/>
    <cellStyle name="20% - Accent6 2 4 4 7 2" xfId="37917"/>
    <cellStyle name="20% - Accent6 2 4 4 8" xfId="28968"/>
    <cellStyle name="20% - Accent6 2 4 4 9" xfId="46929"/>
    <cellStyle name="20% - Accent6 2 4 5" xfId="5493"/>
    <cellStyle name="20% - Accent6 2 4 5 2" xfId="10415"/>
    <cellStyle name="20% - Accent6 2 4 5 2 2" xfId="12843"/>
    <cellStyle name="20% - Accent6 2 4 5 2 2 2" xfId="23735"/>
    <cellStyle name="20% - Accent6 2 4 5 2 2 2 2" xfId="41613"/>
    <cellStyle name="20% - Accent6 2 4 5 2 2 3" xfId="32676"/>
    <cellStyle name="20% - Accent6 2 4 5 2 2 4" xfId="56239"/>
    <cellStyle name="20% - Accent6 2 4 5 2 3" xfId="15062"/>
    <cellStyle name="20% - Accent6 2 4 5 2 3 2" xfId="25954"/>
    <cellStyle name="20% - Accent6 2 4 5 2 3 2 2" xfId="43832"/>
    <cellStyle name="20% - Accent6 2 4 5 2 3 3" xfId="34895"/>
    <cellStyle name="20% - Accent6 2 4 5 2 4" xfId="17506"/>
    <cellStyle name="20% - Accent6 2 4 5 2 4 2" xfId="28173"/>
    <cellStyle name="20% - Accent6 2 4 5 2 4 2 2" xfId="46051"/>
    <cellStyle name="20% - Accent6 2 4 5 2 4 3" xfId="37114"/>
    <cellStyle name="20% - Accent6 2 4 5 2 5" xfId="21516"/>
    <cellStyle name="20% - Accent6 2 4 5 2 5 2" xfId="39394"/>
    <cellStyle name="20% - Accent6 2 4 5 2 6" xfId="30457"/>
    <cellStyle name="20% - Accent6 2 4 5 2 7" xfId="50905"/>
    <cellStyle name="20% - Accent6 2 4 5 3" xfId="9682"/>
    <cellStyle name="20% - Accent6 2 4 5 3 2" xfId="12110"/>
    <cellStyle name="20% - Accent6 2 4 5 3 2 2" xfId="23002"/>
    <cellStyle name="20% - Accent6 2 4 5 3 2 2 2" xfId="40880"/>
    <cellStyle name="20% - Accent6 2 4 5 3 2 3" xfId="31943"/>
    <cellStyle name="20% - Accent6 2 4 5 3 3" xfId="14329"/>
    <cellStyle name="20% - Accent6 2 4 5 3 3 2" xfId="25221"/>
    <cellStyle name="20% - Accent6 2 4 5 3 3 2 2" xfId="43099"/>
    <cellStyle name="20% - Accent6 2 4 5 3 3 3" xfId="34162"/>
    <cellStyle name="20% - Accent6 2 4 5 3 4" xfId="16773"/>
    <cellStyle name="20% - Accent6 2 4 5 3 4 2" xfId="27440"/>
    <cellStyle name="20% - Accent6 2 4 5 3 4 2 2" xfId="45318"/>
    <cellStyle name="20% - Accent6 2 4 5 3 4 3" xfId="36381"/>
    <cellStyle name="20% - Accent6 2 4 5 3 5" xfId="20783"/>
    <cellStyle name="20% - Accent6 2 4 5 3 5 2" xfId="38661"/>
    <cellStyle name="20% - Accent6 2 4 5 3 6" xfId="29724"/>
    <cellStyle name="20% - Accent6 2 4 5 3 7" xfId="53844"/>
    <cellStyle name="20% - Accent6 2 4 5 4" xfId="11160"/>
    <cellStyle name="20% - Accent6 2 4 5 4 2" xfId="22259"/>
    <cellStyle name="20% - Accent6 2 4 5 4 2 2" xfId="40137"/>
    <cellStyle name="20% - Accent6 2 4 5 4 3" xfId="31200"/>
    <cellStyle name="20% - Accent6 2 4 5 4 4" xfId="47748"/>
    <cellStyle name="20% - Accent6 2 4 5 5" xfId="13586"/>
    <cellStyle name="20% - Accent6 2 4 5 5 2" xfId="24478"/>
    <cellStyle name="20% - Accent6 2 4 5 5 2 2" xfId="42356"/>
    <cellStyle name="20% - Accent6 2 4 5 5 3" xfId="33419"/>
    <cellStyle name="20% - Accent6 2 4 5 6" xfId="15807"/>
    <cellStyle name="20% - Accent6 2 4 5 6 2" xfId="26697"/>
    <cellStyle name="20% - Accent6 2 4 5 6 2 2" xfId="44575"/>
    <cellStyle name="20% - Accent6 2 4 5 6 3" xfId="35638"/>
    <cellStyle name="20% - Accent6 2 4 5 7" xfId="20040"/>
    <cellStyle name="20% - Accent6 2 4 5 7 2" xfId="37918"/>
    <cellStyle name="20% - Accent6 2 4 5 8" xfId="28969"/>
    <cellStyle name="20% - Accent6 2 4 5 9" xfId="46930"/>
    <cellStyle name="20% - Accent6 2 4 6" xfId="5494"/>
    <cellStyle name="20% - Accent6 2 4 6 2" xfId="10416"/>
    <cellStyle name="20% - Accent6 2 4 6 2 2" xfId="12844"/>
    <cellStyle name="20% - Accent6 2 4 6 2 2 2" xfId="23736"/>
    <cellStyle name="20% - Accent6 2 4 6 2 2 2 2" xfId="41614"/>
    <cellStyle name="20% - Accent6 2 4 6 2 2 3" xfId="32677"/>
    <cellStyle name="20% - Accent6 2 4 6 2 2 4" xfId="56240"/>
    <cellStyle name="20% - Accent6 2 4 6 2 3" xfId="15063"/>
    <cellStyle name="20% - Accent6 2 4 6 2 3 2" xfId="25955"/>
    <cellStyle name="20% - Accent6 2 4 6 2 3 2 2" xfId="43833"/>
    <cellStyle name="20% - Accent6 2 4 6 2 3 3" xfId="34896"/>
    <cellStyle name="20% - Accent6 2 4 6 2 4" xfId="17507"/>
    <cellStyle name="20% - Accent6 2 4 6 2 4 2" xfId="28174"/>
    <cellStyle name="20% - Accent6 2 4 6 2 4 2 2" xfId="46052"/>
    <cellStyle name="20% - Accent6 2 4 6 2 4 3" xfId="37115"/>
    <cellStyle name="20% - Accent6 2 4 6 2 5" xfId="21517"/>
    <cellStyle name="20% - Accent6 2 4 6 2 5 2" xfId="39395"/>
    <cellStyle name="20% - Accent6 2 4 6 2 6" xfId="30458"/>
    <cellStyle name="20% - Accent6 2 4 6 2 7" xfId="50906"/>
    <cellStyle name="20% - Accent6 2 4 6 3" xfId="9683"/>
    <cellStyle name="20% - Accent6 2 4 6 3 2" xfId="12111"/>
    <cellStyle name="20% - Accent6 2 4 6 3 2 2" xfId="23003"/>
    <cellStyle name="20% - Accent6 2 4 6 3 2 2 2" xfId="40881"/>
    <cellStyle name="20% - Accent6 2 4 6 3 2 3" xfId="31944"/>
    <cellStyle name="20% - Accent6 2 4 6 3 3" xfId="14330"/>
    <cellStyle name="20% - Accent6 2 4 6 3 3 2" xfId="25222"/>
    <cellStyle name="20% - Accent6 2 4 6 3 3 2 2" xfId="43100"/>
    <cellStyle name="20% - Accent6 2 4 6 3 3 3" xfId="34163"/>
    <cellStyle name="20% - Accent6 2 4 6 3 4" xfId="16774"/>
    <cellStyle name="20% - Accent6 2 4 6 3 4 2" xfId="27441"/>
    <cellStyle name="20% - Accent6 2 4 6 3 4 2 2" xfId="45319"/>
    <cellStyle name="20% - Accent6 2 4 6 3 4 3" xfId="36382"/>
    <cellStyle name="20% - Accent6 2 4 6 3 5" xfId="20784"/>
    <cellStyle name="20% - Accent6 2 4 6 3 5 2" xfId="38662"/>
    <cellStyle name="20% - Accent6 2 4 6 3 6" xfId="29725"/>
    <cellStyle name="20% - Accent6 2 4 6 3 7" xfId="53845"/>
    <cellStyle name="20% - Accent6 2 4 6 4" xfId="11161"/>
    <cellStyle name="20% - Accent6 2 4 6 4 2" xfId="22260"/>
    <cellStyle name="20% - Accent6 2 4 6 4 2 2" xfId="40138"/>
    <cellStyle name="20% - Accent6 2 4 6 4 3" xfId="31201"/>
    <cellStyle name="20% - Accent6 2 4 6 4 4" xfId="47749"/>
    <cellStyle name="20% - Accent6 2 4 6 5" xfId="13587"/>
    <cellStyle name="20% - Accent6 2 4 6 5 2" xfId="24479"/>
    <cellStyle name="20% - Accent6 2 4 6 5 2 2" xfId="42357"/>
    <cellStyle name="20% - Accent6 2 4 6 5 3" xfId="33420"/>
    <cellStyle name="20% - Accent6 2 4 6 6" xfId="15808"/>
    <cellStyle name="20% - Accent6 2 4 6 6 2" xfId="26698"/>
    <cellStyle name="20% - Accent6 2 4 6 6 2 2" xfId="44576"/>
    <cellStyle name="20% - Accent6 2 4 6 6 3" xfId="35639"/>
    <cellStyle name="20% - Accent6 2 4 6 7" xfId="20041"/>
    <cellStyle name="20% - Accent6 2 4 6 7 2" xfId="37919"/>
    <cellStyle name="20% - Accent6 2 4 6 8" xfId="28970"/>
    <cellStyle name="20% - Accent6 2 4 6 9" xfId="46931"/>
    <cellStyle name="20% - Accent6 2 4 7" xfId="5495"/>
    <cellStyle name="20% - Accent6 2 4 7 2" xfId="10417"/>
    <cellStyle name="20% - Accent6 2 4 7 2 2" xfId="12845"/>
    <cellStyle name="20% - Accent6 2 4 7 2 2 2" xfId="23737"/>
    <cellStyle name="20% - Accent6 2 4 7 2 2 2 2" xfId="41615"/>
    <cellStyle name="20% - Accent6 2 4 7 2 2 3" xfId="32678"/>
    <cellStyle name="20% - Accent6 2 4 7 2 2 4" xfId="56241"/>
    <cellStyle name="20% - Accent6 2 4 7 2 3" xfId="15064"/>
    <cellStyle name="20% - Accent6 2 4 7 2 3 2" xfId="25956"/>
    <cellStyle name="20% - Accent6 2 4 7 2 3 2 2" xfId="43834"/>
    <cellStyle name="20% - Accent6 2 4 7 2 3 3" xfId="34897"/>
    <cellStyle name="20% - Accent6 2 4 7 2 4" xfId="17508"/>
    <cellStyle name="20% - Accent6 2 4 7 2 4 2" xfId="28175"/>
    <cellStyle name="20% - Accent6 2 4 7 2 4 2 2" xfId="46053"/>
    <cellStyle name="20% - Accent6 2 4 7 2 4 3" xfId="37116"/>
    <cellStyle name="20% - Accent6 2 4 7 2 5" xfId="21518"/>
    <cellStyle name="20% - Accent6 2 4 7 2 5 2" xfId="39396"/>
    <cellStyle name="20% - Accent6 2 4 7 2 6" xfId="30459"/>
    <cellStyle name="20% - Accent6 2 4 7 2 7" xfId="50907"/>
    <cellStyle name="20% - Accent6 2 4 7 3" xfId="9684"/>
    <cellStyle name="20% - Accent6 2 4 7 3 2" xfId="12112"/>
    <cellStyle name="20% - Accent6 2 4 7 3 2 2" xfId="23004"/>
    <cellStyle name="20% - Accent6 2 4 7 3 2 2 2" xfId="40882"/>
    <cellStyle name="20% - Accent6 2 4 7 3 2 3" xfId="31945"/>
    <cellStyle name="20% - Accent6 2 4 7 3 3" xfId="14331"/>
    <cellStyle name="20% - Accent6 2 4 7 3 3 2" xfId="25223"/>
    <cellStyle name="20% - Accent6 2 4 7 3 3 2 2" xfId="43101"/>
    <cellStyle name="20% - Accent6 2 4 7 3 3 3" xfId="34164"/>
    <cellStyle name="20% - Accent6 2 4 7 3 4" xfId="16775"/>
    <cellStyle name="20% - Accent6 2 4 7 3 4 2" xfId="27442"/>
    <cellStyle name="20% - Accent6 2 4 7 3 4 2 2" xfId="45320"/>
    <cellStyle name="20% - Accent6 2 4 7 3 4 3" xfId="36383"/>
    <cellStyle name="20% - Accent6 2 4 7 3 5" xfId="20785"/>
    <cellStyle name="20% - Accent6 2 4 7 3 5 2" xfId="38663"/>
    <cellStyle name="20% - Accent6 2 4 7 3 6" xfId="29726"/>
    <cellStyle name="20% - Accent6 2 4 7 3 7" xfId="53846"/>
    <cellStyle name="20% - Accent6 2 4 7 4" xfId="11162"/>
    <cellStyle name="20% - Accent6 2 4 7 4 2" xfId="22261"/>
    <cellStyle name="20% - Accent6 2 4 7 4 2 2" xfId="40139"/>
    <cellStyle name="20% - Accent6 2 4 7 4 3" xfId="31202"/>
    <cellStyle name="20% - Accent6 2 4 7 4 4" xfId="47750"/>
    <cellStyle name="20% - Accent6 2 4 7 5" xfId="13588"/>
    <cellStyle name="20% - Accent6 2 4 7 5 2" xfId="24480"/>
    <cellStyle name="20% - Accent6 2 4 7 5 2 2" xfId="42358"/>
    <cellStyle name="20% - Accent6 2 4 7 5 3" xfId="33421"/>
    <cellStyle name="20% - Accent6 2 4 7 6" xfId="15809"/>
    <cellStyle name="20% - Accent6 2 4 7 6 2" xfId="26699"/>
    <cellStyle name="20% - Accent6 2 4 7 6 2 2" xfId="44577"/>
    <cellStyle name="20% - Accent6 2 4 7 6 3" xfId="35640"/>
    <cellStyle name="20% - Accent6 2 4 7 7" xfId="20042"/>
    <cellStyle name="20% - Accent6 2 4 7 7 2" xfId="37920"/>
    <cellStyle name="20% - Accent6 2 4 7 8" xfId="28971"/>
    <cellStyle name="20% - Accent6 2 4 7 9" xfId="46932"/>
    <cellStyle name="20% - Accent6 2 4 8" xfId="5496"/>
    <cellStyle name="20% - Accent6 2 4 8 2" xfId="10418"/>
    <cellStyle name="20% - Accent6 2 4 8 2 2" xfId="12846"/>
    <cellStyle name="20% - Accent6 2 4 8 2 2 2" xfId="23738"/>
    <cellStyle name="20% - Accent6 2 4 8 2 2 2 2" xfId="41616"/>
    <cellStyle name="20% - Accent6 2 4 8 2 2 3" xfId="32679"/>
    <cellStyle name="20% - Accent6 2 4 8 2 2 4" xfId="56242"/>
    <cellStyle name="20% - Accent6 2 4 8 2 3" xfId="15065"/>
    <cellStyle name="20% - Accent6 2 4 8 2 3 2" xfId="25957"/>
    <cellStyle name="20% - Accent6 2 4 8 2 3 2 2" xfId="43835"/>
    <cellStyle name="20% - Accent6 2 4 8 2 3 3" xfId="34898"/>
    <cellStyle name="20% - Accent6 2 4 8 2 4" xfId="17509"/>
    <cellStyle name="20% - Accent6 2 4 8 2 4 2" xfId="28176"/>
    <cellStyle name="20% - Accent6 2 4 8 2 4 2 2" xfId="46054"/>
    <cellStyle name="20% - Accent6 2 4 8 2 4 3" xfId="37117"/>
    <cellStyle name="20% - Accent6 2 4 8 2 5" xfId="21519"/>
    <cellStyle name="20% - Accent6 2 4 8 2 5 2" xfId="39397"/>
    <cellStyle name="20% - Accent6 2 4 8 2 6" xfId="30460"/>
    <cellStyle name="20% - Accent6 2 4 8 2 7" xfId="50908"/>
    <cellStyle name="20% - Accent6 2 4 8 3" xfId="9685"/>
    <cellStyle name="20% - Accent6 2 4 8 3 2" xfId="12113"/>
    <cellStyle name="20% - Accent6 2 4 8 3 2 2" xfId="23005"/>
    <cellStyle name="20% - Accent6 2 4 8 3 2 2 2" xfId="40883"/>
    <cellStyle name="20% - Accent6 2 4 8 3 2 3" xfId="31946"/>
    <cellStyle name="20% - Accent6 2 4 8 3 3" xfId="14332"/>
    <cellStyle name="20% - Accent6 2 4 8 3 3 2" xfId="25224"/>
    <cellStyle name="20% - Accent6 2 4 8 3 3 2 2" xfId="43102"/>
    <cellStyle name="20% - Accent6 2 4 8 3 3 3" xfId="34165"/>
    <cellStyle name="20% - Accent6 2 4 8 3 4" xfId="16776"/>
    <cellStyle name="20% - Accent6 2 4 8 3 4 2" xfId="27443"/>
    <cellStyle name="20% - Accent6 2 4 8 3 4 2 2" xfId="45321"/>
    <cellStyle name="20% - Accent6 2 4 8 3 4 3" xfId="36384"/>
    <cellStyle name="20% - Accent6 2 4 8 3 5" xfId="20786"/>
    <cellStyle name="20% - Accent6 2 4 8 3 5 2" xfId="38664"/>
    <cellStyle name="20% - Accent6 2 4 8 3 6" xfId="29727"/>
    <cellStyle name="20% - Accent6 2 4 8 3 7" xfId="53847"/>
    <cellStyle name="20% - Accent6 2 4 8 4" xfId="11163"/>
    <cellStyle name="20% - Accent6 2 4 8 4 2" xfId="22262"/>
    <cellStyle name="20% - Accent6 2 4 8 4 2 2" xfId="40140"/>
    <cellStyle name="20% - Accent6 2 4 8 4 3" xfId="31203"/>
    <cellStyle name="20% - Accent6 2 4 8 4 4" xfId="47751"/>
    <cellStyle name="20% - Accent6 2 4 8 5" xfId="13589"/>
    <cellStyle name="20% - Accent6 2 4 8 5 2" xfId="24481"/>
    <cellStyle name="20% - Accent6 2 4 8 5 2 2" xfId="42359"/>
    <cellStyle name="20% - Accent6 2 4 8 5 3" xfId="33422"/>
    <cellStyle name="20% - Accent6 2 4 8 6" xfId="15810"/>
    <cellStyle name="20% - Accent6 2 4 8 6 2" xfId="26700"/>
    <cellStyle name="20% - Accent6 2 4 8 6 2 2" xfId="44578"/>
    <cellStyle name="20% - Accent6 2 4 8 6 3" xfId="35641"/>
    <cellStyle name="20% - Accent6 2 4 8 7" xfId="20043"/>
    <cellStyle name="20% - Accent6 2 4 8 7 2" xfId="37921"/>
    <cellStyle name="20% - Accent6 2 4 8 8" xfId="28972"/>
    <cellStyle name="20% - Accent6 2 4 8 9" xfId="46933"/>
    <cellStyle name="20% - Accent6 2 4 9" xfId="5497"/>
    <cellStyle name="20% - Accent6 2 4 9 2" xfId="10419"/>
    <cellStyle name="20% - Accent6 2 4 9 2 2" xfId="12847"/>
    <cellStyle name="20% - Accent6 2 4 9 2 2 2" xfId="23739"/>
    <cellStyle name="20% - Accent6 2 4 9 2 2 2 2" xfId="41617"/>
    <cellStyle name="20% - Accent6 2 4 9 2 2 3" xfId="32680"/>
    <cellStyle name="20% - Accent6 2 4 9 2 2 4" xfId="56243"/>
    <cellStyle name="20% - Accent6 2 4 9 2 3" xfId="15066"/>
    <cellStyle name="20% - Accent6 2 4 9 2 3 2" xfId="25958"/>
    <cellStyle name="20% - Accent6 2 4 9 2 3 2 2" xfId="43836"/>
    <cellStyle name="20% - Accent6 2 4 9 2 3 3" xfId="34899"/>
    <cellStyle name="20% - Accent6 2 4 9 2 4" xfId="17510"/>
    <cellStyle name="20% - Accent6 2 4 9 2 4 2" xfId="28177"/>
    <cellStyle name="20% - Accent6 2 4 9 2 4 2 2" xfId="46055"/>
    <cellStyle name="20% - Accent6 2 4 9 2 4 3" xfId="37118"/>
    <cellStyle name="20% - Accent6 2 4 9 2 5" xfId="21520"/>
    <cellStyle name="20% - Accent6 2 4 9 2 5 2" xfId="39398"/>
    <cellStyle name="20% - Accent6 2 4 9 2 6" xfId="30461"/>
    <cellStyle name="20% - Accent6 2 4 9 2 7" xfId="50909"/>
    <cellStyle name="20% - Accent6 2 4 9 3" xfId="9686"/>
    <cellStyle name="20% - Accent6 2 4 9 3 2" xfId="12114"/>
    <cellStyle name="20% - Accent6 2 4 9 3 2 2" xfId="23006"/>
    <cellStyle name="20% - Accent6 2 4 9 3 2 2 2" xfId="40884"/>
    <cellStyle name="20% - Accent6 2 4 9 3 2 3" xfId="31947"/>
    <cellStyle name="20% - Accent6 2 4 9 3 3" xfId="14333"/>
    <cellStyle name="20% - Accent6 2 4 9 3 3 2" xfId="25225"/>
    <cellStyle name="20% - Accent6 2 4 9 3 3 2 2" xfId="43103"/>
    <cellStyle name="20% - Accent6 2 4 9 3 3 3" xfId="34166"/>
    <cellStyle name="20% - Accent6 2 4 9 3 4" xfId="16777"/>
    <cellStyle name="20% - Accent6 2 4 9 3 4 2" xfId="27444"/>
    <cellStyle name="20% - Accent6 2 4 9 3 4 2 2" xfId="45322"/>
    <cellStyle name="20% - Accent6 2 4 9 3 4 3" xfId="36385"/>
    <cellStyle name="20% - Accent6 2 4 9 3 5" xfId="20787"/>
    <cellStyle name="20% - Accent6 2 4 9 3 5 2" xfId="38665"/>
    <cellStyle name="20% - Accent6 2 4 9 3 6" xfId="29728"/>
    <cellStyle name="20% - Accent6 2 4 9 3 7" xfId="53848"/>
    <cellStyle name="20% - Accent6 2 4 9 4" xfId="11164"/>
    <cellStyle name="20% - Accent6 2 4 9 4 2" xfId="22263"/>
    <cellStyle name="20% - Accent6 2 4 9 4 2 2" xfId="40141"/>
    <cellStyle name="20% - Accent6 2 4 9 4 3" xfId="31204"/>
    <cellStyle name="20% - Accent6 2 4 9 4 4" xfId="47752"/>
    <cellStyle name="20% - Accent6 2 4 9 5" xfId="13590"/>
    <cellStyle name="20% - Accent6 2 4 9 5 2" xfId="24482"/>
    <cellStyle name="20% - Accent6 2 4 9 5 2 2" xfId="42360"/>
    <cellStyle name="20% - Accent6 2 4 9 5 3" xfId="33423"/>
    <cellStyle name="20% - Accent6 2 4 9 6" xfId="15811"/>
    <cellStyle name="20% - Accent6 2 4 9 6 2" xfId="26701"/>
    <cellStyle name="20% - Accent6 2 4 9 6 2 2" xfId="44579"/>
    <cellStyle name="20% - Accent6 2 4 9 6 3" xfId="35642"/>
    <cellStyle name="20% - Accent6 2 4 9 7" xfId="20044"/>
    <cellStyle name="20% - Accent6 2 4 9 7 2" xfId="37922"/>
    <cellStyle name="20% - Accent6 2 4 9 8" xfId="28973"/>
    <cellStyle name="20% - Accent6 2 4 9 9" xfId="46934"/>
    <cellStyle name="20% - Accent6 2 5" xfId="5498"/>
    <cellStyle name="20% - Accent6 2 5 10" xfId="10420"/>
    <cellStyle name="20% - Accent6 2 5 10 2" xfId="12848"/>
    <cellStyle name="20% - Accent6 2 5 10 2 2" xfId="23740"/>
    <cellStyle name="20% - Accent6 2 5 10 2 2 2" xfId="41618"/>
    <cellStyle name="20% - Accent6 2 5 10 2 3" xfId="32681"/>
    <cellStyle name="20% - Accent6 2 5 10 2 4" xfId="56244"/>
    <cellStyle name="20% - Accent6 2 5 10 3" xfId="15067"/>
    <cellStyle name="20% - Accent6 2 5 10 3 2" xfId="25959"/>
    <cellStyle name="20% - Accent6 2 5 10 3 2 2" xfId="43837"/>
    <cellStyle name="20% - Accent6 2 5 10 3 3" xfId="34900"/>
    <cellStyle name="20% - Accent6 2 5 10 4" xfId="17511"/>
    <cellStyle name="20% - Accent6 2 5 10 4 2" xfId="28178"/>
    <cellStyle name="20% - Accent6 2 5 10 4 2 2" xfId="46056"/>
    <cellStyle name="20% - Accent6 2 5 10 4 3" xfId="37119"/>
    <cellStyle name="20% - Accent6 2 5 10 5" xfId="21521"/>
    <cellStyle name="20% - Accent6 2 5 10 5 2" xfId="39399"/>
    <cellStyle name="20% - Accent6 2 5 10 6" xfId="30462"/>
    <cellStyle name="20% - Accent6 2 5 10 7" xfId="50910"/>
    <cellStyle name="20% - Accent6 2 5 11" xfId="9687"/>
    <cellStyle name="20% - Accent6 2 5 11 2" xfId="12115"/>
    <cellStyle name="20% - Accent6 2 5 11 2 2" xfId="23007"/>
    <cellStyle name="20% - Accent6 2 5 11 2 2 2" xfId="40885"/>
    <cellStyle name="20% - Accent6 2 5 11 2 3" xfId="31948"/>
    <cellStyle name="20% - Accent6 2 5 11 3" xfId="14334"/>
    <cellStyle name="20% - Accent6 2 5 11 3 2" xfId="25226"/>
    <cellStyle name="20% - Accent6 2 5 11 3 2 2" xfId="43104"/>
    <cellStyle name="20% - Accent6 2 5 11 3 3" xfId="34167"/>
    <cellStyle name="20% - Accent6 2 5 11 4" xfId="16778"/>
    <cellStyle name="20% - Accent6 2 5 11 4 2" xfId="27445"/>
    <cellStyle name="20% - Accent6 2 5 11 4 2 2" xfId="45323"/>
    <cellStyle name="20% - Accent6 2 5 11 4 3" xfId="36386"/>
    <cellStyle name="20% - Accent6 2 5 11 5" xfId="20788"/>
    <cellStyle name="20% - Accent6 2 5 11 5 2" xfId="38666"/>
    <cellStyle name="20% - Accent6 2 5 11 6" xfId="29729"/>
    <cellStyle name="20% - Accent6 2 5 11 7" xfId="53849"/>
    <cellStyle name="20% - Accent6 2 5 12" xfId="11165"/>
    <cellStyle name="20% - Accent6 2 5 12 2" xfId="22264"/>
    <cellStyle name="20% - Accent6 2 5 12 2 2" xfId="40142"/>
    <cellStyle name="20% - Accent6 2 5 12 3" xfId="31205"/>
    <cellStyle name="20% - Accent6 2 5 12 4" xfId="47753"/>
    <cellStyle name="20% - Accent6 2 5 13" xfId="13591"/>
    <cellStyle name="20% - Accent6 2 5 13 2" xfId="24483"/>
    <cellStyle name="20% - Accent6 2 5 13 2 2" xfId="42361"/>
    <cellStyle name="20% - Accent6 2 5 13 3" xfId="33424"/>
    <cellStyle name="20% - Accent6 2 5 14" xfId="15812"/>
    <cellStyle name="20% - Accent6 2 5 14 2" xfId="26702"/>
    <cellStyle name="20% - Accent6 2 5 14 2 2" xfId="44580"/>
    <cellStyle name="20% - Accent6 2 5 14 3" xfId="35643"/>
    <cellStyle name="20% - Accent6 2 5 15" xfId="20045"/>
    <cellStyle name="20% - Accent6 2 5 15 2" xfId="37923"/>
    <cellStyle name="20% - Accent6 2 5 16" xfId="28974"/>
    <cellStyle name="20% - Accent6 2 5 17" xfId="46935"/>
    <cellStyle name="20% - Accent6 2 5 2" xfId="5499"/>
    <cellStyle name="20% - Accent6 2 5 2 2" xfId="10421"/>
    <cellStyle name="20% - Accent6 2 5 2 2 2" xfId="12849"/>
    <cellStyle name="20% - Accent6 2 5 2 2 2 2" xfId="23741"/>
    <cellStyle name="20% - Accent6 2 5 2 2 2 2 2" xfId="41619"/>
    <cellStyle name="20% - Accent6 2 5 2 2 2 3" xfId="32682"/>
    <cellStyle name="20% - Accent6 2 5 2 2 2 4" xfId="56245"/>
    <cellStyle name="20% - Accent6 2 5 2 2 3" xfId="15068"/>
    <cellStyle name="20% - Accent6 2 5 2 2 3 2" xfId="25960"/>
    <cellStyle name="20% - Accent6 2 5 2 2 3 2 2" xfId="43838"/>
    <cellStyle name="20% - Accent6 2 5 2 2 3 3" xfId="34901"/>
    <cellStyle name="20% - Accent6 2 5 2 2 4" xfId="17512"/>
    <cellStyle name="20% - Accent6 2 5 2 2 4 2" xfId="28179"/>
    <cellStyle name="20% - Accent6 2 5 2 2 4 2 2" xfId="46057"/>
    <cellStyle name="20% - Accent6 2 5 2 2 4 3" xfId="37120"/>
    <cellStyle name="20% - Accent6 2 5 2 2 5" xfId="21522"/>
    <cellStyle name="20% - Accent6 2 5 2 2 5 2" xfId="39400"/>
    <cellStyle name="20% - Accent6 2 5 2 2 6" xfId="30463"/>
    <cellStyle name="20% - Accent6 2 5 2 2 7" xfId="50911"/>
    <cellStyle name="20% - Accent6 2 5 2 3" xfId="9688"/>
    <cellStyle name="20% - Accent6 2 5 2 3 2" xfId="12116"/>
    <cellStyle name="20% - Accent6 2 5 2 3 2 2" xfId="23008"/>
    <cellStyle name="20% - Accent6 2 5 2 3 2 2 2" xfId="40886"/>
    <cellStyle name="20% - Accent6 2 5 2 3 2 3" xfId="31949"/>
    <cellStyle name="20% - Accent6 2 5 2 3 3" xfId="14335"/>
    <cellStyle name="20% - Accent6 2 5 2 3 3 2" xfId="25227"/>
    <cellStyle name="20% - Accent6 2 5 2 3 3 2 2" xfId="43105"/>
    <cellStyle name="20% - Accent6 2 5 2 3 3 3" xfId="34168"/>
    <cellStyle name="20% - Accent6 2 5 2 3 4" xfId="16779"/>
    <cellStyle name="20% - Accent6 2 5 2 3 4 2" xfId="27446"/>
    <cellStyle name="20% - Accent6 2 5 2 3 4 2 2" xfId="45324"/>
    <cellStyle name="20% - Accent6 2 5 2 3 4 3" xfId="36387"/>
    <cellStyle name="20% - Accent6 2 5 2 3 5" xfId="20789"/>
    <cellStyle name="20% - Accent6 2 5 2 3 5 2" xfId="38667"/>
    <cellStyle name="20% - Accent6 2 5 2 3 6" xfId="29730"/>
    <cellStyle name="20% - Accent6 2 5 2 3 7" xfId="53850"/>
    <cellStyle name="20% - Accent6 2 5 2 4" xfId="11166"/>
    <cellStyle name="20% - Accent6 2 5 2 4 2" xfId="22265"/>
    <cellStyle name="20% - Accent6 2 5 2 4 2 2" xfId="40143"/>
    <cellStyle name="20% - Accent6 2 5 2 4 3" xfId="31206"/>
    <cellStyle name="20% - Accent6 2 5 2 4 4" xfId="47754"/>
    <cellStyle name="20% - Accent6 2 5 2 5" xfId="13592"/>
    <cellStyle name="20% - Accent6 2 5 2 5 2" xfId="24484"/>
    <cellStyle name="20% - Accent6 2 5 2 5 2 2" xfId="42362"/>
    <cellStyle name="20% - Accent6 2 5 2 5 3" xfId="33425"/>
    <cellStyle name="20% - Accent6 2 5 2 6" xfId="15813"/>
    <cellStyle name="20% - Accent6 2 5 2 6 2" xfId="26703"/>
    <cellStyle name="20% - Accent6 2 5 2 6 2 2" xfId="44581"/>
    <cellStyle name="20% - Accent6 2 5 2 6 3" xfId="35644"/>
    <cellStyle name="20% - Accent6 2 5 2 7" xfId="20046"/>
    <cellStyle name="20% - Accent6 2 5 2 7 2" xfId="37924"/>
    <cellStyle name="20% - Accent6 2 5 2 8" xfId="28975"/>
    <cellStyle name="20% - Accent6 2 5 2 9" xfId="46936"/>
    <cellStyle name="20% - Accent6 2 5 3" xfId="5500"/>
    <cellStyle name="20% - Accent6 2 5 3 2" xfId="10422"/>
    <cellStyle name="20% - Accent6 2 5 3 2 2" xfId="12850"/>
    <cellStyle name="20% - Accent6 2 5 3 2 2 2" xfId="23742"/>
    <cellStyle name="20% - Accent6 2 5 3 2 2 2 2" xfId="41620"/>
    <cellStyle name="20% - Accent6 2 5 3 2 2 3" xfId="32683"/>
    <cellStyle name="20% - Accent6 2 5 3 2 2 4" xfId="56246"/>
    <cellStyle name="20% - Accent6 2 5 3 2 3" xfId="15069"/>
    <cellStyle name="20% - Accent6 2 5 3 2 3 2" xfId="25961"/>
    <cellStyle name="20% - Accent6 2 5 3 2 3 2 2" xfId="43839"/>
    <cellStyle name="20% - Accent6 2 5 3 2 3 3" xfId="34902"/>
    <cellStyle name="20% - Accent6 2 5 3 2 4" xfId="17513"/>
    <cellStyle name="20% - Accent6 2 5 3 2 4 2" xfId="28180"/>
    <cellStyle name="20% - Accent6 2 5 3 2 4 2 2" xfId="46058"/>
    <cellStyle name="20% - Accent6 2 5 3 2 4 3" xfId="37121"/>
    <cellStyle name="20% - Accent6 2 5 3 2 5" xfId="21523"/>
    <cellStyle name="20% - Accent6 2 5 3 2 5 2" xfId="39401"/>
    <cellStyle name="20% - Accent6 2 5 3 2 6" xfId="30464"/>
    <cellStyle name="20% - Accent6 2 5 3 2 7" xfId="50912"/>
    <cellStyle name="20% - Accent6 2 5 3 3" xfId="9689"/>
    <cellStyle name="20% - Accent6 2 5 3 3 2" xfId="12117"/>
    <cellStyle name="20% - Accent6 2 5 3 3 2 2" xfId="23009"/>
    <cellStyle name="20% - Accent6 2 5 3 3 2 2 2" xfId="40887"/>
    <cellStyle name="20% - Accent6 2 5 3 3 2 3" xfId="31950"/>
    <cellStyle name="20% - Accent6 2 5 3 3 3" xfId="14336"/>
    <cellStyle name="20% - Accent6 2 5 3 3 3 2" xfId="25228"/>
    <cellStyle name="20% - Accent6 2 5 3 3 3 2 2" xfId="43106"/>
    <cellStyle name="20% - Accent6 2 5 3 3 3 3" xfId="34169"/>
    <cellStyle name="20% - Accent6 2 5 3 3 4" xfId="16780"/>
    <cellStyle name="20% - Accent6 2 5 3 3 4 2" xfId="27447"/>
    <cellStyle name="20% - Accent6 2 5 3 3 4 2 2" xfId="45325"/>
    <cellStyle name="20% - Accent6 2 5 3 3 4 3" xfId="36388"/>
    <cellStyle name="20% - Accent6 2 5 3 3 5" xfId="20790"/>
    <cellStyle name="20% - Accent6 2 5 3 3 5 2" xfId="38668"/>
    <cellStyle name="20% - Accent6 2 5 3 3 6" xfId="29731"/>
    <cellStyle name="20% - Accent6 2 5 3 3 7" xfId="53851"/>
    <cellStyle name="20% - Accent6 2 5 3 4" xfId="11167"/>
    <cellStyle name="20% - Accent6 2 5 3 4 2" xfId="22266"/>
    <cellStyle name="20% - Accent6 2 5 3 4 2 2" xfId="40144"/>
    <cellStyle name="20% - Accent6 2 5 3 4 3" xfId="31207"/>
    <cellStyle name="20% - Accent6 2 5 3 4 4" xfId="47755"/>
    <cellStyle name="20% - Accent6 2 5 3 5" xfId="13593"/>
    <cellStyle name="20% - Accent6 2 5 3 5 2" xfId="24485"/>
    <cellStyle name="20% - Accent6 2 5 3 5 2 2" xfId="42363"/>
    <cellStyle name="20% - Accent6 2 5 3 5 3" xfId="33426"/>
    <cellStyle name="20% - Accent6 2 5 3 6" xfId="15814"/>
    <cellStyle name="20% - Accent6 2 5 3 6 2" xfId="26704"/>
    <cellStyle name="20% - Accent6 2 5 3 6 2 2" xfId="44582"/>
    <cellStyle name="20% - Accent6 2 5 3 6 3" xfId="35645"/>
    <cellStyle name="20% - Accent6 2 5 3 7" xfId="20047"/>
    <cellStyle name="20% - Accent6 2 5 3 7 2" xfId="37925"/>
    <cellStyle name="20% - Accent6 2 5 3 8" xfId="28976"/>
    <cellStyle name="20% - Accent6 2 5 3 9" xfId="46937"/>
    <cellStyle name="20% - Accent6 2 5 4" xfId="5501"/>
    <cellStyle name="20% - Accent6 2 5 4 2" xfId="10423"/>
    <cellStyle name="20% - Accent6 2 5 4 2 2" xfId="12851"/>
    <cellStyle name="20% - Accent6 2 5 4 2 2 2" xfId="23743"/>
    <cellStyle name="20% - Accent6 2 5 4 2 2 2 2" xfId="41621"/>
    <cellStyle name="20% - Accent6 2 5 4 2 2 3" xfId="32684"/>
    <cellStyle name="20% - Accent6 2 5 4 2 2 4" xfId="56247"/>
    <cellStyle name="20% - Accent6 2 5 4 2 3" xfId="15070"/>
    <cellStyle name="20% - Accent6 2 5 4 2 3 2" xfId="25962"/>
    <cellStyle name="20% - Accent6 2 5 4 2 3 2 2" xfId="43840"/>
    <cellStyle name="20% - Accent6 2 5 4 2 3 3" xfId="34903"/>
    <cellStyle name="20% - Accent6 2 5 4 2 4" xfId="17514"/>
    <cellStyle name="20% - Accent6 2 5 4 2 4 2" xfId="28181"/>
    <cellStyle name="20% - Accent6 2 5 4 2 4 2 2" xfId="46059"/>
    <cellStyle name="20% - Accent6 2 5 4 2 4 3" xfId="37122"/>
    <cellStyle name="20% - Accent6 2 5 4 2 5" xfId="21524"/>
    <cellStyle name="20% - Accent6 2 5 4 2 5 2" xfId="39402"/>
    <cellStyle name="20% - Accent6 2 5 4 2 6" xfId="30465"/>
    <cellStyle name="20% - Accent6 2 5 4 2 7" xfId="50913"/>
    <cellStyle name="20% - Accent6 2 5 4 3" xfId="9690"/>
    <cellStyle name="20% - Accent6 2 5 4 3 2" xfId="12118"/>
    <cellStyle name="20% - Accent6 2 5 4 3 2 2" xfId="23010"/>
    <cellStyle name="20% - Accent6 2 5 4 3 2 2 2" xfId="40888"/>
    <cellStyle name="20% - Accent6 2 5 4 3 2 3" xfId="31951"/>
    <cellStyle name="20% - Accent6 2 5 4 3 3" xfId="14337"/>
    <cellStyle name="20% - Accent6 2 5 4 3 3 2" xfId="25229"/>
    <cellStyle name="20% - Accent6 2 5 4 3 3 2 2" xfId="43107"/>
    <cellStyle name="20% - Accent6 2 5 4 3 3 3" xfId="34170"/>
    <cellStyle name="20% - Accent6 2 5 4 3 4" xfId="16781"/>
    <cellStyle name="20% - Accent6 2 5 4 3 4 2" xfId="27448"/>
    <cellStyle name="20% - Accent6 2 5 4 3 4 2 2" xfId="45326"/>
    <cellStyle name="20% - Accent6 2 5 4 3 4 3" xfId="36389"/>
    <cellStyle name="20% - Accent6 2 5 4 3 5" xfId="20791"/>
    <cellStyle name="20% - Accent6 2 5 4 3 5 2" xfId="38669"/>
    <cellStyle name="20% - Accent6 2 5 4 3 6" xfId="29732"/>
    <cellStyle name="20% - Accent6 2 5 4 3 7" xfId="53852"/>
    <cellStyle name="20% - Accent6 2 5 4 4" xfId="11168"/>
    <cellStyle name="20% - Accent6 2 5 4 4 2" xfId="22267"/>
    <cellStyle name="20% - Accent6 2 5 4 4 2 2" xfId="40145"/>
    <cellStyle name="20% - Accent6 2 5 4 4 3" xfId="31208"/>
    <cellStyle name="20% - Accent6 2 5 4 4 4" xfId="47756"/>
    <cellStyle name="20% - Accent6 2 5 4 5" xfId="13594"/>
    <cellStyle name="20% - Accent6 2 5 4 5 2" xfId="24486"/>
    <cellStyle name="20% - Accent6 2 5 4 5 2 2" xfId="42364"/>
    <cellStyle name="20% - Accent6 2 5 4 5 3" xfId="33427"/>
    <cellStyle name="20% - Accent6 2 5 4 6" xfId="15815"/>
    <cellStyle name="20% - Accent6 2 5 4 6 2" xfId="26705"/>
    <cellStyle name="20% - Accent6 2 5 4 6 2 2" xfId="44583"/>
    <cellStyle name="20% - Accent6 2 5 4 6 3" xfId="35646"/>
    <cellStyle name="20% - Accent6 2 5 4 7" xfId="20048"/>
    <cellStyle name="20% - Accent6 2 5 4 7 2" xfId="37926"/>
    <cellStyle name="20% - Accent6 2 5 4 8" xfId="28977"/>
    <cellStyle name="20% - Accent6 2 5 4 9" xfId="46938"/>
    <cellStyle name="20% - Accent6 2 5 5" xfId="5502"/>
    <cellStyle name="20% - Accent6 2 5 5 2" xfId="10424"/>
    <cellStyle name="20% - Accent6 2 5 5 2 2" xfId="12852"/>
    <cellStyle name="20% - Accent6 2 5 5 2 2 2" xfId="23744"/>
    <cellStyle name="20% - Accent6 2 5 5 2 2 2 2" xfId="41622"/>
    <cellStyle name="20% - Accent6 2 5 5 2 2 3" xfId="32685"/>
    <cellStyle name="20% - Accent6 2 5 5 2 2 4" xfId="56248"/>
    <cellStyle name="20% - Accent6 2 5 5 2 3" xfId="15071"/>
    <cellStyle name="20% - Accent6 2 5 5 2 3 2" xfId="25963"/>
    <cellStyle name="20% - Accent6 2 5 5 2 3 2 2" xfId="43841"/>
    <cellStyle name="20% - Accent6 2 5 5 2 3 3" xfId="34904"/>
    <cellStyle name="20% - Accent6 2 5 5 2 4" xfId="17515"/>
    <cellStyle name="20% - Accent6 2 5 5 2 4 2" xfId="28182"/>
    <cellStyle name="20% - Accent6 2 5 5 2 4 2 2" xfId="46060"/>
    <cellStyle name="20% - Accent6 2 5 5 2 4 3" xfId="37123"/>
    <cellStyle name="20% - Accent6 2 5 5 2 5" xfId="21525"/>
    <cellStyle name="20% - Accent6 2 5 5 2 5 2" xfId="39403"/>
    <cellStyle name="20% - Accent6 2 5 5 2 6" xfId="30466"/>
    <cellStyle name="20% - Accent6 2 5 5 2 7" xfId="50914"/>
    <cellStyle name="20% - Accent6 2 5 5 3" xfId="9691"/>
    <cellStyle name="20% - Accent6 2 5 5 3 2" xfId="12119"/>
    <cellStyle name="20% - Accent6 2 5 5 3 2 2" xfId="23011"/>
    <cellStyle name="20% - Accent6 2 5 5 3 2 2 2" xfId="40889"/>
    <cellStyle name="20% - Accent6 2 5 5 3 2 3" xfId="31952"/>
    <cellStyle name="20% - Accent6 2 5 5 3 3" xfId="14338"/>
    <cellStyle name="20% - Accent6 2 5 5 3 3 2" xfId="25230"/>
    <cellStyle name="20% - Accent6 2 5 5 3 3 2 2" xfId="43108"/>
    <cellStyle name="20% - Accent6 2 5 5 3 3 3" xfId="34171"/>
    <cellStyle name="20% - Accent6 2 5 5 3 4" xfId="16782"/>
    <cellStyle name="20% - Accent6 2 5 5 3 4 2" xfId="27449"/>
    <cellStyle name="20% - Accent6 2 5 5 3 4 2 2" xfId="45327"/>
    <cellStyle name="20% - Accent6 2 5 5 3 4 3" xfId="36390"/>
    <cellStyle name="20% - Accent6 2 5 5 3 5" xfId="20792"/>
    <cellStyle name="20% - Accent6 2 5 5 3 5 2" xfId="38670"/>
    <cellStyle name="20% - Accent6 2 5 5 3 6" xfId="29733"/>
    <cellStyle name="20% - Accent6 2 5 5 3 7" xfId="53853"/>
    <cellStyle name="20% - Accent6 2 5 5 4" xfId="11169"/>
    <cellStyle name="20% - Accent6 2 5 5 4 2" xfId="22268"/>
    <cellStyle name="20% - Accent6 2 5 5 4 2 2" xfId="40146"/>
    <cellStyle name="20% - Accent6 2 5 5 4 3" xfId="31209"/>
    <cellStyle name="20% - Accent6 2 5 5 4 4" xfId="47757"/>
    <cellStyle name="20% - Accent6 2 5 5 5" xfId="13595"/>
    <cellStyle name="20% - Accent6 2 5 5 5 2" xfId="24487"/>
    <cellStyle name="20% - Accent6 2 5 5 5 2 2" xfId="42365"/>
    <cellStyle name="20% - Accent6 2 5 5 5 3" xfId="33428"/>
    <cellStyle name="20% - Accent6 2 5 5 6" xfId="15816"/>
    <cellStyle name="20% - Accent6 2 5 5 6 2" xfId="26706"/>
    <cellStyle name="20% - Accent6 2 5 5 6 2 2" xfId="44584"/>
    <cellStyle name="20% - Accent6 2 5 5 6 3" xfId="35647"/>
    <cellStyle name="20% - Accent6 2 5 5 7" xfId="20049"/>
    <cellStyle name="20% - Accent6 2 5 5 7 2" xfId="37927"/>
    <cellStyle name="20% - Accent6 2 5 5 8" xfId="28978"/>
    <cellStyle name="20% - Accent6 2 5 5 9" xfId="46939"/>
    <cellStyle name="20% - Accent6 2 5 6" xfId="5503"/>
    <cellStyle name="20% - Accent6 2 5 6 2" xfId="10425"/>
    <cellStyle name="20% - Accent6 2 5 6 2 2" xfId="12853"/>
    <cellStyle name="20% - Accent6 2 5 6 2 2 2" xfId="23745"/>
    <cellStyle name="20% - Accent6 2 5 6 2 2 2 2" xfId="41623"/>
    <cellStyle name="20% - Accent6 2 5 6 2 2 3" xfId="32686"/>
    <cellStyle name="20% - Accent6 2 5 6 2 2 4" xfId="56249"/>
    <cellStyle name="20% - Accent6 2 5 6 2 3" xfId="15072"/>
    <cellStyle name="20% - Accent6 2 5 6 2 3 2" xfId="25964"/>
    <cellStyle name="20% - Accent6 2 5 6 2 3 2 2" xfId="43842"/>
    <cellStyle name="20% - Accent6 2 5 6 2 3 3" xfId="34905"/>
    <cellStyle name="20% - Accent6 2 5 6 2 4" xfId="17516"/>
    <cellStyle name="20% - Accent6 2 5 6 2 4 2" xfId="28183"/>
    <cellStyle name="20% - Accent6 2 5 6 2 4 2 2" xfId="46061"/>
    <cellStyle name="20% - Accent6 2 5 6 2 4 3" xfId="37124"/>
    <cellStyle name="20% - Accent6 2 5 6 2 5" xfId="21526"/>
    <cellStyle name="20% - Accent6 2 5 6 2 5 2" xfId="39404"/>
    <cellStyle name="20% - Accent6 2 5 6 2 6" xfId="30467"/>
    <cellStyle name="20% - Accent6 2 5 6 2 7" xfId="50915"/>
    <cellStyle name="20% - Accent6 2 5 6 3" xfId="9692"/>
    <cellStyle name="20% - Accent6 2 5 6 3 2" xfId="12120"/>
    <cellStyle name="20% - Accent6 2 5 6 3 2 2" xfId="23012"/>
    <cellStyle name="20% - Accent6 2 5 6 3 2 2 2" xfId="40890"/>
    <cellStyle name="20% - Accent6 2 5 6 3 2 3" xfId="31953"/>
    <cellStyle name="20% - Accent6 2 5 6 3 3" xfId="14339"/>
    <cellStyle name="20% - Accent6 2 5 6 3 3 2" xfId="25231"/>
    <cellStyle name="20% - Accent6 2 5 6 3 3 2 2" xfId="43109"/>
    <cellStyle name="20% - Accent6 2 5 6 3 3 3" xfId="34172"/>
    <cellStyle name="20% - Accent6 2 5 6 3 4" xfId="16783"/>
    <cellStyle name="20% - Accent6 2 5 6 3 4 2" xfId="27450"/>
    <cellStyle name="20% - Accent6 2 5 6 3 4 2 2" xfId="45328"/>
    <cellStyle name="20% - Accent6 2 5 6 3 4 3" xfId="36391"/>
    <cellStyle name="20% - Accent6 2 5 6 3 5" xfId="20793"/>
    <cellStyle name="20% - Accent6 2 5 6 3 5 2" xfId="38671"/>
    <cellStyle name="20% - Accent6 2 5 6 3 6" xfId="29734"/>
    <cellStyle name="20% - Accent6 2 5 6 3 7" xfId="53854"/>
    <cellStyle name="20% - Accent6 2 5 6 4" xfId="11170"/>
    <cellStyle name="20% - Accent6 2 5 6 4 2" xfId="22269"/>
    <cellStyle name="20% - Accent6 2 5 6 4 2 2" xfId="40147"/>
    <cellStyle name="20% - Accent6 2 5 6 4 3" xfId="31210"/>
    <cellStyle name="20% - Accent6 2 5 6 4 4" xfId="47758"/>
    <cellStyle name="20% - Accent6 2 5 6 5" xfId="13596"/>
    <cellStyle name="20% - Accent6 2 5 6 5 2" xfId="24488"/>
    <cellStyle name="20% - Accent6 2 5 6 5 2 2" xfId="42366"/>
    <cellStyle name="20% - Accent6 2 5 6 5 3" xfId="33429"/>
    <cellStyle name="20% - Accent6 2 5 6 6" xfId="15817"/>
    <cellStyle name="20% - Accent6 2 5 6 6 2" xfId="26707"/>
    <cellStyle name="20% - Accent6 2 5 6 6 2 2" xfId="44585"/>
    <cellStyle name="20% - Accent6 2 5 6 6 3" xfId="35648"/>
    <cellStyle name="20% - Accent6 2 5 6 7" xfId="20050"/>
    <cellStyle name="20% - Accent6 2 5 6 7 2" xfId="37928"/>
    <cellStyle name="20% - Accent6 2 5 6 8" xfId="28979"/>
    <cellStyle name="20% - Accent6 2 5 6 9" xfId="46940"/>
    <cellStyle name="20% - Accent6 2 5 7" xfId="5504"/>
    <cellStyle name="20% - Accent6 2 5 7 2" xfId="10426"/>
    <cellStyle name="20% - Accent6 2 5 7 2 2" xfId="12854"/>
    <cellStyle name="20% - Accent6 2 5 7 2 2 2" xfId="23746"/>
    <cellStyle name="20% - Accent6 2 5 7 2 2 2 2" xfId="41624"/>
    <cellStyle name="20% - Accent6 2 5 7 2 2 3" xfId="32687"/>
    <cellStyle name="20% - Accent6 2 5 7 2 2 4" xfId="56250"/>
    <cellStyle name="20% - Accent6 2 5 7 2 3" xfId="15073"/>
    <cellStyle name="20% - Accent6 2 5 7 2 3 2" xfId="25965"/>
    <cellStyle name="20% - Accent6 2 5 7 2 3 2 2" xfId="43843"/>
    <cellStyle name="20% - Accent6 2 5 7 2 3 3" xfId="34906"/>
    <cellStyle name="20% - Accent6 2 5 7 2 4" xfId="17517"/>
    <cellStyle name="20% - Accent6 2 5 7 2 4 2" xfId="28184"/>
    <cellStyle name="20% - Accent6 2 5 7 2 4 2 2" xfId="46062"/>
    <cellStyle name="20% - Accent6 2 5 7 2 4 3" xfId="37125"/>
    <cellStyle name="20% - Accent6 2 5 7 2 5" xfId="21527"/>
    <cellStyle name="20% - Accent6 2 5 7 2 5 2" xfId="39405"/>
    <cellStyle name="20% - Accent6 2 5 7 2 6" xfId="30468"/>
    <cellStyle name="20% - Accent6 2 5 7 2 7" xfId="50916"/>
    <cellStyle name="20% - Accent6 2 5 7 3" xfId="9693"/>
    <cellStyle name="20% - Accent6 2 5 7 3 2" xfId="12121"/>
    <cellStyle name="20% - Accent6 2 5 7 3 2 2" xfId="23013"/>
    <cellStyle name="20% - Accent6 2 5 7 3 2 2 2" xfId="40891"/>
    <cellStyle name="20% - Accent6 2 5 7 3 2 3" xfId="31954"/>
    <cellStyle name="20% - Accent6 2 5 7 3 3" xfId="14340"/>
    <cellStyle name="20% - Accent6 2 5 7 3 3 2" xfId="25232"/>
    <cellStyle name="20% - Accent6 2 5 7 3 3 2 2" xfId="43110"/>
    <cellStyle name="20% - Accent6 2 5 7 3 3 3" xfId="34173"/>
    <cellStyle name="20% - Accent6 2 5 7 3 4" xfId="16784"/>
    <cellStyle name="20% - Accent6 2 5 7 3 4 2" xfId="27451"/>
    <cellStyle name="20% - Accent6 2 5 7 3 4 2 2" xfId="45329"/>
    <cellStyle name="20% - Accent6 2 5 7 3 4 3" xfId="36392"/>
    <cellStyle name="20% - Accent6 2 5 7 3 5" xfId="20794"/>
    <cellStyle name="20% - Accent6 2 5 7 3 5 2" xfId="38672"/>
    <cellStyle name="20% - Accent6 2 5 7 3 6" xfId="29735"/>
    <cellStyle name="20% - Accent6 2 5 7 3 7" xfId="53855"/>
    <cellStyle name="20% - Accent6 2 5 7 4" xfId="11171"/>
    <cellStyle name="20% - Accent6 2 5 7 4 2" xfId="22270"/>
    <cellStyle name="20% - Accent6 2 5 7 4 2 2" xfId="40148"/>
    <cellStyle name="20% - Accent6 2 5 7 4 3" xfId="31211"/>
    <cellStyle name="20% - Accent6 2 5 7 4 4" xfId="47759"/>
    <cellStyle name="20% - Accent6 2 5 7 5" xfId="13597"/>
    <cellStyle name="20% - Accent6 2 5 7 5 2" xfId="24489"/>
    <cellStyle name="20% - Accent6 2 5 7 5 2 2" xfId="42367"/>
    <cellStyle name="20% - Accent6 2 5 7 5 3" xfId="33430"/>
    <cellStyle name="20% - Accent6 2 5 7 6" xfId="15818"/>
    <cellStyle name="20% - Accent6 2 5 7 6 2" xfId="26708"/>
    <cellStyle name="20% - Accent6 2 5 7 6 2 2" xfId="44586"/>
    <cellStyle name="20% - Accent6 2 5 7 6 3" xfId="35649"/>
    <cellStyle name="20% - Accent6 2 5 7 7" xfId="20051"/>
    <cellStyle name="20% - Accent6 2 5 7 7 2" xfId="37929"/>
    <cellStyle name="20% - Accent6 2 5 7 8" xfId="28980"/>
    <cellStyle name="20% - Accent6 2 5 7 9" xfId="46941"/>
    <cellStyle name="20% - Accent6 2 5 8" xfId="5505"/>
    <cellStyle name="20% - Accent6 2 5 8 2" xfId="10427"/>
    <cellStyle name="20% - Accent6 2 5 8 2 2" xfId="12855"/>
    <cellStyle name="20% - Accent6 2 5 8 2 2 2" xfId="23747"/>
    <cellStyle name="20% - Accent6 2 5 8 2 2 2 2" xfId="41625"/>
    <cellStyle name="20% - Accent6 2 5 8 2 2 3" xfId="32688"/>
    <cellStyle name="20% - Accent6 2 5 8 2 2 4" xfId="56251"/>
    <cellStyle name="20% - Accent6 2 5 8 2 3" xfId="15074"/>
    <cellStyle name="20% - Accent6 2 5 8 2 3 2" xfId="25966"/>
    <cellStyle name="20% - Accent6 2 5 8 2 3 2 2" xfId="43844"/>
    <cellStyle name="20% - Accent6 2 5 8 2 3 3" xfId="34907"/>
    <cellStyle name="20% - Accent6 2 5 8 2 4" xfId="17518"/>
    <cellStyle name="20% - Accent6 2 5 8 2 4 2" xfId="28185"/>
    <cellStyle name="20% - Accent6 2 5 8 2 4 2 2" xfId="46063"/>
    <cellStyle name="20% - Accent6 2 5 8 2 4 3" xfId="37126"/>
    <cellStyle name="20% - Accent6 2 5 8 2 5" xfId="21528"/>
    <cellStyle name="20% - Accent6 2 5 8 2 5 2" xfId="39406"/>
    <cellStyle name="20% - Accent6 2 5 8 2 6" xfId="30469"/>
    <cellStyle name="20% - Accent6 2 5 8 2 7" xfId="50917"/>
    <cellStyle name="20% - Accent6 2 5 8 3" xfId="9694"/>
    <cellStyle name="20% - Accent6 2 5 8 3 2" xfId="12122"/>
    <cellStyle name="20% - Accent6 2 5 8 3 2 2" xfId="23014"/>
    <cellStyle name="20% - Accent6 2 5 8 3 2 2 2" xfId="40892"/>
    <cellStyle name="20% - Accent6 2 5 8 3 2 3" xfId="31955"/>
    <cellStyle name="20% - Accent6 2 5 8 3 3" xfId="14341"/>
    <cellStyle name="20% - Accent6 2 5 8 3 3 2" xfId="25233"/>
    <cellStyle name="20% - Accent6 2 5 8 3 3 2 2" xfId="43111"/>
    <cellStyle name="20% - Accent6 2 5 8 3 3 3" xfId="34174"/>
    <cellStyle name="20% - Accent6 2 5 8 3 4" xfId="16785"/>
    <cellStyle name="20% - Accent6 2 5 8 3 4 2" xfId="27452"/>
    <cellStyle name="20% - Accent6 2 5 8 3 4 2 2" xfId="45330"/>
    <cellStyle name="20% - Accent6 2 5 8 3 4 3" xfId="36393"/>
    <cellStyle name="20% - Accent6 2 5 8 3 5" xfId="20795"/>
    <cellStyle name="20% - Accent6 2 5 8 3 5 2" xfId="38673"/>
    <cellStyle name="20% - Accent6 2 5 8 3 6" xfId="29736"/>
    <cellStyle name="20% - Accent6 2 5 8 3 7" xfId="53856"/>
    <cellStyle name="20% - Accent6 2 5 8 4" xfId="11172"/>
    <cellStyle name="20% - Accent6 2 5 8 4 2" xfId="22271"/>
    <cellStyle name="20% - Accent6 2 5 8 4 2 2" xfId="40149"/>
    <cellStyle name="20% - Accent6 2 5 8 4 3" xfId="31212"/>
    <cellStyle name="20% - Accent6 2 5 8 4 4" xfId="47760"/>
    <cellStyle name="20% - Accent6 2 5 8 5" xfId="13598"/>
    <cellStyle name="20% - Accent6 2 5 8 5 2" xfId="24490"/>
    <cellStyle name="20% - Accent6 2 5 8 5 2 2" xfId="42368"/>
    <cellStyle name="20% - Accent6 2 5 8 5 3" xfId="33431"/>
    <cellStyle name="20% - Accent6 2 5 8 6" xfId="15819"/>
    <cellStyle name="20% - Accent6 2 5 8 6 2" xfId="26709"/>
    <cellStyle name="20% - Accent6 2 5 8 6 2 2" xfId="44587"/>
    <cellStyle name="20% - Accent6 2 5 8 6 3" xfId="35650"/>
    <cellStyle name="20% - Accent6 2 5 8 7" xfId="20052"/>
    <cellStyle name="20% - Accent6 2 5 8 7 2" xfId="37930"/>
    <cellStyle name="20% - Accent6 2 5 8 8" xfId="28981"/>
    <cellStyle name="20% - Accent6 2 5 8 9" xfId="46942"/>
    <cellStyle name="20% - Accent6 2 5 9" xfId="5506"/>
    <cellStyle name="20% - Accent6 2 5 9 2" xfId="10428"/>
    <cellStyle name="20% - Accent6 2 5 9 2 2" xfId="12856"/>
    <cellStyle name="20% - Accent6 2 5 9 2 2 2" xfId="23748"/>
    <cellStyle name="20% - Accent6 2 5 9 2 2 2 2" xfId="41626"/>
    <cellStyle name="20% - Accent6 2 5 9 2 2 3" xfId="32689"/>
    <cellStyle name="20% - Accent6 2 5 9 2 2 4" xfId="56252"/>
    <cellStyle name="20% - Accent6 2 5 9 2 3" xfId="15075"/>
    <cellStyle name="20% - Accent6 2 5 9 2 3 2" xfId="25967"/>
    <cellStyle name="20% - Accent6 2 5 9 2 3 2 2" xfId="43845"/>
    <cellStyle name="20% - Accent6 2 5 9 2 3 3" xfId="34908"/>
    <cellStyle name="20% - Accent6 2 5 9 2 4" xfId="17519"/>
    <cellStyle name="20% - Accent6 2 5 9 2 4 2" xfId="28186"/>
    <cellStyle name="20% - Accent6 2 5 9 2 4 2 2" xfId="46064"/>
    <cellStyle name="20% - Accent6 2 5 9 2 4 3" xfId="37127"/>
    <cellStyle name="20% - Accent6 2 5 9 2 5" xfId="21529"/>
    <cellStyle name="20% - Accent6 2 5 9 2 5 2" xfId="39407"/>
    <cellStyle name="20% - Accent6 2 5 9 2 6" xfId="30470"/>
    <cellStyle name="20% - Accent6 2 5 9 2 7" xfId="50918"/>
    <cellStyle name="20% - Accent6 2 5 9 3" xfId="9695"/>
    <cellStyle name="20% - Accent6 2 5 9 3 2" xfId="12123"/>
    <cellStyle name="20% - Accent6 2 5 9 3 2 2" xfId="23015"/>
    <cellStyle name="20% - Accent6 2 5 9 3 2 2 2" xfId="40893"/>
    <cellStyle name="20% - Accent6 2 5 9 3 2 3" xfId="31956"/>
    <cellStyle name="20% - Accent6 2 5 9 3 3" xfId="14342"/>
    <cellStyle name="20% - Accent6 2 5 9 3 3 2" xfId="25234"/>
    <cellStyle name="20% - Accent6 2 5 9 3 3 2 2" xfId="43112"/>
    <cellStyle name="20% - Accent6 2 5 9 3 3 3" xfId="34175"/>
    <cellStyle name="20% - Accent6 2 5 9 3 4" xfId="16786"/>
    <cellStyle name="20% - Accent6 2 5 9 3 4 2" xfId="27453"/>
    <cellStyle name="20% - Accent6 2 5 9 3 4 2 2" xfId="45331"/>
    <cellStyle name="20% - Accent6 2 5 9 3 4 3" xfId="36394"/>
    <cellStyle name="20% - Accent6 2 5 9 3 5" xfId="20796"/>
    <cellStyle name="20% - Accent6 2 5 9 3 5 2" xfId="38674"/>
    <cellStyle name="20% - Accent6 2 5 9 3 6" xfId="29737"/>
    <cellStyle name="20% - Accent6 2 5 9 3 7" xfId="53857"/>
    <cellStyle name="20% - Accent6 2 5 9 4" xfId="11173"/>
    <cellStyle name="20% - Accent6 2 5 9 4 2" xfId="22272"/>
    <cellStyle name="20% - Accent6 2 5 9 4 2 2" xfId="40150"/>
    <cellStyle name="20% - Accent6 2 5 9 4 3" xfId="31213"/>
    <cellStyle name="20% - Accent6 2 5 9 4 4" xfId="47761"/>
    <cellStyle name="20% - Accent6 2 5 9 5" xfId="13599"/>
    <cellStyle name="20% - Accent6 2 5 9 5 2" xfId="24491"/>
    <cellStyle name="20% - Accent6 2 5 9 5 2 2" xfId="42369"/>
    <cellStyle name="20% - Accent6 2 5 9 5 3" xfId="33432"/>
    <cellStyle name="20% - Accent6 2 5 9 6" xfId="15820"/>
    <cellStyle name="20% - Accent6 2 5 9 6 2" xfId="26710"/>
    <cellStyle name="20% - Accent6 2 5 9 6 2 2" xfId="44588"/>
    <cellStyle name="20% - Accent6 2 5 9 6 3" xfId="35651"/>
    <cellStyle name="20% - Accent6 2 5 9 7" xfId="20053"/>
    <cellStyle name="20% - Accent6 2 5 9 7 2" xfId="37931"/>
    <cellStyle name="20% - Accent6 2 5 9 8" xfId="28982"/>
    <cellStyle name="20% - Accent6 2 5 9 9" xfId="46943"/>
    <cellStyle name="20% - Accent6 2 6" xfId="5507"/>
    <cellStyle name="20% - Accent6 2 6 2" xfId="10429"/>
    <cellStyle name="20% - Accent6 2 6 2 2" xfId="12857"/>
    <cellStyle name="20% - Accent6 2 6 2 2 2" xfId="23749"/>
    <cellStyle name="20% - Accent6 2 6 2 2 2 2" xfId="41627"/>
    <cellStyle name="20% - Accent6 2 6 2 2 3" xfId="32690"/>
    <cellStyle name="20% - Accent6 2 6 2 2 4" xfId="56253"/>
    <cellStyle name="20% - Accent6 2 6 2 3" xfId="15076"/>
    <cellStyle name="20% - Accent6 2 6 2 3 2" xfId="25968"/>
    <cellStyle name="20% - Accent6 2 6 2 3 2 2" xfId="43846"/>
    <cellStyle name="20% - Accent6 2 6 2 3 3" xfId="34909"/>
    <cellStyle name="20% - Accent6 2 6 2 4" xfId="17520"/>
    <cellStyle name="20% - Accent6 2 6 2 4 2" xfId="28187"/>
    <cellStyle name="20% - Accent6 2 6 2 4 2 2" xfId="46065"/>
    <cellStyle name="20% - Accent6 2 6 2 4 3" xfId="37128"/>
    <cellStyle name="20% - Accent6 2 6 2 5" xfId="21530"/>
    <cellStyle name="20% - Accent6 2 6 2 5 2" xfId="39408"/>
    <cellStyle name="20% - Accent6 2 6 2 6" xfId="30471"/>
    <cellStyle name="20% - Accent6 2 6 2 7" xfId="50919"/>
    <cellStyle name="20% - Accent6 2 6 3" xfId="9696"/>
    <cellStyle name="20% - Accent6 2 6 3 2" xfId="12124"/>
    <cellStyle name="20% - Accent6 2 6 3 2 2" xfId="23016"/>
    <cellStyle name="20% - Accent6 2 6 3 2 2 2" xfId="40894"/>
    <cellStyle name="20% - Accent6 2 6 3 2 3" xfId="31957"/>
    <cellStyle name="20% - Accent6 2 6 3 3" xfId="14343"/>
    <cellStyle name="20% - Accent6 2 6 3 3 2" xfId="25235"/>
    <cellStyle name="20% - Accent6 2 6 3 3 2 2" xfId="43113"/>
    <cellStyle name="20% - Accent6 2 6 3 3 3" xfId="34176"/>
    <cellStyle name="20% - Accent6 2 6 3 4" xfId="16787"/>
    <cellStyle name="20% - Accent6 2 6 3 4 2" xfId="27454"/>
    <cellStyle name="20% - Accent6 2 6 3 4 2 2" xfId="45332"/>
    <cellStyle name="20% - Accent6 2 6 3 4 3" xfId="36395"/>
    <cellStyle name="20% - Accent6 2 6 3 5" xfId="20797"/>
    <cellStyle name="20% - Accent6 2 6 3 5 2" xfId="38675"/>
    <cellStyle name="20% - Accent6 2 6 3 6" xfId="29738"/>
    <cellStyle name="20% - Accent6 2 6 3 7" xfId="53858"/>
    <cellStyle name="20% - Accent6 2 6 4" xfId="11174"/>
    <cellStyle name="20% - Accent6 2 6 4 2" xfId="22273"/>
    <cellStyle name="20% - Accent6 2 6 4 2 2" xfId="40151"/>
    <cellStyle name="20% - Accent6 2 6 4 3" xfId="31214"/>
    <cellStyle name="20% - Accent6 2 6 4 4" xfId="47762"/>
    <cellStyle name="20% - Accent6 2 6 5" xfId="13600"/>
    <cellStyle name="20% - Accent6 2 6 5 2" xfId="24492"/>
    <cellStyle name="20% - Accent6 2 6 5 2 2" xfId="42370"/>
    <cellStyle name="20% - Accent6 2 6 5 3" xfId="33433"/>
    <cellStyle name="20% - Accent6 2 6 6" xfId="15821"/>
    <cellStyle name="20% - Accent6 2 6 6 2" xfId="26711"/>
    <cellStyle name="20% - Accent6 2 6 6 2 2" xfId="44589"/>
    <cellStyle name="20% - Accent6 2 6 6 3" xfId="35652"/>
    <cellStyle name="20% - Accent6 2 6 7" xfId="20054"/>
    <cellStyle name="20% - Accent6 2 6 7 2" xfId="37932"/>
    <cellStyle name="20% - Accent6 2 6 8" xfId="28983"/>
    <cellStyle name="20% - Accent6 2 6 9" xfId="46944"/>
    <cellStyle name="20% - Accent6 2 7" xfId="5508"/>
    <cellStyle name="20% - Accent6 2 7 2" xfId="10430"/>
    <cellStyle name="20% - Accent6 2 7 2 2" xfId="12858"/>
    <cellStyle name="20% - Accent6 2 7 2 2 2" xfId="23750"/>
    <cellStyle name="20% - Accent6 2 7 2 2 2 2" xfId="41628"/>
    <cellStyle name="20% - Accent6 2 7 2 2 3" xfId="32691"/>
    <cellStyle name="20% - Accent6 2 7 2 2 4" xfId="56254"/>
    <cellStyle name="20% - Accent6 2 7 2 3" xfId="15077"/>
    <cellStyle name="20% - Accent6 2 7 2 3 2" xfId="25969"/>
    <cellStyle name="20% - Accent6 2 7 2 3 2 2" xfId="43847"/>
    <cellStyle name="20% - Accent6 2 7 2 3 3" xfId="34910"/>
    <cellStyle name="20% - Accent6 2 7 2 4" xfId="17521"/>
    <cellStyle name="20% - Accent6 2 7 2 4 2" xfId="28188"/>
    <cellStyle name="20% - Accent6 2 7 2 4 2 2" xfId="46066"/>
    <cellStyle name="20% - Accent6 2 7 2 4 3" xfId="37129"/>
    <cellStyle name="20% - Accent6 2 7 2 5" xfId="21531"/>
    <cellStyle name="20% - Accent6 2 7 2 5 2" xfId="39409"/>
    <cellStyle name="20% - Accent6 2 7 2 6" xfId="30472"/>
    <cellStyle name="20% - Accent6 2 7 2 7" xfId="50920"/>
    <cellStyle name="20% - Accent6 2 7 3" xfId="9697"/>
    <cellStyle name="20% - Accent6 2 7 3 2" xfId="12125"/>
    <cellStyle name="20% - Accent6 2 7 3 2 2" xfId="23017"/>
    <cellStyle name="20% - Accent6 2 7 3 2 2 2" xfId="40895"/>
    <cellStyle name="20% - Accent6 2 7 3 2 3" xfId="31958"/>
    <cellStyle name="20% - Accent6 2 7 3 3" xfId="14344"/>
    <cellStyle name="20% - Accent6 2 7 3 3 2" xfId="25236"/>
    <cellStyle name="20% - Accent6 2 7 3 3 2 2" xfId="43114"/>
    <cellStyle name="20% - Accent6 2 7 3 3 3" xfId="34177"/>
    <cellStyle name="20% - Accent6 2 7 3 4" xfId="16788"/>
    <cellStyle name="20% - Accent6 2 7 3 4 2" xfId="27455"/>
    <cellStyle name="20% - Accent6 2 7 3 4 2 2" xfId="45333"/>
    <cellStyle name="20% - Accent6 2 7 3 4 3" xfId="36396"/>
    <cellStyle name="20% - Accent6 2 7 3 5" xfId="20798"/>
    <cellStyle name="20% - Accent6 2 7 3 5 2" xfId="38676"/>
    <cellStyle name="20% - Accent6 2 7 3 6" xfId="29739"/>
    <cellStyle name="20% - Accent6 2 7 3 7" xfId="53859"/>
    <cellStyle name="20% - Accent6 2 7 4" xfId="11175"/>
    <cellStyle name="20% - Accent6 2 7 4 2" xfId="22274"/>
    <cellStyle name="20% - Accent6 2 7 4 2 2" xfId="40152"/>
    <cellStyle name="20% - Accent6 2 7 4 3" xfId="31215"/>
    <cellStyle name="20% - Accent6 2 7 4 4" xfId="47763"/>
    <cellStyle name="20% - Accent6 2 7 5" xfId="13601"/>
    <cellStyle name="20% - Accent6 2 7 5 2" xfId="24493"/>
    <cellStyle name="20% - Accent6 2 7 5 2 2" xfId="42371"/>
    <cellStyle name="20% - Accent6 2 7 5 3" xfId="33434"/>
    <cellStyle name="20% - Accent6 2 7 6" xfId="15822"/>
    <cellStyle name="20% - Accent6 2 7 6 2" xfId="26712"/>
    <cellStyle name="20% - Accent6 2 7 6 2 2" xfId="44590"/>
    <cellStyle name="20% - Accent6 2 7 6 3" xfId="35653"/>
    <cellStyle name="20% - Accent6 2 7 7" xfId="20055"/>
    <cellStyle name="20% - Accent6 2 7 7 2" xfId="37933"/>
    <cellStyle name="20% - Accent6 2 7 8" xfId="28984"/>
    <cellStyle name="20% - Accent6 2 7 9" xfId="46945"/>
    <cellStyle name="20% - Accent6 2 8" xfId="5509"/>
    <cellStyle name="20% - Accent6 2 8 2" xfId="10431"/>
    <cellStyle name="20% - Accent6 2 8 2 2" xfId="12859"/>
    <cellStyle name="20% - Accent6 2 8 2 2 2" xfId="23751"/>
    <cellStyle name="20% - Accent6 2 8 2 2 2 2" xfId="41629"/>
    <cellStyle name="20% - Accent6 2 8 2 2 3" xfId="32692"/>
    <cellStyle name="20% - Accent6 2 8 2 2 4" xfId="56255"/>
    <cellStyle name="20% - Accent6 2 8 2 3" xfId="15078"/>
    <cellStyle name="20% - Accent6 2 8 2 3 2" xfId="25970"/>
    <cellStyle name="20% - Accent6 2 8 2 3 2 2" xfId="43848"/>
    <cellStyle name="20% - Accent6 2 8 2 3 3" xfId="34911"/>
    <cellStyle name="20% - Accent6 2 8 2 4" xfId="17522"/>
    <cellStyle name="20% - Accent6 2 8 2 4 2" xfId="28189"/>
    <cellStyle name="20% - Accent6 2 8 2 4 2 2" xfId="46067"/>
    <cellStyle name="20% - Accent6 2 8 2 4 3" xfId="37130"/>
    <cellStyle name="20% - Accent6 2 8 2 5" xfId="21532"/>
    <cellStyle name="20% - Accent6 2 8 2 5 2" xfId="39410"/>
    <cellStyle name="20% - Accent6 2 8 2 6" xfId="30473"/>
    <cellStyle name="20% - Accent6 2 8 2 7" xfId="50921"/>
    <cellStyle name="20% - Accent6 2 8 3" xfId="9698"/>
    <cellStyle name="20% - Accent6 2 8 3 2" xfId="12126"/>
    <cellStyle name="20% - Accent6 2 8 3 2 2" xfId="23018"/>
    <cellStyle name="20% - Accent6 2 8 3 2 2 2" xfId="40896"/>
    <cellStyle name="20% - Accent6 2 8 3 2 3" xfId="31959"/>
    <cellStyle name="20% - Accent6 2 8 3 3" xfId="14345"/>
    <cellStyle name="20% - Accent6 2 8 3 3 2" xfId="25237"/>
    <cellStyle name="20% - Accent6 2 8 3 3 2 2" xfId="43115"/>
    <cellStyle name="20% - Accent6 2 8 3 3 3" xfId="34178"/>
    <cellStyle name="20% - Accent6 2 8 3 4" xfId="16789"/>
    <cellStyle name="20% - Accent6 2 8 3 4 2" xfId="27456"/>
    <cellStyle name="20% - Accent6 2 8 3 4 2 2" xfId="45334"/>
    <cellStyle name="20% - Accent6 2 8 3 4 3" xfId="36397"/>
    <cellStyle name="20% - Accent6 2 8 3 5" xfId="20799"/>
    <cellStyle name="20% - Accent6 2 8 3 5 2" xfId="38677"/>
    <cellStyle name="20% - Accent6 2 8 3 6" xfId="29740"/>
    <cellStyle name="20% - Accent6 2 8 3 7" xfId="53860"/>
    <cellStyle name="20% - Accent6 2 8 4" xfId="11176"/>
    <cellStyle name="20% - Accent6 2 8 4 2" xfId="22275"/>
    <cellStyle name="20% - Accent6 2 8 4 2 2" xfId="40153"/>
    <cellStyle name="20% - Accent6 2 8 4 3" xfId="31216"/>
    <cellStyle name="20% - Accent6 2 8 4 4" xfId="47764"/>
    <cellStyle name="20% - Accent6 2 8 5" xfId="13602"/>
    <cellStyle name="20% - Accent6 2 8 5 2" xfId="24494"/>
    <cellStyle name="20% - Accent6 2 8 5 2 2" xfId="42372"/>
    <cellStyle name="20% - Accent6 2 8 5 3" xfId="33435"/>
    <cellStyle name="20% - Accent6 2 8 6" xfId="15823"/>
    <cellStyle name="20% - Accent6 2 8 6 2" xfId="26713"/>
    <cellStyle name="20% - Accent6 2 8 6 2 2" xfId="44591"/>
    <cellStyle name="20% - Accent6 2 8 6 3" xfId="35654"/>
    <cellStyle name="20% - Accent6 2 8 7" xfId="20056"/>
    <cellStyle name="20% - Accent6 2 8 7 2" xfId="37934"/>
    <cellStyle name="20% - Accent6 2 8 8" xfId="28985"/>
    <cellStyle name="20% - Accent6 2 8 9" xfId="46946"/>
    <cellStyle name="20% - Accent6 2 9" xfId="5510"/>
    <cellStyle name="20% - Accent6 2 9 2" xfId="10432"/>
    <cellStyle name="20% - Accent6 2 9 2 2" xfId="12860"/>
    <cellStyle name="20% - Accent6 2 9 2 2 2" xfId="23752"/>
    <cellStyle name="20% - Accent6 2 9 2 2 2 2" xfId="41630"/>
    <cellStyle name="20% - Accent6 2 9 2 2 3" xfId="32693"/>
    <cellStyle name="20% - Accent6 2 9 2 2 4" xfId="56256"/>
    <cellStyle name="20% - Accent6 2 9 2 3" xfId="15079"/>
    <cellStyle name="20% - Accent6 2 9 2 3 2" xfId="25971"/>
    <cellStyle name="20% - Accent6 2 9 2 3 2 2" xfId="43849"/>
    <cellStyle name="20% - Accent6 2 9 2 3 3" xfId="34912"/>
    <cellStyle name="20% - Accent6 2 9 2 4" xfId="17523"/>
    <cellStyle name="20% - Accent6 2 9 2 4 2" xfId="28190"/>
    <cellStyle name="20% - Accent6 2 9 2 4 2 2" xfId="46068"/>
    <cellStyle name="20% - Accent6 2 9 2 4 3" xfId="37131"/>
    <cellStyle name="20% - Accent6 2 9 2 5" xfId="21533"/>
    <cellStyle name="20% - Accent6 2 9 2 5 2" xfId="39411"/>
    <cellStyle name="20% - Accent6 2 9 2 6" xfId="30474"/>
    <cellStyle name="20% - Accent6 2 9 2 7" xfId="50922"/>
    <cellStyle name="20% - Accent6 2 9 3" xfId="9699"/>
    <cellStyle name="20% - Accent6 2 9 3 2" xfId="12127"/>
    <cellStyle name="20% - Accent6 2 9 3 2 2" xfId="23019"/>
    <cellStyle name="20% - Accent6 2 9 3 2 2 2" xfId="40897"/>
    <cellStyle name="20% - Accent6 2 9 3 2 3" xfId="31960"/>
    <cellStyle name="20% - Accent6 2 9 3 3" xfId="14346"/>
    <cellStyle name="20% - Accent6 2 9 3 3 2" xfId="25238"/>
    <cellStyle name="20% - Accent6 2 9 3 3 2 2" xfId="43116"/>
    <cellStyle name="20% - Accent6 2 9 3 3 3" xfId="34179"/>
    <cellStyle name="20% - Accent6 2 9 3 4" xfId="16790"/>
    <cellStyle name="20% - Accent6 2 9 3 4 2" xfId="27457"/>
    <cellStyle name="20% - Accent6 2 9 3 4 2 2" xfId="45335"/>
    <cellStyle name="20% - Accent6 2 9 3 4 3" xfId="36398"/>
    <cellStyle name="20% - Accent6 2 9 3 5" xfId="20800"/>
    <cellStyle name="20% - Accent6 2 9 3 5 2" xfId="38678"/>
    <cellStyle name="20% - Accent6 2 9 3 6" xfId="29741"/>
    <cellStyle name="20% - Accent6 2 9 3 7" xfId="53861"/>
    <cellStyle name="20% - Accent6 2 9 4" xfId="11177"/>
    <cellStyle name="20% - Accent6 2 9 4 2" xfId="22276"/>
    <cellStyle name="20% - Accent6 2 9 4 2 2" xfId="40154"/>
    <cellStyle name="20% - Accent6 2 9 4 3" xfId="31217"/>
    <cellStyle name="20% - Accent6 2 9 4 4" xfId="47765"/>
    <cellStyle name="20% - Accent6 2 9 5" xfId="13603"/>
    <cellStyle name="20% - Accent6 2 9 5 2" xfId="24495"/>
    <cellStyle name="20% - Accent6 2 9 5 2 2" xfId="42373"/>
    <cellStyle name="20% - Accent6 2 9 5 3" xfId="33436"/>
    <cellStyle name="20% - Accent6 2 9 6" xfId="15824"/>
    <cellStyle name="20% - Accent6 2 9 6 2" xfId="26714"/>
    <cellStyle name="20% - Accent6 2 9 6 2 2" xfId="44592"/>
    <cellStyle name="20% - Accent6 2 9 6 3" xfId="35655"/>
    <cellStyle name="20% - Accent6 2 9 7" xfId="20057"/>
    <cellStyle name="20% - Accent6 2 9 7 2" xfId="37935"/>
    <cellStyle name="20% - Accent6 2 9 8" xfId="28986"/>
    <cellStyle name="20% - Accent6 2 9 9" xfId="46947"/>
    <cellStyle name="20% - Accent6 20" xfId="5511"/>
    <cellStyle name="20% - Accent6 21" xfId="5512"/>
    <cellStyle name="20% - Accent6 22" xfId="5513"/>
    <cellStyle name="20% - Accent6 23" xfId="5514"/>
    <cellStyle name="20% - Accent6 24" xfId="5515"/>
    <cellStyle name="20% - Accent6 25" xfId="5516"/>
    <cellStyle name="20% - Accent6 26" xfId="5517"/>
    <cellStyle name="20% - Accent6 27" xfId="5518"/>
    <cellStyle name="20% - Accent6 28" xfId="28620"/>
    <cellStyle name="20% - Accent6 28 2" xfId="46499"/>
    <cellStyle name="20% - Accent6 28 3" xfId="56691"/>
    <cellStyle name="20% - Accent6 29" xfId="28635"/>
    <cellStyle name="20% - Accent6 3" xfId="5519"/>
    <cellStyle name="20% - Accent6 3 10" xfId="5520"/>
    <cellStyle name="20% - Accent6 3 2" xfId="5521"/>
    <cellStyle name="20% - Accent6 3 2 2" xfId="10433"/>
    <cellStyle name="20% - Accent6 3 2 2 2" xfId="12861"/>
    <cellStyle name="20% - Accent6 3 2 2 2 2" xfId="23753"/>
    <cellStyle name="20% - Accent6 3 2 2 2 2 2" xfId="41631"/>
    <cellStyle name="20% - Accent6 3 2 2 2 3" xfId="32694"/>
    <cellStyle name="20% - Accent6 3 2 2 2 4" xfId="56257"/>
    <cellStyle name="20% - Accent6 3 2 2 3" xfId="15080"/>
    <cellStyle name="20% - Accent6 3 2 2 3 2" xfId="25972"/>
    <cellStyle name="20% - Accent6 3 2 2 3 2 2" xfId="43850"/>
    <cellStyle name="20% - Accent6 3 2 2 3 3" xfId="34913"/>
    <cellStyle name="20% - Accent6 3 2 2 4" xfId="17524"/>
    <cellStyle name="20% - Accent6 3 2 2 4 2" xfId="28191"/>
    <cellStyle name="20% - Accent6 3 2 2 4 2 2" xfId="46069"/>
    <cellStyle name="20% - Accent6 3 2 2 4 3" xfId="37132"/>
    <cellStyle name="20% - Accent6 3 2 2 5" xfId="21534"/>
    <cellStyle name="20% - Accent6 3 2 2 5 2" xfId="39412"/>
    <cellStyle name="20% - Accent6 3 2 2 6" xfId="30475"/>
    <cellStyle name="20% - Accent6 3 2 2 7" xfId="50923"/>
    <cellStyle name="20% - Accent6 3 2 3" xfId="9700"/>
    <cellStyle name="20% - Accent6 3 2 3 2" xfId="12128"/>
    <cellStyle name="20% - Accent6 3 2 3 2 2" xfId="23020"/>
    <cellStyle name="20% - Accent6 3 2 3 2 2 2" xfId="40898"/>
    <cellStyle name="20% - Accent6 3 2 3 2 3" xfId="31961"/>
    <cellStyle name="20% - Accent6 3 2 3 3" xfId="14347"/>
    <cellStyle name="20% - Accent6 3 2 3 3 2" xfId="25239"/>
    <cellStyle name="20% - Accent6 3 2 3 3 2 2" xfId="43117"/>
    <cellStyle name="20% - Accent6 3 2 3 3 3" xfId="34180"/>
    <cellStyle name="20% - Accent6 3 2 3 4" xfId="16791"/>
    <cellStyle name="20% - Accent6 3 2 3 4 2" xfId="27458"/>
    <cellStyle name="20% - Accent6 3 2 3 4 2 2" xfId="45336"/>
    <cellStyle name="20% - Accent6 3 2 3 4 3" xfId="36399"/>
    <cellStyle name="20% - Accent6 3 2 3 5" xfId="20801"/>
    <cellStyle name="20% - Accent6 3 2 3 5 2" xfId="38679"/>
    <cellStyle name="20% - Accent6 3 2 3 6" xfId="29742"/>
    <cellStyle name="20% - Accent6 3 2 3 7" xfId="53862"/>
    <cellStyle name="20% - Accent6 3 2 4" xfId="11178"/>
    <cellStyle name="20% - Accent6 3 2 4 2" xfId="22277"/>
    <cellStyle name="20% - Accent6 3 2 4 2 2" xfId="40155"/>
    <cellStyle name="20% - Accent6 3 2 4 3" xfId="31218"/>
    <cellStyle name="20% - Accent6 3 2 4 4" xfId="47766"/>
    <cellStyle name="20% - Accent6 3 2 5" xfId="13604"/>
    <cellStyle name="20% - Accent6 3 2 5 2" xfId="24496"/>
    <cellStyle name="20% - Accent6 3 2 5 2 2" xfId="42374"/>
    <cellStyle name="20% - Accent6 3 2 5 3" xfId="33437"/>
    <cellStyle name="20% - Accent6 3 2 6" xfId="15825"/>
    <cellStyle name="20% - Accent6 3 2 6 2" xfId="26715"/>
    <cellStyle name="20% - Accent6 3 2 6 2 2" xfId="44593"/>
    <cellStyle name="20% - Accent6 3 2 6 3" xfId="35656"/>
    <cellStyle name="20% - Accent6 3 2 7" xfId="20058"/>
    <cellStyle name="20% - Accent6 3 2 7 2" xfId="37936"/>
    <cellStyle name="20% - Accent6 3 2 8" xfId="28987"/>
    <cellStyle name="20% - Accent6 3 2 9" xfId="46948"/>
    <cellStyle name="20% - Accent6 3 3" xfId="5522"/>
    <cellStyle name="20% - Accent6 3 3 2" xfId="10434"/>
    <cellStyle name="20% - Accent6 3 3 2 2" xfId="12862"/>
    <cellStyle name="20% - Accent6 3 3 2 2 2" xfId="23754"/>
    <cellStyle name="20% - Accent6 3 3 2 2 2 2" xfId="41632"/>
    <cellStyle name="20% - Accent6 3 3 2 2 3" xfId="32695"/>
    <cellStyle name="20% - Accent6 3 3 2 2 4" xfId="56258"/>
    <cellStyle name="20% - Accent6 3 3 2 3" xfId="15081"/>
    <cellStyle name="20% - Accent6 3 3 2 3 2" xfId="25973"/>
    <cellStyle name="20% - Accent6 3 3 2 3 2 2" xfId="43851"/>
    <cellStyle name="20% - Accent6 3 3 2 3 3" xfId="34914"/>
    <cellStyle name="20% - Accent6 3 3 2 4" xfId="17525"/>
    <cellStyle name="20% - Accent6 3 3 2 4 2" xfId="28192"/>
    <cellStyle name="20% - Accent6 3 3 2 4 2 2" xfId="46070"/>
    <cellStyle name="20% - Accent6 3 3 2 4 3" xfId="37133"/>
    <cellStyle name="20% - Accent6 3 3 2 5" xfId="21535"/>
    <cellStyle name="20% - Accent6 3 3 2 5 2" xfId="39413"/>
    <cellStyle name="20% - Accent6 3 3 2 6" xfId="30476"/>
    <cellStyle name="20% - Accent6 3 3 2 7" xfId="50924"/>
    <cellStyle name="20% - Accent6 3 3 3" xfId="9701"/>
    <cellStyle name="20% - Accent6 3 3 3 2" xfId="12129"/>
    <cellStyle name="20% - Accent6 3 3 3 2 2" xfId="23021"/>
    <cellStyle name="20% - Accent6 3 3 3 2 2 2" xfId="40899"/>
    <cellStyle name="20% - Accent6 3 3 3 2 3" xfId="31962"/>
    <cellStyle name="20% - Accent6 3 3 3 3" xfId="14348"/>
    <cellStyle name="20% - Accent6 3 3 3 3 2" xfId="25240"/>
    <cellStyle name="20% - Accent6 3 3 3 3 2 2" xfId="43118"/>
    <cellStyle name="20% - Accent6 3 3 3 3 3" xfId="34181"/>
    <cellStyle name="20% - Accent6 3 3 3 4" xfId="16792"/>
    <cellStyle name="20% - Accent6 3 3 3 4 2" xfId="27459"/>
    <cellStyle name="20% - Accent6 3 3 3 4 2 2" xfId="45337"/>
    <cellStyle name="20% - Accent6 3 3 3 4 3" xfId="36400"/>
    <cellStyle name="20% - Accent6 3 3 3 5" xfId="20802"/>
    <cellStyle name="20% - Accent6 3 3 3 5 2" xfId="38680"/>
    <cellStyle name="20% - Accent6 3 3 3 6" xfId="29743"/>
    <cellStyle name="20% - Accent6 3 3 3 7" xfId="53863"/>
    <cellStyle name="20% - Accent6 3 3 4" xfId="11179"/>
    <cellStyle name="20% - Accent6 3 3 4 2" xfId="22278"/>
    <cellStyle name="20% - Accent6 3 3 4 2 2" xfId="40156"/>
    <cellStyle name="20% - Accent6 3 3 4 3" xfId="31219"/>
    <cellStyle name="20% - Accent6 3 3 4 4" xfId="47767"/>
    <cellStyle name="20% - Accent6 3 3 5" xfId="13605"/>
    <cellStyle name="20% - Accent6 3 3 5 2" xfId="24497"/>
    <cellStyle name="20% - Accent6 3 3 5 2 2" xfId="42375"/>
    <cellStyle name="20% - Accent6 3 3 5 3" xfId="33438"/>
    <cellStyle name="20% - Accent6 3 3 6" xfId="15826"/>
    <cellStyle name="20% - Accent6 3 3 6 2" xfId="26716"/>
    <cellStyle name="20% - Accent6 3 3 6 2 2" xfId="44594"/>
    <cellStyle name="20% - Accent6 3 3 6 3" xfId="35657"/>
    <cellStyle name="20% - Accent6 3 3 7" xfId="20059"/>
    <cellStyle name="20% - Accent6 3 3 7 2" xfId="37937"/>
    <cellStyle name="20% - Accent6 3 3 8" xfId="28988"/>
    <cellStyle name="20% - Accent6 3 3 9" xfId="46949"/>
    <cellStyle name="20% - Accent6 3 4" xfId="5523"/>
    <cellStyle name="20% - Accent6 3 4 2" xfId="10435"/>
    <cellStyle name="20% - Accent6 3 4 2 2" xfId="12863"/>
    <cellStyle name="20% - Accent6 3 4 2 2 2" xfId="23755"/>
    <cellStyle name="20% - Accent6 3 4 2 2 2 2" xfId="41633"/>
    <cellStyle name="20% - Accent6 3 4 2 2 3" xfId="32696"/>
    <cellStyle name="20% - Accent6 3 4 2 2 4" xfId="56259"/>
    <cellStyle name="20% - Accent6 3 4 2 3" xfId="15082"/>
    <cellStyle name="20% - Accent6 3 4 2 3 2" xfId="25974"/>
    <cellStyle name="20% - Accent6 3 4 2 3 2 2" xfId="43852"/>
    <cellStyle name="20% - Accent6 3 4 2 3 3" xfId="34915"/>
    <cellStyle name="20% - Accent6 3 4 2 4" xfId="17526"/>
    <cellStyle name="20% - Accent6 3 4 2 4 2" xfId="28193"/>
    <cellStyle name="20% - Accent6 3 4 2 4 2 2" xfId="46071"/>
    <cellStyle name="20% - Accent6 3 4 2 4 3" xfId="37134"/>
    <cellStyle name="20% - Accent6 3 4 2 5" xfId="21536"/>
    <cellStyle name="20% - Accent6 3 4 2 5 2" xfId="39414"/>
    <cellStyle name="20% - Accent6 3 4 2 6" xfId="30477"/>
    <cellStyle name="20% - Accent6 3 4 2 7" xfId="50925"/>
    <cellStyle name="20% - Accent6 3 4 3" xfId="9702"/>
    <cellStyle name="20% - Accent6 3 4 3 2" xfId="12130"/>
    <cellStyle name="20% - Accent6 3 4 3 2 2" xfId="23022"/>
    <cellStyle name="20% - Accent6 3 4 3 2 2 2" xfId="40900"/>
    <cellStyle name="20% - Accent6 3 4 3 2 3" xfId="31963"/>
    <cellStyle name="20% - Accent6 3 4 3 3" xfId="14349"/>
    <cellStyle name="20% - Accent6 3 4 3 3 2" xfId="25241"/>
    <cellStyle name="20% - Accent6 3 4 3 3 2 2" xfId="43119"/>
    <cellStyle name="20% - Accent6 3 4 3 3 3" xfId="34182"/>
    <cellStyle name="20% - Accent6 3 4 3 4" xfId="16793"/>
    <cellStyle name="20% - Accent6 3 4 3 4 2" xfId="27460"/>
    <cellStyle name="20% - Accent6 3 4 3 4 2 2" xfId="45338"/>
    <cellStyle name="20% - Accent6 3 4 3 4 3" xfId="36401"/>
    <cellStyle name="20% - Accent6 3 4 3 5" xfId="20803"/>
    <cellStyle name="20% - Accent6 3 4 3 5 2" xfId="38681"/>
    <cellStyle name="20% - Accent6 3 4 3 6" xfId="29744"/>
    <cellStyle name="20% - Accent6 3 4 3 7" xfId="53864"/>
    <cellStyle name="20% - Accent6 3 4 4" xfId="11180"/>
    <cellStyle name="20% - Accent6 3 4 4 2" xfId="22279"/>
    <cellStyle name="20% - Accent6 3 4 4 2 2" xfId="40157"/>
    <cellStyle name="20% - Accent6 3 4 4 3" xfId="31220"/>
    <cellStyle name="20% - Accent6 3 4 4 4" xfId="47768"/>
    <cellStyle name="20% - Accent6 3 4 5" xfId="13606"/>
    <cellStyle name="20% - Accent6 3 4 5 2" xfId="24498"/>
    <cellStyle name="20% - Accent6 3 4 5 2 2" xfId="42376"/>
    <cellStyle name="20% - Accent6 3 4 5 3" xfId="33439"/>
    <cellStyle name="20% - Accent6 3 4 6" xfId="15827"/>
    <cellStyle name="20% - Accent6 3 4 6 2" xfId="26717"/>
    <cellStyle name="20% - Accent6 3 4 6 2 2" xfId="44595"/>
    <cellStyle name="20% - Accent6 3 4 6 3" xfId="35658"/>
    <cellStyle name="20% - Accent6 3 4 7" xfId="20060"/>
    <cellStyle name="20% - Accent6 3 4 7 2" xfId="37938"/>
    <cellStyle name="20% - Accent6 3 4 8" xfId="28989"/>
    <cellStyle name="20% - Accent6 3 4 9" xfId="46950"/>
    <cellStyle name="20% - Accent6 3 5" xfId="5524"/>
    <cellStyle name="20% - Accent6 3 5 2" xfId="10436"/>
    <cellStyle name="20% - Accent6 3 5 2 2" xfId="12864"/>
    <cellStyle name="20% - Accent6 3 5 2 2 2" xfId="23756"/>
    <cellStyle name="20% - Accent6 3 5 2 2 2 2" xfId="41634"/>
    <cellStyle name="20% - Accent6 3 5 2 2 3" xfId="32697"/>
    <cellStyle name="20% - Accent6 3 5 2 2 4" xfId="56260"/>
    <cellStyle name="20% - Accent6 3 5 2 3" xfId="15083"/>
    <cellStyle name="20% - Accent6 3 5 2 3 2" xfId="25975"/>
    <cellStyle name="20% - Accent6 3 5 2 3 2 2" xfId="43853"/>
    <cellStyle name="20% - Accent6 3 5 2 3 3" xfId="34916"/>
    <cellStyle name="20% - Accent6 3 5 2 4" xfId="17527"/>
    <cellStyle name="20% - Accent6 3 5 2 4 2" xfId="28194"/>
    <cellStyle name="20% - Accent6 3 5 2 4 2 2" xfId="46072"/>
    <cellStyle name="20% - Accent6 3 5 2 4 3" xfId="37135"/>
    <cellStyle name="20% - Accent6 3 5 2 5" xfId="21537"/>
    <cellStyle name="20% - Accent6 3 5 2 5 2" xfId="39415"/>
    <cellStyle name="20% - Accent6 3 5 2 6" xfId="30478"/>
    <cellStyle name="20% - Accent6 3 5 2 7" xfId="50926"/>
    <cellStyle name="20% - Accent6 3 5 3" xfId="9703"/>
    <cellStyle name="20% - Accent6 3 5 3 2" xfId="12131"/>
    <cellStyle name="20% - Accent6 3 5 3 2 2" xfId="23023"/>
    <cellStyle name="20% - Accent6 3 5 3 2 2 2" xfId="40901"/>
    <cellStyle name="20% - Accent6 3 5 3 2 3" xfId="31964"/>
    <cellStyle name="20% - Accent6 3 5 3 3" xfId="14350"/>
    <cellStyle name="20% - Accent6 3 5 3 3 2" xfId="25242"/>
    <cellStyle name="20% - Accent6 3 5 3 3 2 2" xfId="43120"/>
    <cellStyle name="20% - Accent6 3 5 3 3 3" xfId="34183"/>
    <cellStyle name="20% - Accent6 3 5 3 4" xfId="16794"/>
    <cellStyle name="20% - Accent6 3 5 3 4 2" xfId="27461"/>
    <cellStyle name="20% - Accent6 3 5 3 4 2 2" xfId="45339"/>
    <cellStyle name="20% - Accent6 3 5 3 4 3" xfId="36402"/>
    <cellStyle name="20% - Accent6 3 5 3 5" xfId="20804"/>
    <cellStyle name="20% - Accent6 3 5 3 5 2" xfId="38682"/>
    <cellStyle name="20% - Accent6 3 5 3 6" xfId="29745"/>
    <cellStyle name="20% - Accent6 3 5 3 7" xfId="53865"/>
    <cellStyle name="20% - Accent6 3 5 4" xfId="11181"/>
    <cellStyle name="20% - Accent6 3 5 4 2" xfId="22280"/>
    <cellStyle name="20% - Accent6 3 5 4 2 2" xfId="40158"/>
    <cellStyle name="20% - Accent6 3 5 4 3" xfId="31221"/>
    <cellStyle name="20% - Accent6 3 5 4 4" xfId="47769"/>
    <cellStyle name="20% - Accent6 3 5 5" xfId="13607"/>
    <cellStyle name="20% - Accent6 3 5 5 2" xfId="24499"/>
    <cellStyle name="20% - Accent6 3 5 5 2 2" xfId="42377"/>
    <cellStyle name="20% - Accent6 3 5 5 3" xfId="33440"/>
    <cellStyle name="20% - Accent6 3 5 6" xfId="15828"/>
    <cellStyle name="20% - Accent6 3 5 6 2" xfId="26718"/>
    <cellStyle name="20% - Accent6 3 5 6 2 2" xfId="44596"/>
    <cellStyle name="20% - Accent6 3 5 6 3" xfId="35659"/>
    <cellStyle name="20% - Accent6 3 5 7" xfId="20061"/>
    <cellStyle name="20% - Accent6 3 5 7 2" xfId="37939"/>
    <cellStyle name="20% - Accent6 3 5 8" xfId="28990"/>
    <cellStyle name="20% - Accent6 3 5 9" xfId="46951"/>
    <cellStyle name="20% - Accent6 3 6" xfId="5525"/>
    <cellStyle name="20% - Accent6 3 7" xfId="5526"/>
    <cellStyle name="20% - Accent6 3 8" xfId="5527"/>
    <cellStyle name="20% - Accent6 3 9" xfId="5528"/>
    <cellStyle name="20% - Accent6 30" xfId="47384"/>
    <cellStyle name="20% - Accent6 4" xfId="5529"/>
    <cellStyle name="20% - Accent6 4 2" xfId="5530"/>
    <cellStyle name="20% - Accent6 4 3" xfId="5531"/>
    <cellStyle name="20% - Accent6 4 4" xfId="5532"/>
    <cellStyle name="20% - Accent6 4 5" xfId="5533"/>
    <cellStyle name="20% - Accent6 4 6" xfId="5534"/>
    <cellStyle name="20% - Accent6 5" xfId="5535"/>
    <cellStyle name="20% - Accent6 5 2" xfId="5536"/>
    <cellStyle name="20% - Accent6 5 3" xfId="5537"/>
    <cellStyle name="20% - Accent6 5 4" xfId="5538"/>
    <cellStyle name="20% - Accent6 5 5" xfId="5539"/>
    <cellStyle name="20% - Accent6 5 6" xfId="5540"/>
    <cellStyle name="20% - Accent6 6" xfId="5541"/>
    <cellStyle name="20% - Accent6 6 2" xfId="5542"/>
    <cellStyle name="20% - Accent6 6 3" xfId="5543"/>
    <cellStyle name="20% - Accent6 6 4" xfId="5544"/>
    <cellStyle name="20% - Accent6 6 5" xfId="5545"/>
    <cellStyle name="20% - Accent6 6 6" xfId="5546"/>
    <cellStyle name="20% - Accent6 7" xfId="5547"/>
    <cellStyle name="20% - Accent6 7 10" xfId="13608"/>
    <cellStyle name="20% - Accent6 7 10 2" xfId="24500"/>
    <cellStyle name="20% - Accent6 7 10 2 2" xfId="42378"/>
    <cellStyle name="20% - Accent6 7 10 3" xfId="33441"/>
    <cellStyle name="20% - Accent6 7 11" xfId="15829"/>
    <cellStyle name="20% - Accent6 7 11 2" xfId="26719"/>
    <cellStyle name="20% - Accent6 7 11 2 2" xfId="44597"/>
    <cellStyle name="20% - Accent6 7 11 3" xfId="35660"/>
    <cellStyle name="20% - Accent6 7 12" xfId="20062"/>
    <cellStyle name="20% - Accent6 7 12 2" xfId="37940"/>
    <cellStyle name="20% - Accent6 7 13" xfId="28991"/>
    <cellStyle name="20% - Accent6 7 14" xfId="46952"/>
    <cellStyle name="20% - Accent6 7 2" xfId="5548"/>
    <cellStyle name="20% - Accent6 7 3" xfId="5549"/>
    <cellStyle name="20% - Accent6 7 4" xfId="5550"/>
    <cellStyle name="20% - Accent6 7 5" xfId="5551"/>
    <cellStyle name="20% - Accent6 7 6" xfId="5552"/>
    <cellStyle name="20% - Accent6 7 7" xfId="10437"/>
    <cellStyle name="20% - Accent6 7 7 2" xfId="12865"/>
    <cellStyle name="20% - Accent6 7 7 2 2" xfId="23757"/>
    <cellStyle name="20% - Accent6 7 7 2 2 2" xfId="41635"/>
    <cellStyle name="20% - Accent6 7 7 2 3" xfId="32698"/>
    <cellStyle name="20% - Accent6 7 7 2 4" xfId="56261"/>
    <cellStyle name="20% - Accent6 7 7 3" xfId="15084"/>
    <cellStyle name="20% - Accent6 7 7 3 2" xfId="25976"/>
    <cellStyle name="20% - Accent6 7 7 3 2 2" xfId="43854"/>
    <cellStyle name="20% - Accent6 7 7 3 3" xfId="34917"/>
    <cellStyle name="20% - Accent6 7 7 4" xfId="17528"/>
    <cellStyle name="20% - Accent6 7 7 4 2" xfId="28195"/>
    <cellStyle name="20% - Accent6 7 7 4 2 2" xfId="46073"/>
    <cellStyle name="20% - Accent6 7 7 4 3" xfId="37136"/>
    <cellStyle name="20% - Accent6 7 7 5" xfId="21538"/>
    <cellStyle name="20% - Accent6 7 7 5 2" xfId="39416"/>
    <cellStyle name="20% - Accent6 7 7 6" xfId="30479"/>
    <cellStyle name="20% - Accent6 7 7 7" xfId="50927"/>
    <cellStyle name="20% - Accent6 7 8" xfId="9704"/>
    <cellStyle name="20% - Accent6 7 8 2" xfId="12132"/>
    <cellStyle name="20% - Accent6 7 8 2 2" xfId="23024"/>
    <cellStyle name="20% - Accent6 7 8 2 2 2" xfId="40902"/>
    <cellStyle name="20% - Accent6 7 8 2 3" xfId="31965"/>
    <cellStyle name="20% - Accent6 7 8 3" xfId="14351"/>
    <cellStyle name="20% - Accent6 7 8 3 2" xfId="25243"/>
    <cellStyle name="20% - Accent6 7 8 3 2 2" xfId="43121"/>
    <cellStyle name="20% - Accent6 7 8 3 3" xfId="34184"/>
    <cellStyle name="20% - Accent6 7 8 4" xfId="16795"/>
    <cellStyle name="20% - Accent6 7 8 4 2" xfId="27462"/>
    <cellStyle name="20% - Accent6 7 8 4 2 2" xfId="45340"/>
    <cellStyle name="20% - Accent6 7 8 4 3" xfId="36403"/>
    <cellStyle name="20% - Accent6 7 8 5" xfId="20805"/>
    <cellStyle name="20% - Accent6 7 8 5 2" xfId="38683"/>
    <cellStyle name="20% - Accent6 7 8 6" xfId="29746"/>
    <cellStyle name="20% - Accent6 7 8 7" xfId="53871"/>
    <cellStyle name="20% - Accent6 7 9" xfId="11182"/>
    <cellStyle name="20% - Accent6 7 9 2" xfId="22281"/>
    <cellStyle name="20% - Accent6 7 9 2 2" xfId="40159"/>
    <cellStyle name="20% - Accent6 7 9 3" xfId="31222"/>
    <cellStyle name="20% - Accent6 7 9 4" xfId="47770"/>
    <cellStyle name="20% - Accent6 8" xfId="5553"/>
    <cellStyle name="20% - Accent6 8 2" xfId="5554"/>
    <cellStyle name="20% - Accent6 8 3" xfId="5555"/>
    <cellStyle name="20% - Accent6 8 4" xfId="5556"/>
    <cellStyle name="20% - Accent6 8 5" xfId="5557"/>
    <cellStyle name="20% - Accent6 8 6" xfId="5558"/>
    <cellStyle name="20% - Accent6 9" xfId="5559"/>
    <cellStyle name="20% - Accent6 9 2" xfId="5560"/>
    <cellStyle name="20% - Accent6 9 3" xfId="5561"/>
    <cellStyle name="20% - Accent6 9 4" xfId="5562"/>
    <cellStyle name="20% - Accent6 9 5" xfId="5563"/>
    <cellStyle name="20% - Akzent1" xfId="42"/>
    <cellStyle name="20% - Akzent2" xfId="43"/>
    <cellStyle name="20% - Akzent3" xfId="44"/>
    <cellStyle name="20% - Akzent4" xfId="45"/>
    <cellStyle name="20% - Akzent5" xfId="46"/>
    <cellStyle name="20% - Akzent6" xfId="47"/>
    <cellStyle name="40 % - Accent1" xfId="266"/>
    <cellStyle name="40 % - Accent2" xfId="267"/>
    <cellStyle name="40 % - Accent3" xfId="268"/>
    <cellStyle name="40 % - Accent4" xfId="269"/>
    <cellStyle name="40 % - Accent5" xfId="270"/>
    <cellStyle name="40 % - Accent6" xfId="271"/>
    <cellStyle name="40% - Accent1" xfId="20" builtinId="31" customBuiltin="1"/>
    <cellStyle name="40% - Accent1 10" xfId="5564"/>
    <cellStyle name="40% - Accent1 10 2" xfId="5565"/>
    <cellStyle name="40% - Accent1 10 3" xfId="5566"/>
    <cellStyle name="40% - Accent1 10 4" xfId="5567"/>
    <cellStyle name="40% - Accent1 10 5" xfId="5568"/>
    <cellStyle name="40% - Accent1 11" xfId="5569"/>
    <cellStyle name="40% - Accent1 11 2" xfId="5570"/>
    <cellStyle name="40% - Accent1 11 3" xfId="5571"/>
    <cellStyle name="40% - Accent1 11 4" xfId="5572"/>
    <cellStyle name="40% - Accent1 11 5" xfId="5573"/>
    <cellStyle name="40% - Accent1 12" xfId="5574"/>
    <cellStyle name="40% - Accent1 12 2" xfId="5575"/>
    <cellStyle name="40% - Accent1 12 3" xfId="5576"/>
    <cellStyle name="40% - Accent1 12 4" xfId="5577"/>
    <cellStyle name="40% - Accent1 12 5" xfId="5578"/>
    <cellStyle name="40% - Accent1 13" xfId="5579"/>
    <cellStyle name="40% - Accent1 14" xfId="5580"/>
    <cellStyle name="40% - Accent1 15" xfId="5581"/>
    <cellStyle name="40% - Accent1 16" xfId="5582"/>
    <cellStyle name="40% - Accent1 17" xfId="5583"/>
    <cellStyle name="40% - Accent1 18" xfId="5584"/>
    <cellStyle name="40% - Accent1 19" xfId="5585"/>
    <cellStyle name="40% - Accent1 2" xfId="48"/>
    <cellStyle name="40% - Accent1 2 10" xfId="5587"/>
    <cellStyle name="40% - Accent1 2 10 2" xfId="10438"/>
    <cellStyle name="40% - Accent1 2 10 2 2" xfId="12866"/>
    <cellStyle name="40% - Accent1 2 10 2 2 2" xfId="23758"/>
    <cellStyle name="40% - Accent1 2 10 2 2 2 2" xfId="41636"/>
    <cellStyle name="40% - Accent1 2 10 2 2 3" xfId="32699"/>
    <cellStyle name="40% - Accent1 2 10 2 2 4" xfId="56262"/>
    <cellStyle name="40% - Accent1 2 10 2 3" xfId="15085"/>
    <cellStyle name="40% - Accent1 2 10 2 3 2" xfId="25977"/>
    <cellStyle name="40% - Accent1 2 10 2 3 2 2" xfId="43855"/>
    <cellStyle name="40% - Accent1 2 10 2 3 3" xfId="34918"/>
    <cellStyle name="40% - Accent1 2 10 2 4" xfId="17529"/>
    <cellStyle name="40% - Accent1 2 10 2 4 2" xfId="28196"/>
    <cellStyle name="40% - Accent1 2 10 2 4 2 2" xfId="46074"/>
    <cellStyle name="40% - Accent1 2 10 2 4 3" xfId="37137"/>
    <cellStyle name="40% - Accent1 2 10 2 5" xfId="21539"/>
    <cellStyle name="40% - Accent1 2 10 2 5 2" xfId="39417"/>
    <cellStyle name="40% - Accent1 2 10 2 6" xfId="30480"/>
    <cellStyle name="40% - Accent1 2 10 2 7" xfId="50928"/>
    <cellStyle name="40% - Accent1 2 10 3" xfId="9705"/>
    <cellStyle name="40% - Accent1 2 10 3 2" xfId="12133"/>
    <cellStyle name="40% - Accent1 2 10 3 2 2" xfId="23025"/>
    <cellStyle name="40% - Accent1 2 10 3 2 2 2" xfId="40903"/>
    <cellStyle name="40% - Accent1 2 10 3 2 3" xfId="31966"/>
    <cellStyle name="40% - Accent1 2 10 3 3" xfId="14352"/>
    <cellStyle name="40% - Accent1 2 10 3 3 2" xfId="25244"/>
    <cellStyle name="40% - Accent1 2 10 3 3 2 2" xfId="43122"/>
    <cellStyle name="40% - Accent1 2 10 3 3 3" xfId="34185"/>
    <cellStyle name="40% - Accent1 2 10 3 4" xfId="16796"/>
    <cellStyle name="40% - Accent1 2 10 3 4 2" xfId="27463"/>
    <cellStyle name="40% - Accent1 2 10 3 4 2 2" xfId="45341"/>
    <cellStyle name="40% - Accent1 2 10 3 4 3" xfId="36404"/>
    <cellStyle name="40% - Accent1 2 10 3 5" xfId="20806"/>
    <cellStyle name="40% - Accent1 2 10 3 5 2" xfId="38684"/>
    <cellStyle name="40% - Accent1 2 10 3 6" xfId="29747"/>
    <cellStyle name="40% - Accent1 2 10 3 7" xfId="53881"/>
    <cellStyle name="40% - Accent1 2 10 4" xfId="11183"/>
    <cellStyle name="40% - Accent1 2 10 4 2" xfId="22282"/>
    <cellStyle name="40% - Accent1 2 10 4 2 2" xfId="40160"/>
    <cellStyle name="40% - Accent1 2 10 4 3" xfId="31223"/>
    <cellStyle name="40% - Accent1 2 10 4 4" xfId="47771"/>
    <cellStyle name="40% - Accent1 2 10 5" xfId="13609"/>
    <cellStyle name="40% - Accent1 2 10 5 2" xfId="24501"/>
    <cellStyle name="40% - Accent1 2 10 5 2 2" xfId="42379"/>
    <cellStyle name="40% - Accent1 2 10 5 3" xfId="33442"/>
    <cellStyle name="40% - Accent1 2 10 6" xfId="15830"/>
    <cellStyle name="40% - Accent1 2 10 6 2" xfId="26720"/>
    <cellStyle name="40% - Accent1 2 10 6 2 2" xfId="44598"/>
    <cellStyle name="40% - Accent1 2 10 6 3" xfId="35661"/>
    <cellStyle name="40% - Accent1 2 10 7" xfId="20063"/>
    <cellStyle name="40% - Accent1 2 10 7 2" xfId="37941"/>
    <cellStyle name="40% - Accent1 2 10 8" xfId="28992"/>
    <cellStyle name="40% - Accent1 2 10 9" xfId="46953"/>
    <cellStyle name="40% - Accent1 2 11" xfId="5588"/>
    <cellStyle name="40% - Accent1 2 11 2" xfId="5589"/>
    <cellStyle name="40% - Accent1 2 11 2 2" xfId="10439"/>
    <cellStyle name="40% - Accent1 2 11 2 2 2" xfId="12867"/>
    <cellStyle name="40% - Accent1 2 11 2 2 2 2" xfId="23759"/>
    <cellStyle name="40% - Accent1 2 11 2 2 2 2 2" xfId="41637"/>
    <cellStyle name="40% - Accent1 2 11 2 2 2 3" xfId="32700"/>
    <cellStyle name="40% - Accent1 2 11 2 2 2 4" xfId="56263"/>
    <cellStyle name="40% - Accent1 2 11 2 2 3" xfId="15086"/>
    <cellStyle name="40% - Accent1 2 11 2 2 3 2" xfId="25978"/>
    <cellStyle name="40% - Accent1 2 11 2 2 3 2 2" xfId="43856"/>
    <cellStyle name="40% - Accent1 2 11 2 2 3 3" xfId="34919"/>
    <cellStyle name="40% - Accent1 2 11 2 2 4" xfId="17530"/>
    <cellStyle name="40% - Accent1 2 11 2 2 4 2" xfId="28197"/>
    <cellStyle name="40% - Accent1 2 11 2 2 4 2 2" xfId="46075"/>
    <cellStyle name="40% - Accent1 2 11 2 2 4 3" xfId="37138"/>
    <cellStyle name="40% - Accent1 2 11 2 2 5" xfId="21540"/>
    <cellStyle name="40% - Accent1 2 11 2 2 5 2" xfId="39418"/>
    <cellStyle name="40% - Accent1 2 11 2 2 6" xfId="30481"/>
    <cellStyle name="40% - Accent1 2 11 2 2 7" xfId="50929"/>
    <cellStyle name="40% - Accent1 2 11 2 3" xfId="9706"/>
    <cellStyle name="40% - Accent1 2 11 2 3 2" xfId="12134"/>
    <cellStyle name="40% - Accent1 2 11 2 3 2 2" xfId="23026"/>
    <cellStyle name="40% - Accent1 2 11 2 3 2 2 2" xfId="40904"/>
    <cellStyle name="40% - Accent1 2 11 2 3 2 3" xfId="31967"/>
    <cellStyle name="40% - Accent1 2 11 2 3 3" xfId="14353"/>
    <cellStyle name="40% - Accent1 2 11 2 3 3 2" xfId="25245"/>
    <cellStyle name="40% - Accent1 2 11 2 3 3 2 2" xfId="43123"/>
    <cellStyle name="40% - Accent1 2 11 2 3 3 3" xfId="34186"/>
    <cellStyle name="40% - Accent1 2 11 2 3 4" xfId="16797"/>
    <cellStyle name="40% - Accent1 2 11 2 3 4 2" xfId="27464"/>
    <cellStyle name="40% - Accent1 2 11 2 3 4 2 2" xfId="45342"/>
    <cellStyle name="40% - Accent1 2 11 2 3 4 3" xfId="36405"/>
    <cellStyle name="40% - Accent1 2 11 2 3 5" xfId="20807"/>
    <cellStyle name="40% - Accent1 2 11 2 3 5 2" xfId="38685"/>
    <cellStyle name="40% - Accent1 2 11 2 3 6" xfId="29748"/>
    <cellStyle name="40% - Accent1 2 11 2 3 7" xfId="53882"/>
    <cellStyle name="40% - Accent1 2 11 2 4" xfId="11184"/>
    <cellStyle name="40% - Accent1 2 11 2 4 2" xfId="22283"/>
    <cellStyle name="40% - Accent1 2 11 2 4 2 2" xfId="40161"/>
    <cellStyle name="40% - Accent1 2 11 2 4 3" xfId="31224"/>
    <cellStyle name="40% - Accent1 2 11 2 4 4" xfId="47772"/>
    <cellStyle name="40% - Accent1 2 11 2 5" xfId="13610"/>
    <cellStyle name="40% - Accent1 2 11 2 5 2" xfId="24502"/>
    <cellStyle name="40% - Accent1 2 11 2 5 2 2" xfId="42380"/>
    <cellStyle name="40% - Accent1 2 11 2 5 3" xfId="33443"/>
    <cellStyle name="40% - Accent1 2 11 2 6" xfId="15831"/>
    <cellStyle name="40% - Accent1 2 11 2 6 2" xfId="26721"/>
    <cellStyle name="40% - Accent1 2 11 2 6 2 2" xfId="44599"/>
    <cellStyle name="40% - Accent1 2 11 2 6 3" xfId="35662"/>
    <cellStyle name="40% - Accent1 2 11 2 7" xfId="20064"/>
    <cellStyle name="40% - Accent1 2 11 2 7 2" xfId="37942"/>
    <cellStyle name="40% - Accent1 2 11 2 8" xfId="28993"/>
    <cellStyle name="40% - Accent1 2 11 2 9" xfId="46954"/>
    <cellStyle name="40% - Accent1 2 11 3" xfId="5590"/>
    <cellStyle name="40% - Accent1 2 11 3 2" xfId="10440"/>
    <cellStyle name="40% - Accent1 2 11 3 2 2" xfId="12868"/>
    <cellStyle name="40% - Accent1 2 11 3 2 2 2" xfId="23760"/>
    <cellStyle name="40% - Accent1 2 11 3 2 2 2 2" xfId="41638"/>
    <cellStyle name="40% - Accent1 2 11 3 2 2 3" xfId="32701"/>
    <cellStyle name="40% - Accent1 2 11 3 2 2 4" xfId="56264"/>
    <cellStyle name="40% - Accent1 2 11 3 2 3" xfId="15087"/>
    <cellStyle name="40% - Accent1 2 11 3 2 3 2" xfId="25979"/>
    <cellStyle name="40% - Accent1 2 11 3 2 3 2 2" xfId="43857"/>
    <cellStyle name="40% - Accent1 2 11 3 2 3 3" xfId="34920"/>
    <cellStyle name="40% - Accent1 2 11 3 2 4" xfId="17531"/>
    <cellStyle name="40% - Accent1 2 11 3 2 4 2" xfId="28198"/>
    <cellStyle name="40% - Accent1 2 11 3 2 4 2 2" xfId="46076"/>
    <cellStyle name="40% - Accent1 2 11 3 2 4 3" xfId="37139"/>
    <cellStyle name="40% - Accent1 2 11 3 2 5" xfId="21541"/>
    <cellStyle name="40% - Accent1 2 11 3 2 5 2" xfId="39419"/>
    <cellStyle name="40% - Accent1 2 11 3 2 6" xfId="30482"/>
    <cellStyle name="40% - Accent1 2 11 3 2 7" xfId="50930"/>
    <cellStyle name="40% - Accent1 2 11 3 3" xfId="9707"/>
    <cellStyle name="40% - Accent1 2 11 3 3 2" xfId="12135"/>
    <cellStyle name="40% - Accent1 2 11 3 3 2 2" xfId="23027"/>
    <cellStyle name="40% - Accent1 2 11 3 3 2 2 2" xfId="40905"/>
    <cellStyle name="40% - Accent1 2 11 3 3 2 3" xfId="31968"/>
    <cellStyle name="40% - Accent1 2 11 3 3 3" xfId="14354"/>
    <cellStyle name="40% - Accent1 2 11 3 3 3 2" xfId="25246"/>
    <cellStyle name="40% - Accent1 2 11 3 3 3 2 2" xfId="43124"/>
    <cellStyle name="40% - Accent1 2 11 3 3 3 3" xfId="34187"/>
    <cellStyle name="40% - Accent1 2 11 3 3 4" xfId="16798"/>
    <cellStyle name="40% - Accent1 2 11 3 3 4 2" xfId="27465"/>
    <cellStyle name="40% - Accent1 2 11 3 3 4 2 2" xfId="45343"/>
    <cellStyle name="40% - Accent1 2 11 3 3 4 3" xfId="36406"/>
    <cellStyle name="40% - Accent1 2 11 3 3 5" xfId="20808"/>
    <cellStyle name="40% - Accent1 2 11 3 3 5 2" xfId="38686"/>
    <cellStyle name="40% - Accent1 2 11 3 3 6" xfId="29749"/>
    <cellStyle name="40% - Accent1 2 11 3 3 7" xfId="53883"/>
    <cellStyle name="40% - Accent1 2 11 3 4" xfId="11185"/>
    <cellStyle name="40% - Accent1 2 11 3 4 2" xfId="22284"/>
    <cellStyle name="40% - Accent1 2 11 3 4 2 2" xfId="40162"/>
    <cellStyle name="40% - Accent1 2 11 3 4 3" xfId="31225"/>
    <cellStyle name="40% - Accent1 2 11 3 4 4" xfId="47773"/>
    <cellStyle name="40% - Accent1 2 11 3 5" xfId="13611"/>
    <cellStyle name="40% - Accent1 2 11 3 5 2" xfId="24503"/>
    <cellStyle name="40% - Accent1 2 11 3 5 2 2" xfId="42381"/>
    <cellStyle name="40% - Accent1 2 11 3 5 3" xfId="33444"/>
    <cellStyle name="40% - Accent1 2 11 3 6" xfId="15832"/>
    <cellStyle name="40% - Accent1 2 11 3 6 2" xfId="26722"/>
    <cellStyle name="40% - Accent1 2 11 3 6 2 2" xfId="44600"/>
    <cellStyle name="40% - Accent1 2 11 3 6 3" xfId="35663"/>
    <cellStyle name="40% - Accent1 2 11 3 7" xfId="20065"/>
    <cellStyle name="40% - Accent1 2 11 3 7 2" xfId="37943"/>
    <cellStyle name="40% - Accent1 2 11 3 8" xfId="28994"/>
    <cellStyle name="40% - Accent1 2 11 3 9" xfId="46955"/>
    <cellStyle name="40% - Accent1 2 11 4" xfId="5591"/>
    <cellStyle name="40% - Accent1 2 11 4 2" xfId="10441"/>
    <cellStyle name="40% - Accent1 2 11 4 2 2" xfId="12869"/>
    <cellStyle name="40% - Accent1 2 11 4 2 2 2" xfId="23761"/>
    <cellStyle name="40% - Accent1 2 11 4 2 2 2 2" xfId="41639"/>
    <cellStyle name="40% - Accent1 2 11 4 2 2 3" xfId="32702"/>
    <cellStyle name="40% - Accent1 2 11 4 2 2 4" xfId="56265"/>
    <cellStyle name="40% - Accent1 2 11 4 2 3" xfId="15088"/>
    <cellStyle name="40% - Accent1 2 11 4 2 3 2" xfId="25980"/>
    <cellStyle name="40% - Accent1 2 11 4 2 3 2 2" xfId="43858"/>
    <cellStyle name="40% - Accent1 2 11 4 2 3 3" xfId="34921"/>
    <cellStyle name="40% - Accent1 2 11 4 2 4" xfId="17532"/>
    <cellStyle name="40% - Accent1 2 11 4 2 4 2" xfId="28199"/>
    <cellStyle name="40% - Accent1 2 11 4 2 4 2 2" xfId="46077"/>
    <cellStyle name="40% - Accent1 2 11 4 2 4 3" xfId="37140"/>
    <cellStyle name="40% - Accent1 2 11 4 2 5" xfId="21542"/>
    <cellStyle name="40% - Accent1 2 11 4 2 5 2" xfId="39420"/>
    <cellStyle name="40% - Accent1 2 11 4 2 6" xfId="30483"/>
    <cellStyle name="40% - Accent1 2 11 4 2 7" xfId="50931"/>
    <cellStyle name="40% - Accent1 2 11 4 3" xfId="9708"/>
    <cellStyle name="40% - Accent1 2 11 4 3 2" xfId="12136"/>
    <cellStyle name="40% - Accent1 2 11 4 3 2 2" xfId="23028"/>
    <cellStyle name="40% - Accent1 2 11 4 3 2 2 2" xfId="40906"/>
    <cellStyle name="40% - Accent1 2 11 4 3 2 3" xfId="31969"/>
    <cellStyle name="40% - Accent1 2 11 4 3 3" xfId="14355"/>
    <cellStyle name="40% - Accent1 2 11 4 3 3 2" xfId="25247"/>
    <cellStyle name="40% - Accent1 2 11 4 3 3 2 2" xfId="43125"/>
    <cellStyle name="40% - Accent1 2 11 4 3 3 3" xfId="34188"/>
    <cellStyle name="40% - Accent1 2 11 4 3 4" xfId="16799"/>
    <cellStyle name="40% - Accent1 2 11 4 3 4 2" xfId="27466"/>
    <cellStyle name="40% - Accent1 2 11 4 3 4 2 2" xfId="45344"/>
    <cellStyle name="40% - Accent1 2 11 4 3 4 3" xfId="36407"/>
    <cellStyle name="40% - Accent1 2 11 4 3 5" xfId="20809"/>
    <cellStyle name="40% - Accent1 2 11 4 3 5 2" xfId="38687"/>
    <cellStyle name="40% - Accent1 2 11 4 3 6" xfId="29750"/>
    <cellStyle name="40% - Accent1 2 11 4 3 7" xfId="53884"/>
    <cellStyle name="40% - Accent1 2 11 4 4" xfId="11186"/>
    <cellStyle name="40% - Accent1 2 11 4 4 2" xfId="22285"/>
    <cellStyle name="40% - Accent1 2 11 4 4 2 2" xfId="40163"/>
    <cellStyle name="40% - Accent1 2 11 4 4 3" xfId="31226"/>
    <cellStyle name="40% - Accent1 2 11 4 4 4" xfId="47774"/>
    <cellStyle name="40% - Accent1 2 11 4 5" xfId="13612"/>
    <cellStyle name="40% - Accent1 2 11 4 5 2" xfId="24504"/>
    <cellStyle name="40% - Accent1 2 11 4 5 2 2" xfId="42382"/>
    <cellStyle name="40% - Accent1 2 11 4 5 3" xfId="33445"/>
    <cellStyle name="40% - Accent1 2 11 4 6" xfId="15833"/>
    <cellStyle name="40% - Accent1 2 11 4 6 2" xfId="26723"/>
    <cellStyle name="40% - Accent1 2 11 4 6 2 2" xfId="44601"/>
    <cellStyle name="40% - Accent1 2 11 4 6 3" xfId="35664"/>
    <cellStyle name="40% - Accent1 2 11 4 7" xfId="20066"/>
    <cellStyle name="40% - Accent1 2 11 4 7 2" xfId="37944"/>
    <cellStyle name="40% - Accent1 2 11 4 8" xfId="28995"/>
    <cellStyle name="40% - Accent1 2 11 4 9" xfId="46956"/>
    <cellStyle name="40% - Accent1 2 11 5" xfId="5592"/>
    <cellStyle name="40% - Accent1 2 11 5 2" xfId="10442"/>
    <cellStyle name="40% - Accent1 2 11 5 2 2" xfId="12870"/>
    <cellStyle name="40% - Accent1 2 11 5 2 2 2" xfId="23762"/>
    <cellStyle name="40% - Accent1 2 11 5 2 2 2 2" xfId="41640"/>
    <cellStyle name="40% - Accent1 2 11 5 2 2 3" xfId="32703"/>
    <cellStyle name="40% - Accent1 2 11 5 2 2 4" xfId="56266"/>
    <cellStyle name="40% - Accent1 2 11 5 2 3" xfId="15089"/>
    <cellStyle name="40% - Accent1 2 11 5 2 3 2" xfId="25981"/>
    <cellStyle name="40% - Accent1 2 11 5 2 3 2 2" xfId="43859"/>
    <cellStyle name="40% - Accent1 2 11 5 2 3 3" xfId="34922"/>
    <cellStyle name="40% - Accent1 2 11 5 2 4" xfId="17533"/>
    <cellStyle name="40% - Accent1 2 11 5 2 4 2" xfId="28200"/>
    <cellStyle name="40% - Accent1 2 11 5 2 4 2 2" xfId="46078"/>
    <cellStyle name="40% - Accent1 2 11 5 2 4 3" xfId="37141"/>
    <cellStyle name="40% - Accent1 2 11 5 2 5" xfId="21543"/>
    <cellStyle name="40% - Accent1 2 11 5 2 5 2" xfId="39421"/>
    <cellStyle name="40% - Accent1 2 11 5 2 6" xfId="30484"/>
    <cellStyle name="40% - Accent1 2 11 5 2 7" xfId="50932"/>
    <cellStyle name="40% - Accent1 2 11 5 3" xfId="9709"/>
    <cellStyle name="40% - Accent1 2 11 5 3 2" xfId="12137"/>
    <cellStyle name="40% - Accent1 2 11 5 3 2 2" xfId="23029"/>
    <cellStyle name="40% - Accent1 2 11 5 3 2 2 2" xfId="40907"/>
    <cellStyle name="40% - Accent1 2 11 5 3 2 3" xfId="31970"/>
    <cellStyle name="40% - Accent1 2 11 5 3 3" xfId="14356"/>
    <cellStyle name="40% - Accent1 2 11 5 3 3 2" xfId="25248"/>
    <cellStyle name="40% - Accent1 2 11 5 3 3 2 2" xfId="43126"/>
    <cellStyle name="40% - Accent1 2 11 5 3 3 3" xfId="34189"/>
    <cellStyle name="40% - Accent1 2 11 5 3 4" xfId="16800"/>
    <cellStyle name="40% - Accent1 2 11 5 3 4 2" xfId="27467"/>
    <cellStyle name="40% - Accent1 2 11 5 3 4 2 2" xfId="45345"/>
    <cellStyle name="40% - Accent1 2 11 5 3 4 3" xfId="36408"/>
    <cellStyle name="40% - Accent1 2 11 5 3 5" xfId="20810"/>
    <cellStyle name="40% - Accent1 2 11 5 3 5 2" xfId="38688"/>
    <cellStyle name="40% - Accent1 2 11 5 3 6" xfId="29751"/>
    <cellStyle name="40% - Accent1 2 11 5 3 7" xfId="53885"/>
    <cellStyle name="40% - Accent1 2 11 5 4" xfId="11187"/>
    <cellStyle name="40% - Accent1 2 11 5 4 2" xfId="22286"/>
    <cellStyle name="40% - Accent1 2 11 5 4 2 2" xfId="40164"/>
    <cellStyle name="40% - Accent1 2 11 5 4 3" xfId="31227"/>
    <cellStyle name="40% - Accent1 2 11 5 4 4" xfId="47775"/>
    <cellStyle name="40% - Accent1 2 11 5 5" xfId="13613"/>
    <cellStyle name="40% - Accent1 2 11 5 5 2" xfId="24505"/>
    <cellStyle name="40% - Accent1 2 11 5 5 2 2" xfId="42383"/>
    <cellStyle name="40% - Accent1 2 11 5 5 3" xfId="33446"/>
    <cellStyle name="40% - Accent1 2 11 5 6" xfId="15834"/>
    <cellStyle name="40% - Accent1 2 11 5 6 2" xfId="26724"/>
    <cellStyle name="40% - Accent1 2 11 5 6 2 2" xfId="44602"/>
    <cellStyle name="40% - Accent1 2 11 5 6 3" xfId="35665"/>
    <cellStyle name="40% - Accent1 2 11 5 7" xfId="20067"/>
    <cellStyle name="40% - Accent1 2 11 5 7 2" xfId="37945"/>
    <cellStyle name="40% - Accent1 2 11 5 8" xfId="28996"/>
    <cellStyle name="40% - Accent1 2 11 5 9" xfId="46957"/>
    <cellStyle name="40% - Accent1 2 12" xfId="5593"/>
    <cellStyle name="40% - Accent1 2 13" xfId="5594"/>
    <cellStyle name="40% - Accent1 2 14" xfId="5595"/>
    <cellStyle name="40% - Accent1 2 15" xfId="5596"/>
    <cellStyle name="40% - Accent1 2 15 2" xfId="10443"/>
    <cellStyle name="40% - Accent1 2 15 2 2" xfId="12871"/>
    <cellStyle name="40% - Accent1 2 15 2 2 2" xfId="23763"/>
    <cellStyle name="40% - Accent1 2 15 2 2 2 2" xfId="41641"/>
    <cellStyle name="40% - Accent1 2 15 2 2 3" xfId="32704"/>
    <cellStyle name="40% - Accent1 2 15 2 2 4" xfId="56267"/>
    <cellStyle name="40% - Accent1 2 15 2 3" xfId="15090"/>
    <cellStyle name="40% - Accent1 2 15 2 3 2" xfId="25982"/>
    <cellStyle name="40% - Accent1 2 15 2 3 2 2" xfId="43860"/>
    <cellStyle name="40% - Accent1 2 15 2 3 3" xfId="34923"/>
    <cellStyle name="40% - Accent1 2 15 2 4" xfId="17534"/>
    <cellStyle name="40% - Accent1 2 15 2 4 2" xfId="28201"/>
    <cellStyle name="40% - Accent1 2 15 2 4 2 2" xfId="46079"/>
    <cellStyle name="40% - Accent1 2 15 2 4 3" xfId="37142"/>
    <cellStyle name="40% - Accent1 2 15 2 5" xfId="21544"/>
    <cellStyle name="40% - Accent1 2 15 2 5 2" xfId="39422"/>
    <cellStyle name="40% - Accent1 2 15 2 6" xfId="30485"/>
    <cellStyle name="40% - Accent1 2 15 2 7" xfId="50933"/>
    <cellStyle name="40% - Accent1 2 15 3" xfId="9710"/>
    <cellStyle name="40% - Accent1 2 15 3 2" xfId="12138"/>
    <cellStyle name="40% - Accent1 2 15 3 2 2" xfId="23030"/>
    <cellStyle name="40% - Accent1 2 15 3 2 2 2" xfId="40908"/>
    <cellStyle name="40% - Accent1 2 15 3 2 3" xfId="31971"/>
    <cellStyle name="40% - Accent1 2 15 3 3" xfId="14357"/>
    <cellStyle name="40% - Accent1 2 15 3 3 2" xfId="25249"/>
    <cellStyle name="40% - Accent1 2 15 3 3 2 2" xfId="43127"/>
    <cellStyle name="40% - Accent1 2 15 3 3 3" xfId="34190"/>
    <cellStyle name="40% - Accent1 2 15 3 4" xfId="16801"/>
    <cellStyle name="40% - Accent1 2 15 3 4 2" xfId="27468"/>
    <cellStyle name="40% - Accent1 2 15 3 4 2 2" xfId="45346"/>
    <cellStyle name="40% - Accent1 2 15 3 4 3" xfId="36409"/>
    <cellStyle name="40% - Accent1 2 15 3 5" xfId="20811"/>
    <cellStyle name="40% - Accent1 2 15 3 5 2" xfId="38689"/>
    <cellStyle name="40% - Accent1 2 15 3 6" xfId="29752"/>
    <cellStyle name="40% - Accent1 2 15 3 7" xfId="53886"/>
    <cellStyle name="40% - Accent1 2 15 4" xfId="11188"/>
    <cellStyle name="40% - Accent1 2 15 4 2" xfId="22287"/>
    <cellStyle name="40% - Accent1 2 15 4 2 2" xfId="40165"/>
    <cellStyle name="40% - Accent1 2 15 4 3" xfId="31228"/>
    <cellStyle name="40% - Accent1 2 15 4 4" xfId="47776"/>
    <cellStyle name="40% - Accent1 2 15 5" xfId="13614"/>
    <cellStyle name="40% - Accent1 2 15 5 2" xfId="24506"/>
    <cellStyle name="40% - Accent1 2 15 5 2 2" xfId="42384"/>
    <cellStyle name="40% - Accent1 2 15 5 3" xfId="33447"/>
    <cellStyle name="40% - Accent1 2 15 6" xfId="15835"/>
    <cellStyle name="40% - Accent1 2 15 6 2" xfId="26725"/>
    <cellStyle name="40% - Accent1 2 15 6 2 2" xfId="44603"/>
    <cellStyle name="40% - Accent1 2 15 6 3" xfId="35666"/>
    <cellStyle name="40% - Accent1 2 15 7" xfId="20068"/>
    <cellStyle name="40% - Accent1 2 15 7 2" xfId="37946"/>
    <cellStyle name="40% - Accent1 2 15 8" xfId="28997"/>
    <cellStyle name="40% - Accent1 2 15 9" xfId="46958"/>
    <cellStyle name="40% - Accent1 2 16" xfId="5597"/>
    <cellStyle name="40% - Accent1 2 17" xfId="5586"/>
    <cellStyle name="40% - Accent1 2 18" xfId="56771"/>
    <cellStyle name="40% - Accent1 2 2" xfId="272"/>
    <cellStyle name="40% - Accent1 2 2 10" xfId="10444"/>
    <cellStyle name="40% - Accent1 2 2 10 2" xfId="12872"/>
    <cellStyle name="40% - Accent1 2 2 10 2 2" xfId="23764"/>
    <cellStyle name="40% - Accent1 2 2 10 2 2 2" xfId="41642"/>
    <cellStyle name="40% - Accent1 2 2 10 2 3" xfId="32705"/>
    <cellStyle name="40% - Accent1 2 2 10 2 4" xfId="56268"/>
    <cellStyle name="40% - Accent1 2 2 10 3" xfId="15091"/>
    <cellStyle name="40% - Accent1 2 2 10 3 2" xfId="25983"/>
    <cellStyle name="40% - Accent1 2 2 10 3 2 2" xfId="43861"/>
    <cellStyle name="40% - Accent1 2 2 10 3 3" xfId="34924"/>
    <cellStyle name="40% - Accent1 2 2 10 4" xfId="17535"/>
    <cellStyle name="40% - Accent1 2 2 10 4 2" xfId="28202"/>
    <cellStyle name="40% - Accent1 2 2 10 4 2 2" xfId="46080"/>
    <cellStyle name="40% - Accent1 2 2 10 4 3" xfId="37143"/>
    <cellStyle name="40% - Accent1 2 2 10 5" xfId="21545"/>
    <cellStyle name="40% - Accent1 2 2 10 5 2" xfId="39423"/>
    <cellStyle name="40% - Accent1 2 2 10 6" xfId="30486"/>
    <cellStyle name="40% - Accent1 2 2 10 7" xfId="50934"/>
    <cellStyle name="40% - Accent1 2 2 11" xfId="9711"/>
    <cellStyle name="40% - Accent1 2 2 11 2" xfId="12139"/>
    <cellStyle name="40% - Accent1 2 2 11 2 2" xfId="23031"/>
    <cellStyle name="40% - Accent1 2 2 11 2 2 2" xfId="40909"/>
    <cellStyle name="40% - Accent1 2 2 11 2 3" xfId="31972"/>
    <cellStyle name="40% - Accent1 2 2 11 3" xfId="14358"/>
    <cellStyle name="40% - Accent1 2 2 11 3 2" xfId="25250"/>
    <cellStyle name="40% - Accent1 2 2 11 3 2 2" xfId="43128"/>
    <cellStyle name="40% - Accent1 2 2 11 3 3" xfId="34191"/>
    <cellStyle name="40% - Accent1 2 2 11 4" xfId="16802"/>
    <cellStyle name="40% - Accent1 2 2 11 4 2" xfId="27469"/>
    <cellStyle name="40% - Accent1 2 2 11 4 2 2" xfId="45347"/>
    <cellStyle name="40% - Accent1 2 2 11 4 3" xfId="36410"/>
    <cellStyle name="40% - Accent1 2 2 11 5" xfId="20812"/>
    <cellStyle name="40% - Accent1 2 2 11 5 2" xfId="38690"/>
    <cellStyle name="40% - Accent1 2 2 11 6" xfId="29753"/>
    <cellStyle name="40% - Accent1 2 2 11 7" xfId="53887"/>
    <cellStyle name="40% - Accent1 2 2 12" xfId="11189"/>
    <cellStyle name="40% - Accent1 2 2 12 2" xfId="22288"/>
    <cellStyle name="40% - Accent1 2 2 12 2 2" xfId="40166"/>
    <cellStyle name="40% - Accent1 2 2 12 3" xfId="31229"/>
    <cellStyle name="40% - Accent1 2 2 12 4" xfId="47777"/>
    <cellStyle name="40% - Accent1 2 2 13" xfId="13615"/>
    <cellStyle name="40% - Accent1 2 2 13 2" xfId="24507"/>
    <cellStyle name="40% - Accent1 2 2 13 2 2" xfId="42385"/>
    <cellStyle name="40% - Accent1 2 2 13 3" xfId="33448"/>
    <cellStyle name="40% - Accent1 2 2 13 4" xfId="56694"/>
    <cellStyle name="40% - Accent1 2 2 14" xfId="15836"/>
    <cellStyle name="40% - Accent1 2 2 14 2" xfId="26726"/>
    <cellStyle name="40% - Accent1 2 2 14 2 2" xfId="44604"/>
    <cellStyle name="40% - Accent1 2 2 14 3" xfId="35667"/>
    <cellStyle name="40% - Accent1 2 2 15" xfId="20069"/>
    <cellStyle name="40% - Accent1 2 2 15 2" xfId="37947"/>
    <cellStyle name="40% - Accent1 2 2 16" xfId="28998"/>
    <cellStyle name="40% - Accent1 2 2 17" xfId="46959"/>
    <cellStyle name="40% - Accent1 2 2 2" xfId="5598"/>
    <cellStyle name="40% - Accent1 2 2 2 2" xfId="10445"/>
    <cellStyle name="40% - Accent1 2 2 2 2 2" xfId="12873"/>
    <cellStyle name="40% - Accent1 2 2 2 2 2 2" xfId="23765"/>
    <cellStyle name="40% - Accent1 2 2 2 2 2 2 2" xfId="41643"/>
    <cellStyle name="40% - Accent1 2 2 2 2 2 3" xfId="32706"/>
    <cellStyle name="40% - Accent1 2 2 2 2 2 4" xfId="56269"/>
    <cellStyle name="40% - Accent1 2 2 2 2 3" xfId="15092"/>
    <cellStyle name="40% - Accent1 2 2 2 2 3 2" xfId="25984"/>
    <cellStyle name="40% - Accent1 2 2 2 2 3 2 2" xfId="43862"/>
    <cellStyle name="40% - Accent1 2 2 2 2 3 3" xfId="34925"/>
    <cellStyle name="40% - Accent1 2 2 2 2 4" xfId="17536"/>
    <cellStyle name="40% - Accent1 2 2 2 2 4 2" xfId="28203"/>
    <cellStyle name="40% - Accent1 2 2 2 2 4 2 2" xfId="46081"/>
    <cellStyle name="40% - Accent1 2 2 2 2 4 3" xfId="37144"/>
    <cellStyle name="40% - Accent1 2 2 2 2 5" xfId="21546"/>
    <cellStyle name="40% - Accent1 2 2 2 2 5 2" xfId="39424"/>
    <cellStyle name="40% - Accent1 2 2 2 2 6" xfId="30487"/>
    <cellStyle name="40% - Accent1 2 2 2 2 7" xfId="50935"/>
    <cellStyle name="40% - Accent1 2 2 2 3" xfId="9712"/>
    <cellStyle name="40% - Accent1 2 2 2 3 2" xfId="12140"/>
    <cellStyle name="40% - Accent1 2 2 2 3 2 2" xfId="23032"/>
    <cellStyle name="40% - Accent1 2 2 2 3 2 2 2" xfId="40910"/>
    <cellStyle name="40% - Accent1 2 2 2 3 2 3" xfId="31973"/>
    <cellStyle name="40% - Accent1 2 2 2 3 3" xfId="14359"/>
    <cellStyle name="40% - Accent1 2 2 2 3 3 2" xfId="25251"/>
    <cellStyle name="40% - Accent1 2 2 2 3 3 2 2" xfId="43129"/>
    <cellStyle name="40% - Accent1 2 2 2 3 3 3" xfId="34192"/>
    <cellStyle name="40% - Accent1 2 2 2 3 4" xfId="16803"/>
    <cellStyle name="40% - Accent1 2 2 2 3 4 2" xfId="27470"/>
    <cellStyle name="40% - Accent1 2 2 2 3 4 2 2" xfId="45348"/>
    <cellStyle name="40% - Accent1 2 2 2 3 4 3" xfId="36411"/>
    <cellStyle name="40% - Accent1 2 2 2 3 5" xfId="20813"/>
    <cellStyle name="40% - Accent1 2 2 2 3 5 2" xfId="38691"/>
    <cellStyle name="40% - Accent1 2 2 2 3 6" xfId="29754"/>
    <cellStyle name="40% - Accent1 2 2 2 3 7" xfId="53888"/>
    <cellStyle name="40% - Accent1 2 2 2 4" xfId="11190"/>
    <cellStyle name="40% - Accent1 2 2 2 4 2" xfId="22289"/>
    <cellStyle name="40% - Accent1 2 2 2 4 2 2" xfId="40167"/>
    <cellStyle name="40% - Accent1 2 2 2 4 3" xfId="31230"/>
    <cellStyle name="40% - Accent1 2 2 2 4 4" xfId="47778"/>
    <cellStyle name="40% - Accent1 2 2 2 5" xfId="13616"/>
    <cellStyle name="40% - Accent1 2 2 2 5 2" xfId="24508"/>
    <cellStyle name="40% - Accent1 2 2 2 5 2 2" xfId="42386"/>
    <cellStyle name="40% - Accent1 2 2 2 5 3" xfId="33449"/>
    <cellStyle name="40% - Accent1 2 2 2 6" xfId="15837"/>
    <cellStyle name="40% - Accent1 2 2 2 6 2" xfId="26727"/>
    <cellStyle name="40% - Accent1 2 2 2 6 2 2" xfId="44605"/>
    <cellStyle name="40% - Accent1 2 2 2 6 3" xfId="35668"/>
    <cellStyle name="40% - Accent1 2 2 2 7" xfId="20070"/>
    <cellStyle name="40% - Accent1 2 2 2 7 2" xfId="37948"/>
    <cellStyle name="40% - Accent1 2 2 2 8" xfId="28999"/>
    <cellStyle name="40% - Accent1 2 2 2 9" xfId="46960"/>
    <cellStyle name="40% - Accent1 2 2 3" xfId="5599"/>
    <cellStyle name="40% - Accent1 2 2 3 2" xfId="10446"/>
    <cellStyle name="40% - Accent1 2 2 3 2 2" xfId="12874"/>
    <cellStyle name="40% - Accent1 2 2 3 2 2 2" xfId="23766"/>
    <cellStyle name="40% - Accent1 2 2 3 2 2 2 2" xfId="41644"/>
    <cellStyle name="40% - Accent1 2 2 3 2 2 3" xfId="32707"/>
    <cellStyle name="40% - Accent1 2 2 3 2 2 4" xfId="56270"/>
    <cellStyle name="40% - Accent1 2 2 3 2 3" xfId="15093"/>
    <cellStyle name="40% - Accent1 2 2 3 2 3 2" xfId="25985"/>
    <cellStyle name="40% - Accent1 2 2 3 2 3 2 2" xfId="43863"/>
    <cellStyle name="40% - Accent1 2 2 3 2 3 3" xfId="34926"/>
    <cellStyle name="40% - Accent1 2 2 3 2 4" xfId="17537"/>
    <cellStyle name="40% - Accent1 2 2 3 2 4 2" xfId="28204"/>
    <cellStyle name="40% - Accent1 2 2 3 2 4 2 2" xfId="46082"/>
    <cellStyle name="40% - Accent1 2 2 3 2 4 3" xfId="37145"/>
    <cellStyle name="40% - Accent1 2 2 3 2 5" xfId="21547"/>
    <cellStyle name="40% - Accent1 2 2 3 2 5 2" xfId="39425"/>
    <cellStyle name="40% - Accent1 2 2 3 2 6" xfId="30488"/>
    <cellStyle name="40% - Accent1 2 2 3 2 7" xfId="50936"/>
    <cellStyle name="40% - Accent1 2 2 3 3" xfId="9713"/>
    <cellStyle name="40% - Accent1 2 2 3 3 2" xfId="12141"/>
    <cellStyle name="40% - Accent1 2 2 3 3 2 2" xfId="23033"/>
    <cellStyle name="40% - Accent1 2 2 3 3 2 2 2" xfId="40911"/>
    <cellStyle name="40% - Accent1 2 2 3 3 2 3" xfId="31974"/>
    <cellStyle name="40% - Accent1 2 2 3 3 3" xfId="14360"/>
    <cellStyle name="40% - Accent1 2 2 3 3 3 2" xfId="25252"/>
    <cellStyle name="40% - Accent1 2 2 3 3 3 2 2" xfId="43130"/>
    <cellStyle name="40% - Accent1 2 2 3 3 3 3" xfId="34193"/>
    <cellStyle name="40% - Accent1 2 2 3 3 4" xfId="16804"/>
    <cellStyle name="40% - Accent1 2 2 3 3 4 2" xfId="27471"/>
    <cellStyle name="40% - Accent1 2 2 3 3 4 2 2" xfId="45349"/>
    <cellStyle name="40% - Accent1 2 2 3 3 4 3" xfId="36412"/>
    <cellStyle name="40% - Accent1 2 2 3 3 5" xfId="20814"/>
    <cellStyle name="40% - Accent1 2 2 3 3 5 2" xfId="38692"/>
    <cellStyle name="40% - Accent1 2 2 3 3 6" xfId="29755"/>
    <cellStyle name="40% - Accent1 2 2 3 3 7" xfId="53889"/>
    <cellStyle name="40% - Accent1 2 2 3 4" xfId="11191"/>
    <cellStyle name="40% - Accent1 2 2 3 4 2" xfId="22290"/>
    <cellStyle name="40% - Accent1 2 2 3 4 2 2" xfId="40168"/>
    <cellStyle name="40% - Accent1 2 2 3 4 3" xfId="31231"/>
    <cellStyle name="40% - Accent1 2 2 3 4 4" xfId="47779"/>
    <cellStyle name="40% - Accent1 2 2 3 5" xfId="13617"/>
    <cellStyle name="40% - Accent1 2 2 3 5 2" xfId="24509"/>
    <cellStyle name="40% - Accent1 2 2 3 5 2 2" xfId="42387"/>
    <cellStyle name="40% - Accent1 2 2 3 5 3" xfId="33450"/>
    <cellStyle name="40% - Accent1 2 2 3 6" xfId="15838"/>
    <cellStyle name="40% - Accent1 2 2 3 6 2" xfId="26728"/>
    <cellStyle name="40% - Accent1 2 2 3 6 2 2" xfId="44606"/>
    <cellStyle name="40% - Accent1 2 2 3 6 3" xfId="35669"/>
    <cellStyle name="40% - Accent1 2 2 3 7" xfId="20071"/>
    <cellStyle name="40% - Accent1 2 2 3 7 2" xfId="37949"/>
    <cellStyle name="40% - Accent1 2 2 3 8" xfId="29000"/>
    <cellStyle name="40% - Accent1 2 2 3 9" xfId="46961"/>
    <cellStyle name="40% - Accent1 2 2 4" xfId="5600"/>
    <cellStyle name="40% - Accent1 2 2 4 2" xfId="10447"/>
    <cellStyle name="40% - Accent1 2 2 4 2 2" xfId="12875"/>
    <cellStyle name="40% - Accent1 2 2 4 2 2 2" xfId="23767"/>
    <cellStyle name="40% - Accent1 2 2 4 2 2 2 2" xfId="41645"/>
    <cellStyle name="40% - Accent1 2 2 4 2 2 3" xfId="32708"/>
    <cellStyle name="40% - Accent1 2 2 4 2 2 4" xfId="56271"/>
    <cellStyle name="40% - Accent1 2 2 4 2 3" xfId="15094"/>
    <cellStyle name="40% - Accent1 2 2 4 2 3 2" xfId="25986"/>
    <cellStyle name="40% - Accent1 2 2 4 2 3 2 2" xfId="43864"/>
    <cellStyle name="40% - Accent1 2 2 4 2 3 3" xfId="34927"/>
    <cellStyle name="40% - Accent1 2 2 4 2 4" xfId="17538"/>
    <cellStyle name="40% - Accent1 2 2 4 2 4 2" xfId="28205"/>
    <cellStyle name="40% - Accent1 2 2 4 2 4 2 2" xfId="46083"/>
    <cellStyle name="40% - Accent1 2 2 4 2 4 3" xfId="37146"/>
    <cellStyle name="40% - Accent1 2 2 4 2 5" xfId="21548"/>
    <cellStyle name="40% - Accent1 2 2 4 2 5 2" xfId="39426"/>
    <cellStyle name="40% - Accent1 2 2 4 2 6" xfId="30489"/>
    <cellStyle name="40% - Accent1 2 2 4 2 7" xfId="50937"/>
    <cellStyle name="40% - Accent1 2 2 4 3" xfId="9714"/>
    <cellStyle name="40% - Accent1 2 2 4 3 2" xfId="12142"/>
    <cellStyle name="40% - Accent1 2 2 4 3 2 2" xfId="23034"/>
    <cellStyle name="40% - Accent1 2 2 4 3 2 2 2" xfId="40912"/>
    <cellStyle name="40% - Accent1 2 2 4 3 2 3" xfId="31975"/>
    <cellStyle name="40% - Accent1 2 2 4 3 3" xfId="14361"/>
    <cellStyle name="40% - Accent1 2 2 4 3 3 2" xfId="25253"/>
    <cellStyle name="40% - Accent1 2 2 4 3 3 2 2" xfId="43131"/>
    <cellStyle name="40% - Accent1 2 2 4 3 3 3" xfId="34194"/>
    <cellStyle name="40% - Accent1 2 2 4 3 4" xfId="16805"/>
    <cellStyle name="40% - Accent1 2 2 4 3 4 2" xfId="27472"/>
    <cellStyle name="40% - Accent1 2 2 4 3 4 2 2" xfId="45350"/>
    <cellStyle name="40% - Accent1 2 2 4 3 4 3" xfId="36413"/>
    <cellStyle name="40% - Accent1 2 2 4 3 5" xfId="20815"/>
    <cellStyle name="40% - Accent1 2 2 4 3 5 2" xfId="38693"/>
    <cellStyle name="40% - Accent1 2 2 4 3 6" xfId="29756"/>
    <cellStyle name="40% - Accent1 2 2 4 3 7" xfId="53890"/>
    <cellStyle name="40% - Accent1 2 2 4 4" xfId="11192"/>
    <cellStyle name="40% - Accent1 2 2 4 4 2" xfId="22291"/>
    <cellStyle name="40% - Accent1 2 2 4 4 2 2" xfId="40169"/>
    <cellStyle name="40% - Accent1 2 2 4 4 3" xfId="31232"/>
    <cellStyle name="40% - Accent1 2 2 4 4 4" xfId="47780"/>
    <cellStyle name="40% - Accent1 2 2 4 5" xfId="13618"/>
    <cellStyle name="40% - Accent1 2 2 4 5 2" xfId="24510"/>
    <cellStyle name="40% - Accent1 2 2 4 5 2 2" xfId="42388"/>
    <cellStyle name="40% - Accent1 2 2 4 5 3" xfId="33451"/>
    <cellStyle name="40% - Accent1 2 2 4 6" xfId="15839"/>
    <cellStyle name="40% - Accent1 2 2 4 6 2" xfId="26729"/>
    <cellStyle name="40% - Accent1 2 2 4 6 2 2" xfId="44607"/>
    <cellStyle name="40% - Accent1 2 2 4 6 3" xfId="35670"/>
    <cellStyle name="40% - Accent1 2 2 4 7" xfId="20072"/>
    <cellStyle name="40% - Accent1 2 2 4 7 2" xfId="37950"/>
    <cellStyle name="40% - Accent1 2 2 4 8" xfId="29001"/>
    <cellStyle name="40% - Accent1 2 2 4 9" xfId="46962"/>
    <cellStyle name="40% - Accent1 2 2 5" xfId="5601"/>
    <cellStyle name="40% - Accent1 2 2 5 2" xfId="10448"/>
    <cellStyle name="40% - Accent1 2 2 5 2 2" xfId="12876"/>
    <cellStyle name="40% - Accent1 2 2 5 2 2 2" xfId="23768"/>
    <cellStyle name="40% - Accent1 2 2 5 2 2 2 2" xfId="41646"/>
    <cellStyle name="40% - Accent1 2 2 5 2 2 3" xfId="32709"/>
    <cellStyle name="40% - Accent1 2 2 5 2 2 4" xfId="56272"/>
    <cellStyle name="40% - Accent1 2 2 5 2 3" xfId="15095"/>
    <cellStyle name="40% - Accent1 2 2 5 2 3 2" xfId="25987"/>
    <cellStyle name="40% - Accent1 2 2 5 2 3 2 2" xfId="43865"/>
    <cellStyle name="40% - Accent1 2 2 5 2 3 3" xfId="34928"/>
    <cellStyle name="40% - Accent1 2 2 5 2 4" xfId="17539"/>
    <cellStyle name="40% - Accent1 2 2 5 2 4 2" xfId="28206"/>
    <cellStyle name="40% - Accent1 2 2 5 2 4 2 2" xfId="46084"/>
    <cellStyle name="40% - Accent1 2 2 5 2 4 3" xfId="37147"/>
    <cellStyle name="40% - Accent1 2 2 5 2 5" xfId="21549"/>
    <cellStyle name="40% - Accent1 2 2 5 2 5 2" xfId="39427"/>
    <cellStyle name="40% - Accent1 2 2 5 2 6" xfId="30490"/>
    <cellStyle name="40% - Accent1 2 2 5 2 7" xfId="50938"/>
    <cellStyle name="40% - Accent1 2 2 5 3" xfId="9715"/>
    <cellStyle name="40% - Accent1 2 2 5 3 2" xfId="12143"/>
    <cellStyle name="40% - Accent1 2 2 5 3 2 2" xfId="23035"/>
    <cellStyle name="40% - Accent1 2 2 5 3 2 2 2" xfId="40913"/>
    <cellStyle name="40% - Accent1 2 2 5 3 2 3" xfId="31976"/>
    <cellStyle name="40% - Accent1 2 2 5 3 3" xfId="14362"/>
    <cellStyle name="40% - Accent1 2 2 5 3 3 2" xfId="25254"/>
    <cellStyle name="40% - Accent1 2 2 5 3 3 2 2" xfId="43132"/>
    <cellStyle name="40% - Accent1 2 2 5 3 3 3" xfId="34195"/>
    <cellStyle name="40% - Accent1 2 2 5 3 4" xfId="16806"/>
    <cellStyle name="40% - Accent1 2 2 5 3 4 2" xfId="27473"/>
    <cellStyle name="40% - Accent1 2 2 5 3 4 2 2" xfId="45351"/>
    <cellStyle name="40% - Accent1 2 2 5 3 4 3" xfId="36414"/>
    <cellStyle name="40% - Accent1 2 2 5 3 5" xfId="20816"/>
    <cellStyle name="40% - Accent1 2 2 5 3 5 2" xfId="38694"/>
    <cellStyle name="40% - Accent1 2 2 5 3 6" xfId="29757"/>
    <cellStyle name="40% - Accent1 2 2 5 3 7" xfId="53891"/>
    <cellStyle name="40% - Accent1 2 2 5 4" xfId="11193"/>
    <cellStyle name="40% - Accent1 2 2 5 4 2" xfId="22292"/>
    <cellStyle name="40% - Accent1 2 2 5 4 2 2" xfId="40170"/>
    <cellStyle name="40% - Accent1 2 2 5 4 3" xfId="31233"/>
    <cellStyle name="40% - Accent1 2 2 5 4 4" xfId="47781"/>
    <cellStyle name="40% - Accent1 2 2 5 5" xfId="13619"/>
    <cellStyle name="40% - Accent1 2 2 5 5 2" xfId="24511"/>
    <cellStyle name="40% - Accent1 2 2 5 5 2 2" xfId="42389"/>
    <cellStyle name="40% - Accent1 2 2 5 5 3" xfId="33452"/>
    <cellStyle name="40% - Accent1 2 2 5 6" xfId="15840"/>
    <cellStyle name="40% - Accent1 2 2 5 6 2" xfId="26730"/>
    <cellStyle name="40% - Accent1 2 2 5 6 2 2" xfId="44608"/>
    <cellStyle name="40% - Accent1 2 2 5 6 3" xfId="35671"/>
    <cellStyle name="40% - Accent1 2 2 5 7" xfId="20073"/>
    <cellStyle name="40% - Accent1 2 2 5 7 2" xfId="37951"/>
    <cellStyle name="40% - Accent1 2 2 5 8" xfId="29002"/>
    <cellStyle name="40% - Accent1 2 2 5 9" xfId="46963"/>
    <cellStyle name="40% - Accent1 2 2 6" xfId="5602"/>
    <cellStyle name="40% - Accent1 2 2 6 2" xfId="10449"/>
    <cellStyle name="40% - Accent1 2 2 6 2 2" xfId="12877"/>
    <cellStyle name="40% - Accent1 2 2 6 2 2 2" xfId="23769"/>
    <cellStyle name="40% - Accent1 2 2 6 2 2 2 2" xfId="41647"/>
    <cellStyle name="40% - Accent1 2 2 6 2 2 3" xfId="32710"/>
    <cellStyle name="40% - Accent1 2 2 6 2 2 4" xfId="56273"/>
    <cellStyle name="40% - Accent1 2 2 6 2 3" xfId="15096"/>
    <cellStyle name="40% - Accent1 2 2 6 2 3 2" xfId="25988"/>
    <cellStyle name="40% - Accent1 2 2 6 2 3 2 2" xfId="43866"/>
    <cellStyle name="40% - Accent1 2 2 6 2 3 3" xfId="34929"/>
    <cellStyle name="40% - Accent1 2 2 6 2 4" xfId="17540"/>
    <cellStyle name="40% - Accent1 2 2 6 2 4 2" xfId="28207"/>
    <cellStyle name="40% - Accent1 2 2 6 2 4 2 2" xfId="46085"/>
    <cellStyle name="40% - Accent1 2 2 6 2 4 3" xfId="37148"/>
    <cellStyle name="40% - Accent1 2 2 6 2 5" xfId="21550"/>
    <cellStyle name="40% - Accent1 2 2 6 2 5 2" xfId="39428"/>
    <cellStyle name="40% - Accent1 2 2 6 2 6" xfId="30491"/>
    <cellStyle name="40% - Accent1 2 2 6 2 7" xfId="50939"/>
    <cellStyle name="40% - Accent1 2 2 6 3" xfId="9716"/>
    <cellStyle name="40% - Accent1 2 2 6 3 2" xfId="12144"/>
    <cellStyle name="40% - Accent1 2 2 6 3 2 2" xfId="23036"/>
    <cellStyle name="40% - Accent1 2 2 6 3 2 2 2" xfId="40914"/>
    <cellStyle name="40% - Accent1 2 2 6 3 2 3" xfId="31977"/>
    <cellStyle name="40% - Accent1 2 2 6 3 3" xfId="14363"/>
    <cellStyle name="40% - Accent1 2 2 6 3 3 2" xfId="25255"/>
    <cellStyle name="40% - Accent1 2 2 6 3 3 2 2" xfId="43133"/>
    <cellStyle name="40% - Accent1 2 2 6 3 3 3" xfId="34196"/>
    <cellStyle name="40% - Accent1 2 2 6 3 4" xfId="16807"/>
    <cellStyle name="40% - Accent1 2 2 6 3 4 2" xfId="27474"/>
    <cellStyle name="40% - Accent1 2 2 6 3 4 2 2" xfId="45352"/>
    <cellStyle name="40% - Accent1 2 2 6 3 4 3" xfId="36415"/>
    <cellStyle name="40% - Accent1 2 2 6 3 5" xfId="20817"/>
    <cellStyle name="40% - Accent1 2 2 6 3 5 2" xfId="38695"/>
    <cellStyle name="40% - Accent1 2 2 6 3 6" xfId="29758"/>
    <cellStyle name="40% - Accent1 2 2 6 3 7" xfId="53892"/>
    <cellStyle name="40% - Accent1 2 2 6 4" xfId="11194"/>
    <cellStyle name="40% - Accent1 2 2 6 4 2" xfId="22293"/>
    <cellStyle name="40% - Accent1 2 2 6 4 2 2" xfId="40171"/>
    <cellStyle name="40% - Accent1 2 2 6 4 3" xfId="31234"/>
    <cellStyle name="40% - Accent1 2 2 6 4 4" xfId="47782"/>
    <cellStyle name="40% - Accent1 2 2 6 5" xfId="13620"/>
    <cellStyle name="40% - Accent1 2 2 6 5 2" xfId="24512"/>
    <cellStyle name="40% - Accent1 2 2 6 5 2 2" xfId="42390"/>
    <cellStyle name="40% - Accent1 2 2 6 5 3" xfId="33453"/>
    <cellStyle name="40% - Accent1 2 2 6 6" xfId="15841"/>
    <cellStyle name="40% - Accent1 2 2 6 6 2" xfId="26731"/>
    <cellStyle name="40% - Accent1 2 2 6 6 2 2" xfId="44609"/>
    <cellStyle name="40% - Accent1 2 2 6 6 3" xfId="35672"/>
    <cellStyle name="40% - Accent1 2 2 6 7" xfId="20074"/>
    <cellStyle name="40% - Accent1 2 2 6 7 2" xfId="37952"/>
    <cellStyle name="40% - Accent1 2 2 6 8" xfId="29003"/>
    <cellStyle name="40% - Accent1 2 2 6 9" xfId="46964"/>
    <cellStyle name="40% - Accent1 2 2 7" xfId="5603"/>
    <cellStyle name="40% - Accent1 2 2 7 2" xfId="10450"/>
    <cellStyle name="40% - Accent1 2 2 7 2 2" xfId="12878"/>
    <cellStyle name="40% - Accent1 2 2 7 2 2 2" xfId="23770"/>
    <cellStyle name="40% - Accent1 2 2 7 2 2 2 2" xfId="41648"/>
    <cellStyle name="40% - Accent1 2 2 7 2 2 3" xfId="32711"/>
    <cellStyle name="40% - Accent1 2 2 7 2 2 4" xfId="56274"/>
    <cellStyle name="40% - Accent1 2 2 7 2 3" xfId="15097"/>
    <cellStyle name="40% - Accent1 2 2 7 2 3 2" xfId="25989"/>
    <cellStyle name="40% - Accent1 2 2 7 2 3 2 2" xfId="43867"/>
    <cellStyle name="40% - Accent1 2 2 7 2 3 3" xfId="34930"/>
    <cellStyle name="40% - Accent1 2 2 7 2 4" xfId="17541"/>
    <cellStyle name="40% - Accent1 2 2 7 2 4 2" xfId="28208"/>
    <cellStyle name="40% - Accent1 2 2 7 2 4 2 2" xfId="46086"/>
    <cellStyle name="40% - Accent1 2 2 7 2 4 3" xfId="37149"/>
    <cellStyle name="40% - Accent1 2 2 7 2 5" xfId="21551"/>
    <cellStyle name="40% - Accent1 2 2 7 2 5 2" xfId="39429"/>
    <cellStyle name="40% - Accent1 2 2 7 2 6" xfId="30492"/>
    <cellStyle name="40% - Accent1 2 2 7 2 7" xfId="50940"/>
    <cellStyle name="40% - Accent1 2 2 7 3" xfId="9717"/>
    <cellStyle name="40% - Accent1 2 2 7 3 2" xfId="12145"/>
    <cellStyle name="40% - Accent1 2 2 7 3 2 2" xfId="23037"/>
    <cellStyle name="40% - Accent1 2 2 7 3 2 2 2" xfId="40915"/>
    <cellStyle name="40% - Accent1 2 2 7 3 2 3" xfId="31978"/>
    <cellStyle name="40% - Accent1 2 2 7 3 3" xfId="14364"/>
    <cellStyle name="40% - Accent1 2 2 7 3 3 2" xfId="25256"/>
    <cellStyle name="40% - Accent1 2 2 7 3 3 2 2" xfId="43134"/>
    <cellStyle name="40% - Accent1 2 2 7 3 3 3" xfId="34197"/>
    <cellStyle name="40% - Accent1 2 2 7 3 4" xfId="16808"/>
    <cellStyle name="40% - Accent1 2 2 7 3 4 2" xfId="27475"/>
    <cellStyle name="40% - Accent1 2 2 7 3 4 2 2" xfId="45353"/>
    <cellStyle name="40% - Accent1 2 2 7 3 4 3" xfId="36416"/>
    <cellStyle name="40% - Accent1 2 2 7 3 5" xfId="20818"/>
    <cellStyle name="40% - Accent1 2 2 7 3 5 2" xfId="38696"/>
    <cellStyle name="40% - Accent1 2 2 7 3 6" xfId="29759"/>
    <cellStyle name="40% - Accent1 2 2 7 3 7" xfId="53893"/>
    <cellStyle name="40% - Accent1 2 2 7 4" xfId="11195"/>
    <cellStyle name="40% - Accent1 2 2 7 4 2" xfId="22294"/>
    <cellStyle name="40% - Accent1 2 2 7 4 2 2" xfId="40172"/>
    <cellStyle name="40% - Accent1 2 2 7 4 3" xfId="31235"/>
    <cellStyle name="40% - Accent1 2 2 7 4 4" xfId="47783"/>
    <cellStyle name="40% - Accent1 2 2 7 5" xfId="13621"/>
    <cellStyle name="40% - Accent1 2 2 7 5 2" xfId="24513"/>
    <cellStyle name="40% - Accent1 2 2 7 5 2 2" xfId="42391"/>
    <cellStyle name="40% - Accent1 2 2 7 5 3" xfId="33454"/>
    <cellStyle name="40% - Accent1 2 2 7 6" xfId="15842"/>
    <cellStyle name="40% - Accent1 2 2 7 6 2" xfId="26732"/>
    <cellStyle name="40% - Accent1 2 2 7 6 2 2" xfId="44610"/>
    <cellStyle name="40% - Accent1 2 2 7 6 3" xfId="35673"/>
    <cellStyle name="40% - Accent1 2 2 7 7" xfId="20075"/>
    <cellStyle name="40% - Accent1 2 2 7 7 2" xfId="37953"/>
    <cellStyle name="40% - Accent1 2 2 7 8" xfId="29004"/>
    <cellStyle name="40% - Accent1 2 2 7 9" xfId="46965"/>
    <cellStyle name="40% - Accent1 2 2 8" xfId="5604"/>
    <cellStyle name="40% - Accent1 2 2 8 2" xfId="10451"/>
    <cellStyle name="40% - Accent1 2 2 8 2 2" xfId="12879"/>
    <cellStyle name="40% - Accent1 2 2 8 2 2 2" xfId="23771"/>
    <cellStyle name="40% - Accent1 2 2 8 2 2 2 2" xfId="41649"/>
    <cellStyle name="40% - Accent1 2 2 8 2 2 3" xfId="32712"/>
    <cellStyle name="40% - Accent1 2 2 8 2 2 4" xfId="56275"/>
    <cellStyle name="40% - Accent1 2 2 8 2 3" xfId="15098"/>
    <cellStyle name="40% - Accent1 2 2 8 2 3 2" xfId="25990"/>
    <cellStyle name="40% - Accent1 2 2 8 2 3 2 2" xfId="43868"/>
    <cellStyle name="40% - Accent1 2 2 8 2 3 3" xfId="34931"/>
    <cellStyle name="40% - Accent1 2 2 8 2 4" xfId="17542"/>
    <cellStyle name="40% - Accent1 2 2 8 2 4 2" xfId="28209"/>
    <cellStyle name="40% - Accent1 2 2 8 2 4 2 2" xfId="46087"/>
    <cellStyle name="40% - Accent1 2 2 8 2 4 3" xfId="37150"/>
    <cellStyle name="40% - Accent1 2 2 8 2 5" xfId="21552"/>
    <cellStyle name="40% - Accent1 2 2 8 2 5 2" xfId="39430"/>
    <cellStyle name="40% - Accent1 2 2 8 2 6" xfId="30493"/>
    <cellStyle name="40% - Accent1 2 2 8 2 7" xfId="50941"/>
    <cellStyle name="40% - Accent1 2 2 8 3" xfId="9718"/>
    <cellStyle name="40% - Accent1 2 2 8 3 2" xfId="12146"/>
    <cellStyle name="40% - Accent1 2 2 8 3 2 2" xfId="23038"/>
    <cellStyle name="40% - Accent1 2 2 8 3 2 2 2" xfId="40916"/>
    <cellStyle name="40% - Accent1 2 2 8 3 2 3" xfId="31979"/>
    <cellStyle name="40% - Accent1 2 2 8 3 3" xfId="14365"/>
    <cellStyle name="40% - Accent1 2 2 8 3 3 2" xfId="25257"/>
    <cellStyle name="40% - Accent1 2 2 8 3 3 2 2" xfId="43135"/>
    <cellStyle name="40% - Accent1 2 2 8 3 3 3" xfId="34198"/>
    <cellStyle name="40% - Accent1 2 2 8 3 4" xfId="16809"/>
    <cellStyle name="40% - Accent1 2 2 8 3 4 2" xfId="27476"/>
    <cellStyle name="40% - Accent1 2 2 8 3 4 2 2" xfId="45354"/>
    <cellStyle name="40% - Accent1 2 2 8 3 4 3" xfId="36417"/>
    <cellStyle name="40% - Accent1 2 2 8 3 5" xfId="20819"/>
    <cellStyle name="40% - Accent1 2 2 8 3 5 2" xfId="38697"/>
    <cellStyle name="40% - Accent1 2 2 8 3 6" xfId="29760"/>
    <cellStyle name="40% - Accent1 2 2 8 3 7" xfId="53894"/>
    <cellStyle name="40% - Accent1 2 2 8 4" xfId="11196"/>
    <cellStyle name="40% - Accent1 2 2 8 4 2" xfId="22295"/>
    <cellStyle name="40% - Accent1 2 2 8 4 2 2" xfId="40173"/>
    <cellStyle name="40% - Accent1 2 2 8 4 3" xfId="31236"/>
    <cellStyle name="40% - Accent1 2 2 8 4 4" xfId="47784"/>
    <cellStyle name="40% - Accent1 2 2 8 5" xfId="13622"/>
    <cellStyle name="40% - Accent1 2 2 8 5 2" xfId="24514"/>
    <cellStyle name="40% - Accent1 2 2 8 5 2 2" xfId="42392"/>
    <cellStyle name="40% - Accent1 2 2 8 5 3" xfId="33455"/>
    <cellStyle name="40% - Accent1 2 2 8 6" xfId="15843"/>
    <cellStyle name="40% - Accent1 2 2 8 6 2" xfId="26733"/>
    <cellStyle name="40% - Accent1 2 2 8 6 2 2" xfId="44611"/>
    <cellStyle name="40% - Accent1 2 2 8 6 3" xfId="35674"/>
    <cellStyle name="40% - Accent1 2 2 8 7" xfId="20076"/>
    <cellStyle name="40% - Accent1 2 2 8 7 2" xfId="37954"/>
    <cellStyle name="40% - Accent1 2 2 8 8" xfId="29005"/>
    <cellStyle name="40% - Accent1 2 2 8 9" xfId="46966"/>
    <cellStyle name="40% - Accent1 2 2 9" xfId="5605"/>
    <cellStyle name="40% - Accent1 2 2 9 2" xfId="10452"/>
    <cellStyle name="40% - Accent1 2 2 9 2 2" xfId="12880"/>
    <cellStyle name="40% - Accent1 2 2 9 2 2 2" xfId="23772"/>
    <cellStyle name="40% - Accent1 2 2 9 2 2 2 2" xfId="41650"/>
    <cellStyle name="40% - Accent1 2 2 9 2 2 3" xfId="32713"/>
    <cellStyle name="40% - Accent1 2 2 9 2 2 4" xfId="56276"/>
    <cellStyle name="40% - Accent1 2 2 9 2 3" xfId="15099"/>
    <cellStyle name="40% - Accent1 2 2 9 2 3 2" xfId="25991"/>
    <cellStyle name="40% - Accent1 2 2 9 2 3 2 2" xfId="43869"/>
    <cellStyle name="40% - Accent1 2 2 9 2 3 3" xfId="34932"/>
    <cellStyle name="40% - Accent1 2 2 9 2 4" xfId="17543"/>
    <cellStyle name="40% - Accent1 2 2 9 2 4 2" xfId="28210"/>
    <cellStyle name="40% - Accent1 2 2 9 2 4 2 2" xfId="46088"/>
    <cellStyle name="40% - Accent1 2 2 9 2 4 3" xfId="37151"/>
    <cellStyle name="40% - Accent1 2 2 9 2 5" xfId="21553"/>
    <cellStyle name="40% - Accent1 2 2 9 2 5 2" xfId="39431"/>
    <cellStyle name="40% - Accent1 2 2 9 2 6" xfId="30494"/>
    <cellStyle name="40% - Accent1 2 2 9 2 7" xfId="50942"/>
    <cellStyle name="40% - Accent1 2 2 9 3" xfId="9719"/>
    <cellStyle name="40% - Accent1 2 2 9 3 2" xfId="12147"/>
    <cellStyle name="40% - Accent1 2 2 9 3 2 2" xfId="23039"/>
    <cellStyle name="40% - Accent1 2 2 9 3 2 2 2" xfId="40917"/>
    <cellStyle name="40% - Accent1 2 2 9 3 2 3" xfId="31980"/>
    <cellStyle name="40% - Accent1 2 2 9 3 3" xfId="14366"/>
    <cellStyle name="40% - Accent1 2 2 9 3 3 2" xfId="25258"/>
    <cellStyle name="40% - Accent1 2 2 9 3 3 2 2" xfId="43136"/>
    <cellStyle name="40% - Accent1 2 2 9 3 3 3" xfId="34199"/>
    <cellStyle name="40% - Accent1 2 2 9 3 4" xfId="16810"/>
    <cellStyle name="40% - Accent1 2 2 9 3 4 2" xfId="27477"/>
    <cellStyle name="40% - Accent1 2 2 9 3 4 2 2" xfId="45355"/>
    <cellStyle name="40% - Accent1 2 2 9 3 4 3" xfId="36418"/>
    <cellStyle name="40% - Accent1 2 2 9 3 5" xfId="20820"/>
    <cellStyle name="40% - Accent1 2 2 9 3 5 2" xfId="38698"/>
    <cellStyle name="40% - Accent1 2 2 9 3 6" xfId="29761"/>
    <cellStyle name="40% - Accent1 2 2 9 3 7" xfId="53895"/>
    <cellStyle name="40% - Accent1 2 2 9 4" xfId="11197"/>
    <cellStyle name="40% - Accent1 2 2 9 4 2" xfId="22296"/>
    <cellStyle name="40% - Accent1 2 2 9 4 2 2" xfId="40174"/>
    <cellStyle name="40% - Accent1 2 2 9 4 3" xfId="31237"/>
    <cellStyle name="40% - Accent1 2 2 9 4 4" xfId="47785"/>
    <cellStyle name="40% - Accent1 2 2 9 5" xfId="13623"/>
    <cellStyle name="40% - Accent1 2 2 9 5 2" xfId="24515"/>
    <cellStyle name="40% - Accent1 2 2 9 5 2 2" xfId="42393"/>
    <cellStyle name="40% - Accent1 2 2 9 5 3" xfId="33456"/>
    <cellStyle name="40% - Accent1 2 2 9 6" xfId="15844"/>
    <cellStyle name="40% - Accent1 2 2 9 6 2" xfId="26734"/>
    <cellStyle name="40% - Accent1 2 2 9 6 2 2" xfId="44612"/>
    <cellStyle name="40% - Accent1 2 2 9 6 3" xfId="35675"/>
    <cellStyle name="40% - Accent1 2 2 9 7" xfId="20077"/>
    <cellStyle name="40% - Accent1 2 2 9 7 2" xfId="37955"/>
    <cellStyle name="40% - Accent1 2 2 9 8" xfId="29006"/>
    <cellStyle name="40% - Accent1 2 2 9 9" xfId="46967"/>
    <cellStyle name="40% - Accent1 2 3" xfId="5606"/>
    <cellStyle name="40% - Accent1 2 3 10" xfId="10453"/>
    <cellStyle name="40% - Accent1 2 3 10 2" xfId="12881"/>
    <cellStyle name="40% - Accent1 2 3 10 2 2" xfId="23773"/>
    <cellStyle name="40% - Accent1 2 3 10 2 2 2" xfId="41651"/>
    <cellStyle name="40% - Accent1 2 3 10 2 3" xfId="32714"/>
    <cellStyle name="40% - Accent1 2 3 10 2 4" xfId="56277"/>
    <cellStyle name="40% - Accent1 2 3 10 3" xfId="15100"/>
    <cellStyle name="40% - Accent1 2 3 10 3 2" xfId="25992"/>
    <cellStyle name="40% - Accent1 2 3 10 3 2 2" xfId="43870"/>
    <cellStyle name="40% - Accent1 2 3 10 3 3" xfId="34933"/>
    <cellStyle name="40% - Accent1 2 3 10 4" xfId="17544"/>
    <cellStyle name="40% - Accent1 2 3 10 4 2" xfId="28211"/>
    <cellStyle name="40% - Accent1 2 3 10 4 2 2" xfId="46089"/>
    <cellStyle name="40% - Accent1 2 3 10 4 3" xfId="37152"/>
    <cellStyle name="40% - Accent1 2 3 10 5" xfId="21554"/>
    <cellStyle name="40% - Accent1 2 3 10 5 2" xfId="39432"/>
    <cellStyle name="40% - Accent1 2 3 10 6" xfId="30495"/>
    <cellStyle name="40% - Accent1 2 3 10 7" xfId="50943"/>
    <cellStyle name="40% - Accent1 2 3 11" xfId="9720"/>
    <cellStyle name="40% - Accent1 2 3 11 2" xfId="12148"/>
    <cellStyle name="40% - Accent1 2 3 11 2 2" xfId="23040"/>
    <cellStyle name="40% - Accent1 2 3 11 2 2 2" xfId="40918"/>
    <cellStyle name="40% - Accent1 2 3 11 2 3" xfId="31981"/>
    <cellStyle name="40% - Accent1 2 3 11 3" xfId="14367"/>
    <cellStyle name="40% - Accent1 2 3 11 3 2" xfId="25259"/>
    <cellStyle name="40% - Accent1 2 3 11 3 2 2" xfId="43137"/>
    <cellStyle name="40% - Accent1 2 3 11 3 3" xfId="34200"/>
    <cellStyle name="40% - Accent1 2 3 11 4" xfId="16811"/>
    <cellStyle name="40% - Accent1 2 3 11 4 2" xfId="27478"/>
    <cellStyle name="40% - Accent1 2 3 11 4 2 2" xfId="45356"/>
    <cellStyle name="40% - Accent1 2 3 11 4 3" xfId="36419"/>
    <cellStyle name="40% - Accent1 2 3 11 5" xfId="20821"/>
    <cellStyle name="40% - Accent1 2 3 11 5 2" xfId="38699"/>
    <cellStyle name="40% - Accent1 2 3 11 6" xfId="29762"/>
    <cellStyle name="40% - Accent1 2 3 11 7" xfId="53896"/>
    <cellStyle name="40% - Accent1 2 3 12" xfId="11198"/>
    <cellStyle name="40% - Accent1 2 3 12 2" xfId="22297"/>
    <cellStyle name="40% - Accent1 2 3 12 2 2" xfId="40175"/>
    <cellStyle name="40% - Accent1 2 3 12 3" xfId="31238"/>
    <cellStyle name="40% - Accent1 2 3 12 4" xfId="47786"/>
    <cellStyle name="40% - Accent1 2 3 13" xfId="13624"/>
    <cellStyle name="40% - Accent1 2 3 13 2" xfId="24516"/>
    <cellStyle name="40% - Accent1 2 3 13 2 2" xfId="42394"/>
    <cellStyle name="40% - Accent1 2 3 13 3" xfId="33457"/>
    <cellStyle name="40% - Accent1 2 3 14" xfId="15845"/>
    <cellStyle name="40% - Accent1 2 3 14 2" xfId="26735"/>
    <cellStyle name="40% - Accent1 2 3 14 2 2" xfId="44613"/>
    <cellStyle name="40% - Accent1 2 3 14 3" xfId="35676"/>
    <cellStyle name="40% - Accent1 2 3 15" xfId="20078"/>
    <cellStyle name="40% - Accent1 2 3 15 2" xfId="37956"/>
    <cellStyle name="40% - Accent1 2 3 16" xfId="29007"/>
    <cellStyle name="40% - Accent1 2 3 17" xfId="46968"/>
    <cellStyle name="40% - Accent1 2 3 2" xfId="5607"/>
    <cellStyle name="40% - Accent1 2 3 2 2" xfId="10454"/>
    <cellStyle name="40% - Accent1 2 3 2 2 2" xfId="12882"/>
    <cellStyle name="40% - Accent1 2 3 2 2 2 2" xfId="23774"/>
    <cellStyle name="40% - Accent1 2 3 2 2 2 2 2" xfId="41652"/>
    <cellStyle name="40% - Accent1 2 3 2 2 2 3" xfId="32715"/>
    <cellStyle name="40% - Accent1 2 3 2 2 2 4" xfId="56278"/>
    <cellStyle name="40% - Accent1 2 3 2 2 3" xfId="15101"/>
    <cellStyle name="40% - Accent1 2 3 2 2 3 2" xfId="25993"/>
    <cellStyle name="40% - Accent1 2 3 2 2 3 2 2" xfId="43871"/>
    <cellStyle name="40% - Accent1 2 3 2 2 3 3" xfId="34934"/>
    <cellStyle name="40% - Accent1 2 3 2 2 4" xfId="17545"/>
    <cellStyle name="40% - Accent1 2 3 2 2 4 2" xfId="28212"/>
    <cellStyle name="40% - Accent1 2 3 2 2 4 2 2" xfId="46090"/>
    <cellStyle name="40% - Accent1 2 3 2 2 4 3" xfId="37153"/>
    <cellStyle name="40% - Accent1 2 3 2 2 5" xfId="21555"/>
    <cellStyle name="40% - Accent1 2 3 2 2 5 2" xfId="39433"/>
    <cellStyle name="40% - Accent1 2 3 2 2 6" xfId="30496"/>
    <cellStyle name="40% - Accent1 2 3 2 2 7" xfId="50944"/>
    <cellStyle name="40% - Accent1 2 3 2 3" xfId="9721"/>
    <cellStyle name="40% - Accent1 2 3 2 3 2" xfId="12149"/>
    <cellStyle name="40% - Accent1 2 3 2 3 2 2" xfId="23041"/>
    <cellStyle name="40% - Accent1 2 3 2 3 2 2 2" xfId="40919"/>
    <cellStyle name="40% - Accent1 2 3 2 3 2 3" xfId="31982"/>
    <cellStyle name="40% - Accent1 2 3 2 3 3" xfId="14368"/>
    <cellStyle name="40% - Accent1 2 3 2 3 3 2" xfId="25260"/>
    <cellStyle name="40% - Accent1 2 3 2 3 3 2 2" xfId="43138"/>
    <cellStyle name="40% - Accent1 2 3 2 3 3 3" xfId="34201"/>
    <cellStyle name="40% - Accent1 2 3 2 3 4" xfId="16812"/>
    <cellStyle name="40% - Accent1 2 3 2 3 4 2" xfId="27479"/>
    <cellStyle name="40% - Accent1 2 3 2 3 4 2 2" xfId="45357"/>
    <cellStyle name="40% - Accent1 2 3 2 3 4 3" xfId="36420"/>
    <cellStyle name="40% - Accent1 2 3 2 3 5" xfId="20822"/>
    <cellStyle name="40% - Accent1 2 3 2 3 5 2" xfId="38700"/>
    <cellStyle name="40% - Accent1 2 3 2 3 6" xfId="29763"/>
    <cellStyle name="40% - Accent1 2 3 2 3 7" xfId="53897"/>
    <cellStyle name="40% - Accent1 2 3 2 4" xfId="11199"/>
    <cellStyle name="40% - Accent1 2 3 2 4 2" xfId="22298"/>
    <cellStyle name="40% - Accent1 2 3 2 4 2 2" xfId="40176"/>
    <cellStyle name="40% - Accent1 2 3 2 4 3" xfId="31239"/>
    <cellStyle name="40% - Accent1 2 3 2 4 4" xfId="47787"/>
    <cellStyle name="40% - Accent1 2 3 2 5" xfId="13625"/>
    <cellStyle name="40% - Accent1 2 3 2 5 2" xfId="24517"/>
    <cellStyle name="40% - Accent1 2 3 2 5 2 2" xfId="42395"/>
    <cellStyle name="40% - Accent1 2 3 2 5 3" xfId="33458"/>
    <cellStyle name="40% - Accent1 2 3 2 6" xfId="15846"/>
    <cellStyle name="40% - Accent1 2 3 2 6 2" xfId="26736"/>
    <cellStyle name="40% - Accent1 2 3 2 6 2 2" xfId="44614"/>
    <cellStyle name="40% - Accent1 2 3 2 6 3" xfId="35677"/>
    <cellStyle name="40% - Accent1 2 3 2 7" xfId="20079"/>
    <cellStyle name="40% - Accent1 2 3 2 7 2" xfId="37957"/>
    <cellStyle name="40% - Accent1 2 3 2 8" xfId="29008"/>
    <cellStyle name="40% - Accent1 2 3 2 9" xfId="46969"/>
    <cellStyle name="40% - Accent1 2 3 3" xfId="5608"/>
    <cellStyle name="40% - Accent1 2 3 3 2" xfId="10455"/>
    <cellStyle name="40% - Accent1 2 3 3 2 2" xfId="12883"/>
    <cellStyle name="40% - Accent1 2 3 3 2 2 2" xfId="23775"/>
    <cellStyle name="40% - Accent1 2 3 3 2 2 2 2" xfId="41653"/>
    <cellStyle name="40% - Accent1 2 3 3 2 2 3" xfId="32716"/>
    <cellStyle name="40% - Accent1 2 3 3 2 2 4" xfId="56279"/>
    <cellStyle name="40% - Accent1 2 3 3 2 3" xfId="15102"/>
    <cellStyle name="40% - Accent1 2 3 3 2 3 2" xfId="25994"/>
    <cellStyle name="40% - Accent1 2 3 3 2 3 2 2" xfId="43872"/>
    <cellStyle name="40% - Accent1 2 3 3 2 3 3" xfId="34935"/>
    <cellStyle name="40% - Accent1 2 3 3 2 4" xfId="17546"/>
    <cellStyle name="40% - Accent1 2 3 3 2 4 2" xfId="28213"/>
    <cellStyle name="40% - Accent1 2 3 3 2 4 2 2" xfId="46091"/>
    <cellStyle name="40% - Accent1 2 3 3 2 4 3" xfId="37154"/>
    <cellStyle name="40% - Accent1 2 3 3 2 5" xfId="21556"/>
    <cellStyle name="40% - Accent1 2 3 3 2 5 2" xfId="39434"/>
    <cellStyle name="40% - Accent1 2 3 3 2 6" xfId="30497"/>
    <cellStyle name="40% - Accent1 2 3 3 2 7" xfId="50945"/>
    <cellStyle name="40% - Accent1 2 3 3 3" xfId="9722"/>
    <cellStyle name="40% - Accent1 2 3 3 3 2" xfId="12150"/>
    <cellStyle name="40% - Accent1 2 3 3 3 2 2" xfId="23042"/>
    <cellStyle name="40% - Accent1 2 3 3 3 2 2 2" xfId="40920"/>
    <cellStyle name="40% - Accent1 2 3 3 3 2 3" xfId="31983"/>
    <cellStyle name="40% - Accent1 2 3 3 3 3" xfId="14369"/>
    <cellStyle name="40% - Accent1 2 3 3 3 3 2" xfId="25261"/>
    <cellStyle name="40% - Accent1 2 3 3 3 3 2 2" xfId="43139"/>
    <cellStyle name="40% - Accent1 2 3 3 3 3 3" xfId="34202"/>
    <cellStyle name="40% - Accent1 2 3 3 3 4" xfId="16813"/>
    <cellStyle name="40% - Accent1 2 3 3 3 4 2" xfId="27480"/>
    <cellStyle name="40% - Accent1 2 3 3 3 4 2 2" xfId="45358"/>
    <cellStyle name="40% - Accent1 2 3 3 3 4 3" xfId="36421"/>
    <cellStyle name="40% - Accent1 2 3 3 3 5" xfId="20823"/>
    <cellStyle name="40% - Accent1 2 3 3 3 5 2" xfId="38701"/>
    <cellStyle name="40% - Accent1 2 3 3 3 6" xfId="29764"/>
    <cellStyle name="40% - Accent1 2 3 3 3 7" xfId="53898"/>
    <cellStyle name="40% - Accent1 2 3 3 4" xfId="11200"/>
    <cellStyle name="40% - Accent1 2 3 3 4 2" xfId="22299"/>
    <cellStyle name="40% - Accent1 2 3 3 4 2 2" xfId="40177"/>
    <cellStyle name="40% - Accent1 2 3 3 4 3" xfId="31240"/>
    <cellStyle name="40% - Accent1 2 3 3 4 4" xfId="47788"/>
    <cellStyle name="40% - Accent1 2 3 3 5" xfId="13626"/>
    <cellStyle name="40% - Accent1 2 3 3 5 2" xfId="24518"/>
    <cellStyle name="40% - Accent1 2 3 3 5 2 2" xfId="42396"/>
    <cellStyle name="40% - Accent1 2 3 3 5 3" xfId="33459"/>
    <cellStyle name="40% - Accent1 2 3 3 6" xfId="15847"/>
    <cellStyle name="40% - Accent1 2 3 3 6 2" xfId="26737"/>
    <cellStyle name="40% - Accent1 2 3 3 6 2 2" xfId="44615"/>
    <cellStyle name="40% - Accent1 2 3 3 6 3" xfId="35678"/>
    <cellStyle name="40% - Accent1 2 3 3 7" xfId="20080"/>
    <cellStyle name="40% - Accent1 2 3 3 7 2" xfId="37958"/>
    <cellStyle name="40% - Accent1 2 3 3 8" xfId="29009"/>
    <cellStyle name="40% - Accent1 2 3 3 9" xfId="46970"/>
    <cellStyle name="40% - Accent1 2 3 4" xfId="5609"/>
    <cellStyle name="40% - Accent1 2 3 4 2" xfId="10456"/>
    <cellStyle name="40% - Accent1 2 3 4 2 2" xfId="12884"/>
    <cellStyle name="40% - Accent1 2 3 4 2 2 2" xfId="23776"/>
    <cellStyle name="40% - Accent1 2 3 4 2 2 2 2" xfId="41654"/>
    <cellStyle name="40% - Accent1 2 3 4 2 2 3" xfId="32717"/>
    <cellStyle name="40% - Accent1 2 3 4 2 2 4" xfId="56280"/>
    <cellStyle name="40% - Accent1 2 3 4 2 3" xfId="15103"/>
    <cellStyle name="40% - Accent1 2 3 4 2 3 2" xfId="25995"/>
    <cellStyle name="40% - Accent1 2 3 4 2 3 2 2" xfId="43873"/>
    <cellStyle name="40% - Accent1 2 3 4 2 3 3" xfId="34936"/>
    <cellStyle name="40% - Accent1 2 3 4 2 4" xfId="17547"/>
    <cellStyle name="40% - Accent1 2 3 4 2 4 2" xfId="28214"/>
    <cellStyle name="40% - Accent1 2 3 4 2 4 2 2" xfId="46092"/>
    <cellStyle name="40% - Accent1 2 3 4 2 4 3" xfId="37155"/>
    <cellStyle name="40% - Accent1 2 3 4 2 5" xfId="21557"/>
    <cellStyle name="40% - Accent1 2 3 4 2 5 2" xfId="39435"/>
    <cellStyle name="40% - Accent1 2 3 4 2 6" xfId="30498"/>
    <cellStyle name="40% - Accent1 2 3 4 2 7" xfId="50946"/>
    <cellStyle name="40% - Accent1 2 3 4 3" xfId="9723"/>
    <cellStyle name="40% - Accent1 2 3 4 3 2" xfId="12151"/>
    <cellStyle name="40% - Accent1 2 3 4 3 2 2" xfId="23043"/>
    <cellStyle name="40% - Accent1 2 3 4 3 2 2 2" xfId="40921"/>
    <cellStyle name="40% - Accent1 2 3 4 3 2 3" xfId="31984"/>
    <cellStyle name="40% - Accent1 2 3 4 3 3" xfId="14370"/>
    <cellStyle name="40% - Accent1 2 3 4 3 3 2" xfId="25262"/>
    <cellStyle name="40% - Accent1 2 3 4 3 3 2 2" xfId="43140"/>
    <cellStyle name="40% - Accent1 2 3 4 3 3 3" xfId="34203"/>
    <cellStyle name="40% - Accent1 2 3 4 3 4" xfId="16814"/>
    <cellStyle name="40% - Accent1 2 3 4 3 4 2" xfId="27481"/>
    <cellStyle name="40% - Accent1 2 3 4 3 4 2 2" xfId="45359"/>
    <cellStyle name="40% - Accent1 2 3 4 3 4 3" xfId="36422"/>
    <cellStyle name="40% - Accent1 2 3 4 3 5" xfId="20824"/>
    <cellStyle name="40% - Accent1 2 3 4 3 5 2" xfId="38702"/>
    <cellStyle name="40% - Accent1 2 3 4 3 6" xfId="29765"/>
    <cellStyle name="40% - Accent1 2 3 4 3 7" xfId="53899"/>
    <cellStyle name="40% - Accent1 2 3 4 4" xfId="11201"/>
    <cellStyle name="40% - Accent1 2 3 4 4 2" xfId="22300"/>
    <cellStyle name="40% - Accent1 2 3 4 4 2 2" xfId="40178"/>
    <cellStyle name="40% - Accent1 2 3 4 4 3" xfId="31241"/>
    <cellStyle name="40% - Accent1 2 3 4 4 4" xfId="47789"/>
    <cellStyle name="40% - Accent1 2 3 4 5" xfId="13627"/>
    <cellStyle name="40% - Accent1 2 3 4 5 2" xfId="24519"/>
    <cellStyle name="40% - Accent1 2 3 4 5 2 2" xfId="42397"/>
    <cellStyle name="40% - Accent1 2 3 4 5 3" xfId="33460"/>
    <cellStyle name="40% - Accent1 2 3 4 6" xfId="15848"/>
    <cellStyle name="40% - Accent1 2 3 4 6 2" xfId="26738"/>
    <cellStyle name="40% - Accent1 2 3 4 6 2 2" xfId="44616"/>
    <cellStyle name="40% - Accent1 2 3 4 6 3" xfId="35679"/>
    <cellStyle name="40% - Accent1 2 3 4 7" xfId="20081"/>
    <cellStyle name="40% - Accent1 2 3 4 7 2" xfId="37959"/>
    <cellStyle name="40% - Accent1 2 3 4 8" xfId="29010"/>
    <cellStyle name="40% - Accent1 2 3 4 9" xfId="46971"/>
    <cellStyle name="40% - Accent1 2 3 5" xfId="5610"/>
    <cellStyle name="40% - Accent1 2 3 5 2" xfId="10457"/>
    <cellStyle name="40% - Accent1 2 3 5 2 2" xfId="12885"/>
    <cellStyle name="40% - Accent1 2 3 5 2 2 2" xfId="23777"/>
    <cellStyle name="40% - Accent1 2 3 5 2 2 2 2" xfId="41655"/>
    <cellStyle name="40% - Accent1 2 3 5 2 2 3" xfId="32718"/>
    <cellStyle name="40% - Accent1 2 3 5 2 2 4" xfId="56281"/>
    <cellStyle name="40% - Accent1 2 3 5 2 3" xfId="15104"/>
    <cellStyle name="40% - Accent1 2 3 5 2 3 2" xfId="25996"/>
    <cellStyle name="40% - Accent1 2 3 5 2 3 2 2" xfId="43874"/>
    <cellStyle name="40% - Accent1 2 3 5 2 3 3" xfId="34937"/>
    <cellStyle name="40% - Accent1 2 3 5 2 4" xfId="17548"/>
    <cellStyle name="40% - Accent1 2 3 5 2 4 2" xfId="28215"/>
    <cellStyle name="40% - Accent1 2 3 5 2 4 2 2" xfId="46093"/>
    <cellStyle name="40% - Accent1 2 3 5 2 4 3" xfId="37156"/>
    <cellStyle name="40% - Accent1 2 3 5 2 5" xfId="21558"/>
    <cellStyle name="40% - Accent1 2 3 5 2 5 2" xfId="39436"/>
    <cellStyle name="40% - Accent1 2 3 5 2 6" xfId="30499"/>
    <cellStyle name="40% - Accent1 2 3 5 2 7" xfId="50947"/>
    <cellStyle name="40% - Accent1 2 3 5 3" xfId="9724"/>
    <cellStyle name="40% - Accent1 2 3 5 3 2" xfId="12152"/>
    <cellStyle name="40% - Accent1 2 3 5 3 2 2" xfId="23044"/>
    <cellStyle name="40% - Accent1 2 3 5 3 2 2 2" xfId="40922"/>
    <cellStyle name="40% - Accent1 2 3 5 3 2 3" xfId="31985"/>
    <cellStyle name="40% - Accent1 2 3 5 3 3" xfId="14371"/>
    <cellStyle name="40% - Accent1 2 3 5 3 3 2" xfId="25263"/>
    <cellStyle name="40% - Accent1 2 3 5 3 3 2 2" xfId="43141"/>
    <cellStyle name="40% - Accent1 2 3 5 3 3 3" xfId="34204"/>
    <cellStyle name="40% - Accent1 2 3 5 3 4" xfId="16815"/>
    <cellStyle name="40% - Accent1 2 3 5 3 4 2" xfId="27482"/>
    <cellStyle name="40% - Accent1 2 3 5 3 4 2 2" xfId="45360"/>
    <cellStyle name="40% - Accent1 2 3 5 3 4 3" xfId="36423"/>
    <cellStyle name="40% - Accent1 2 3 5 3 5" xfId="20825"/>
    <cellStyle name="40% - Accent1 2 3 5 3 5 2" xfId="38703"/>
    <cellStyle name="40% - Accent1 2 3 5 3 6" xfId="29766"/>
    <cellStyle name="40% - Accent1 2 3 5 3 7" xfId="53900"/>
    <cellStyle name="40% - Accent1 2 3 5 4" xfId="11202"/>
    <cellStyle name="40% - Accent1 2 3 5 4 2" xfId="22301"/>
    <cellStyle name="40% - Accent1 2 3 5 4 2 2" xfId="40179"/>
    <cellStyle name="40% - Accent1 2 3 5 4 3" xfId="31242"/>
    <cellStyle name="40% - Accent1 2 3 5 4 4" xfId="47790"/>
    <cellStyle name="40% - Accent1 2 3 5 5" xfId="13628"/>
    <cellStyle name="40% - Accent1 2 3 5 5 2" xfId="24520"/>
    <cellStyle name="40% - Accent1 2 3 5 5 2 2" xfId="42398"/>
    <cellStyle name="40% - Accent1 2 3 5 5 3" xfId="33461"/>
    <cellStyle name="40% - Accent1 2 3 5 6" xfId="15849"/>
    <cellStyle name="40% - Accent1 2 3 5 6 2" xfId="26739"/>
    <cellStyle name="40% - Accent1 2 3 5 6 2 2" xfId="44617"/>
    <cellStyle name="40% - Accent1 2 3 5 6 3" xfId="35680"/>
    <cellStyle name="40% - Accent1 2 3 5 7" xfId="20082"/>
    <cellStyle name="40% - Accent1 2 3 5 7 2" xfId="37960"/>
    <cellStyle name="40% - Accent1 2 3 5 8" xfId="29011"/>
    <cellStyle name="40% - Accent1 2 3 5 9" xfId="46972"/>
    <cellStyle name="40% - Accent1 2 3 6" xfId="5611"/>
    <cellStyle name="40% - Accent1 2 3 6 2" xfId="10458"/>
    <cellStyle name="40% - Accent1 2 3 6 2 2" xfId="12886"/>
    <cellStyle name="40% - Accent1 2 3 6 2 2 2" xfId="23778"/>
    <cellStyle name="40% - Accent1 2 3 6 2 2 2 2" xfId="41656"/>
    <cellStyle name="40% - Accent1 2 3 6 2 2 3" xfId="32719"/>
    <cellStyle name="40% - Accent1 2 3 6 2 2 4" xfId="56282"/>
    <cellStyle name="40% - Accent1 2 3 6 2 3" xfId="15105"/>
    <cellStyle name="40% - Accent1 2 3 6 2 3 2" xfId="25997"/>
    <cellStyle name="40% - Accent1 2 3 6 2 3 2 2" xfId="43875"/>
    <cellStyle name="40% - Accent1 2 3 6 2 3 3" xfId="34938"/>
    <cellStyle name="40% - Accent1 2 3 6 2 4" xfId="17549"/>
    <cellStyle name="40% - Accent1 2 3 6 2 4 2" xfId="28216"/>
    <cellStyle name="40% - Accent1 2 3 6 2 4 2 2" xfId="46094"/>
    <cellStyle name="40% - Accent1 2 3 6 2 4 3" xfId="37157"/>
    <cellStyle name="40% - Accent1 2 3 6 2 5" xfId="21559"/>
    <cellStyle name="40% - Accent1 2 3 6 2 5 2" xfId="39437"/>
    <cellStyle name="40% - Accent1 2 3 6 2 6" xfId="30500"/>
    <cellStyle name="40% - Accent1 2 3 6 2 7" xfId="50948"/>
    <cellStyle name="40% - Accent1 2 3 6 3" xfId="9725"/>
    <cellStyle name="40% - Accent1 2 3 6 3 2" xfId="12153"/>
    <cellStyle name="40% - Accent1 2 3 6 3 2 2" xfId="23045"/>
    <cellStyle name="40% - Accent1 2 3 6 3 2 2 2" xfId="40923"/>
    <cellStyle name="40% - Accent1 2 3 6 3 2 3" xfId="31986"/>
    <cellStyle name="40% - Accent1 2 3 6 3 3" xfId="14372"/>
    <cellStyle name="40% - Accent1 2 3 6 3 3 2" xfId="25264"/>
    <cellStyle name="40% - Accent1 2 3 6 3 3 2 2" xfId="43142"/>
    <cellStyle name="40% - Accent1 2 3 6 3 3 3" xfId="34205"/>
    <cellStyle name="40% - Accent1 2 3 6 3 4" xfId="16816"/>
    <cellStyle name="40% - Accent1 2 3 6 3 4 2" xfId="27483"/>
    <cellStyle name="40% - Accent1 2 3 6 3 4 2 2" xfId="45361"/>
    <cellStyle name="40% - Accent1 2 3 6 3 4 3" xfId="36424"/>
    <cellStyle name="40% - Accent1 2 3 6 3 5" xfId="20826"/>
    <cellStyle name="40% - Accent1 2 3 6 3 5 2" xfId="38704"/>
    <cellStyle name="40% - Accent1 2 3 6 3 6" xfId="29767"/>
    <cellStyle name="40% - Accent1 2 3 6 3 7" xfId="53901"/>
    <cellStyle name="40% - Accent1 2 3 6 4" xfId="11203"/>
    <cellStyle name="40% - Accent1 2 3 6 4 2" xfId="22302"/>
    <cellStyle name="40% - Accent1 2 3 6 4 2 2" xfId="40180"/>
    <cellStyle name="40% - Accent1 2 3 6 4 3" xfId="31243"/>
    <cellStyle name="40% - Accent1 2 3 6 4 4" xfId="47791"/>
    <cellStyle name="40% - Accent1 2 3 6 5" xfId="13629"/>
    <cellStyle name="40% - Accent1 2 3 6 5 2" xfId="24521"/>
    <cellStyle name="40% - Accent1 2 3 6 5 2 2" xfId="42399"/>
    <cellStyle name="40% - Accent1 2 3 6 5 3" xfId="33462"/>
    <cellStyle name="40% - Accent1 2 3 6 6" xfId="15850"/>
    <cellStyle name="40% - Accent1 2 3 6 6 2" xfId="26740"/>
    <cellStyle name="40% - Accent1 2 3 6 6 2 2" xfId="44618"/>
    <cellStyle name="40% - Accent1 2 3 6 6 3" xfId="35681"/>
    <cellStyle name="40% - Accent1 2 3 6 7" xfId="20083"/>
    <cellStyle name="40% - Accent1 2 3 6 7 2" xfId="37961"/>
    <cellStyle name="40% - Accent1 2 3 6 8" xfId="29012"/>
    <cellStyle name="40% - Accent1 2 3 6 9" xfId="46973"/>
    <cellStyle name="40% - Accent1 2 3 7" xfId="5612"/>
    <cellStyle name="40% - Accent1 2 3 7 2" xfId="10459"/>
    <cellStyle name="40% - Accent1 2 3 7 2 2" xfId="12887"/>
    <cellStyle name="40% - Accent1 2 3 7 2 2 2" xfId="23779"/>
    <cellStyle name="40% - Accent1 2 3 7 2 2 2 2" xfId="41657"/>
    <cellStyle name="40% - Accent1 2 3 7 2 2 3" xfId="32720"/>
    <cellStyle name="40% - Accent1 2 3 7 2 2 4" xfId="56283"/>
    <cellStyle name="40% - Accent1 2 3 7 2 3" xfId="15106"/>
    <cellStyle name="40% - Accent1 2 3 7 2 3 2" xfId="25998"/>
    <cellStyle name="40% - Accent1 2 3 7 2 3 2 2" xfId="43876"/>
    <cellStyle name="40% - Accent1 2 3 7 2 3 3" xfId="34939"/>
    <cellStyle name="40% - Accent1 2 3 7 2 4" xfId="17550"/>
    <cellStyle name="40% - Accent1 2 3 7 2 4 2" xfId="28217"/>
    <cellStyle name="40% - Accent1 2 3 7 2 4 2 2" xfId="46095"/>
    <cellStyle name="40% - Accent1 2 3 7 2 4 3" xfId="37158"/>
    <cellStyle name="40% - Accent1 2 3 7 2 5" xfId="21560"/>
    <cellStyle name="40% - Accent1 2 3 7 2 5 2" xfId="39438"/>
    <cellStyle name="40% - Accent1 2 3 7 2 6" xfId="30501"/>
    <cellStyle name="40% - Accent1 2 3 7 2 7" xfId="50949"/>
    <cellStyle name="40% - Accent1 2 3 7 3" xfId="9726"/>
    <cellStyle name="40% - Accent1 2 3 7 3 2" xfId="12154"/>
    <cellStyle name="40% - Accent1 2 3 7 3 2 2" xfId="23046"/>
    <cellStyle name="40% - Accent1 2 3 7 3 2 2 2" xfId="40924"/>
    <cellStyle name="40% - Accent1 2 3 7 3 2 3" xfId="31987"/>
    <cellStyle name="40% - Accent1 2 3 7 3 3" xfId="14373"/>
    <cellStyle name="40% - Accent1 2 3 7 3 3 2" xfId="25265"/>
    <cellStyle name="40% - Accent1 2 3 7 3 3 2 2" xfId="43143"/>
    <cellStyle name="40% - Accent1 2 3 7 3 3 3" xfId="34206"/>
    <cellStyle name="40% - Accent1 2 3 7 3 4" xfId="16817"/>
    <cellStyle name="40% - Accent1 2 3 7 3 4 2" xfId="27484"/>
    <cellStyle name="40% - Accent1 2 3 7 3 4 2 2" xfId="45362"/>
    <cellStyle name="40% - Accent1 2 3 7 3 4 3" xfId="36425"/>
    <cellStyle name="40% - Accent1 2 3 7 3 5" xfId="20827"/>
    <cellStyle name="40% - Accent1 2 3 7 3 5 2" xfId="38705"/>
    <cellStyle name="40% - Accent1 2 3 7 3 6" xfId="29768"/>
    <cellStyle name="40% - Accent1 2 3 7 3 7" xfId="53902"/>
    <cellStyle name="40% - Accent1 2 3 7 4" xfId="11204"/>
    <cellStyle name="40% - Accent1 2 3 7 4 2" xfId="22303"/>
    <cellStyle name="40% - Accent1 2 3 7 4 2 2" xfId="40181"/>
    <cellStyle name="40% - Accent1 2 3 7 4 3" xfId="31244"/>
    <cellStyle name="40% - Accent1 2 3 7 4 4" xfId="47792"/>
    <cellStyle name="40% - Accent1 2 3 7 5" xfId="13630"/>
    <cellStyle name="40% - Accent1 2 3 7 5 2" xfId="24522"/>
    <cellStyle name="40% - Accent1 2 3 7 5 2 2" xfId="42400"/>
    <cellStyle name="40% - Accent1 2 3 7 5 3" xfId="33463"/>
    <cellStyle name="40% - Accent1 2 3 7 6" xfId="15851"/>
    <cellStyle name="40% - Accent1 2 3 7 6 2" xfId="26741"/>
    <cellStyle name="40% - Accent1 2 3 7 6 2 2" xfId="44619"/>
    <cellStyle name="40% - Accent1 2 3 7 6 3" xfId="35682"/>
    <cellStyle name="40% - Accent1 2 3 7 7" xfId="20084"/>
    <cellStyle name="40% - Accent1 2 3 7 7 2" xfId="37962"/>
    <cellStyle name="40% - Accent1 2 3 7 8" xfId="29013"/>
    <cellStyle name="40% - Accent1 2 3 7 9" xfId="46974"/>
    <cellStyle name="40% - Accent1 2 3 8" xfId="5613"/>
    <cellStyle name="40% - Accent1 2 3 8 2" xfId="10460"/>
    <cellStyle name="40% - Accent1 2 3 8 2 2" xfId="12888"/>
    <cellStyle name="40% - Accent1 2 3 8 2 2 2" xfId="23780"/>
    <cellStyle name="40% - Accent1 2 3 8 2 2 2 2" xfId="41658"/>
    <cellStyle name="40% - Accent1 2 3 8 2 2 3" xfId="32721"/>
    <cellStyle name="40% - Accent1 2 3 8 2 2 4" xfId="56284"/>
    <cellStyle name="40% - Accent1 2 3 8 2 3" xfId="15107"/>
    <cellStyle name="40% - Accent1 2 3 8 2 3 2" xfId="25999"/>
    <cellStyle name="40% - Accent1 2 3 8 2 3 2 2" xfId="43877"/>
    <cellStyle name="40% - Accent1 2 3 8 2 3 3" xfId="34940"/>
    <cellStyle name="40% - Accent1 2 3 8 2 4" xfId="17551"/>
    <cellStyle name="40% - Accent1 2 3 8 2 4 2" xfId="28218"/>
    <cellStyle name="40% - Accent1 2 3 8 2 4 2 2" xfId="46096"/>
    <cellStyle name="40% - Accent1 2 3 8 2 4 3" xfId="37159"/>
    <cellStyle name="40% - Accent1 2 3 8 2 5" xfId="21561"/>
    <cellStyle name="40% - Accent1 2 3 8 2 5 2" xfId="39439"/>
    <cellStyle name="40% - Accent1 2 3 8 2 6" xfId="30502"/>
    <cellStyle name="40% - Accent1 2 3 8 2 7" xfId="50950"/>
    <cellStyle name="40% - Accent1 2 3 8 3" xfId="9727"/>
    <cellStyle name="40% - Accent1 2 3 8 3 2" xfId="12155"/>
    <cellStyle name="40% - Accent1 2 3 8 3 2 2" xfId="23047"/>
    <cellStyle name="40% - Accent1 2 3 8 3 2 2 2" xfId="40925"/>
    <cellStyle name="40% - Accent1 2 3 8 3 2 3" xfId="31988"/>
    <cellStyle name="40% - Accent1 2 3 8 3 3" xfId="14374"/>
    <cellStyle name="40% - Accent1 2 3 8 3 3 2" xfId="25266"/>
    <cellStyle name="40% - Accent1 2 3 8 3 3 2 2" xfId="43144"/>
    <cellStyle name="40% - Accent1 2 3 8 3 3 3" xfId="34207"/>
    <cellStyle name="40% - Accent1 2 3 8 3 4" xfId="16818"/>
    <cellStyle name="40% - Accent1 2 3 8 3 4 2" xfId="27485"/>
    <cellStyle name="40% - Accent1 2 3 8 3 4 2 2" xfId="45363"/>
    <cellStyle name="40% - Accent1 2 3 8 3 4 3" xfId="36426"/>
    <cellStyle name="40% - Accent1 2 3 8 3 5" xfId="20828"/>
    <cellStyle name="40% - Accent1 2 3 8 3 5 2" xfId="38706"/>
    <cellStyle name="40% - Accent1 2 3 8 3 6" xfId="29769"/>
    <cellStyle name="40% - Accent1 2 3 8 3 7" xfId="53903"/>
    <cellStyle name="40% - Accent1 2 3 8 4" xfId="11205"/>
    <cellStyle name="40% - Accent1 2 3 8 4 2" xfId="22304"/>
    <cellStyle name="40% - Accent1 2 3 8 4 2 2" xfId="40182"/>
    <cellStyle name="40% - Accent1 2 3 8 4 3" xfId="31245"/>
    <cellStyle name="40% - Accent1 2 3 8 4 4" xfId="47793"/>
    <cellStyle name="40% - Accent1 2 3 8 5" xfId="13631"/>
    <cellStyle name="40% - Accent1 2 3 8 5 2" xfId="24523"/>
    <cellStyle name="40% - Accent1 2 3 8 5 2 2" xfId="42401"/>
    <cellStyle name="40% - Accent1 2 3 8 5 3" xfId="33464"/>
    <cellStyle name="40% - Accent1 2 3 8 6" xfId="15852"/>
    <cellStyle name="40% - Accent1 2 3 8 6 2" xfId="26742"/>
    <cellStyle name="40% - Accent1 2 3 8 6 2 2" xfId="44620"/>
    <cellStyle name="40% - Accent1 2 3 8 6 3" xfId="35683"/>
    <cellStyle name="40% - Accent1 2 3 8 7" xfId="20085"/>
    <cellStyle name="40% - Accent1 2 3 8 7 2" xfId="37963"/>
    <cellStyle name="40% - Accent1 2 3 8 8" xfId="29014"/>
    <cellStyle name="40% - Accent1 2 3 8 9" xfId="46975"/>
    <cellStyle name="40% - Accent1 2 3 9" xfId="5614"/>
    <cellStyle name="40% - Accent1 2 3 9 2" xfId="10461"/>
    <cellStyle name="40% - Accent1 2 3 9 2 2" xfId="12889"/>
    <cellStyle name="40% - Accent1 2 3 9 2 2 2" xfId="23781"/>
    <cellStyle name="40% - Accent1 2 3 9 2 2 2 2" xfId="41659"/>
    <cellStyle name="40% - Accent1 2 3 9 2 2 3" xfId="32722"/>
    <cellStyle name="40% - Accent1 2 3 9 2 2 4" xfId="56285"/>
    <cellStyle name="40% - Accent1 2 3 9 2 3" xfId="15108"/>
    <cellStyle name="40% - Accent1 2 3 9 2 3 2" xfId="26000"/>
    <cellStyle name="40% - Accent1 2 3 9 2 3 2 2" xfId="43878"/>
    <cellStyle name="40% - Accent1 2 3 9 2 3 3" xfId="34941"/>
    <cellStyle name="40% - Accent1 2 3 9 2 4" xfId="17552"/>
    <cellStyle name="40% - Accent1 2 3 9 2 4 2" xfId="28219"/>
    <cellStyle name="40% - Accent1 2 3 9 2 4 2 2" xfId="46097"/>
    <cellStyle name="40% - Accent1 2 3 9 2 4 3" xfId="37160"/>
    <cellStyle name="40% - Accent1 2 3 9 2 5" xfId="21562"/>
    <cellStyle name="40% - Accent1 2 3 9 2 5 2" xfId="39440"/>
    <cellStyle name="40% - Accent1 2 3 9 2 6" xfId="30503"/>
    <cellStyle name="40% - Accent1 2 3 9 2 7" xfId="50951"/>
    <cellStyle name="40% - Accent1 2 3 9 3" xfId="9728"/>
    <cellStyle name="40% - Accent1 2 3 9 3 2" xfId="12156"/>
    <cellStyle name="40% - Accent1 2 3 9 3 2 2" xfId="23048"/>
    <cellStyle name="40% - Accent1 2 3 9 3 2 2 2" xfId="40926"/>
    <cellStyle name="40% - Accent1 2 3 9 3 2 3" xfId="31989"/>
    <cellStyle name="40% - Accent1 2 3 9 3 3" xfId="14375"/>
    <cellStyle name="40% - Accent1 2 3 9 3 3 2" xfId="25267"/>
    <cellStyle name="40% - Accent1 2 3 9 3 3 2 2" xfId="43145"/>
    <cellStyle name="40% - Accent1 2 3 9 3 3 3" xfId="34208"/>
    <cellStyle name="40% - Accent1 2 3 9 3 4" xfId="16819"/>
    <cellStyle name="40% - Accent1 2 3 9 3 4 2" xfId="27486"/>
    <cellStyle name="40% - Accent1 2 3 9 3 4 2 2" xfId="45364"/>
    <cellStyle name="40% - Accent1 2 3 9 3 4 3" xfId="36427"/>
    <cellStyle name="40% - Accent1 2 3 9 3 5" xfId="20829"/>
    <cellStyle name="40% - Accent1 2 3 9 3 5 2" xfId="38707"/>
    <cellStyle name="40% - Accent1 2 3 9 3 6" xfId="29770"/>
    <cellStyle name="40% - Accent1 2 3 9 3 7" xfId="53904"/>
    <cellStyle name="40% - Accent1 2 3 9 4" xfId="11206"/>
    <cellStyle name="40% - Accent1 2 3 9 4 2" xfId="22305"/>
    <cellStyle name="40% - Accent1 2 3 9 4 2 2" xfId="40183"/>
    <cellStyle name="40% - Accent1 2 3 9 4 3" xfId="31246"/>
    <cellStyle name="40% - Accent1 2 3 9 4 4" xfId="47794"/>
    <cellStyle name="40% - Accent1 2 3 9 5" xfId="13632"/>
    <cellStyle name="40% - Accent1 2 3 9 5 2" xfId="24524"/>
    <cellStyle name="40% - Accent1 2 3 9 5 2 2" xfId="42402"/>
    <cellStyle name="40% - Accent1 2 3 9 5 3" xfId="33465"/>
    <cellStyle name="40% - Accent1 2 3 9 6" xfId="15853"/>
    <cellStyle name="40% - Accent1 2 3 9 6 2" xfId="26743"/>
    <cellStyle name="40% - Accent1 2 3 9 6 2 2" xfId="44621"/>
    <cellStyle name="40% - Accent1 2 3 9 6 3" xfId="35684"/>
    <cellStyle name="40% - Accent1 2 3 9 7" xfId="20086"/>
    <cellStyle name="40% - Accent1 2 3 9 7 2" xfId="37964"/>
    <cellStyle name="40% - Accent1 2 3 9 8" xfId="29015"/>
    <cellStyle name="40% - Accent1 2 3 9 9" xfId="46976"/>
    <cellStyle name="40% - Accent1 2 4" xfId="5615"/>
    <cellStyle name="40% - Accent1 2 4 10" xfId="10462"/>
    <cellStyle name="40% - Accent1 2 4 10 2" xfId="12890"/>
    <cellStyle name="40% - Accent1 2 4 10 2 2" xfId="23782"/>
    <cellStyle name="40% - Accent1 2 4 10 2 2 2" xfId="41660"/>
    <cellStyle name="40% - Accent1 2 4 10 2 3" xfId="32723"/>
    <cellStyle name="40% - Accent1 2 4 10 2 4" xfId="56286"/>
    <cellStyle name="40% - Accent1 2 4 10 3" xfId="15109"/>
    <cellStyle name="40% - Accent1 2 4 10 3 2" xfId="26001"/>
    <cellStyle name="40% - Accent1 2 4 10 3 2 2" xfId="43879"/>
    <cellStyle name="40% - Accent1 2 4 10 3 3" xfId="34942"/>
    <cellStyle name="40% - Accent1 2 4 10 4" xfId="17553"/>
    <cellStyle name="40% - Accent1 2 4 10 4 2" xfId="28220"/>
    <cellStyle name="40% - Accent1 2 4 10 4 2 2" xfId="46098"/>
    <cellStyle name="40% - Accent1 2 4 10 4 3" xfId="37161"/>
    <cellStyle name="40% - Accent1 2 4 10 5" xfId="21563"/>
    <cellStyle name="40% - Accent1 2 4 10 5 2" xfId="39441"/>
    <cellStyle name="40% - Accent1 2 4 10 6" xfId="30504"/>
    <cellStyle name="40% - Accent1 2 4 10 7" xfId="50952"/>
    <cellStyle name="40% - Accent1 2 4 11" xfId="9729"/>
    <cellStyle name="40% - Accent1 2 4 11 2" xfId="12157"/>
    <cellStyle name="40% - Accent1 2 4 11 2 2" xfId="23049"/>
    <cellStyle name="40% - Accent1 2 4 11 2 2 2" xfId="40927"/>
    <cellStyle name="40% - Accent1 2 4 11 2 3" xfId="31990"/>
    <cellStyle name="40% - Accent1 2 4 11 3" xfId="14376"/>
    <cellStyle name="40% - Accent1 2 4 11 3 2" xfId="25268"/>
    <cellStyle name="40% - Accent1 2 4 11 3 2 2" xfId="43146"/>
    <cellStyle name="40% - Accent1 2 4 11 3 3" xfId="34209"/>
    <cellStyle name="40% - Accent1 2 4 11 4" xfId="16820"/>
    <cellStyle name="40% - Accent1 2 4 11 4 2" xfId="27487"/>
    <cellStyle name="40% - Accent1 2 4 11 4 2 2" xfId="45365"/>
    <cellStyle name="40% - Accent1 2 4 11 4 3" xfId="36428"/>
    <cellStyle name="40% - Accent1 2 4 11 5" xfId="20830"/>
    <cellStyle name="40% - Accent1 2 4 11 5 2" xfId="38708"/>
    <cellStyle name="40% - Accent1 2 4 11 6" xfId="29771"/>
    <cellStyle name="40% - Accent1 2 4 11 7" xfId="53905"/>
    <cellStyle name="40% - Accent1 2 4 12" xfId="11207"/>
    <cellStyle name="40% - Accent1 2 4 12 2" xfId="22306"/>
    <cellStyle name="40% - Accent1 2 4 12 2 2" xfId="40184"/>
    <cellStyle name="40% - Accent1 2 4 12 3" xfId="31247"/>
    <cellStyle name="40% - Accent1 2 4 12 4" xfId="47795"/>
    <cellStyle name="40% - Accent1 2 4 13" xfId="13633"/>
    <cellStyle name="40% - Accent1 2 4 13 2" xfId="24525"/>
    <cellStyle name="40% - Accent1 2 4 13 2 2" xfId="42403"/>
    <cellStyle name="40% - Accent1 2 4 13 3" xfId="33466"/>
    <cellStyle name="40% - Accent1 2 4 14" xfId="15854"/>
    <cellStyle name="40% - Accent1 2 4 14 2" xfId="26744"/>
    <cellStyle name="40% - Accent1 2 4 14 2 2" xfId="44622"/>
    <cellStyle name="40% - Accent1 2 4 14 3" xfId="35685"/>
    <cellStyle name="40% - Accent1 2 4 15" xfId="20087"/>
    <cellStyle name="40% - Accent1 2 4 15 2" xfId="37965"/>
    <cellStyle name="40% - Accent1 2 4 16" xfId="29016"/>
    <cellStyle name="40% - Accent1 2 4 17" xfId="46977"/>
    <cellStyle name="40% - Accent1 2 4 2" xfId="5616"/>
    <cellStyle name="40% - Accent1 2 4 2 2" xfId="10463"/>
    <cellStyle name="40% - Accent1 2 4 2 2 2" xfId="12891"/>
    <cellStyle name="40% - Accent1 2 4 2 2 2 2" xfId="23783"/>
    <cellStyle name="40% - Accent1 2 4 2 2 2 2 2" xfId="41661"/>
    <cellStyle name="40% - Accent1 2 4 2 2 2 3" xfId="32724"/>
    <cellStyle name="40% - Accent1 2 4 2 2 2 4" xfId="56287"/>
    <cellStyle name="40% - Accent1 2 4 2 2 3" xfId="15110"/>
    <cellStyle name="40% - Accent1 2 4 2 2 3 2" xfId="26002"/>
    <cellStyle name="40% - Accent1 2 4 2 2 3 2 2" xfId="43880"/>
    <cellStyle name="40% - Accent1 2 4 2 2 3 3" xfId="34943"/>
    <cellStyle name="40% - Accent1 2 4 2 2 4" xfId="17554"/>
    <cellStyle name="40% - Accent1 2 4 2 2 4 2" xfId="28221"/>
    <cellStyle name="40% - Accent1 2 4 2 2 4 2 2" xfId="46099"/>
    <cellStyle name="40% - Accent1 2 4 2 2 4 3" xfId="37162"/>
    <cellStyle name="40% - Accent1 2 4 2 2 5" xfId="21564"/>
    <cellStyle name="40% - Accent1 2 4 2 2 5 2" xfId="39442"/>
    <cellStyle name="40% - Accent1 2 4 2 2 6" xfId="30505"/>
    <cellStyle name="40% - Accent1 2 4 2 2 7" xfId="50953"/>
    <cellStyle name="40% - Accent1 2 4 2 3" xfId="9730"/>
    <cellStyle name="40% - Accent1 2 4 2 3 2" xfId="12158"/>
    <cellStyle name="40% - Accent1 2 4 2 3 2 2" xfId="23050"/>
    <cellStyle name="40% - Accent1 2 4 2 3 2 2 2" xfId="40928"/>
    <cellStyle name="40% - Accent1 2 4 2 3 2 3" xfId="31991"/>
    <cellStyle name="40% - Accent1 2 4 2 3 3" xfId="14377"/>
    <cellStyle name="40% - Accent1 2 4 2 3 3 2" xfId="25269"/>
    <cellStyle name="40% - Accent1 2 4 2 3 3 2 2" xfId="43147"/>
    <cellStyle name="40% - Accent1 2 4 2 3 3 3" xfId="34210"/>
    <cellStyle name="40% - Accent1 2 4 2 3 4" xfId="16821"/>
    <cellStyle name="40% - Accent1 2 4 2 3 4 2" xfId="27488"/>
    <cellStyle name="40% - Accent1 2 4 2 3 4 2 2" xfId="45366"/>
    <cellStyle name="40% - Accent1 2 4 2 3 4 3" xfId="36429"/>
    <cellStyle name="40% - Accent1 2 4 2 3 5" xfId="20831"/>
    <cellStyle name="40% - Accent1 2 4 2 3 5 2" xfId="38709"/>
    <cellStyle name="40% - Accent1 2 4 2 3 6" xfId="29772"/>
    <cellStyle name="40% - Accent1 2 4 2 3 7" xfId="53906"/>
    <cellStyle name="40% - Accent1 2 4 2 4" xfId="11208"/>
    <cellStyle name="40% - Accent1 2 4 2 4 2" xfId="22307"/>
    <cellStyle name="40% - Accent1 2 4 2 4 2 2" xfId="40185"/>
    <cellStyle name="40% - Accent1 2 4 2 4 3" xfId="31248"/>
    <cellStyle name="40% - Accent1 2 4 2 4 4" xfId="47796"/>
    <cellStyle name="40% - Accent1 2 4 2 5" xfId="13634"/>
    <cellStyle name="40% - Accent1 2 4 2 5 2" xfId="24526"/>
    <cellStyle name="40% - Accent1 2 4 2 5 2 2" xfId="42404"/>
    <cellStyle name="40% - Accent1 2 4 2 5 3" xfId="33467"/>
    <cellStyle name="40% - Accent1 2 4 2 6" xfId="15855"/>
    <cellStyle name="40% - Accent1 2 4 2 6 2" xfId="26745"/>
    <cellStyle name="40% - Accent1 2 4 2 6 2 2" xfId="44623"/>
    <cellStyle name="40% - Accent1 2 4 2 6 3" xfId="35686"/>
    <cellStyle name="40% - Accent1 2 4 2 7" xfId="20088"/>
    <cellStyle name="40% - Accent1 2 4 2 7 2" xfId="37966"/>
    <cellStyle name="40% - Accent1 2 4 2 8" xfId="29017"/>
    <cellStyle name="40% - Accent1 2 4 2 9" xfId="46978"/>
    <cellStyle name="40% - Accent1 2 4 3" xfId="5617"/>
    <cellStyle name="40% - Accent1 2 4 3 2" xfId="10464"/>
    <cellStyle name="40% - Accent1 2 4 3 2 2" xfId="12892"/>
    <cellStyle name="40% - Accent1 2 4 3 2 2 2" xfId="23784"/>
    <cellStyle name="40% - Accent1 2 4 3 2 2 2 2" xfId="41662"/>
    <cellStyle name="40% - Accent1 2 4 3 2 2 3" xfId="32725"/>
    <cellStyle name="40% - Accent1 2 4 3 2 2 4" xfId="56288"/>
    <cellStyle name="40% - Accent1 2 4 3 2 3" xfId="15111"/>
    <cellStyle name="40% - Accent1 2 4 3 2 3 2" xfId="26003"/>
    <cellStyle name="40% - Accent1 2 4 3 2 3 2 2" xfId="43881"/>
    <cellStyle name="40% - Accent1 2 4 3 2 3 3" xfId="34944"/>
    <cellStyle name="40% - Accent1 2 4 3 2 4" xfId="17555"/>
    <cellStyle name="40% - Accent1 2 4 3 2 4 2" xfId="28222"/>
    <cellStyle name="40% - Accent1 2 4 3 2 4 2 2" xfId="46100"/>
    <cellStyle name="40% - Accent1 2 4 3 2 4 3" xfId="37163"/>
    <cellStyle name="40% - Accent1 2 4 3 2 5" xfId="21565"/>
    <cellStyle name="40% - Accent1 2 4 3 2 5 2" xfId="39443"/>
    <cellStyle name="40% - Accent1 2 4 3 2 6" xfId="30506"/>
    <cellStyle name="40% - Accent1 2 4 3 2 7" xfId="50954"/>
    <cellStyle name="40% - Accent1 2 4 3 3" xfId="9731"/>
    <cellStyle name="40% - Accent1 2 4 3 3 2" xfId="12159"/>
    <cellStyle name="40% - Accent1 2 4 3 3 2 2" xfId="23051"/>
    <cellStyle name="40% - Accent1 2 4 3 3 2 2 2" xfId="40929"/>
    <cellStyle name="40% - Accent1 2 4 3 3 2 3" xfId="31992"/>
    <cellStyle name="40% - Accent1 2 4 3 3 3" xfId="14378"/>
    <cellStyle name="40% - Accent1 2 4 3 3 3 2" xfId="25270"/>
    <cellStyle name="40% - Accent1 2 4 3 3 3 2 2" xfId="43148"/>
    <cellStyle name="40% - Accent1 2 4 3 3 3 3" xfId="34211"/>
    <cellStyle name="40% - Accent1 2 4 3 3 4" xfId="16822"/>
    <cellStyle name="40% - Accent1 2 4 3 3 4 2" xfId="27489"/>
    <cellStyle name="40% - Accent1 2 4 3 3 4 2 2" xfId="45367"/>
    <cellStyle name="40% - Accent1 2 4 3 3 4 3" xfId="36430"/>
    <cellStyle name="40% - Accent1 2 4 3 3 5" xfId="20832"/>
    <cellStyle name="40% - Accent1 2 4 3 3 5 2" xfId="38710"/>
    <cellStyle name="40% - Accent1 2 4 3 3 6" xfId="29773"/>
    <cellStyle name="40% - Accent1 2 4 3 3 7" xfId="53907"/>
    <cellStyle name="40% - Accent1 2 4 3 4" xfId="11209"/>
    <cellStyle name="40% - Accent1 2 4 3 4 2" xfId="22308"/>
    <cellStyle name="40% - Accent1 2 4 3 4 2 2" xfId="40186"/>
    <cellStyle name="40% - Accent1 2 4 3 4 3" xfId="31249"/>
    <cellStyle name="40% - Accent1 2 4 3 4 4" xfId="47797"/>
    <cellStyle name="40% - Accent1 2 4 3 5" xfId="13635"/>
    <cellStyle name="40% - Accent1 2 4 3 5 2" xfId="24527"/>
    <cellStyle name="40% - Accent1 2 4 3 5 2 2" xfId="42405"/>
    <cellStyle name="40% - Accent1 2 4 3 5 3" xfId="33468"/>
    <cellStyle name="40% - Accent1 2 4 3 6" xfId="15856"/>
    <cellStyle name="40% - Accent1 2 4 3 6 2" xfId="26746"/>
    <cellStyle name="40% - Accent1 2 4 3 6 2 2" xfId="44624"/>
    <cellStyle name="40% - Accent1 2 4 3 6 3" xfId="35687"/>
    <cellStyle name="40% - Accent1 2 4 3 7" xfId="20089"/>
    <cellStyle name="40% - Accent1 2 4 3 7 2" xfId="37967"/>
    <cellStyle name="40% - Accent1 2 4 3 8" xfId="29018"/>
    <cellStyle name="40% - Accent1 2 4 3 9" xfId="46979"/>
    <cellStyle name="40% - Accent1 2 4 4" xfId="5618"/>
    <cellStyle name="40% - Accent1 2 4 4 2" xfId="10465"/>
    <cellStyle name="40% - Accent1 2 4 4 2 2" xfId="12893"/>
    <cellStyle name="40% - Accent1 2 4 4 2 2 2" xfId="23785"/>
    <cellStyle name="40% - Accent1 2 4 4 2 2 2 2" xfId="41663"/>
    <cellStyle name="40% - Accent1 2 4 4 2 2 3" xfId="32726"/>
    <cellStyle name="40% - Accent1 2 4 4 2 2 4" xfId="56289"/>
    <cellStyle name="40% - Accent1 2 4 4 2 3" xfId="15112"/>
    <cellStyle name="40% - Accent1 2 4 4 2 3 2" xfId="26004"/>
    <cellStyle name="40% - Accent1 2 4 4 2 3 2 2" xfId="43882"/>
    <cellStyle name="40% - Accent1 2 4 4 2 3 3" xfId="34945"/>
    <cellStyle name="40% - Accent1 2 4 4 2 4" xfId="17556"/>
    <cellStyle name="40% - Accent1 2 4 4 2 4 2" xfId="28223"/>
    <cellStyle name="40% - Accent1 2 4 4 2 4 2 2" xfId="46101"/>
    <cellStyle name="40% - Accent1 2 4 4 2 4 3" xfId="37164"/>
    <cellStyle name="40% - Accent1 2 4 4 2 5" xfId="21566"/>
    <cellStyle name="40% - Accent1 2 4 4 2 5 2" xfId="39444"/>
    <cellStyle name="40% - Accent1 2 4 4 2 6" xfId="30507"/>
    <cellStyle name="40% - Accent1 2 4 4 2 7" xfId="50955"/>
    <cellStyle name="40% - Accent1 2 4 4 3" xfId="9732"/>
    <cellStyle name="40% - Accent1 2 4 4 3 2" xfId="12160"/>
    <cellStyle name="40% - Accent1 2 4 4 3 2 2" xfId="23052"/>
    <cellStyle name="40% - Accent1 2 4 4 3 2 2 2" xfId="40930"/>
    <cellStyle name="40% - Accent1 2 4 4 3 2 3" xfId="31993"/>
    <cellStyle name="40% - Accent1 2 4 4 3 3" xfId="14379"/>
    <cellStyle name="40% - Accent1 2 4 4 3 3 2" xfId="25271"/>
    <cellStyle name="40% - Accent1 2 4 4 3 3 2 2" xfId="43149"/>
    <cellStyle name="40% - Accent1 2 4 4 3 3 3" xfId="34212"/>
    <cellStyle name="40% - Accent1 2 4 4 3 4" xfId="16823"/>
    <cellStyle name="40% - Accent1 2 4 4 3 4 2" xfId="27490"/>
    <cellStyle name="40% - Accent1 2 4 4 3 4 2 2" xfId="45368"/>
    <cellStyle name="40% - Accent1 2 4 4 3 4 3" xfId="36431"/>
    <cellStyle name="40% - Accent1 2 4 4 3 5" xfId="20833"/>
    <cellStyle name="40% - Accent1 2 4 4 3 5 2" xfId="38711"/>
    <cellStyle name="40% - Accent1 2 4 4 3 6" xfId="29774"/>
    <cellStyle name="40% - Accent1 2 4 4 3 7" xfId="53908"/>
    <cellStyle name="40% - Accent1 2 4 4 4" xfId="11210"/>
    <cellStyle name="40% - Accent1 2 4 4 4 2" xfId="22309"/>
    <cellStyle name="40% - Accent1 2 4 4 4 2 2" xfId="40187"/>
    <cellStyle name="40% - Accent1 2 4 4 4 3" xfId="31250"/>
    <cellStyle name="40% - Accent1 2 4 4 4 4" xfId="47798"/>
    <cellStyle name="40% - Accent1 2 4 4 5" xfId="13636"/>
    <cellStyle name="40% - Accent1 2 4 4 5 2" xfId="24528"/>
    <cellStyle name="40% - Accent1 2 4 4 5 2 2" xfId="42406"/>
    <cellStyle name="40% - Accent1 2 4 4 5 3" xfId="33469"/>
    <cellStyle name="40% - Accent1 2 4 4 6" xfId="15857"/>
    <cellStyle name="40% - Accent1 2 4 4 6 2" xfId="26747"/>
    <cellStyle name="40% - Accent1 2 4 4 6 2 2" xfId="44625"/>
    <cellStyle name="40% - Accent1 2 4 4 6 3" xfId="35688"/>
    <cellStyle name="40% - Accent1 2 4 4 7" xfId="20090"/>
    <cellStyle name="40% - Accent1 2 4 4 7 2" xfId="37968"/>
    <cellStyle name="40% - Accent1 2 4 4 8" xfId="29019"/>
    <cellStyle name="40% - Accent1 2 4 4 9" xfId="46980"/>
    <cellStyle name="40% - Accent1 2 4 5" xfId="5619"/>
    <cellStyle name="40% - Accent1 2 4 5 2" xfId="10466"/>
    <cellStyle name="40% - Accent1 2 4 5 2 2" xfId="12894"/>
    <cellStyle name="40% - Accent1 2 4 5 2 2 2" xfId="23786"/>
    <cellStyle name="40% - Accent1 2 4 5 2 2 2 2" xfId="41664"/>
    <cellStyle name="40% - Accent1 2 4 5 2 2 3" xfId="32727"/>
    <cellStyle name="40% - Accent1 2 4 5 2 2 4" xfId="56290"/>
    <cellStyle name="40% - Accent1 2 4 5 2 3" xfId="15113"/>
    <cellStyle name="40% - Accent1 2 4 5 2 3 2" xfId="26005"/>
    <cellStyle name="40% - Accent1 2 4 5 2 3 2 2" xfId="43883"/>
    <cellStyle name="40% - Accent1 2 4 5 2 3 3" xfId="34946"/>
    <cellStyle name="40% - Accent1 2 4 5 2 4" xfId="17557"/>
    <cellStyle name="40% - Accent1 2 4 5 2 4 2" xfId="28224"/>
    <cellStyle name="40% - Accent1 2 4 5 2 4 2 2" xfId="46102"/>
    <cellStyle name="40% - Accent1 2 4 5 2 4 3" xfId="37165"/>
    <cellStyle name="40% - Accent1 2 4 5 2 5" xfId="21567"/>
    <cellStyle name="40% - Accent1 2 4 5 2 5 2" xfId="39445"/>
    <cellStyle name="40% - Accent1 2 4 5 2 6" xfId="30508"/>
    <cellStyle name="40% - Accent1 2 4 5 2 7" xfId="50956"/>
    <cellStyle name="40% - Accent1 2 4 5 3" xfId="9733"/>
    <cellStyle name="40% - Accent1 2 4 5 3 2" xfId="12161"/>
    <cellStyle name="40% - Accent1 2 4 5 3 2 2" xfId="23053"/>
    <cellStyle name="40% - Accent1 2 4 5 3 2 2 2" xfId="40931"/>
    <cellStyle name="40% - Accent1 2 4 5 3 2 3" xfId="31994"/>
    <cellStyle name="40% - Accent1 2 4 5 3 3" xfId="14380"/>
    <cellStyle name="40% - Accent1 2 4 5 3 3 2" xfId="25272"/>
    <cellStyle name="40% - Accent1 2 4 5 3 3 2 2" xfId="43150"/>
    <cellStyle name="40% - Accent1 2 4 5 3 3 3" xfId="34213"/>
    <cellStyle name="40% - Accent1 2 4 5 3 4" xfId="16824"/>
    <cellStyle name="40% - Accent1 2 4 5 3 4 2" xfId="27491"/>
    <cellStyle name="40% - Accent1 2 4 5 3 4 2 2" xfId="45369"/>
    <cellStyle name="40% - Accent1 2 4 5 3 4 3" xfId="36432"/>
    <cellStyle name="40% - Accent1 2 4 5 3 5" xfId="20834"/>
    <cellStyle name="40% - Accent1 2 4 5 3 5 2" xfId="38712"/>
    <cellStyle name="40% - Accent1 2 4 5 3 6" xfId="29775"/>
    <cellStyle name="40% - Accent1 2 4 5 3 7" xfId="53909"/>
    <cellStyle name="40% - Accent1 2 4 5 4" xfId="11211"/>
    <cellStyle name="40% - Accent1 2 4 5 4 2" xfId="22310"/>
    <cellStyle name="40% - Accent1 2 4 5 4 2 2" xfId="40188"/>
    <cellStyle name="40% - Accent1 2 4 5 4 3" xfId="31251"/>
    <cellStyle name="40% - Accent1 2 4 5 4 4" xfId="47799"/>
    <cellStyle name="40% - Accent1 2 4 5 5" xfId="13637"/>
    <cellStyle name="40% - Accent1 2 4 5 5 2" xfId="24529"/>
    <cellStyle name="40% - Accent1 2 4 5 5 2 2" xfId="42407"/>
    <cellStyle name="40% - Accent1 2 4 5 5 3" xfId="33470"/>
    <cellStyle name="40% - Accent1 2 4 5 6" xfId="15858"/>
    <cellStyle name="40% - Accent1 2 4 5 6 2" xfId="26748"/>
    <cellStyle name="40% - Accent1 2 4 5 6 2 2" xfId="44626"/>
    <cellStyle name="40% - Accent1 2 4 5 6 3" xfId="35689"/>
    <cellStyle name="40% - Accent1 2 4 5 7" xfId="20091"/>
    <cellStyle name="40% - Accent1 2 4 5 7 2" xfId="37969"/>
    <cellStyle name="40% - Accent1 2 4 5 8" xfId="29020"/>
    <cellStyle name="40% - Accent1 2 4 5 9" xfId="46981"/>
    <cellStyle name="40% - Accent1 2 4 6" xfId="5620"/>
    <cellStyle name="40% - Accent1 2 4 6 2" xfId="10467"/>
    <cellStyle name="40% - Accent1 2 4 6 2 2" xfId="12895"/>
    <cellStyle name="40% - Accent1 2 4 6 2 2 2" xfId="23787"/>
    <cellStyle name="40% - Accent1 2 4 6 2 2 2 2" xfId="41665"/>
    <cellStyle name="40% - Accent1 2 4 6 2 2 3" xfId="32728"/>
    <cellStyle name="40% - Accent1 2 4 6 2 2 4" xfId="56291"/>
    <cellStyle name="40% - Accent1 2 4 6 2 3" xfId="15114"/>
    <cellStyle name="40% - Accent1 2 4 6 2 3 2" xfId="26006"/>
    <cellStyle name="40% - Accent1 2 4 6 2 3 2 2" xfId="43884"/>
    <cellStyle name="40% - Accent1 2 4 6 2 3 3" xfId="34947"/>
    <cellStyle name="40% - Accent1 2 4 6 2 4" xfId="17558"/>
    <cellStyle name="40% - Accent1 2 4 6 2 4 2" xfId="28225"/>
    <cellStyle name="40% - Accent1 2 4 6 2 4 2 2" xfId="46103"/>
    <cellStyle name="40% - Accent1 2 4 6 2 4 3" xfId="37166"/>
    <cellStyle name="40% - Accent1 2 4 6 2 5" xfId="21568"/>
    <cellStyle name="40% - Accent1 2 4 6 2 5 2" xfId="39446"/>
    <cellStyle name="40% - Accent1 2 4 6 2 6" xfId="30509"/>
    <cellStyle name="40% - Accent1 2 4 6 2 7" xfId="50957"/>
    <cellStyle name="40% - Accent1 2 4 6 3" xfId="9734"/>
    <cellStyle name="40% - Accent1 2 4 6 3 2" xfId="12162"/>
    <cellStyle name="40% - Accent1 2 4 6 3 2 2" xfId="23054"/>
    <cellStyle name="40% - Accent1 2 4 6 3 2 2 2" xfId="40932"/>
    <cellStyle name="40% - Accent1 2 4 6 3 2 3" xfId="31995"/>
    <cellStyle name="40% - Accent1 2 4 6 3 3" xfId="14381"/>
    <cellStyle name="40% - Accent1 2 4 6 3 3 2" xfId="25273"/>
    <cellStyle name="40% - Accent1 2 4 6 3 3 2 2" xfId="43151"/>
    <cellStyle name="40% - Accent1 2 4 6 3 3 3" xfId="34214"/>
    <cellStyle name="40% - Accent1 2 4 6 3 4" xfId="16825"/>
    <cellStyle name="40% - Accent1 2 4 6 3 4 2" xfId="27492"/>
    <cellStyle name="40% - Accent1 2 4 6 3 4 2 2" xfId="45370"/>
    <cellStyle name="40% - Accent1 2 4 6 3 4 3" xfId="36433"/>
    <cellStyle name="40% - Accent1 2 4 6 3 5" xfId="20835"/>
    <cellStyle name="40% - Accent1 2 4 6 3 5 2" xfId="38713"/>
    <cellStyle name="40% - Accent1 2 4 6 3 6" xfId="29776"/>
    <cellStyle name="40% - Accent1 2 4 6 3 7" xfId="53910"/>
    <cellStyle name="40% - Accent1 2 4 6 4" xfId="11212"/>
    <cellStyle name="40% - Accent1 2 4 6 4 2" xfId="22311"/>
    <cellStyle name="40% - Accent1 2 4 6 4 2 2" xfId="40189"/>
    <cellStyle name="40% - Accent1 2 4 6 4 3" xfId="31252"/>
    <cellStyle name="40% - Accent1 2 4 6 4 4" xfId="47800"/>
    <cellStyle name="40% - Accent1 2 4 6 5" xfId="13638"/>
    <cellStyle name="40% - Accent1 2 4 6 5 2" xfId="24530"/>
    <cellStyle name="40% - Accent1 2 4 6 5 2 2" xfId="42408"/>
    <cellStyle name="40% - Accent1 2 4 6 5 3" xfId="33471"/>
    <cellStyle name="40% - Accent1 2 4 6 6" xfId="15859"/>
    <cellStyle name="40% - Accent1 2 4 6 6 2" xfId="26749"/>
    <cellStyle name="40% - Accent1 2 4 6 6 2 2" xfId="44627"/>
    <cellStyle name="40% - Accent1 2 4 6 6 3" xfId="35690"/>
    <cellStyle name="40% - Accent1 2 4 6 7" xfId="20092"/>
    <cellStyle name="40% - Accent1 2 4 6 7 2" xfId="37970"/>
    <cellStyle name="40% - Accent1 2 4 6 8" xfId="29021"/>
    <cellStyle name="40% - Accent1 2 4 6 9" xfId="46982"/>
    <cellStyle name="40% - Accent1 2 4 7" xfId="5621"/>
    <cellStyle name="40% - Accent1 2 4 7 2" xfId="10468"/>
    <cellStyle name="40% - Accent1 2 4 7 2 2" xfId="12896"/>
    <cellStyle name="40% - Accent1 2 4 7 2 2 2" xfId="23788"/>
    <cellStyle name="40% - Accent1 2 4 7 2 2 2 2" xfId="41666"/>
    <cellStyle name="40% - Accent1 2 4 7 2 2 3" xfId="32729"/>
    <cellStyle name="40% - Accent1 2 4 7 2 2 4" xfId="56292"/>
    <cellStyle name="40% - Accent1 2 4 7 2 3" xfId="15115"/>
    <cellStyle name="40% - Accent1 2 4 7 2 3 2" xfId="26007"/>
    <cellStyle name="40% - Accent1 2 4 7 2 3 2 2" xfId="43885"/>
    <cellStyle name="40% - Accent1 2 4 7 2 3 3" xfId="34948"/>
    <cellStyle name="40% - Accent1 2 4 7 2 4" xfId="17559"/>
    <cellStyle name="40% - Accent1 2 4 7 2 4 2" xfId="28226"/>
    <cellStyle name="40% - Accent1 2 4 7 2 4 2 2" xfId="46104"/>
    <cellStyle name="40% - Accent1 2 4 7 2 4 3" xfId="37167"/>
    <cellStyle name="40% - Accent1 2 4 7 2 5" xfId="21569"/>
    <cellStyle name="40% - Accent1 2 4 7 2 5 2" xfId="39447"/>
    <cellStyle name="40% - Accent1 2 4 7 2 6" xfId="30510"/>
    <cellStyle name="40% - Accent1 2 4 7 2 7" xfId="50958"/>
    <cellStyle name="40% - Accent1 2 4 7 3" xfId="9735"/>
    <cellStyle name="40% - Accent1 2 4 7 3 2" xfId="12163"/>
    <cellStyle name="40% - Accent1 2 4 7 3 2 2" xfId="23055"/>
    <cellStyle name="40% - Accent1 2 4 7 3 2 2 2" xfId="40933"/>
    <cellStyle name="40% - Accent1 2 4 7 3 2 3" xfId="31996"/>
    <cellStyle name="40% - Accent1 2 4 7 3 3" xfId="14382"/>
    <cellStyle name="40% - Accent1 2 4 7 3 3 2" xfId="25274"/>
    <cellStyle name="40% - Accent1 2 4 7 3 3 2 2" xfId="43152"/>
    <cellStyle name="40% - Accent1 2 4 7 3 3 3" xfId="34215"/>
    <cellStyle name="40% - Accent1 2 4 7 3 4" xfId="16826"/>
    <cellStyle name="40% - Accent1 2 4 7 3 4 2" xfId="27493"/>
    <cellStyle name="40% - Accent1 2 4 7 3 4 2 2" xfId="45371"/>
    <cellStyle name="40% - Accent1 2 4 7 3 4 3" xfId="36434"/>
    <cellStyle name="40% - Accent1 2 4 7 3 5" xfId="20836"/>
    <cellStyle name="40% - Accent1 2 4 7 3 5 2" xfId="38714"/>
    <cellStyle name="40% - Accent1 2 4 7 3 6" xfId="29777"/>
    <cellStyle name="40% - Accent1 2 4 7 3 7" xfId="53911"/>
    <cellStyle name="40% - Accent1 2 4 7 4" xfId="11213"/>
    <cellStyle name="40% - Accent1 2 4 7 4 2" xfId="22312"/>
    <cellStyle name="40% - Accent1 2 4 7 4 2 2" xfId="40190"/>
    <cellStyle name="40% - Accent1 2 4 7 4 3" xfId="31253"/>
    <cellStyle name="40% - Accent1 2 4 7 4 4" xfId="47801"/>
    <cellStyle name="40% - Accent1 2 4 7 5" xfId="13639"/>
    <cellStyle name="40% - Accent1 2 4 7 5 2" xfId="24531"/>
    <cellStyle name="40% - Accent1 2 4 7 5 2 2" xfId="42409"/>
    <cellStyle name="40% - Accent1 2 4 7 5 3" xfId="33472"/>
    <cellStyle name="40% - Accent1 2 4 7 6" xfId="15860"/>
    <cellStyle name="40% - Accent1 2 4 7 6 2" xfId="26750"/>
    <cellStyle name="40% - Accent1 2 4 7 6 2 2" xfId="44628"/>
    <cellStyle name="40% - Accent1 2 4 7 6 3" xfId="35691"/>
    <cellStyle name="40% - Accent1 2 4 7 7" xfId="20093"/>
    <cellStyle name="40% - Accent1 2 4 7 7 2" xfId="37971"/>
    <cellStyle name="40% - Accent1 2 4 7 8" xfId="29022"/>
    <cellStyle name="40% - Accent1 2 4 7 9" xfId="46983"/>
    <cellStyle name="40% - Accent1 2 4 8" xfId="5622"/>
    <cellStyle name="40% - Accent1 2 4 8 2" xfId="10469"/>
    <cellStyle name="40% - Accent1 2 4 8 2 2" xfId="12897"/>
    <cellStyle name="40% - Accent1 2 4 8 2 2 2" xfId="23789"/>
    <cellStyle name="40% - Accent1 2 4 8 2 2 2 2" xfId="41667"/>
    <cellStyle name="40% - Accent1 2 4 8 2 2 3" xfId="32730"/>
    <cellStyle name="40% - Accent1 2 4 8 2 2 4" xfId="56293"/>
    <cellStyle name="40% - Accent1 2 4 8 2 3" xfId="15116"/>
    <cellStyle name="40% - Accent1 2 4 8 2 3 2" xfId="26008"/>
    <cellStyle name="40% - Accent1 2 4 8 2 3 2 2" xfId="43886"/>
    <cellStyle name="40% - Accent1 2 4 8 2 3 3" xfId="34949"/>
    <cellStyle name="40% - Accent1 2 4 8 2 4" xfId="17560"/>
    <cellStyle name="40% - Accent1 2 4 8 2 4 2" xfId="28227"/>
    <cellStyle name="40% - Accent1 2 4 8 2 4 2 2" xfId="46105"/>
    <cellStyle name="40% - Accent1 2 4 8 2 4 3" xfId="37168"/>
    <cellStyle name="40% - Accent1 2 4 8 2 5" xfId="21570"/>
    <cellStyle name="40% - Accent1 2 4 8 2 5 2" xfId="39448"/>
    <cellStyle name="40% - Accent1 2 4 8 2 6" xfId="30511"/>
    <cellStyle name="40% - Accent1 2 4 8 2 7" xfId="50959"/>
    <cellStyle name="40% - Accent1 2 4 8 3" xfId="9736"/>
    <cellStyle name="40% - Accent1 2 4 8 3 2" xfId="12164"/>
    <cellStyle name="40% - Accent1 2 4 8 3 2 2" xfId="23056"/>
    <cellStyle name="40% - Accent1 2 4 8 3 2 2 2" xfId="40934"/>
    <cellStyle name="40% - Accent1 2 4 8 3 2 3" xfId="31997"/>
    <cellStyle name="40% - Accent1 2 4 8 3 3" xfId="14383"/>
    <cellStyle name="40% - Accent1 2 4 8 3 3 2" xfId="25275"/>
    <cellStyle name="40% - Accent1 2 4 8 3 3 2 2" xfId="43153"/>
    <cellStyle name="40% - Accent1 2 4 8 3 3 3" xfId="34216"/>
    <cellStyle name="40% - Accent1 2 4 8 3 4" xfId="16827"/>
    <cellStyle name="40% - Accent1 2 4 8 3 4 2" xfId="27494"/>
    <cellStyle name="40% - Accent1 2 4 8 3 4 2 2" xfId="45372"/>
    <cellStyle name="40% - Accent1 2 4 8 3 4 3" xfId="36435"/>
    <cellStyle name="40% - Accent1 2 4 8 3 5" xfId="20837"/>
    <cellStyle name="40% - Accent1 2 4 8 3 5 2" xfId="38715"/>
    <cellStyle name="40% - Accent1 2 4 8 3 6" xfId="29778"/>
    <cellStyle name="40% - Accent1 2 4 8 3 7" xfId="53912"/>
    <cellStyle name="40% - Accent1 2 4 8 4" xfId="11214"/>
    <cellStyle name="40% - Accent1 2 4 8 4 2" xfId="22313"/>
    <cellStyle name="40% - Accent1 2 4 8 4 2 2" xfId="40191"/>
    <cellStyle name="40% - Accent1 2 4 8 4 3" xfId="31254"/>
    <cellStyle name="40% - Accent1 2 4 8 4 4" xfId="47802"/>
    <cellStyle name="40% - Accent1 2 4 8 5" xfId="13640"/>
    <cellStyle name="40% - Accent1 2 4 8 5 2" xfId="24532"/>
    <cellStyle name="40% - Accent1 2 4 8 5 2 2" xfId="42410"/>
    <cellStyle name="40% - Accent1 2 4 8 5 3" xfId="33473"/>
    <cellStyle name="40% - Accent1 2 4 8 6" xfId="15861"/>
    <cellStyle name="40% - Accent1 2 4 8 6 2" xfId="26751"/>
    <cellStyle name="40% - Accent1 2 4 8 6 2 2" xfId="44629"/>
    <cellStyle name="40% - Accent1 2 4 8 6 3" xfId="35692"/>
    <cellStyle name="40% - Accent1 2 4 8 7" xfId="20094"/>
    <cellStyle name="40% - Accent1 2 4 8 7 2" xfId="37972"/>
    <cellStyle name="40% - Accent1 2 4 8 8" xfId="29023"/>
    <cellStyle name="40% - Accent1 2 4 8 9" xfId="46984"/>
    <cellStyle name="40% - Accent1 2 4 9" xfId="5623"/>
    <cellStyle name="40% - Accent1 2 4 9 2" xfId="10470"/>
    <cellStyle name="40% - Accent1 2 4 9 2 2" xfId="12898"/>
    <cellStyle name="40% - Accent1 2 4 9 2 2 2" xfId="23790"/>
    <cellStyle name="40% - Accent1 2 4 9 2 2 2 2" xfId="41668"/>
    <cellStyle name="40% - Accent1 2 4 9 2 2 3" xfId="32731"/>
    <cellStyle name="40% - Accent1 2 4 9 2 2 4" xfId="56294"/>
    <cellStyle name="40% - Accent1 2 4 9 2 3" xfId="15117"/>
    <cellStyle name="40% - Accent1 2 4 9 2 3 2" xfId="26009"/>
    <cellStyle name="40% - Accent1 2 4 9 2 3 2 2" xfId="43887"/>
    <cellStyle name="40% - Accent1 2 4 9 2 3 3" xfId="34950"/>
    <cellStyle name="40% - Accent1 2 4 9 2 4" xfId="17561"/>
    <cellStyle name="40% - Accent1 2 4 9 2 4 2" xfId="28228"/>
    <cellStyle name="40% - Accent1 2 4 9 2 4 2 2" xfId="46106"/>
    <cellStyle name="40% - Accent1 2 4 9 2 4 3" xfId="37169"/>
    <cellStyle name="40% - Accent1 2 4 9 2 5" xfId="21571"/>
    <cellStyle name="40% - Accent1 2 4 9 2 5 2" xfId="39449"/>
    <cellStyle name="40% - Accent1 2 4 9 2 6" xfId="30512"/>
    <cellStyle name="40% - Accent1 2 4 9 2 7" xfId="50960"/>
    <cellStyle name="40% - Accent1 2 4 9 3" xfId="9737"/>
    <cellStyle name="40% - Accent1 2 4 9 3 2" xfId="12165"/>
    <cellStyle name="40% - Accent1 2 4 9 3 2 2" xfId="23057"/>
    <cellStyle name="40% - Accent1 2 4 9 3 2 2 2" xfId="40935"/>
    <cellStyle name="40% - Accent1 2 4 9 3 2 3" xfId="31998"/>
    <cellStyle name="40% - Accent1 2 4 9 3 3" xfId="14384"/>
    <cellStyle name="40% - Accent1 2 4 9 3 3 2" xfId="25276"/>
    <cellStyle name="40% - Accent1 2 4 9 3 3 2 2" xfId="43154"/>
    <cellStyle name="40% - Accent1 2 4 9 3 3 3" xfId="34217"/>
    <cellStyle name="40% - Accent1 2 4 9 3 4" xfId="16828"/>
    <cellStyle name="40% - Accent1 2 4 9 3 4 2" xfId="27495"/>
    <cellStyle name="40% - Accent1 2 4 9 3 4 2 2" xfId="45373"/>
    <cellStyle name="40% - Accent1 2 4 9 3 4 3" xfId="36436"/>
    <cellStyle name="40% - Accent1 2 4 9 3 5" xfId="20838"/>
    <cellStyle name="40% - Accent1 2 4 9 3 5 2" xfId="38716"/>
    <cellStyle name="40% - Accent1 2 4 9 3 6" xfId="29779"/>
    <cellStyle name="40% - Accent1 2 4 9 3 7" xfId="53913"/>
    <cellStyle name="40% - Accent1 2 4 9 4" xfId="11215"/>
    <cellStyle name="40% - Accent1 2 4 9 4 2" xfId="22314"/>
    <cellStyle name="40% - Accent1 2 4 9 4 2 2" xfId="40192"/>
    <cellStyle name="40% - Accent1 2 4 9 4 3" xfId="31255"/>
    <cellStyle name="40% - Accent1 2 4 9 4 4" xfId="47803"/>
    <cellStyle name="40% - Accent1 2 4 9 5" xfId="13641"/>
    <cellStyle name="40% - Accent1 2 4 9 5 2" xfId="24533"/>
    <cellStyle name="40% - Accent1 2 4 9 5 2 2" xfId="42411"/>
    <cellStyle name="40% - Accent1 2 4 9 5 3" xfId="33474"/>
    <cellStyle name="40% - Accent1 2 4 9 6" xfId="15862"/>
    <cellStyle name="40% - Accent1 2 4 9 6 2" xfId="26752"/>
    <cellStyle name="40% - Accent1 2 4 9 6 2 2" xfId="44630"/>
    <cellStyle name="40% - Accent1 2 4 9 6 3" xfId="35693"/>
    <cellStyle name="40% - Accent1 2 4 9 7" xfId="20095"/>
    <cellStyle name="40% - Accent1 2 4 9 7 2" xfId="37973"/>
    <cellStyle name="40% - Accent1 2 4 9 8" xfId="29024"/>
    <cellStyle name="40% - Accent1 2 4 9 9" xfId="46985"/>
    <cellStyle name="40% - Accent1 2 5" xfId="5624"/>
    <cellStyle name="40% - Accent1 2 5 10" xfId="10471"/>
    <cellStyle name="40% - Accent1 2 5 10 2" xfId="12899"/>
    <cellStyle name="40% - Accent1 2 5 10 2 2" xfId="23791"/>
    <cellStyle name="40% - Accent1 2 5 10 2 2 2" xfId="41669"/>
    <cellStyle name="40% - Accent1 2 5 10 2 3" xfId="32732"/>
    <cellStyle name="40% - Accent1 2 5 10 2 4" xfId="56295"/>
    <cellStyle name="40% - Accent1 2 5 10 3" xfId="15118"/>
    <cellStyle name="40% - Accent1 2 5 10 3 2" xfId="26010"/>
    <cellStyle name="40% - Accent1 2 5 10 3 2 2" xfId="43888"/>
    <cellStyle name="40% - Accent1 2 5 10 3 3" xfId="34951"/>
    <cellStyle name="40% - Accent1 2 5 10 4" xfId="17562"/>
    <cellStyle name="40% - Accent1 2 5 10 4 2" xfId="28229"/>
    <cellStyle name="40% - Accent1 2 5 10 4 2 2" xfId="46107"/>
    <cellStyle name="40% - Accent1 2 5 10 4 3" xfId="37170"/>
    <cellStyle name="40% - Accent1 2 5 10 5" xfId="21572"/>
    <cellStyle name="40% - Accent1 2 5 10 5 2" xfId="39450"/>
    <cellStyle name="40% - Accent1 2 5 10 6" xfId="30513"/>
    <cellStyle name="40% - Accent1 2 5 10 7" xfId="50961"/>
    <cellStyle name="40% - Accent1 2 5 11" xfId="9738"/>
    <cellStyle name="40% - Accent1 2 5 11 2" xfId="12166"/>
    <cellStyle name="40% - Accent1 2 5 11 2 2" xfId="23058"/>
    <cellStyle name="40% - Accent1 2 5 11 2 2 2" xfId="40936"/>
    <cellStyle name="40% - Accent1 2 5 11 2 3" xfId="31999"/>
    <cellStyle name="40% - Accent1 2 5 11 3" xfId="14385"/>
    <cellStyle name="40% - Accent1 2 5 11 3 2" xfId="25277"/>
    <cellStyle name="40% - Accent1 2 5 11 3 2 2" xfId="43155"/>
    <cellStyle name="40% - Accent1 2 5 11 3 3" xfId="34218"/>
    <cellStyle name="40% - Accent1 2 5 11 4" xfId="16829"/>
    <cellStyle name="40% - Accent1 2 5 11 4 2" xfId="27496"/>
    <cellStyle name="40% - Accent1 2 5 11 4 2 2" xfId="45374"/>
    <cellStyle name="40% - Accent1 2 5 11 4 3" xfId="36437"/>
    <cellStyle name="40% - Accent1 2 5 11 5" xfId="20839"/>
    <cellStyle name="40% - Accent1 2 5 11 5 2" xfId="38717"/>
    <cellStyle name="40% - Accent1 2 5 11 6" xfId="29780"/>
    <cellStyle name="40% - Accent1 2 5 11 7" xfId="53914"/>
    <cellStyle name="40% - Accent1 2 5 12" xfId="11216"/>
    <cellStyle name="40% - Accent1 2 5 12 2" xfId="22315"/>
    <cellStyle name="40% - Accent1 2 5 12 2 2" xfId="40193"/>
    <cellStyle name="40% - Accent1 2 5 12 3" xfId="31256"/>
    <cellStyle name="40% - Accent1 2 5 12 4" xfId="47804"/>
    <cellStyle name="40% - Accent1 2 5 13" xfId="13642"/>
    <cellStyle name="40% - Accent1 2 5 13 2" xfId="24534"/>
    <cellStyle name="40% - Accent1 2 5 13 2 2" xfId="42412"/>
    <cellStyle name="40% - Accent1 2 5 13 3" xfId="33475"/>
    <cellStyle name="40% - Accent1 2 5 14" xfId="15863"/>
    <cellStyle name="40% - Accent1 2 5 14 2" xfId="26753"/>
    <cellStyle name="40% - Accent1 2 5 14 2 2" xfId="44631"/>
    <cellStyle name="40% - Accent1 2 5 14 3" xfId="35694"/>
    <cellStyle name="40% - Accent1 2 5 15" xfId="20096"/>
    <cellStyle name="40% - Accent1 2 5 15 2" xfId="37974"/>
    <cellStyle name="40% - Accent1 2 5 16" xfId="29025"/>
    <cellStyle name="40% - Accent1 2 5 17" xfId="46986"/>
    <cellStyle name="40% - Accent1 2 5 2" xfId="5625"/>
    <cellStyle name="40% - Accent1 2 5 2 2" xfId="10472"/>
    <cellStyle name="40% - Accent1 2 5 2 2 2" xfId="12900"/>
    <cellStyle name="40% - Accent1 2 5 2 2 2 2" xfId="23792"/>
    <cellStyle name="40% - Accent1 2 5 2 2 2 2 2" xfId="41670"/>
    <cellStyle name="40% - Accent1 2 5 2 2 2 3" xfId="32733"/>
    <cellStyle name="40% - Accent1 2 5 2 2 2 4" xfId="56296"/>
    <cellStyle name="40% - Accent1 2 5 2 2 3" xfId="15119"/>
    <cellStyle name="40% - Accent1 2 5 2 2 3 2" xfId="26011"/>
    <cellStyle name="40% - Accent1 2 5 2 2 3 2 2" xfId="43889"/>
    <cellStyle name="40% - Accent1 2 5 2 2 3 3" xfId="34952"/>
    <cellStyle name="40% - Accent1 2 5 2 2 4" xfId="17563"/>
    <cellStyle name="40% - Accent1 2 5 2 2 4 2" xfId="28230"/>
    <cellStyle name="40% - Accent1 2 5 2 2 4 2 2" xfId="46108"/>
    <cellStyle name="40% - Accent1 2 5 2 2 4 3" xfId="37171"/>
    <cellStyle name="40% - Accent1 2 5 2 2 5" xfId="21573"/>
    <cellStyle name="40% - Accent1 2 5 2 2 5 2" xfId="39451"/>
    <cellStyle name="40% - Accent1 2 5 2 2 6" xfId="30514"/>
    <cellStyle name="40% - Accent1 2 5 2 2 7" xfId="50962"/>
    <cellStyle name="40% - Accent1 2 5 2 3" xfId="9739"/>
    <cellStyle name="40% - Accent1 2 5 2 3 2" xfId="12167"/>
    <cellStyle name="40% - Accent1 2 5 2 3 2 2" xfId="23059"/>
    <cellStyle name="40% - Accent1 2 5 2 3 2 2 2" xfId="40937"/>
    <cellStyle name="40% - Accent1 2 5 2 3 2 3" xfId="32000"/>
    <cellStyle name="40% - Accent1 2 5 2 3 3" xfId="14386"/>
    <cellStyle name="40% - Accent1 2 5 2 3 3 2" xfId="25278"/>
    <cellStyle name="40% - Accent1 2 5 2 3 3 2 2" xfId="43156"/>
    <cellStyle name="40% - Accent1 2 5 2 3 3 3" xfId="34219"/>
    <cellStyle name="40% - Accent1 2 5 2 3 4" xfId="16830"/>
    <cellStyle name="40% - Accent1 2 5 2 3 4 2" xfId="27497"/>
    <cellStyle name="40% - Accent1 2 5 2 3 4 2 2" xfId="45375"/>
    <cellStyle name="40% - Accent1 2 5 2 3 4 3" xfId="36438"/>
    <cellStyle name="40% - Accent1 2 5 2 3 5" xfId="20840"/>
    <cellStyle name="40% - Accent1 2 5 2 3 5 2" xfId="38718"/>
    <cellStyle name="40% - Accent1 2 5 2 3 6" xfId="29781"/>
    <cellStyle name="40% - Accent1 2 5 2 3 7" xfId="53915"/>
    <cellStyle name="40% - Accent1 2 5 2 4" xfId="11217"/>
    <cellStyle name="40% - Accent1 2 5 2 4 2" xfId="22316"/>
    <cellStyle name="40% - Accent1 2 5 2 4 2 2" xfId="40194"/>
    <cellStyle name="40% - Accent1 2 5 2 4 3" xfId="31257"/>
    <cellStyle name="40% - Accent1 2 5 2 4 4" xfId="47805"/>
    <cellStyle name="40% - Accent1 2 5 2 5" xfId="13643"/>
    <cellStyle name="40% - Accent1 2 5 2 5 2" xfId="24535"/>
    <cellStyle name="40% - Accent1 2 5 2 5 2 2" xfId="42413"/>
    <cellStyle name="40% - Accent1 2 5 2 5 3" xfId="33476"/>
    <cellStyle name="40% - Accent1 2 5 2 6" xfId="15864"/>
    <cellStyle name="40% - Accent1 2 5 2 6 2" xfId="26754"/>
    <cellStyle name="40% - Accent1 2 5 2 6 2 2" xfId="44632"/>
    <cellStyle name="40% - Accent1 2 5 2 6 3" xfId="35695"/>
    <cellStyle name="40% - Accent1 2 5 2 7" xfId="20097"/>
    <cellStyle name="40% - Accent1 2 5 2 7 2" xfId="37975"/>
    <cellStyle name="40% - Accent1 2 5 2 8" xfId="29026"/>
    <cellStyle name="40% - Accent1 2 5 2 9" xfId="46987"/>
    <cellStyle name="40% - Accent1 2 5 3" xfId="5626"/>
    <cellStyle name="40% - Accent1 2 5 3 2" xfId="10473"/>
    <cellStyle name="40% - Accent1 2 5 3 2 2" xfId="12901"/>
    <cellStyle name="40% - Accent1 2 5 3 2 2 2" xfId="23793"/>
    <cellStyle name="40% - Accent1 2 5 3 2 2 2 2" xfId="41671"/>
    <cellStyle name="40% - Accent1 2 5 3 2 2 3" xfId="32734"/>
    <cellStyle name="40% - Accent1 2 5 3 2 2 4" xfId="56297"/>
    <cellStyle name="40% - Accent1 2 5 3 2 3" xfId="15120"/>
    <cellStyle name="40% - Accent1 2 5 3 2 3 2" xfId="26012"/>
    <cellStyle name="40% - Accent1 2 5 3 2 3 2 2" xfId="43890"/>
    <cellStyle name="40% - Accent1 2 5 3 2 3 3" xfId="34953"/>
    <cellStyle name="40% - Accent1 2 5 3 2 4" xfId="17564"/>
    <cellStyle name="40% - Accent1 2 5 3 2 4 2" xfId="28231"/>
    <cellStyle name="40% - Accent1 2 5 3 2 4 2 2" xfId="46109"/>
    <cellStyle name="40% - Accent1 2 5 3 2 4 3" xfId="37172"/>
    <cellStyle name="40% - Accent1 2 5 3 2 5" xfId="21574"/>
    <cellStyle name="40% - Accent1 2 5 3 2 5 2" xfId="39452"/>
    <cellStyle name="40% - Accent1 2 5 3 2 6" xfId="30515"/>
    <cellStyle name="40% - Accent1 2 5 3 2 7" xfId="50963"/>
    <cellStyle name="40% - Accent1 2 5 3 3" xfId="9740"/>
    <cellStyle name="40% - Accent1 2 5 3 3 2" xfId="12168"/>
    <cellStyle name="40% - Accent1 2 5 3 3 2 2" xfId="23060"/>
    <cellStyle name="40% - Accent1 2 5 3 3 2 2 2" xfId="40938"/>
    <cellStyle name="40% - Accent1 2 5 3 3 2 3" xfId="32001"/>
    <cellStyle name="40% - Accent1 2 5 3 3 3" xfId="14387"/>
    <cellStyle name="40% - Accent1 2 5 3 3 3 2" xfId="25279"/>
    <cellStyle name="40% - Accent1 2 5 3 3 3 2 2" xfId="43157"/>
    <cellStyle name="40% - Accent1 2 5 3 3 3 3" xfId="34220"/>
    <cellStyle name="40% - Accent1 2 5 3 3 4" xfId="16831"/>
    <cellStyle name="40% - Accent1 2 5 3 3 4 2" xfId="27498"/>
    <cellStyle name="40% - Accent1 2 5 3 3 4 2 2" xfId="45376"/>
    <cellStyle name="40% - Accent1 2 5 3 3 4 3" xfId="36439"/>
    <cellStyle name="40% - Accent1 2 5 3 3 5" xfId="20841"/>
    <cellStyle name="40% - Accent1 2 5 3 3 5 2" xfId="38719"/>
    <cellStyle name="40% - Accent1 2 5 3 3 6" xfId="29782"/>
    <cellStyle name="40% - Accent1 2 5 3 3 7" xfId="53916"/>
    <cellStyle name="40% - Accent1 2 5 3 4" xfId="11218"/>
    <cellStyle name="40% - Accent1 2 5 3 4 2" xfId="22317"/>
    <cellStyle name="40% - Accent1 2 5 3 4 2 2" xfId="40195"/>
    <cellStyle name="40% - Accent1 2 5 3 4 3" xfId="31258"/>
    <cellStyle name="40% - Accent1 2 5 3 4 4" xfId="47806"/>
    <cellStyle name="40% - Accent1 2 5 3 5" xfId="13644"/>
    <cellStyle name="40% - Accent1 2 5 3 5 2" xfId="24536"/>
    <cellStyle name="40% - Accent1 2 5 3 5 2 2" xfId="42414"/>
    <cellStyle name="40% - Accent1 2 5 3 5 3" xfId="33477"/>
    <cellStyle name="40% - Accent1 2 5 3 6" xfId="15865"/>
    <cellStyle name="40% - Accent1 2 5 3 6 2" xfId="26755"/>
    <cellStyle name="40% - Accent1 2 5 3 6 2 2" xfId="44633"/>
    <cellStyle name="40% - Accent1 2 5 3 6 3" xfId="35696"/>
    <cellStyle name="40% - Accent1 2 5 3 7" xfId="20098"/>
    <cellStyle name="40% - Accent1 2 5 3 7 2" xfId="37976"/>
    <cellStyle name="40% - Accent1 2 5 3 8" xfId="29027"/>
    <cellStyle name="40% - Accent1 2 5 3 9" xfId="46988"/>
    <cellStyle name="40% - Accent1 2 5 4" xfId="5627"/>
    <cellStyle name="40% - Accent1 2 5 4 2" xfId="10474"/>
    <cellStyle name="40% - Accent1 2 5 4 2 2" xfId="12902"/>
    <cellStyle name="40% - Accent1 2 5 4 2 2 2" xfId="23794"/>
    <cellStyle name="40% - Accent1 2 5 4 2 2 2 2" xfId="41672"/>
    <cellStyle name="40% - Accent1 2 5 4 2 2 3" xfId="32735"/>
    <cellStyle name="40% - Accent1 2 5 4 2 2 4" xfId="56298"/>
    <cellStyle name="40% - Accent1 2 5 4 2 3" xfId="15121"/>
    <cellStyle name="40% - Accent1 2 5 4 2 3 2" xfId="26013"/>
    <cellStyle name="40% - Accent1 2 5 4 2 3 2 2" xfId="43891"/>
    <cellStyle name="40% - Accent1 2 5 4 2 3 3" xfId="34954"/>
    <cellStyle name="40% - Accent1 2 5 4 2 4" xfId="17565"/>
    <cellStyle name="40% - Accent1 2 5 4 2 4 2" xfId="28232"/>
    <cellStyle name="40% - Accent1 2 5 4 2 4 2 2" xfId="46110"/>
    <cellStyle name="40% - Accent1 2 5 4 2 4 3" xfId="37173"/>
    <cellStyle name="40% - Accent1 2 5 4 2 5" xfId="21575"/>
    <cellStyle name="40% - Accent1 2 5 4 2 5 2" xfId="39453"/>
    <cellStyle name="40% - Accent1 2 5 4 2 6" xfId="30516"/>
    <cellStyle name="40% - Accent1 2 5 4 2 7" xfId="50964"/>
    <cellStyle name="40% - Accent1 2 5 4 3" xfId="9741"/>
    <cellStyle name="40% - Accent1 2 5 4 3 2" xfId="12169"/>
    <cellStyle name="40% - Accent1 2 5 4 3 2 2" xfId="23061"/>
    <cellStyle name="40% - Accent1 2 5 4 3 2 2 2" xfId="40939"/>
    <cellStyle name="40% - Accent1 2 5 4 3 2 3" xfId="32002"/>
    <cellStyle name="40% - Accent1 2 5 4 3 3" xfId="14388"/>
    <cellStyle name="40% - Accent1 2 5 4 3 3 2" xfId="25280"/>
    <cellStyle name="40% - Accent1 2 5 4 3 3 2 2" xfId="43158"/>
    <cellStyle name="40% - Accent1 2 5 4 3 3 3" xfId="34221"/>
    <cellStyle name="40% - Accent1 2 5 4 3 4" xfId="16832"/>
    <cellStyle name="40% - Accent1 2 5 4 3 4 2" xfId="27499"/>
    <cellStyle name="40% - Accent1 2 5 4 3 4 2 2" xfId="45377"/>
    <cellStyle name="40% - Accent1 2 5 4 3 4 3" xfId="36440"/>
    <cellStyle name="40% - Accent1 2 5 4 3 5" xfId="20842"/>
    <cellStyle name="40% - Accent1 2 5 4 3 5 2" xfId="38720"/>
    <cellStyle name="40% - Accent1 2 5 4 3 6" xfId="29783"/>
    <cellStyle name="40% - Accent1 2 5 4 3 7" xfId="53917"/>
    <cellStyle name="40% - Accent1 2 5 4 4" xfId="11219"/>
    <cellStyle name="40% - Accent1 2 5 4 4 2" xfId="22318"/>
    <cellStyle name="40% - Accent1 2 5 4 4 2 2" xfId="40196"/>
    <cellStyle name="40% - Accent1 2 5 4 4 3" xfId="31259"/>
    <cellStyle name="40% - Accent1 2 5 4 4 4" xfId="47807"/>
    <cellStyle name="40% - Accent1 2 5 4 5" xfId="13645"/>
    <cellStyle name="40% - Accent1 2 5 4 5 2" xfId="24537"/>
    <cellStyle name="40% - Accent1 2 5 4 5 2 2" xfId="42415"/>
    <cellStyle name="40% - Accent1 2 5 4 5 3" xfId="33478"/>
    <cellStyle name="40% - Accent1 2 5 4 6" xfId="15866"/>
    <cellStyle name="40% - Accent1 2 5 4 6 2" xfId="26756"/>
    <cellStyle name="40% - Accent1 2 5 4 6 2 2" xfId="44634"/>
    <cellStyle name="40% - Accent1 2 5 4 6 3" xfId="35697"/>
    <cellStyle name="40% - Accent1 2 5 4 7" xfId="20099"/>
    <cellStyle name="40% - Accent1 2 5 4 7 2" xfId="37977"/>
    <cellStyle name="40% - Accent1 2 5 4 8" xfId="29028"/>
    <cellStyle name="40% - Accent1 2 5 4 9" xfId="46989"/>
    <cellStyle name="40% - Accent1 2 5 5" xfId="5628"/>
    <cellStyle name="40% - Accent1 2 5 5 2" xfId="10475"/>
    <cellStyle name="40% - Accent1 2 5 5 2 2" xfId="12903"/>
    <cellStyle name="40% - Accent1 2 5 5 2 2 2" xfId="23795"/>
    <cellStyle name="40% - Accent1 2 5 5 2 2 2 2" xfId="41673"/>
    <cellStyle name="40% - Accent1 2 5 5 2 2 3" xfId="32736"/>
    <cellStyle name="40% - Accent1 2 5 5 2 2 4" xfId="56299"/>
    <cellStyle name="40% - Accent1 2 5 5 2 3" xfId="15122"/>
    <cellStyle name="40% - Accent1 2 5 5 2 3 2" xfId="26014"/>
    <cellStyle name="40% - Accent1 2 5 5 2 3 2 2" xfId="43892"/>
    <cellStyle name="40% - Accent1 2 5 5 2 3 3" xfId="34955"/>
    <cellStyle name="40% - Accent1 2 5 5 2 4" xfId="17566"/>
    <cellStyle name="40% - Accent1 2 5 5 2 4 2" xfId="28233"/>
    <cellStyle name="40% - Accent1 2 5 5 2 4 2 2" xfId="46111"/>
    <cellStyle name="40% - Accent1 2 5 5 2 4 3" xfId="37174"/>
    <cellStyle name="40% - Accent1 2 5 5 2 5" xfId="21576"/>
    <cellStyle name="40% - Accent1 2 5 5 2 5 2" xfId="39454"/>
    <cellStyle name="40% - Accent1 2 5 5 2 6" xfId="30517"/>
    <cellStyle name="40% - Accent1 2 5 5 2 7" xfId="50965"/>
    <cellStyle name="40% - Accent1 2 5 5 3" xfId="9742"/>
    <cellStyle name="40% - Accent1 2 5 5 3 2" xfId="12170"/>
    <cellStyle name="40% - Accent1 2 5 5 3 2 2" xfId="23062"/>
    <cellStyle name="40% - Accent1 2 5 5 3 2 2 2" xfId="40940"/>
    <cellStyle name="40% - Accent1 2 5 5 3 2 3" xfId="32003"/>
    <cellStyle name="40% - Accent1 2 5 5 3 3" xfId="14389"/>
    <cellStyle name="40% - Accent1 2 5 5 3 3 2" xfId="25281"/>
    <cellStyle name="40% - Accent1 2 5 5 3 3 2 2" xfId="43159"/>
    <cellStyle name="40% - Accent1 2 5 5 3 3 3" xfId="34222"/>
    <cellStyle name="40% - Accent1 2 5 5 3 4" xfId="16833"/>
    <cellStyle name="40% - Accent1 2 5 5 3 4 2" xfId="27500"/>
    <cellStyle name="40% - Accent1 2 5 5 3 4 2 2" xfId="45378"/>
    <cellStyle name="40% - Accent1 2 5 5 3 4 3" xfId="36441"/>
    <cellStyle name="40% - Accent1 2 5 5 3 5" xfId="20843"/>
    <cellStyle name="40% - Accent1 2 5 5 3 5 2" xfId="38721"/>
    <cellStyle name="40% - Accent1 2 5 5 3 6" xfId="29784"/>
    <cellStyle name="40% - Accent1 2 5 5 3 7" xfId="53918"/>
    <cellStyle name="40% - Accent1 2 5 5 4" xfId="11220"/>
    <cellStyle name="40% - Accent1 2 5 5 4 2" xfId="22319"/>
    <cellStyle name="40% - Accent1 2 5 5 4 2 2" xfId="40197"/>
    <cellStyle name="40% - Accent1 2 5 5 4 3" xfId="31260"/>
    <cellStyle name="40% - Accent1 2 5 5 4 4" xfId="47808"/>
    <cellStyle name="40% - Accent1 2 5 5 5" xfId="13646"/>
    <cellStyle name="40% - Accent1 2 5 5 5 2" xfId="24538"/>
    <cellStyle name="40% - Accent1 2 5 5 5 2 2" xfId="42416"/>
    <cellStyle name="40% - Accent1 2 5 5 5 3" xfId="33479"/>
    <cellStyle name="40% - Accent1 2 5 5 6" xfId="15867"/>
    <cellStyle name="40% - Accent1 2 5 5 6 2" xfId="26757"/>
    <cellStyle name="40% - Accent1 2 5 5 6 2 2" xfId="44635"/>
    <cellStyle name="40% - Accent1 2 5 5 6 3" xfId="35698"/>
    <cellStyle name="40% - Accent1 2 5 5 7" xfId="20100"/>
    <cellStyle name="40% - Accent1 2 5 5 7 2" xfId="37978"/>
    <cellStyle name="40% - Accent1 2 5 5 8" xfId="29029"/>
    <cellStyle name="40% - Accent1 2 5 5 9" xfId="46990"/>
    <cellStyle name="40% - Accent1 2 5 6" xfId="5629"/>
    <cellStyle name="40% - Accent1 2 5 6 2" xfId="10476"/>
    <cellStyle name="40% - Accent1 2 5 6 2 2" xfId="12904"/>
    <cellStyle name="40% - Accent1 2 5 6 2 2 2" xfId="23796"/>
    <cellStyle name="40% - Accent1 2 5 6 2 2 2 2" xfId="41674"/>
    <cellStyle name="40% - Accent1 2 5 6 2 2 3" xfId="32737"/>
    <cellStyle name="40% - Accent1 2 5 6 2 2 4" xfId="56300"/>
    <cellStyle name="40% - Accent1 2 5 6 2 3" xfId="15123"/>
    <cellStyle name="40% - Accent1 2 5 6 2 3 2" xfId="26015"/>
    <cellStyle name="40% - Accent1 2 5 6 2 3 2 2" xfId="43893"/>
    <cellStyle name="40% - Accent1 2 5 6 2 3 3" xfId="34956"/>
    <cellStyle name="40% - Accent1 2 5 6 2 4" xfId="17567"/>
    <cellStyle name="40% - Accent1 2 5 6 2 4 2" xfId="28234"/>
    <cellStyle name="40% - Accent1 2 5 6 2 4 2 2" xfId="46112"/>
    <cellStyle name="40% - Accent1 2 5 6 2 4 3" xfId="37175"/>
    <cellStyle name="40% - Accent1 2 5 6 2 5" xfId="21577"/>
    <cellStyle name="40% - Accent1 2 5 6 2 5 2" xfId="39455"/>
    <cellStyle name="40% - Accent1 2 5 6 2 6" xfId="30518"/>
    <cellStyle name="40% - Accent1 2 5 6 2 7" xfId="50966"/>
    <cellStyle name="40% - Accent1 2 5 6 3" xfId="9743"/>
    <cellStyle name="40% - Accent1 2 5 6 3 2" xfId="12171"/>
    <cellStyle name="40% - Accent1 2 5 6 3 2 2" xfId="23063"/>
    <cellStyle name="40% - Accent1 2 5 6 3 2 2 2" xfId="40941"/>
    <cellStyle name="40% - Accent1 2 5 6 3 2 3" xfId="32004"/>
    <cellStyle name="40% - Accent1 2 5 6 3 3" xfId="14390"/>
    <cellStyle name="40% - Accent1 2 5 6 3 3 2" xfId="25282"/>
    <cellStyle name="40% - Accent1 2 5 6 3 3 2 2" xfId="43160"/>
    <cellStyle name="40% - Accent1 2 5 6 3 3 3" xfId="34223"/>
    <cellStyle name="40% - Accent1 2 5 6 3 4" xfId="16834"/>
    <cellStyle name="40% - Accent1 2 5 6 3 4 2" xfId="27501"/>
    <cellStyle name="40% - Accent1 2 5 6 3 4 2 2" xfId="45379"/>
    <cellStyle name="40% - Accent1 2 5 6 3 4 3" xfId="36442"/>
    <cellStyle name="40% - Accent1 2 5 6 3 5" xfId="20844"/>
    <cellStyle name="40% - Accent1 2 5 6 3 5 2" xfId="38722"/>
    <cellStyle name="40% - Accent1 2 5 6 3 6" xfId="29785"/>
    <cellStyle name="40% - Accent1 2 5 6 3 7" xfId="53919"/>
    <cellStyle name="40% - Accent1 2 5 6 4" xfId="11221"/>
    <cellStyle name="40% - Accent1 2 5 6 4 2" xfId="22320"/>
    <cellStyle name="40% - Accent1 2 5 6 4 2 2" xfId="40198"/>
    <cellStyle name="40% - Accent1 2 5 6 4 3" xfId="31261"/>
    <cellStyle name="40% - Accent1 2 5 6 4 4" xfId="47809"/>
    <cellStyle name="40% - Accent1 2 5 6 5" xfId="13647"/>
    <cellStyle name="40% - Accent1 2 5 6 5 2" xfId="24539"/>
    <cellStyle name="40% - Accent1 2 5 6 5 2 2" xfId="42417"/>
    <cellStyle name="40% - Accent1 2 5 6 5 3" xfId="33480"/>
    <cellStyle name="40% - Accent1 2 5 6 6" xfId="15868"/>
    <cellStyle name="40% - Accent1 2 5 6 6 2" xfId="26758"/>
    <cellStyle name="40% - Accent1 2 5 6 6 2 2" xfId="44636"/>
    <cellStyle name="40% - Accent1 2 5 6 6 3" xfId="35699"/>
    <cellStyle name="40% - Accent1 2 5 6 7" xfId="20101"/>
    <cellStyle name="40% - Accent1 2 5 6 7 2" xfId="37979"/>
    <cellStyle name="40% - Accent1 2 5 6 8" xfId="29030"/>
    <cellStyle name="40% - Accent1 2 5 6 9" xfId="46991"/>
    <cellStyle name="40% - Accent1 2 5 7" xfId="5630"/>
    <cellStyle name="40% - Accent1 2 5 7 2" xfId="10477"/>
    <cellStyle name="40% - Accent1 2 5 7 2 2" xfId="12905"/>
    <cellStyle name="40% - Accent1 2 5 7 2 2 2" xfId="23797"/>
    <cellStyle name="40% - Accent1 2 5 7 2 2 2 2" xfId="41675"/>
    <cellStyle name="40% - Accent1 2 5 7 2 2 3" xfId="32738"/>
    <cellStyle name="40% - Accent1 2 5 7 2 2 4" xfId="56301"/>
    <cellStyle name="40% - Accent1 2 5 7 2 3" xfId="15124"/>
    <cellStyle name="40% - Accent1 2 5 7 2 3 2" xfId="26016"/>
    <cellStyle name="40% - Accent1 2 5 7 2 3 2 2" xfId="43894"/>
    <cellStyle name="40% - Accent1 2 5 7 2 3 3" xfId="34957"/>
    <cellStyle name="40% - Accent1 2 5 7 2 4" xfId="17568"/>
    <cellStyle name="40% - Accent1 2 5 7 2 4 2" xfId="28235"/>
    <cellStyle name="40% - Accent1 2 5 7 2 4 2 2" xfId="46113"/>
    <cellStyle name="40% - Accent1 2 5 7 2 4 3" xfId="37176"/>
    <cellStyle name="40% - Accent1 2 5 7 2 5" xfId="21578"/>
    <cellStyle name="40% - Accent1 2 5 7 2 5 2" xfId="39456"/>
    <cellStyle name="40% - Accent1 2 5 7 2 6" xfId="30519"/>
    <cellStyle name="40% - Accent1 2 5 7 2 7" xfId="50967"/>
    <cellStyle name="40% - Accent1 2 5 7 3" xfId="9744"/>
    <cellStyle name="40% - Accent1 2 5 7 3 2" xfId="12172"/>
    <cellStyle name="40% - Accent1 2 5 7 3 2 2" xfId="23064"/>
    <cellStyle name="40% - Accent1 2 5 7 3 2 2 2" xfId="40942"/>
    <cellStyle name="40% - Accent1 2 5 7 3 2 3" xfId="32005"/>
    <cellStyle name="40% - Accent1 2 5 7 3 3" xfId="14391"/>
    <cellStyle name="40% - Accent1 2 5 7 3 3 2" xfId="25283"/>
    <cellStyle name="40% - Accent1 2 5 7 3 3 2 2" xfId="43161"/>
    <cellStyle name="40% - Accent1 2 5 7 3 3 3" xfId="34224"/>
    <cellStyle name="40% - Accent1 2 5 7 3 4" xfId="16835"/>
    <cellStyle name="40% - Accent1 2 5 7 3 4 2" xfId="27502"/>
    <cellStyle name="40% - Accent1 2 5 7 3 4 2 2" xfId="45380"/>
    <cellStyle name="40% - Accent1 2 5 7 3 4 3" xfId="36443"/>
    <cellStyle name="40% - Accent1 2 5 7 3 5" xfId="20845"/>
    <cellStyle name="40% - Accent1 2 5 7 3 5 2" xfId="38723"/>
    <cellStyle name="40% - Accent1 2 5 7 3 6" xfId="29786"/>
    <cellStyle name="40% - Accent1 2 5 7 3 7" xfId="53920"/>
    <cellStyle name="40% - Accent1 2 5 7 4" xfId="11222"/>
    <cellStyle name="40% - Accent1 2 5 7 4 2" xfId="22321"/>
    <cellStyle name="40% - Accent1 2 5 7 4 2 2" xfId="40199"/>
    <cellStyle name="40% - Accent1 2 5 7 4 3" xfId="31262"/>
    <cellStyle name="40% - Accent1 2 5 7 4 4" xfId="47810"/>
    <cellStyle name="40% - Accent1 2 5 7 5" xfId="13648"/>
    <cellStyle name="40% - Accent1 2 5 7 5 2" xfId="24540"/>
    <cellStyle name="40% - Accent1 2 5 7 5 2 2" xfId="42418"/>
    <cellStyle name="40% - Accent1 2 5 7 5 3" xfId="33481"/>
    <cellStyle name="40% - Accent1 2 5 7 6" xfId="15869"/>
    <cellStyle name="40% - Accent1 2 5 7 6 2" xfId="26759"/>
    <cellStyle name="40% - Accent1 2 5 7 6 2 2" xfId="44637"/>
    <cellStyle name="40% - Accent1 2 5 7 6 3" xfId="35700"/>
    <cellStyle name="40% - Accent1 2 5 7 7" xfId="20102"/>
    <cellStyle name="40% - Accent1 2 5 7 7 2" xfId="37980"/>
    <cellStyle name="40% - Accent1 2 5 7 8" xfId="29031"/>
    <cellStyle name="40% - Accent1 2 5 7 9" xfId="46992"/>
    <cellStyle name="40% - Accent1 2 5 8" xfId="5631"/>
    <cellStyle name="40% - Accent1 2 5 8 2" xfId="10478"/>
    <cellStyle name="40% - Accent1 2 5 8 2 2" xfId="12906"/>
    <cellStyle name="40% - Accent1 2 5 8 2 2 2" xfId="23798"/>
    <cellStyle name="40% - Accent1 2 5 8 2 2 2 2" xfId="41676"/>
    <cellStyle name="40% - Accent1 2 5 8 2 2 3" xfId="32739"/>
    <cellStyle name="40% - Accent1 2 5 8 2 2 4" xfId="56302"/>
    <cellStyle name="40% - Accent1 2 5 8 2 3" xfId="15125"/>
    <cellStyle name="40% - Accent1 2 5 8 2 3 2" xfId="26017"/>
    <cellStyle name="40% - Accent1 2 5 8 2 3 2 2" xfId="43895"/>
    <cellStyle name="40% - Accent1 2 5 8 2 3 3" xfId="34958"/>
    <cellStyle name="40% - Accent1 2 5 8 2 4" xfId="17569"/>
    <cellStyle name="40% - Accent1 2 5 8 2 4 2" xfId="28236"/>
    <cellStyle name="40% - Accent1 2 5 8 2 4 2 2" xfId="46114"/>
    <cellStyle name="40% - Accent1 2 5 8 2 4 3" xfId="37177"/>
    <cellStyle name="40% - Accent1 2 5 8 2 5" xfId="21579"/>
    <cellStyle name="40% - Accent1 2 5 8 2 5 2" xfId="39457"/>
    <cellStyle name="40% - Accent1 2 5 8 2 6" xfId="30520"/>
    <cellStyle name="40% - Accent1 2 5 8 2 7" xfId="50968"/>
    <cellStyle name="40% - Accent1 2 5 8 3" xfId="9745"/>
    <cellStyle name="40% - Accent1 2 5 8 3 2" xfId="12173"/>
    <cellStyle name="40% - Accent1 2 5 8 3 2 2" xfId="23065"/>
    <cellStyle name="40% - Accent1 2 5 8 3 2 2 2" xfId="40943"/>
    <cellStyle name="40% - Accent1 2 5 8 3 2 3" xfId="32006"/>
    <cellStyle name="40% - Accent1 2 5 8 3 3" xfId="14392"/>
    <cellStyle name="40% - Accent1 2 5 8 3 3 2" xfId="25284"/>
    <cellStyle name="40% - Accent1 2 5 8 3 3 2 2" xfId="43162"/>
    <cellStyle name="40% - Accent1 2 5 8 3 3 3" xfId="34225"/>
    <cellStyle name="40% - Accent1 2 5 8 3 4" xfId="16836"/>
    <cellStyle name="40% - Accent1 2 5 8 3 4 2" xfId="27503"/>
    <cellStyle name="40% - Accent1 2 5 8 3 4 2 2" xfId="45381"/>
    <cellStyle name="40% - Accent1 2 5 8 3 4 3" xfId="36444"/>
    <cellStyle name="40% - Accent1 2 5 8 3 5" xfId="20846"/>
    <cellStyle name="40% - Accent1 2 5 8 3 5 2" xfId="38724"/>
    <cellStyle name="40% - Accent1 2 5 8 3 6" xfId="29787"/>
    <cellStyle name="40% - Accent1 2 5 8 3 7" xfId="53921"/>
    <cellStyle name="40% - Accent1 2 5 8 4" xfId="11223"/>
    <cellStyle name="40% - Accent1 2 5 8 4 2" xfId="22322"/>
    <cellStyle name="40% - Accent1 2 5 8 4 2 2" xfId="40200"/>
    <cellStyle name="40% - Accent1 2 5 8 4 3" xfId="31263"/>
    <cellStyle name="40% - Accent1 2 5 8 4 4" xfId="47811"/>
    <cellStyle name="40% - Accent1 2 5 8 5" xfId="13649"/>
    <cellStyle name="40% - Accent1 2 5 8 5 2" xfId="24541"/>
    <cellStyle name="40% - Accent1 2 5 8 5 2 2" xfId="42419"/>
    <cellStyle name="40% - Accent1 2 5 8 5 3" xfId="33482"/>
    <cellStyle name="40% - Accent1 2 5 8 6" xfId="15870"/>
    <cellStyle name="40% - Accent1 2 5 8 6 2" xfId="26760"/>
    <cellStyle name="40% - Accent1 2 5 8 6 2 2" xfId="44638"/>
    <cellStyle name="40% - Accent1 2 5 8 6 3" xfId="35701"/>
    <cellStyle name="40% - Accent1 2 5 8 7" xfId="20103"/>
    <cellStyle name="40% - Accent1 2 5 8 7 2" xfId="37981"/>
    <cellStyle name="40% - Accent1 2 5 8 8" xfId="29032"/>
    <cellStyle name="40% - Accent1 2 5 8 9" xfId="46993"/>
    <cellStyle name="40% - Accent1 2 5 9" xfId="5632"/>
    <cellStyle name="40% - Accent1 2 5 9 2" xfId="10479"/>
    <cellStyle name="40% - Accent1 2 5 9 2 2" xfId="12907"/>
    <cellStyle name="40% - Accent1 2 5 9 2 2 2" xfId="23799"/>
    <cellStyle name="40% - Accent1 2 5 9 2 2 2 2" xfId="41677"/>
    <cellStyle name="40% - Accent1 2 5 9 2 2 3" xfId="32740"/>
    <cellStyle name="40% - Accent1 2 5 9 2 2 4" xfId="56303"/>
    <cellStyle name="40% - Accent1 2 5 9 2 3" xfId="15126"/>
    <cellStyle name="40% - Accent1 2 5 9 2 3 2" xfId="26018"/>
    <cellStyle name="40% - Accent1 2 5 9 2 3 2 2" xfId="43896"/>
    <cellStyle name="40% - Accent1 2 5 9 2 3 3" xfId="34959"/>
    <cellStyle name="40% - Accent1 2 5 9 2 4" xfId="17570"/>
    <cellStyle name="40% - Accent1 2 5 9 2 4 2" xfId="28237"/>
    <cellStyle name="40% - Accent1 2 5 9 2 4 2 2" xfId="46115"/>
    <cellStyle name="40% - Accent1 2 5 9 2 4 3" xfId="37178"/>
    <cellStyle name="40% - Accent1 2 5 9 2 5" xfId="21580"/>
    <cellStyle name="40% - Accent1 2 5 9 2 5 2" xfId="39458"/>
    <cellStyle name="40% - Accent1 2 5 9 2 6" xfId="30521"/>
    <cellStyle name="40% - Accent1 2 5 9 2 7" xfId="50969"/>
    <cellStyle name="40% - Accent1 2 5 9 3" xfId="9746"/>
    <cellStyle name="40% - Accent1 2 5 9 3 2" xfId="12174"/>
    <cellStyle name="40% - Accent1 2 5 9 3 2 2" xfId="23066"/>
    <cellStyle name="40% - Accent1 2 5 9 3 2 2 2" xfId="40944"/>
    <cellStyle name="40% - Accent1 2 5 9 3 2 3" xfId="32007"/>
    <cellStyle name="40% - Accent1 2 5 9 3 3" xfId="14393"/>
    <cellStyle name="40% - Accent1 2 5 9 3 3 2" xfId="25285"/>
    <cellStyle name="40% - Accent1 2 5 9 3 3 2 2" xfId="43163"/>
    <cellStyle name="40% - Accent1 2 5 9 3 3 3" xfId="34226"/>
    <cellStyle name="40% - Accent1 2 5 9 3 4" xfId="16837"/>
    <cellStyle name="40% - Accent1 2 5 9 3 4 2" xfId="27504"/>
    <cellStyle name="40% - Accent1 2 5 9 3 4 2 2" xfId="45382"/>
    <cellStyle name="40% - Accent1 2 5 9 3 4 3" xfId="36445"/>
    <cellStyle name="40% - Accent1 2 5 9 3 5" xfId="20847"/>
    <cellStyle name="40% - Accent1 2 5 9 3 5 2" xfId="38725"/>
    <cellStyle name="40% - Accent1 2 5 9 3 6" xfId="29788"/>
    <cellStyle name="40% - Accent1 2 5 9 3 7" xfId="53922"/>
    <cellStyle name="40% - Accent1 2 5 9 4" xfId="11224"/>
    <cellStyle name="40% - Accent1 2 5 9 4 2" xfId="22323"/>
    <cellStyle name="40% - Accent1 2 5 9 4 2 2" xfId="40201"/>
    <cellStyle name="40% - Accent1 2 5 9 4 3" xfId="31264"/>
    <cellStyle name="40% - Accent1 2 5 9 4 4" xfId="47812"/>
    <cellStyle name="40% - Accent1 2 5 9 5" xfId="13650"/>
    <cellStyle name="40% - Accent1 2 5 9 5 2" xfId="24542"/>
    <cellStyle name="40% - Accent1 2 5 9 5 2 2" xfId="42420"/>
    <cellStyle name="40% - Accent1 2 5 9 5 3" xfId="33483"/>
    <cellStyle name="40% - Accent1 2 5 9 6" xfId="15871"/>
    <cellStyle name="40% - Accent1 2 5 9 6 2" xfId="26761"/>
    <cellStyle name="40% - Accent1 2 5 9 6 2 2" xfId="44639"/>
    <cellStyle name="40% - Accent1 2 5 9 6 3" xfId="35702"/>
    <cellStyle name="40% - Accent1 2 5 9 7" xfId="20104"/>
    <cellStyle name="40% - Accent1 2 5 9 7 2" xfId="37982"/>
    <cellStyle name="40% - Accent1 2 5 9 8" xfId="29033"/>
    <cellStyle name="40% - Accent1 2 5 9 9" xfId="46994"/>
    <cellStyle name="40% - Accent1 2 6" xfId="5633"/>
    <cellStyle name="40% - Accent1 2 6 10" xfId="15872"/>
    <cellStyle name="40% - Accent1 2 6 10 2" xfId="26762"/>
    <cellStyle name="40% - Accent1 2 6 10 2 2" xfId="44640"/>
    <cellStyle name="40% - Accent1 2 6 10 3" xfId="35703"/>
    <cellStyle name="40% - Accent1 2 6 11" xfId="20105"/>
    <cellStyle name="40% - Accent1 2 6 11 2" xfId="37983"/>
    <cellStyle name="40% - Accent1 2 6 12" xfId="29034"/>
    <cellStyle name="40% - Accent1 2 6 13" xfId="46995"/>
    <cellStyle name="40% - Accent1 2 6 2" xfId="5634"/>
    <cellStyle name="40% - Accent1 2 6 2 2" xfId="10481"/>
    <cellStyle name="40% - Accent1 2 6 2 2 2" xfId="12909"/>
    <cellStyle name="40% - Accent1 2 6 2 2 2 2" xfId="23801"/>
    <cellStyle name="40% - Accent1 2 6 2 2 2 2 2" xfId="41679"/>
    <cellStyle name="40% - Accent1 2 6 2 2 2 3" xfId="32742"/>
    <cellStyle name="40% - Accent1 2 6 2 2 2 4" xfId="56305"/>
    <cellStyle name="40% - Accent1 2 6 2 2 3" xfId="15128"/>
    <cellStyle name="40% - Accent1 2 6 2 2 3 2" xfId="26020"/>
    <cellStyle name="40% - Accent1 2 6 2 2 3 2 2" xfId="43898"/>
    <cellStyle name="40% - Accent1 2 6 2 2 3 3" xfId="34961"/>
    <cellStyle name="40% - Accent1 2 6 2 2 4" xfId="17572"/>
    <cellStyle name="40% - Accent1 2 6 2 2 4 2" xfId="28239"/>
    <cellStyle name="40% - Accent1 2 6 2 2 4 2 2" xfId="46117"/>
    <cellStyle name="40% - Accent1 2 6 2 2 4 3" xfId="37180"/>
    <cellStyle name="40% - Accent1 2 6 2 2 5" xfId="21582"/>
    <cellStyle name="40% - Accent1 2 6 2 2 5 2" xfId="39460"/>
    <cellStyle name="40% - Accent1 2 6 2 2 6" xfId="30523"/>
    <cellStyle name="40% - Accent1 2 6 2 2 7" xfId="50971"/>
    <cellStyle name="40% - Accent1 2 6 2 3" xfId="9748"/>
    <cellStyle name="40% - Accent1 2 6 2 3 2" xfId="12176"/>
    <cellStyle name="40% - Accent1 2 6 2 3 2 2" xfId="23068"/>
    <cellStyle name="40% - Accent1 2 6 2 3 2 2 2" xfId="40946"/>
    <cellStyle name="40% - Accent1 2 6 2 3 2 3" xfId="32009"/>
    <cellStyle name="40% - Accent1 2 6 2 3 3" xfId="14395"/>
    <cellStyle name="40% - Accent1 2 6 2 3 3 2" xfId="25287"/>
    <cellStyle name="40% - Accent1 2 6 2 3 3 2 2" xfId="43165"/>
    <cellStyle name="40% - Accent1 2 6 2 3 3 3" xfId="34228"/>
    <cellStyle name="40% - Accent1 2 6 2 3 4" xfId="16839"/>
    <cellStyle name="40% - Accent1 2 6 2 3 4 2" xfId="27506"/>
    <cellStyle name="40% - Accent1 2 6 2 3 4 2 2" xfId="45384"/>
    <cellStyle name="40% - Accent1 2 6 2 3 4 3" xfId="36447"/>
    <cellStyle name="40% - Accent1 2 6 2 3 5" xfId="20849"/>
    <cellStyle name="40% - Accent1 2 6 2 3 5 2" xfId="38727"/>
    <cellStyle name="40% - Accent1 2 6 2 3 6" xfId="29790"/>
    <cellStyle name="40% - Accent1 2 6 2 3 7" xfId="53924"/>
    <cellStyle name="40% - Accent1 2 6 2 4" xfId="11226"/>
    <cellStyle name="40% - Accent1 2 6 2 4 2" xfId="22325"/>
    <cellStyle name="40% - Accent1 2 6 2 4 2 2" xfId="40203"/>
    <cellStyle name="40% - Accent1 2 6 2 4 3" xfId="31266"/>
    <cellStyle name="40% - Accent1 2 6 2 4 4" xfId="47814"/>
    <cellStyle name="40% - Accent1 2 6 2 5" xfId="13652"/>
    <cellStyle name="40% - Accent1 2 6 2 5 2" xfId="24544"/>
    <cellStyle name="40% - Accent1 2 6 2 5 2 2" xfId="42422"/>
    <cellStyle name="40% - Accent1 2 6 2 5 3" xfId="33485"/>
    <cellStyle name="40% - Accent1 2 6 2 6" xfId="15873"/>
    <cellStyle name="40% - Accent1 2 6 2 6 2" xfId="26763"/>
    <cellStyle name="40% - Accent1 2 6 2 6 2 2" xfId="44641"/>
    <cellStyle name="40% - Accent1 2 6 2 6 3" xfId="35704"/>
    <cellStyle name="40% - Accent1 2 6 2 7" xfId="20106"/>
    <cellStyle name="40% - Accent1 2 6 2 7 2" xfId="37984"/>
    <cellStyle name="40% - Accent1 2 6 2 8" xfId="29035"/>
    <cellStyle name="40% - Accent1 2 6 2 9" xfId="46996"/>
    <cellStyle name="40% - Accent1 2 6 3" xfId="5635"/>
    <cellStyle name="40% - Accent1 2 6 3 2" xfId="10482"/>
    <cellStyle name="40% - Accent1 2 6 3 2 2" xfId="12910"/>
    <cellStyle name="40% - Accent1 2 6 3 2 2 2" xfId="23802"/>
    <cellStyle name="40% - Accent1 2 6 3 2 2 2 2" xfId="41680"/>
    <cellStyle name="40% - Accent1 2 6 3 2 2 3" xfId="32743"/>
    <cellStyle name="40% - Accent1 2 6 3 2 2 4" xfId="56306"/>
    <cellStyle name="40% - Accent1 2 6 3 2 3" xfId="15129"/>
    <cellStyle name="40% - Accent1 2 6 3 2 3 2" xfId="26021"/>
    <cellStyle name="40% - Accent1 2 6 3 2 3 2 2" xfId="43899"/>
    <cellStyle name="40% - Accent1 2 6 3 2 3 3" xfId="34962"/>
    <cellStyle name="40% - Accent1 2 6 3 2 4" xfId="17573"/>
    <cellStyle name="40% - Accent1 2 6 3 2 4 2" xfId="28240"/>
    <cellStyle name="40% - Accent1 2 6 3 2 4 2 2" xfId="46118"/>
    <cellStyle name="40% - Accent1 2 6 3 2 4 3" xfId="37181"/>
    <cellStyle name="40% - Accent1 2 6 3 2 5" xfId="21583"/>
    <cellStyle name="40% - Accent1 2 6 3 2 5 2" xfId="39461"/>
    <cellStyle name="40% - Accent1 2 6 3 2 6" xfId="30524"/>
    <cellStyle name="40% - Accent1 2 6 3 2 7" xfId="50972"/>
    <cellStyle name="40% - Accent1 2 6 3 3" xfId="9749"/>
    <cellStyle name="40% - Accent1 2 6 3 3 2" xfId="12177"/>
    <cellStyle name="40% - Accent1 2 6 3 3 2 2" xfId="23069"/>
    <cellStyle name="40% - Accent1 2 6 3 3 2 2 2" xfId="40947"/>
    <cellStyle name="40% - Accent1 2 6 3 3 2 3" xfId="32010"/>
    <cellStyle name="40% - Accent1 2 6 3 3 3" xfId="14396"/>
    <cellStyle name="40% - Accent1 2 6 3 3 3 2" xfId="25288"/>
    <cellStyle name="40% - Accent1 2 6 3 3 3 2 2" xfId="43166"/>
    <cellStyle name="40% - Accent1 2 6 3 3 3 3" xfId="34229"/>
    <cellStyle name="40% - Accent1 2 6 3 3 4" xfId="16840"/>
    <cellStyle name="40% - Accent1 2 6 3 3 4 2" xfId="27507"/>
    <cellStyle name="40% - Accent1 2 6 3 3 4 2 2" xfId="45385"/>
    <cellStyle name="40% - Accent1 2 6 3 3 4 3" xfId="36448"/>
    <cellStyle name="40% - Accent1 2 6 3 3 5" xfId="20850"/>
    <cellStyle name="40% - Accent1 2 6 3 3 5 2" xfId="38728"/>
    <cellStyle name="40% - Accent1 2 6 3 3 6" xfId="29791"/>
    <cellStyle name="40% - Accent1 2 6 3 3 7" xfId="53925"/>
    <cellStyle name="40% - Accent1 2 6 3 4" xfId="11227"/>
    <cellStyle name="40% - Accent1 2 6 3 4 2" xfId="22326"/>
    <cellStyle name="40% - Accent1 2 6 3 4 2 2" xfId="40204"/>
    <cellStyle name="40% - Accent1 2 6 3 4 3" xfId="31267"/>
    <cellStyle name="40% - Accent1 2 6 3 4 4" xfId="47815"/>
    <cellStyle name="40% - Accent1 2 6 3 5" xfId="13653"/>
    <cellStyle name="40% - Accent1 2 6 3 5 2" xfId="24545"/>
    <cellStyle name="40% - Accent1 2 6 3 5 2 2" xfId="42423"/>
    <cellStyle name="40% - Accent1 2 6 3 5 3" xfId="33486"/>
    <cellStyle name="40% - Accent1 2 6 3 6" xfId="15874"/>
    <cellStyle name="40% - Accent1 2 6 3 6 2" xfId="26764"/>
    <cellStyle name="40% - Accent1 2 6 3 6 2 2" xfId="44642"/>
    <cellStyle name="40% - Accent1 2 6 3 6 3" xfId="35705"/>
    <cellStyle name="40% - Accent1 2 6 3 7" xfId="20107"/>
    <cellStyle name="40% - Accent1 2 6 3 7 2" xfId="37985"/>
    <cellStyle name="40% - Accent1 2 6 3 8" xfId="29036"/>
    <cellStyle name="40% - Accent1 2 6 3 9" xfId="46997"/>
    <cellStyle name="40% - Accent1 2 6 4" xfId="5636"/>
    <cellStyle name="40% - Accent1 2 6 4 2" xfId="10483"/>
    <cellStyle name="40% - Accent1 2 6 4 2 2" xfId="12911"/>
    <cellStyle name="40% - Accent1 2 6 4 2 2 2" xfId="23803"/>
    <cellStyle name="40% - Accent1 2 6 4 2 2 2 2" xfId="41681"/>
    <cellStyle name="40% - Accent1 2 6 4 2 2 3" xfId="32744"/>
    <cellStyle name="40% - Accent1 2 6 4 2 2 4" xfId="56307"/>
    <cellStyle name="40% - Accent1 2 6 4 2 3" xfId="15130"/>
    <cellStyle name="40% - Accent1 2 6 4 2 3 2" xfId="26022"/>
    <cellStyle name="40% - Accent1 2 6 4 2 3 2 2" xfId="43900"/>
    <cellStyle name="40% - Accent1 2 6 4 2 3 3" xfId="34963"/>
    <cellStyle name="40% - Accent1 2 6 4 2 4" xfId="17574"/>
    <cellStyle name="40% - Accent1 2 6 4 2 4 2" xfId="28241"/>
    <cellStyle name="40% - Accent1 2 6 4 2 4 2 2" xfId="46119"/>
    <cellStyle name="40% - Accent1 2 6 4 2 4 3" xfId="37182"/>
    <cellStyle name="40% - Accent1 2 6 4 2 5" xfId="21584"/>
    <cellStyle name="40% - Accent1 2 6 4 2 5 2" xfId="39462"/>
    <cellStyle name="40% - Accent1 2 6 4 2 6" xfId="30525"/>
    <cellStyle name="40% - Accent1 2 6 4 2 7" xfId="50973"/>
    <cellStyle name="40% - Accent1 2 6 4 3" xfId="9750"/>
    <cellStyle name="40% - Accent1 2 6 4 3 2" xfId="12178"/>
    <cellStyle name="40% - Accent1 2 6 4 3 2 2" xfId="23070"/>
    <cellStyle name="40% - Accent1 2 6 4 3 2 2 2" xfId="40948"/>
    <cellStyle name="40% - Accent1 2 6 4 3 2 3" xfId="32011"/>
    <cellStyle name="40% - Accent1 2 6 4 3 3" xfId="14397"/>
    <cellStyle name="40% - Accent1 2 6 4 3 3 2" xfId="25289"/>
    <cellStyle name="40% - Accent1 2 6 4 3 3 2 2" xfId="43167"/>
    <cellStyle name="40% - Accent1 2 6 4 3 3 3" xfId="34230"/>
    <cellStyle name="40% - Accent1 2 6 4 3 4" xfId="16841"/>
    <cellStyle name="40% - Accent1 2 6 4 3 4 2" xfId="27508"/>
    <cellStyle name="40% - Accent1 2 6 4 3 4 2 2" xfId="45386"/>
    <cellStyle name="40% - Accent1 2 6 4 3 4 3" xfId="36449"/>
    <cellStyle name="40% - Accent1 2 6 4 3 5" xfId="20851"/>
    <cellStyle name="40% - Accent1 2 6 4 3 5 2" xfId="38729"/>
    <cellStyle name="40% - Accent1 2 6 4 3 6" xfId="29792"/>
    <cellStyle name="40% - Accent1 2 6 4 3 7" xfId="53926"/>
    <cellStyle name="40% - Accent1 2 6 4 4" xfId="11228"/>
    <cellStyle name="40% - Accent1 2 6 4 4 2" xfId="22327"/>
    <cellStyle name="40% - Accent1 2 6 4 4 2 2" xfId="40205"/>
    <cellStyle name="40% - Accent1 2 6 4 4 3" xfId="31268"/>
    <cellStyle name="40% - Accent1 2 6 4 4 4" xfId="47816"/>
    <cellStyle name="40% - Accent1 2 6 4 5" xfId="13654"/>
    <cellStyle name="40% - Accent1 2 6 4 5 2" xfId="24546"/>
    <cellStyle name="40% - Accent1 2 6 4 5 2 2" xfId="42424"/>
    <cellStyle name="40% - Accent1 2 6 4 5 3" xfId="33487"/>
    <cellStyle name="40% - Accent1 2 6 4 6" xfId="15875"/>
    <cellStyle name="40% - Accent1 2 6 4 6 2" xfId="26765"/>
    <cellStyle name="40% - Accent1 2 6 4 6 2 2" xfId="44643"/>
    <cellStyle name="40% - Accent1 2 6 4 6 3" xfId="35706"/>
    <cellStyle name="40% - Accent1 2 6 4 7" xfId="20108"/>
    <cellStyle name="40% - Accent1 2 6 4 7 2" xfId="37986"/>
    <cellStyle name="40% - Accent1 2 6 4 8" xfId="29037"/>
    <cellStyle name="40% - Accent1 2 6 4 9" xfId="46998"/>
    <cellStyle name="40% - Accent1 2 6 5" xfId="5637"/>
    <cellStyle name="40% - Accent1 2 6 5 2" xfId="10484"/>
    <cellStyle name="40% - Accent1 2 6 5 2 2" xfId="12912"/>
    <cellStyle name="40% - Accent1 2 6 5 2 2 2" xfId="23804"/>
    <cellStyle name="40% - Accent1 2 6 5 2 2 2 2" xfId="41682"/>
    <cellStyle name="40% - Accent1 2 6 5 2 2 3" xfId="32745"/>
    <cellStyle name="40% - Accent1 2 6 5 2 2 4" xfId="56308"/>
    <cellStyle name="40% - Accent1 2 6 5 2 3" xfId="15131"/>
    <cellStyle name="40% - Accent1 2 6 5 2 3 2" xfId="26023"/>
    <cellStyle name="40% - Accent1 2 6 5 2 3 2 2" xfId="43901"/>
    <cellStyle name="40% - Accent1 2 6 5 2 3 3" xfId="34964"/>
    <cellStyle name="40% - Accent1 2 6 5 2 4" xfId="17575"/>
    <cellStyle name="40% - Accent1 2 6 5 2 4 2" xfId="28242"/>
    <cellStyle name="40% - Accent1 2 6 5 2 4 2 2" xfId="46120"/>
    <cellStyle name="40% - Accent1 2 6 5 2 4 3" xfId="37183"/>
    <cellStyle name="40% - Accent1 2 6 5 2 5" xfId="21585"/>
    <cellStyle name="40% - Accent1 2 6 5 2 5 2" xfId="39463"/>
    <cellStyle name="40% - Accent1 2 6 5 2 6" xfId="30526"/>
    <cellStyle name="40% - Accent1 2 6 5 2 7" xfId="50974"/>
    <cellStyle name="40% - Accent1 2 6 5 3" xfId="9751"/>
    <cellStyle name="40% - Accent1 2 6 5 3 2" xfId="12179"/>
    <cellStyle name="40% - Accent1 2 6 5 3 2 2" xfId="23071"/>
    <cellStyle name="40% - Accent1 2 6 5 3 2 2 2" xfId="40949"/>
    <cellStyle name="40% - Accent1 2 6 5 3 2 3" xfId="32012"/>
    <cellStyle name="40% - Accent1 2 6 5 3 3" xfId="14398"/>
    <cellStyle name="40% - Accent1 2 6 5 3 3 2" xfId="25290"/>
    <cellStyle name="40% - Accent1 2 6 5 3 3 2 2" xfId="43168"/>
    <cellStyle name="40% - Accent1 2 6 5 3 3 3" xfId="34231"/>
    <cellStyle name="40% - Accent1 2 6 5 3 4" xfId="16842"/>
    <cellStyle name="40% - Accent1 2 6 5 3 4 2" xfId="27509"/>
    <cellStyle name="40% - Accent1 2 6 5 3 4 2 2" xfId="45387"/>
    <cellStyle name="40% - Accent1 2 6 5 3 4 3" xfId="36450"/>
    <cellStyle name="40% - Accent1 2 6 5 3 5" xfId="20852"/>
    <cellStyle name="40% - Accent1 2 6 5 3 5 2" xfId="38730"/>
    <cellStyle name="40% - Accent1 2 6 5 3 6" xfId="29793"/>
    <cellStyle name="40% - Accent1 2 6 5 3 7" xfId="53927"/>
    <cellStyle name="40% - Accent1 2 6 5 4" xfId="11229"/>
    <cellStyle name="40% - Accent1 2 6 5 4 2" xfId="22328"/>
    <cellStyle name="40% - Accent1 2 6 5 4 2 2" xfId="40206"/>
    <cellStyle name="40% - Accent1 2 6 5 4 3" xfId="31269"/>
    <cellStyle name="40% - Accent1 2 6 5 4 4" xfId="47817"/>
    <cellStyle name="40% - Accent1 2 6 5 5" xfId="13655"/>
    <cellStyle name="40% - Accent1 2 6 5 5 2" xfId="24547"/>
    <cellStyle name="40% - Accent1 2 6 5 5 2 2" xfId="42425"/>
    <cellStyle name="40% - Accent1 2 6 5 5 3" xfId="33488"/>
    <cellStyle name="40% - Accent1 2 6 5 6" xfId="15876"/>
    <cellStyle name="40% - Accent1 2 6 5 6 2" xfId="26766"/>
    <cellStyle name="40% - Accent1 2 6 5 6 2 2" xfId="44644"/>
    <cellStyle name="40% - Accent1 2 6 5 6 3" xfId="35707"/>
    <cellStyle name="40% - Accent1 2 6 5 7" xfId="20109"/>
    <cellStyle name="40% - Accent1 2 6 5 7 2" xfId="37987"/>
    <cellStyle name="40% - Accent1 2 6 5 8" xfId="29038"/>
    <cellStyle name="40% - Accent1 2 6 5 9" xfId="46999"/>
    <cellStyle name="40% - Accent1 2 6 6" xfId="10480"/>
    <cellStyle name="40% - Accent1 2 6 6 2" xfId="12908"/>
    <cellStyle name="40% - Accent1 2 6 6 2 2" xfId="23800"/>
    <cellStyle name="40% - Accent1 2 6 6 2 2 2" xfId="41678"/>
    <cellStyle name="40% - Accent1 2 6 6 2 3" xfId="32741"/>
    <cellStyle name="40% - Accent1 2 6 6 2 4" xfId="56304"/>
    <cellStyle name="40% - Accent1 2 6 6 3" xfId="15127"/>
    <cellStyle name="40% - Accent1 2 6 6 3 2" xfId="26019"/>
    <cellStyle name="40% - Accent1 2 6 6 3 2 2" xfId="43897"/>
    <cellStyle name="40% - Accent1 2 6 6 3 3" xfId="34960"/>
    <cellStyle name="40% - Accent1 2 6 6 4" xfId="17571"/>
    <cellStyle name="40% - Accent1 2 6 6 4 2" xfId="28238"/>
    <cellStyle name="40% - Accent1 2 6 6 4 2 2" xfId="46116"/>
    <cellStyle name="40% - Accent1 2 6 6 4 3" xfId="37179"/>
    <cellStyle name="40% - Accent1 2 6 6 5" xfId="21581"/>
    <cellStyle name="40% - Accent1 2 6 6 5 2" xfId="39459"/>
    <cellStyle name="40% - Accent1 2 6 6 6" xfId="30522"/>
    <cellStyle name="40% - Accent1 2 6 6 7" xfId="50970"/>
    <cellStyle name="40% - Accent1 2 6 7" xfId="9747"/>
    <cellStyle name="40% - Accent1 2 6 7 2" xfId="12175"/>
    <cellStyle name="40% - Accent1 2 6 7 2 2" xfId="23067"/>
    <cellStyle name="40% - Accent1 2 6 7 2 2 2" xfId="40945"/>
    <cellStyle name="40% - Accent1 2 6 7 2 3" xfId="32008"/>
    <cellStyle name="40% - Accent1 2 6 7 3" xfId="14394"/>
    <cellStyle name="40% - Accent1 2 6 7 3 2" xfId="25286"/>
    <cellStyle name="40% - Accent1 2 6 7 3 2 2" xfId="43164"/>
    <cellStyle name="40% - Accent1 2 6 7 3 3" xfId="34227"/>
    <cellStyle name="40% - Accent1 2 6 7 4" xfId="16838"/>
    <cellStyle name="40% - Accent1 2 6 7 4 2" xfId="27505"/>
    <cellStyle name="40% - Accent1 2 6 7 4 2 2" xfId="45383"/>
    <cellStyle name="40% - Accent1 2 6 7 4 3" xfId="36446"/>
    <cellStyle name="40% - Accent1 2 6 7 5" xfId="20848"/>
    <cellStyle name="40% - Accent1 2 6 7 5 2" xfId="38726"/>
    <cellStyle name="40% - Accent1 2 6 7 6" xfId="29789"/>
    <cellStyle name="40% - Accent1 2 6 7 7" xfId="53923"/>
    <cellStyle name="40% - Accent1 2 6 8" xfId="11225"/>
    <cellStyle name="40% - Accent1 2 6 8 2" xfId="22324"/>
    <cellStyle name="40% - Accent1 2 6 8 2 2" xfId="40202"/>
    <cellStyle name="40% - Accent1 2 6 8 3" xfId="31265"/>
    <cellStyle name="40% - Accent1 2 6 8 4" xfId="47813"/>
    <cellStyle name="40% - Accent1 2 6 9" xfId="13651"/>
    <cellStyle name="40% - Accent1 2 6 9 2" xfId="24543"/>
    <cellStyle name="40% - Accent1 2 6 9 2 2" xfId="42421"/>
    <cellStyle name="40% - Accent1 2 6 9 3" xfId="33484"/>
    <cellStyle name="40% - Accent1 2 7" xfId="5638"/>
    <cellStyle name="40% - Accent1 2 7 2" xfId="10485"/>
    <cellStyle name="40% - Accent1 2 7 2 2" xfId="12913"/>
    <cellStyle name="40% - Accent1 2 7 2 2 2" xfId="23805"/>
    <cellStyle name="40% - Accent1 2 7 2 2 2 2" xfId="41683"/>
    <cellStyle name="40% - Accent1 2 7 2 2 3" xfId="32746"/>
    <cellStyle name="40% - Accent1 2 7 2 2 4" xfId="56309"/>
    <cellStyle name="40% - Accent1 2 7 2 3" xfId="15132"/>
    <cellStyle name="40% - Accent1 2 7 2 3 2" xfId="26024"/>
    <cellStyle name="40% - Accent1 2 7 2 3 2 2" xfId="43902"/>
    <cellStyle name="40% - Accent1 2 7 2 3 3" xfId="34965"/>
    <cellStyle name="40% - Accent1 2 7 2 4" xfId="17576"/>
    <cellStyle name="40% - Accent1 2 7 2 4 2" xfId="28243"/>
    <cellStyle name="40% - Accent1 2 7 2 4 2 2" xfId="46121"/>
    <cellStyle name="40% - Accent1 2 7 2 4 3" xfId="37184"/>
    <cellStyle name="40% - Accent1 2 7 2 5" xfId="21586"/>
    <cellStyle name="40% - Accent1 2 7 2 5 2" xfId="39464"/>
    <cellStyle name="40% - Accent1 2 7 2 6" xfId="30527"/>
    <cellStyle name="40% - Accent1 2 7 2 7" xfId="50975"/>
    <cellStyle name="40% - Accent1 2 7 3" xfId="9752"/>
    <cellStyle name="40% - Accent1 2 7 3 2" xfId="12180"/>
    <cellStyle name="40% - Accent1 2 7 3 2 2" xfId="23072"/>
    <cellStyle name="40% - Accent1 2 7 3 2 2 2" xfId="40950"/>
    <cellStyle name="40% - Accent1 2 7 3 2 3" xfId="32013"/>
    <cellStyle name="40% - Accent1 2 7 3 3" xfId="14399"/>
    <cellStyle name="40% - Accent1 2 7 3 3 2" xfId="25291"/>
    <cellStyle name="40% - Accent1 2 7 3 3 2 2" xfId="43169"/>
    <cellStyle name="40% - Accent1 2 7 3 3 3" xfId="34232"/>
    <cellStyle name="40% - Accent1 2 7 3 4" xfId="16843"/>
    <cellStyle name="40% - Accent1 2 7 3 4 2" xfId="27510"/>
    <cellStyle name="40% - Accent1 2 7 3 4 2 2" xfId="45388"/>
    <cellStyle name="40% - Accent1 2 7 3 4 3" xfId="36451"/>
    <cellStyle name="40% - Accent1 2 7 3 5" xfId="20853"/>
    <cellStyle name="40% - Accent1 2 7 3 5 2" xfId="38731"/>
    <cellStyle name="40% - Accent1 2 7 3 6" xfId="29794"/>
    <cellStyle name="40% - Accent1 2 7 3 7" xfId="53928"/>
    <cellStyle name="40% - Accent1 2 7 4" xfId="11230"/>
    <cellStyle name="40% - Accent1 2 7 4 2" xfId="22329"/>
    <cellStyle name="40% - Accent1 2 7 4 2 2" xfId="40207"/>
    <cellStyle name="40% - Accent1 2 7 4 3" xfId="31270"/>
    <cellStyle name="40% - Accent1 2 7 4 4" xfId="47818"/>
    <cellStyle name="40% - Accent1 2 7 5" xfId="13656"/>
    <cellStyle name="40% - Accent1 2 7 5 2" xfId="24548"/>
    <cellStyle name="40% - Accent1 2 7 5 2 2" xfId="42426"/>
    <cellStyle name="40% - Accent1 2 7 5 3" xfId="33489"/>
    <cellStyle name="40% - Accent1 2 7 6" xfId="15877"/>
    <cellStyle name="40% - Accent1 2 7 6 2" xfId="26767"/>
    <cellStyle name="40% - Accent1 2 7 6 2 2" xfId="44645"/>
    <cellStyle name="40% - Accent1 2 7 6 3" xfId="35708"/>
    <cellStyle name="40% - Accent1 2 7 7" xfId="20110"/>
    <cellStyle name="40% - Accent1 2 7 7 2" xfId="37988"/>
    <cellStyle name="40% - Accent1 2 7 8" xfId="29039"/>
    <cellStyle name="40% - Accent1 2 7 9" xfId="47000"/>
    <cellStyle name="40% - Accent1 2 8" xfId="5639"/>
    <cellStyle name="40% - Accent1 2 8 2" xfId="10486"/>
    <cellStyle name="40% - Accent1 2 8 2 2" xfId="12914"/>
    <cellStyle name="40% - Accent1 2 8 2 2 2" xfId="23806"/>
    <cellStyle name="40% - Accent1 2 8 2 2 2 2" xfId="41684"/>
    <cellStyle name="40% - Accent1 2 8 2 2 3" xfId="32747"/>
    <cellStyle name="40% - Accent1 2 8 2 2 4" xfId="56310"/>
    <cellStyle name="40% - Accent1 2 8 2 3" xfId="15133"/>
    <cellStyle name="40% - Accent1 2 8 2 3 2" xfId="26025"/>
    <cellStyle name="40% - Accent1 2 8 2 3 2 2" xfId="43903"/>
    <cellStyle name="40% - Accent1 2 8 2 3 3" xfId="34966"/>
    <cellStyle name="40% - Accent1 2 8 2 4" xfId="17577"/>
    <cellStyle name="40% - Accent1 2 8 2 4 2" xfId="28244"/>
    <cellStyle name="40% - Accent1 2 8 2 4 2 2" xfId="46122"/>
    <cellStyle name="40% - Accent1 2 8 2 4 3" xfId="37185"/>
    <cellStyle name="40% - Accent1 2 8 2 5" xfId="21587"/>
    <cellStyle name="40% - Accent1 2 8 2 5 2" xfId="39465"/>
    <cellStyle name="40% - Accent1 2 8 2 6" xfId="30528"/>
    <cellStyle name="40% - Accent1 2 8 2 7" xfId="50976"/>
    <cellStyle name="40% - Accent1 2 8 3" xfId="9753"/>
    <cellStyle name="40% - Accent1 2 8 3 2" xfId="12181"/>
    <cellStyle name="40% - Accent1 2 8 3 2 2" xfId="23073"/>
    <cellStyle name="40% - Accent1 2 8 3 2 2 2" xfId="40951"/>
    <cellStyle name="40% - Accent1 2 8 3 2 3" xfId="32014"/>
    <cellStyle name="40% - Accent1 2 8 3 3" xfId="14400"/>
    <cellStyle name="40% - Accent1 2 8 3 3 2" xfId="25292"/>
    <cellStyle name="40% - Accent1 2 8 3 3 2 2" xfId="43170"/>
    <cellStyle name="40% - Accent1 2 8 3 3 3" xfId="34233"/>
    <cellStyle name="40% - Accent1 2 8 3 4" xfId="16844"/>
    <cellStyle name="40% - Accent1 2 8 3 4 2" xfId="27511"/>
    <cellStyle name="40% - Accent1 2 8 3 4 2 2" xfId="45389"/>
    <cellStyle name="40% - Accent1 2 8 3 4 3" xfId="36452"/>
    <cellStyle name="40% - Accent1 2 8 3 5" xfId="20854"/>
    <cellStyle name="40% - Accent1 2 8 3 5 2" xfId="38732"/>
    <cellStyle name="40% - Accent1 2 8 3 6" xfId="29795"/>
    <cellStyle name="40% - Accent1 2 8 3 7" xfId="53929"/>
    <cellStyle name="40% - Accent1 2 8 4" xfId="11231"/>
    <cellStyle name="40% - Accent1 2 8 4 2" xfId="22330"/>
    <cellStyle name="40% - Accent1 2 8 4 2 2" xfId="40208"/>
    <cellStyle name="40% - Accent1 2 8 4 3" xfId="31271"/>
    <cellStyle name="40% - Accent1 2 8 4 4" xfId="47819"/>
    <cellStyle name="40% - Accent1 2 8 5" xfId="13657"/>
    <cellStyle name="40% - Accent1 2 8 5 2" xfId="24549"/>
    <cellStyle name="40% - Accent1 2 8 5 2 2" xfId="42427"/>
    <cellStyle name="40% - Accent1 2 8 5 3" xfId="33490"/>
    <cellStyle name="40% - Accent1 2 8 6" xfId="15878"/>
    <cellStyle name="40% - Accent1 2 8 6 2" xfId="26768"/>
    <cellStyle name="40% - Accent1 2 8 6 2 2" xfId="44646"/>
    <cellStyle name="40% - Accent1 2 8 6 3" xfId="35709"/>
    <cellStyle name="40% - Accent1 2 8 7" xfId="20111"/>
    <cellStyle name="40% - Accent1 2 8 7 2" xfId="37989"/>
    <cellStyle name="40% - Accent1 2 8 8" xfId="29040"/>
    <cellStyle name="40% - Accent1 2 8 9" xfId="47001"/>
    <cellStyle name="40% - Accent1 2 9" xfId="5640"/>
    <cellStyle name="40% - Accent1 2 9 2" xfId="10487"/>
    <cellStyle name="40% - Accent1 2 9 2 2" xfId="12915"/>
    <cellStyle name="40% - Accent1 2 9 2 2 2" xfId="23807"/>
    <cellStyle name="40% - Accent1 2 9 2 2 2 2" xfId="41685"/>
    <cellStyle name="40% - Accent1 2 9 2 2 3" xfId="32748"/>
    <cellStyle name="40% - Accent1 2 9 2 2 4" xfId="56311"/>
    <cellStyle name="40% - Accent1 2 9 2 3" xfId="15134"/>
    <cellStyle name="40% - Accent1 2 9 2 3 2" xfId="26026"/>
    <cellStyle name="40% - Accent1 2 9 2 3 2 2" xfId="43904"/>
    <cellStyle name="40% - Accent1 2 9 2 3 3" xfId="34967"/>
    <cellStyle name="40% - Accent1 2 9 2 4" xfId="17578"/>
    <cellStyle name="40% - Accent1 2 9 2 4 2" xfId="28245"/>
    <cellStyle name="40% - Accent1 2 9 2 4 2 2" xfId="46123"/>
    <cellStyle name="40% - Accent1 2 9 2 4 3" xfId="37186"/>
    <cellStyle name="40% - Accent1 2 9 2 5" xfId="21588"/>
    <cellStyle name="40% - Accent1 2 9 2 5 2" xfId="39466"/>
    <cellStyle name="40% - Accent1 2 9 2 6" xfId="30529"/>
    <cellStyle name="40% - Accent1 2 9 2 7" xfId="50977"/>
    <cellStyle name="40% - Accent1 2 9 3" xfId="9754"/>
    <cellStyle name="40% - Accent1 2 9 3 2" xfId="12182"/>
    <cellStyle name="40% - Accent1 2 9 3 2 2" xfId="23074"/>
    <cellStyle name="40% - Accent1 2 9 3 2 2 2" xfId="40952"/>
    <cellStyle name="40% - Accent1 2 9 3 2 3" xfId="32015"/>
    <cellStyle name="40% - Accent1 2 9 3 3" xfId="14401"/>
    <cellStyle name="40% - Accent1 2 9 3 3 2" xfId="25293"/>
    <cellStyle name="40% - Accent1 2 9 3 3 2 2" xfId="43171"/>
    <cellStyle name="40% - Accent1 2 9 3 3 3" xfId="34234"/>
    <cellStyle name="40% - Accent1 2 9 3 4" xfId="16845"/>
    <cellStyle name="40% - Accent1 2 9 3 4 2" xfId="27512"/>
    <cellStyle name="40% - Accent1 2 9 3 4 2 2" xfId="45390"/>
    <cellStyle name="40% - Accent1 2 9 3 4 3" xfId="36453"/>
    <cellStyle name="40% - Accent1 2 9 3 5" xfId="20855"/>
    <cellStyle name="40% - Accent1 2 9 3 5 2" xfId="38733"/>
    <cellStyle name="40% - Accent1 2 9 3 6" xfId="29796"/>
    <cellStyle name="40% - Accent1 2 9 3 7" xfId="53930"/>
    <cellStyle name="40% - Accent1 2 9 4" xfId="11232"/>
    <cellStyle name="40% - Accent1 2 9 4 2" xfId="22331"/>
    <cellStyle name="40% - Accent1 2 9 4 2 2" xfId="40209"/>
    <cellStyle name="40% - Accent1 2 9 4 3" xfId="31272"/>
    <cellStyle name="40% - Accent1 2 9 4 4" xfId="47820"/>
    <cellStyle name="40% - Accent1 2 9 5" xfId="13658"/>
    <cellStyle name="40% - Accent1 2 9 5 2" xfId="24550"/>
    <cellStyle name="40% - Accent1 2 9 5 2 2" xfId="42428"/>
    <cellStyle name="40% - Accent1 2 9 5 3" xfId="33491"/>
    <cellStyle name="40% - Accent1 2 9 6" xfId="15879"/>
    <cellStyle name="40% - Accent1 2 9 6 2" xfId="26769"/>
    <cellStyle name="40% - Accent1 2 9 6 2 2" xfId="44647"/>
    <cellStyle name="40% - Accent1 2 9 6 3" xfId="35710"/>
    <cellStyle name="40% - Accent1 2 9 7" xfId="20112"/>
    <cellStyle name="40% - Accent1 2 9 7 2" xfId="37990"/>
    <cellStyle name="40% - Accent1 2 9 8" xfId="29041"/>
    <cellStyle name="40% - Accent1 2 9 9" xfId="47002"/>
    <cellStyle name="40% - Accent1 20" xfId="5641"/>
    <cellStyle name="40% - Accent1 21" xfId="5642"/>
    <cellStyle name="40% - Accent1 22" xfId="5643"/>
    <cellStyle name="40% - Accent1 23" xfId="5644"/>
    <cellStyle name="40% - Accent1 24" xfId="5645"/>
    <cellStyle name="40% - Accent1 25" xfId="5646"/>
    <cellStyle name="40% - Accent1 26" xfId="5647"/>
    <cellStyle name="40% - Accent1 27" xfId="28611"/>
    <cellStyle name="40% - Accent1 27 2" xfId="46490"/>
    <cellStyle name="40% - Accent1 27 3" xfId="56693"/>
    <cellStyle name="40% - Accent1 28" xfId="28636"/>
    <cellStyle name="40% - Accent1 29" xfId="47380"/>
    <cellStyle name="40% - Accent1 3" xfId="273"/>
    <cellStyle name="40% - Accent1 3 10" xfId="5649"/>
    <cellStyle name="40% - Accent1 3 11" xfId="56695"/>
    <cellStyle name="40% - Accent1 3 12" xfId="5648"/>
    <cellStyle name="40% - Accent1 3 2" xfId="5650"/>
    <cellStyle name="40% - Accent1 3 2 2" xfId="10488"/>
    <cellStyle name="40% - Accent1 3 2 2 2" xfId="12916"/>
    <cellStyle name="40% - Accent1 3 2 2 2 2" xfId="23808"/>
    <cellStyle name="40% - Accent1 3 2 2 2 2 2" xfId="41686"/>
    <cellStyle name="40% - Accent1 3 2 2 2 3" xfId="32749"/>
    <cellStyle name="40% - Accent1 3 2 2 2 4" xfId="56312"/>
    <cellStyle name="40% - Accent1 3 2 2 3" xfId="15135"/>
    <cellStyle name="40% - Accent1 3 2 2 3 2" xfId="26027"/>
    <cellStyle name="40% - Accent1 3 2 2 3 2 2" xfId="43905"/>
    <cellStyle name="40% - Accent1 3 2 2 3 3" xfId="34968"/>
    <cellStyle name="40% - Accent1 3 2 2 4" xfId="17579"/>
    <cellStyle name="40% - Accent1 3 2 2 4 2" xfId="28246"/>
    <cellStyle name="40% - Accent1 3 2 2 4 2 2" xfId="46124"/>
    <cellStyle name="40% - Accent1 3 2 2 4 3" xfId="37187"/>
    <cellStyle name="40% - Accent1 3 2 2 5" xfId="21589"/>
    <cellStyle name="40% - Accent1 3 2 2 5 2" xfId="39467"/>
    <cellStyle name="40% - Accent1 3 2 2 6" xfId="30530"/>
    <cellStyle name="40% - Accent1 3 2 2 7" xfId="50978"/>
    <cellStyle name="40% - Accent1 3 2 3" xfId="9755"/>
    <cellStyle name="40% - Accent1 3 2 3 2" xfId="12183"/>
    <cellStyle name="40% - Accent1 3 2 3 2 2" xfId="23075"/>
    <cellStyle name="40% - Accent1 3 2 3 2 2 2" xfId="40953"/>
    <cellStyle name="40% - Accent1 3 2 3 2 3" xfId="32016"/>
    <cellStyle name="40% - Accent1 3 2 3 3" xfId="14402"/>
    <cellStyle name="40% - Accent1 3 2 3 3 2" xfId="25294"/>
    <cellStyle name="40% - Accent1 3 2 3 3 2 2" xfId="43172"/>
    <cellStyle name="40% - Accent1 3 2 3 3 3" xfId="34235"/>
    <cellStyle name="40% - Accent1 3 2 3 4" xfId="16846"/>
    <cellStyle name="40% - Accent1 3 2 3 4 2" xfId="27513"/>
    <cellStyle name="40% - Accent1 3 2 3 4 2 2" xfId="45391"/>
    <cellStyle name="40% - Accent1 3 2 3 4 3" xfId="36454"/>
    <cellStyle name="40% - Accent1 3 2 3 5" xfId="20856"/>
    <cellStyle name="40% - Accent1 3 2 3 5 2" xfId="38734"/>
    <cellStyle name="40% - Accent1 3 2 3 6" xfId="29797"/>
    <cellStyle name="40% - Accent1 3 2 3 7" xfId="53931"/>
    <cellStyle name="40% - Accent1 3 2 4" xfId="11233"/>
    <cellStyle name="40% - Accent1 3 2 4 2" xfId="22332"/>
    <cellStyle name="40% - Accent1 3 2 4 2 2" xfId="40210"/>
    <cellStyle name="40% - Accent1 3 2 4 3" xfId="31273"/>
    <cellStyle name="40% - Accent1 3 2 4 4" xfId="47821"/>
    <cellStyle name="40% - Accent1 3 2 5" xfId="13659"/>
    <cellStyle name="40% - Accent1 3 2 5 2" xfId="24551"/>
    <cellStyle name="40% - Accent1 3 2 5 2 2" xfId="42429"/>
    <cellStyle name="40% - Accent1 3 2 5 3" xfId="33492"/>
    <cellStyle name="40% - Accent1 3 2 6" xfId="15880"/>
    <cellStyle name="40% - Accent1 3 2 6 2" xfId="26770"/>
    <cellStyle name="40% - Accent1 3 2 6 2 2" xfId="44648"/>
    <cellStyle name="40% - Accent1 3 2 6 3" xfId="35711"/>
    <cellStyle name="40% - Accent1 3 2 7" xfId="20113"/>
    <cellStyle name="40% - Accent1 3 2 7 2" xfId="37991"/>
    <cellStyle name="40% - Accent1 3 2 8" xfId="29042"/>
    <cellStyle name="40% - Accent1 3 2 9" xfId="47003"/>
    <cellStyle name="40% - Accent1 3 3" xfId="5651"/>
    <cellStyle name="40% - Accent1 3 3 2" xfId="10489"/>
    <cellStyle name="40% - Accent1 3 3 2 2" xfId="12917"/>
    <cellStyle name="40% - Accent1 3 3 2 2 2" xfId="23809"/>
    <cellStyle name="40% - Accent1 3 3 2 2 2 2" xfId="41687"/>
    <cellStyle name="40% - Accent1 3 3 2 2 3" xfId="32750"/>
    <cellStyle name="40% - Accent1 3 3 2 2 4" xfId="56313"/>
    <cellStyle name="40% - Accent1 3 3 2 3" xfId="15136"/>
    <cellStyle name="40% - Accent1 3 3 2 3 2" xfId="26028"/>
    <cellStyle name="40% - Accent1 3 3 2 3 2 2" xfId="43906"/>
    <cellStyle name="40% - Accent1 3 3 2 3 3" xfId="34969"/>
    <cellStyle name="40% - Accent1 3 3 2 4" xfId="17580"/>
    <cellStyle name="40% - Accent1 3 3 2 4 2" xfId="28247"/>
    <cellStyle name="40% - Accent1 3 3 2 4 2 2" xfId="46125"/>
    <cellStyle name="40% - Accent1 3 3 2 4 3" xfId="37188"/>
    <cellStyle name="40% - Accent1 3 3 2 5" xfId="21590"/>
    <cellStyle name="40% - Accent1 3 3 2 5 2" xfId="39468"/>
    <cellStyle name="40% - Accent1 3 3 2 6" xfId="30531"/>
    <cellStyle name="40% - Accent1 3 3 2 7" xfId="50979"/>
    <cellStyle name="40% - Accent1 3 3 3" xfId="9756"/>
    <cellStyle name="40% - Accent1 3 3 3 2" xfId="12184"/>
    <cellStyle name="40% - Accent1 3 3 3 2 2" xfId="23076"/>
    <cellStyle name="40% - Accent1 3 3 3 2 2 2" xfId="40954"/>
    <cellStyle name="40% - Accent1 3 3 3 2 3" xfId="32017"/>
    <cellStyle name="40% - Accent1 3 3 3 3" xfId="14403"/>
    <cellStyle name="40% - Accent1 3 3 3 3 2" xfId="25295"/>
    <cellStyle name="40% - Accent1 3 3 3 3 2 2" xfId="43173"/>
    <cellStyle name="40% - Accent1 3 3 3 3 3" xfId="34236"/>
    <cellStyle name="40% - Accent1 3 3 3 4" xfId="16847"/>
    <cellStyle name="40% - Accent1 3 3 3 4 2" xfId="27514"/>
    <cellStyle name="40% - Accent1 3 3 3 4 2 2" xfId="45392"/>
    <cellStyle name="40% - Accent1 3 3 3 4 3" xfId="36455"/>
    <cellStyle name="40% - Accent1 3 3 3 5" xfId="20857"/>
    <cellStyle name="40% - Accent1 3 3 3 5 2" xfId="38735"/>
    <cellStyle name="40% - Accent1 3 3 3 6" xfId="29798"/>
    <cellStyle name="40% - Accent1 3 3 3 7" xfId="53932"/>
    <cellStyle name="40% - Accent1 3 3 4" xfId="11234"/>
    <cellStyle name="40% - Accent1 3 3 4 2" xfId="22333"/>
    <cellStyle name="40% - Accent1 3 3 4 2 2" xfId="40211"/>
    <cellStyle name="40% - Accent1 3 3 4 3" xfId="31274"/>
    <cellStyle name="40% - Accent1 3 3 4 4" xfId="47822"/>
    <cellStyle name="40% - Accent1 3 3 5" xfId="13660"/>
    <cellStyle name="40% - Accent1 3 3 5 2" xfId="24552"/>
    <cellStyle name="40% - Accent1 3 3 5 2 2" xfId="42430"/>
    <cellStyle name="40% - Accent1 3 3 5 3" xfId="33493"/>
    <cellStyle name="40% - Accent1 3 3 6" xfId="15881"/>
    <cellStyle name="40% - Accent1 3 3 6 2" xfId="26771"/>
    <cellStyle name="40% - Accent1 3 3 6 2 2" xfId="44649"/>
    <cellStyle name="40% - Accent1 3 3 6 3" xfId="35712"/>
    <cellStyle name="40% - Accent1 3 3 7" xfId="20114"/>
    <cellStyle name="40% - Accent1 3 3 7 2" xfId="37992"/>
    <cellStyle name="40% - Accent1 3 3 8" xfId="29043"/>
    <cellStyle name="40% - Accent1 3 3 9" xfId="47004"/>
    <cellStyle name="40% - Accent1 3 4" xfId="5652"/>
    <cellStyle name="40% - Accent1 3 4 2" xfId="10490"/>
    <cellStyle name="40% - Accent1 3 4 2 2" xfId="12918"/>
    <cellStyle name="40% - Accent1 3 4 2 2 2" xfId="23810"/>
    <cellStyle name="40% - Accent1 3 4 2 2 2 2" xfId="41688"/>
    <cellStyle name="40% - Accent1 3 4 2 2 3" xfId="32751"/>
    <cellStyle name="40% - Accent1 3 4 2 2 4" xfId="56314"/>
    <cellStyle name="40% - Accent1 3 4 2 3" xfId="15137"/>
    <cellStyle name="40% - Accent1 3 4 2 3 2" xfId="26029"/>
    <cellStyle name="40% - Accent1 3 4 2 3 2 2" xfId="43907"/>
    <cellStyle name="40% - Accent1 3 4 2 3 3" xfId="34970"/>
    <cellStyle name="40% - Accent1 3 4 2 4" xfId="17581"/>
    <cellStyle name="40% - Accent1 3 4 2 4 2" xfId="28248"/>
    <cellStyle name="40% - Accent1 3 4 2 4 2 2" xfId="46126"/>
    <cellStyle name="40% - Accent1 3 4 2 4 3" xfId="37189"/>
    <cellStyle name="40% - Accent1 3 4 2 5" xfId="21591"/>
    <cellStyle name="40% - Accent1 3 4 2 5 2" xfId="39469"/>
    <cellStyle name="40% - Accent1 3 4 2 6" xfId="30532"/>
    <cellStyle name="40% - Accent1 3 4 2 7" xfId="50980"/>
    <cellStyle name="40% - Accent1 3 4 3" xfId="9757"/>
    <cellStyle name="40% - Accent1 3 4 3 2" xfId="12185"/>
    <cellStyle name="40% - Accent1 3 4 3 2 2" xfId="23077"/>
    <cellStyle name="40% - Accent1 3 4 3 2 2 2" xfId="40955"/>
    <cellStyle name="40% - Accent1 3 4 3 2 3" xfId="32018"/>
    <cellStyle name="40% - Accent1 3 4 3 3" xfId="14404"/>
    <cellStyle name="40% - Accent1 3 4 3 3 2" xfId="25296"/>
    <cellStyle name="40% - Accent1 3 4 3 3 2 2" xfId="43174"/>
    <cellStyle name="40% - Accent1 3 4 3 3 3" xfId="34237"/>
    <cellStyle name="40% - Accent1 3 4 3 4" xfId="16848"/>
    <cellStyle name="40% - Accent1 3 4 3 4 2" xfId="27515"/>
    <cellStyle name="40% - Accent1 3 4 3 4 2 2" xfId="45393"/>
    <cellStyle name="40% - Accent1 3 4 3 4 3" xfId="36456"/>
    <cellStyle name="40% - Accent1 3 4 3 5" xfId="20858"/>
    <cellStyle name="40% - Accent1 3 4 3 5 2" xfId="38736"/>
    <cellStyle name="40% - Accent1 3 4 3 6" xfId="29799"/>
    <cellStyle name="40% - Accent1 3 4 3 7" xfId="53933"/>
    <cellStyle name="40% - Accent1 3 4 4" xfId="11235"/>
    <cellStyle name="40% - Accent1 3 4 4 2" xfId="22334"/>
    <cellStyle name="40% - Accent1 3 4 4 2 2" xfId="40212"/>
    <cellStyle name="40% - Accent1 3 4 4 3" xfId="31275"/>
    <cellStyle name="40% - Accent1 3 4 4 4" xfId="47823"/>
    <cellStyle name="40% - Accent1 3 4 5" xfId="13661"/>
    <cellStyle name="40% - Accent1 3 4 5 2" xfId="24553"/>
    <cellStyle name="40% - Accent1 3 4 5 2 2" xfId="42431"/>
    <cellStyle name="40% - Accent1 3 4 5 3" xfId="33494"/>
    <cellStyle name="40% - Accent1 3 4 6" xfId="15882"/>
    <cellStyle name="40% - Accent1 3 4 6 2" xfId="26772"/>
    <cellStyle name="40% - Accent1 3 4 6 2 2" xfId="44650"/>
    <cellStyle name="40% - Accent1 3 4 6 3" xfId="35713"/>
    <cellStyle name="40% - Accent1 3 4 7" xfId="20115"/>
    <cellStyle name="40% - Accent1 3 4 7 2" xfId="37993"/>
    <cellStyle name="40% - Accent1 3 4 8" xfId="29044"/>
    <cellStyle name="40% - Accent1 3 4 9" xfId="47005"/>
    <cellStyle name="40% - Accent1 3 5" xfId="5653"/>
    <cellStyle name="40% - Accent1 3 5 2" xfId="10491"/>
    <cellStyle name="40% - Accent1 3 5 2 2" xfId="12919"/>
    <cellStyle name="40% - Accent1 3 5 2 2 2" xfId="23811"/>
    <cellStyle name="40% - Accent1 3 5 2 2 2 2" xfId="41689"/>
    <cellStyle name="40% - Accent1 3 5 2 2 3" xfId="32752"/>
    <cellStyle name="40% - Accent1 3 5 2 2 4" xfId="56315"/>
    <cellStyle name="40% - Accent1 3 5 2 3" xfId="15138"/>
    <cellStyle name="40% - Accent1 3 5 2 3 2" xfId="26030"/>
    <cellStyle name="40% - Accent1 3 5 2 3 2 2" xfId="43908"/>
    <cellStyle name="40% - Accent1 3 5 2 3 3" xfId="34971"/>
    <cellStyle name="40% - Accent1 3 5 2 4" xfId="17582"/>
    <cellStyle name="40% - Accent1 3 5 2 4 2" xfId="28249"/>
    <cellStyle name="40% - Accent1 3 5 2 4 2 2" xfId="46127"/>
    <cellStyle name="40% - Accent1 3 5 2 4 3" xfId="37190"/>
    <cellStyle name="40% - Accent1 3 5 2 5" xfId="21592"/>
    <cellStyle name="40% - Accent1 3 5 2 5 2" xfId="39470"/>
    <cellStyle name="40% - Accent1 3 5 2 6" xfId="30533"/>
    <cellStyle name="40% - Accent1 3 5 2 7" xfId="50981"/>
    <cellStyle name="40% - Accent1 3 5 3" xfId="9758"/>
    <cellStyle name="40% - Accent1 3 5 3 2" xfId="12186"/>
    <cellStyle name="40% - Accent1 3 5 3 2 2" xfId="23078"/>
    <cellStyle name="40% - Accent1 3 5 3 2 2 2" xfId="40956"/>
    <cellStyle name="40% - Accent1 3 5 3 2 3" xfId="32019"/>
    <cellStyle name="40% - Accent1 3 5 3 3" xfId="14405"/>
    <cellStyle name="40% - Accent1 3 5 3 3 2" xfId="25297"/>
    <cellStyle name="40% - Accent1 3 5 3 3 2 2" xfId="43175"/>
    <cellStyle name="40% - Accent1 3 5 3 3 3" xfId="34238"/>
    <cellStyle name="40% - Accent1 3 5 3 4" xfId="16849"/>
    <cellStyle name="40% - Accent1 3 5 3 4 2" xfId="27516"/>
    <cellStyle name="40% - Accent1 3 5 3 4 2 2" xfId="45394"/>
    <cellStyle name="40% - Accent1 3 5 3 4 3" xfId="36457"/>
    <cellStyle name="40% - Accent1 3 5 3 5" xfId="20859"/>
    <cellStyle name="40% - Accent1 3 5 3 5 2" xfId="38737"/>
    <cellStyle name="40% - Accent1 3 5 3 6" xfId="29800"/>
    <cellStyle name="40% - Accent1 3 5 3 7" xfId="53934"/>
    <cellStyle name="40% - Accent1 3 5 4" xfId="11236"/>
    <cellStyle name="40% - Accent1 3 5 4 2" xfId="22335"/>
    <cellStyle name="40% - Accent1 3 5 4 2 2" xfId="40213"/>
    <cellStyle name="40% - Accent1 3 5 4 3" xfId="31276"/>
    <cellStyle name="40% - Accent1 3 5 4 4" xfId="47824"/>
    <cellStyle name="40% - Accent1 3 5 5" xfId="13662"/>
    <cellStyle name="40% - Accent1 3 5 5 2" xfId="24554"/>
    <cellStyle name="40% - Accent1 3 5 5 2 2" xfId="42432"/>
    <cellStyle name="40% - Accent1 3 5 5 3" xfId="33495"/>
    <cellStyle name="40% - Accent1 3 5 6" xfId="15883"/>
    <cellStyle name="40% - Accent1 3 5 6 2" xfId="26773"/>
    <cellStyle name="40% - Accent1 3 5 6 2 2" xfId="44651"/>
    <cellStyle name="40% - Accent1 3 5 6 3" xfId="35714"/>
    <cellStyle name="40% - Accent1 3 5 7" xfId="20116"/>
    <cellStyle name="40% - Accent1 3 5 7 2" xfId="37994"/>
    <cellStyle name="40% - Accent1 3 5 8" xfId="29045"/>
    <cellStyle name="40% - Accent1 3 5 9" xfId="47006"/>
    <cellStyle name="40% - Accent1 3 6" xfId="5654"/>
    <cellStyle name="40% - Accent1 3 7" xfId="5655"/>
    <cellStyle name="40% - Accent1 3 8" xfId="5656"/>
    <cellStyle name="40% - Accent1 3 9" xfId="5657"/>
    <cellStyle name="40% - Accent1 4" xfId="5658"/>
    <cellStyle name="40% - Accent1 4 2" xfId="5659"/>
    <cellStyle name="40% - Accent1 4 3" xfId="5660"/>
    <cellStyle name="40% - Accent1 4 4" xfId="5661"/>
    <cellStyle name="40% - Accent1 4 5" xfId="5662"/>
    <cellStyle name="40% - Accent1 4 6" xfId="5663"/>
    <cellStyle name="40% - Accent1 5" xfId="5664"/>
    <cellStyle name="40% - Accent1 5 2" xfId="5665"/>
    <cellStyle name="40% - Accent1 5 3" xfId="5666"/>
    <cellStyle name="40% - Accent1 5 4" xfId="5667"/>
    <cellStyle name="40% - Accent1 5 5" xfId="5668"/>
    <cellStyle name="40% - Accent1 5 6" xfId="5669"/>
    <cellStyle name="40% - Accent1 6" xfId="5670"/>
    <cellStyle name="40% - Accent1 6 2" xfId="5671"/>
    <cellStyle name="40% - Accent1 6 3" xfId="5672"/>
    <cellStyle name="40% - Accent1 6 4" xfId="5673"/>
    <cellStyle name="40% - Accent1 6 5" xfId="5674"/>
    <cellStyle name="40% - Accent1 6 6" xfId="5675"/>
    <cellStyle name="40% - Accent1 7" xfId="5676"/>
    <cellStyle name="40% - Accent1 7 10" xfId="13663"/>
    <cellStyle name="40% - Accent1 7 10 2" xfId="24555"/>
    <cellStyle name="40% - Accent1 7 10 2 2" xfId="42433"/>
    <cellStyle name="40% - Accent1 7 10 3" xfId="33496"/>
    <cellStyle name="40% - Accent1 7 11" xfId="15884"/>
    <cellStyle name="40% - Accent1 7 11 2" xfId="26774"/>
    <cellStyle name="40% - Accent1 7 11 2 2" xfId="44652"/>
    <cellStyle name="40% - Accent1 7 11 3" xfId="35715"/>
    <cellStyle name="40% - Accent1 7 12" xfId="20117"/>
    <cellStyle name="40% - Accent1 7 12 2" xfId="37995"/>
    <cellStyle name="40% - Accent1 7 13" xfId="29046"/>
    <cellStyle name="40% - Accent1 7 14" xfId="47007"/>
    <cellStyle name="40% - Accent1 7 2" xfId="5677"/>
    <cellStyle name="40% - Accent1 7 3" xfId="5678"/>
    <cellStyle name="40% - Accent1 7 4" xfId="5679"/>
    <cellStyle name="40% - Accent1 7 5" xfId="5680"/>
    <cellStyle name="40% - Accent1 7 6" xfId="5681"/>
    <cellStyle name="40% - Accent1 7 7" xfId="10492"/>
    <cellStyle name="40% - Accent1 7 7 2" xfId="12920"/>
    <cellStyle name="40% - Accent1 7 7 2 2" xfId="23812"/>
    <cellStyle name="40% - Accent1 7 7 2 2 2" xfId="41690"/>
    <cellStyle name="40% - Accent1 7 7 2 3" xfId="32753"/>
    <cellStyle name="40% - Accent1 7 7 2 4" xfId="56316"/>
    <cellStyle name="40% - Accent1 7 7 3" xfId="15139"/>
    <cellStyle name="40% - Accent1 7 7 3 2" xfId="26031"/>
    <cellStyle name="40% - Accent1 7 7 3 2 2" xfId="43909"/>
    <cellStyle name="40% - Accent1 7 7 3 3" xfId="34972"/>
    <cellStyle name="40% - Accent1 7 7 4" xfId="17583"/>
    <cellStyle name="40% - Accent1 7 7 4 2" xfId="28250"/>
    <cellStyle name="40% - Accent1 7 7 4 2 2" xfId="46128"/>
    <cellStyle name="40% - Accent1 7 7 4 3" xfId="37191"/>
    <cellStyle name="40% - Accent1 7 7 5" xfId="21593"/>
    <cellStyle name="40% - Accent1 7 7 5 2" xfId="39471"/>
    <cellStyle name="40% - Accent1 7 7 6" xfId="30534"/>
    <cellStyle name="40% - Accent1 7 7 7" xfId="50982"/>
    <cellStyle name="40% - Accent1 7 8" xfId="9759"/>
    <cellStyle name="40% - Accent1 7 8 2" xfId="12187"/>
    <cellStyle name="40% - Accent1 7 8 2 2" xfId="23079"/>
    <cellStyle name="40% - Accent1 7 8 2 2 2" xfId="40957"/>
    <cellStyle name="40% - Accent1 7 8 2 3" xfId="32020"/>
    <cellStyle name="40% - Accent1 7 8 3" xfId="14406"/>
    <cellStyle name="40% - Accent1 7 8 3 2" xfId="25298"/>
    <cellStyle name="40% - Accent1 7 8 3 2 2" xfId="43176"/>
    <cellStyle name="40% - Accent1 7 8 3 3" xfId="34239"/>
    <cellStyle name="40% - Accent1 7 8 4" xfId="16850"/>
    <cellStyle name="40% - Accent1 7 8 4 2" xfId="27517"/>
    <cellStyle name="40% - Accent1 7 8 4 2 2" xfId="45395"/>
    <cellStyle name="40% - Accent1 7 8 4 3" xfId="36458"/>
    <cellStyle name="40% - Accent1 7 8 5" xfId="20860"/>
    <cellStyle name="40% - Accent1 7 8 5 2" xfId="38738"/>
    <cellStyle name="40% - Accent1 7 8 6" xfId="29801"/>
    <cellStyle name="40% - Accent1 7 8 7" xfId="53935"/>
    <cellStyle name="40% - Accent1 7 9" xfId="11237"/>
    <cellStyle name="40% - Accent1 7 9 2" xfId="22336"/>
    <cellStyle name="40% - Accent1 7 9 2 2" xfId="40214"/>
    <cellStyle name="40% - Accent1 7 9 3" xfId="31277"/>
    <cellStyle name="40% - Accent1 7 9 4" xfId="47825"/>
    <cellStyle name="40% - Accent1 8" xfId="5682"/>
    <cellStyle name="40% - Accent1 8 2" xfId="5683"/>
    <cellStyle name="40% - Accent1 8 3" xfId="5684"/>
    <cellStyle name="40% - Accent1 8 4" xfId="5685"/>
    <cellStyle name="40% - Accent1 8 5" xfId="5686"/>
    <cellStyle name="40% - Accent1 8 6" xfId="5687"/>
    <cellStyle name="40% - Accent1 9" xfId="5688"/>
    <cellStyle name="40% - Accent1 9 2" xfId="5689"/>
    <cellStyle name="40% - Accent1 9 3" xfId="5690"/>
    <cellStyle name="40% - Accent1 9 4" xfId="5691"/>
    <cellStyle name="40% - Accent1 9 5" xfId="5692"/>
    <cellStyle name="40% - Accent2" xfId="23" builtinId="35" customBuiltin="1"/>
    <cellStyle name="40% - Accent2 10" xfId="5693"/>
    <cellStyle name="40% - Accent2 11" xfId="5694"/>
    <cellStyle name="40% - Accent2 12" xfId="5695"/>
    <cellStyle name="40% - Accent2 13" xfId="5696"/>
    <cellStyle name="40% - Accent2 14" xfId="5697"/>
    <cellStyle name="40% - Accent2 15" xfId="5698"/>
    <cellStyle name="40% - Accent2 16" xfId="5699"/>
    <cellStyle name="40% - Accent2 17" xfId="28613"/>
    <cellStyle name="40% - Accent2 17 2" xfId="46492"/>
    <cellStyle name="40% - Accent2 17 3" xfId="56696"/>
    <cellStyle name="40% - Accent2 18" xfId="28637"/>
    <cellStyle name="40% - Accent2 19" xfId="47381"/>
    <cellStyle name="40% - Accent2 2" xfId="49"/>
    <cellStyle name="40% - Accent2 2 10" xfId="5700"/>
    <cellStyle name="40% - Accent2 2 10 2" xfId="10493"/>
    <cellStyle name="40% - Accent2 2 10 2 2" xfId="12921"/>
    <cellStyle name="40% - Accent2 2 10 2 2 2" xfId="23813"/>
    <cellStyle name="40% - Accent2 2 10 2 2 2 2" xfId="41691"/>
    <cellStyle name="40% - Accent2 2 10 2 2 3" xfId="32754"/>
    <cellStyle name="40% - Accent2 2 10 2 2 4" xfId="56317"/>
    <cellStyle name="40% - Accent2 2 10 2 3" xfId="15140"/>
    <cellStyle name="40% - Accent2 2 10 2 3 2" xfId="26032"/>
    <cellStyle name="40% - Accent2 2 10 2 3 2 2" xfId="43910"/>
    <cellStyle name="40% - Accent2 2 10 2 3 3" xfId="34973"/>
    <cellStyle name="40% - Accent2 2 10 2 4" xfId="17584"/>
    <cellStyle name="40% - Accent2 2 10 2 4 2" xfId="28251"/>
    <cellStyle name="40% - Accent2 2 10 2 4 2 2" xfId="46129"/>
    <cellStyle name="40% - Accent2 2 10 2 4 3" xfId="37192"/>
    <cellStyle name="40% - Accent2 2 10 2 5" xfId="21594"/>
    <cellStyle name="40% - Accent2 2 10 2 5 2" xfId="39472"/>
    <cellStyle name="40% - Accent2 2 10 2 6" xfId="30535"/>
    <cellStyle name="40% - Accent2 2 10 2 7" xfId="50983"/>
    <cellStyle name="40% - Accent2 2 10 3" xfId="9760"/>
    <cellStyle name="40% - Accent2 2 10 3 2" xfId="12188"/>
    <cellStyle name="40% - Accent2 2 10 3 2 2" xfId="23080"/>
    <cellStyle name="40% - Accent2 2 10 3 2 2 2" xfId="40958"/>
    <cellStyle name="40% - Accent2 2 10 3 2 3" xfId="32021"/>
    <cellStyle name="40% - Accent2 2 10 3 3" xfId="14407"/>
    <cellStyle name="40% - Accent2 2 10 3 3 2" xfId="25299"/>
    <cellStyle name="40% - Accent2 2 10 3 3 2 2" xfId="43177"/>
    <cellStyle name="40% - Accent2 2 10 3 3 3" xfId="34240"/>
    <cellStyle name="40% - Accent2 2 10 3 4" xfId="16851"/>
    <cellStyle name="40% - Accent2 2 10 3 4 2" xfId="27518"/>
    <cellStyle name="40% - Accent2 2 10 3 4 2 2" xfId="45396"/>
    <cellStyle name="40% - Accent2 2 10 3 4 3" xfId="36459"/>
    <cellStyle name="40% - Accent2 2 10 3 5" xfId="20861"/>
    <cellStyle name="40% - Accent2 2 10 3 5 2" xfId="38739"/>
    <cellStyle name="40% - Accent2 2 10 3 6" xfId="29802"/>
    <cellStyle name="40% - Accent2 2 10 3 7" xfId="53936"/>
    <cellStyle name="40% - Accent2 2 10 4" xfId="11238"/>
    <cellStyle name="40% - Accent2 2 10 4 2" xfId="22337"/>
    <cellStyle name="40% - Accent2 2 10 4 2 2" xfId="40215"/>
    <cellStyle name="40% - Accent2 2 10 4 3" xfId="31278"/>
    <cellStyle name="40% - Accent2 2 10 4 4" xfId="47826"/>
    <cellStyle name="40% - Accent2 2 10 5" xfId="13664"/>
    <cellStyle name="40% - Accent2 2 10 5 2" xfId="24556"/>
    <cellStyle name="40% - Accent2 2 10 5 2 2" xfId="42434"/>
    <cellStyle name="40% - Accent2 2 10 5 3" xfId="33497"/>
    <cellStyle name="40% - Accent2 2 10 6" xfId="15885"/>
    <cellStyle name="40% - Accent2 2 10 6 2" xfId="26775"/>
    <cellStyle name="40% - Accent2 2 10 6 2 2" xfId="44653"/>
    <cellStyle name="40% - Accent2 2 10 6 3" xfId="35716"/>
    <cellStyle name="40% - Accent2 2 10 7" xfId="20118"/>
    <cellStyle name="40% - Accent2 2 10 7 2" xfId="37996"/>
    <cellStyle name="40% - Accent2 2 10 8" xfId="29047"/>
    <cellStyle name="40% - Accent2 2 10 9" xfId="47008"/>
    <cellStyle name="40% - Accent2 2 11" xfId="5701"/>
    <cellStyle name="40% - Accent2 2 11 2" xfId="5702"/>
    <cellStyle name="40% - Accent2 2 11 2 2" xfId="10494"/>
    <cellStyle name="40% - Accent2 2 11 2 2 2" xfId="12922"/>
    <cellStyle name="40% - Accent2 2 11 2 2 2 2" xfId="23814"/>
    <cellStyle name="40% - Accent2 2 11 2 2 2 2 2" xfId="41692"/>
    <cellStyle name="40% - Accent2 2 11 2 2 2 3" xfId="32755"/>
    <cellStyle name="40% - Accent2 2 11 2 2 2 4" xfId="56318"/>
    <cellStyle name="40% - Accent2 2 11 2 2 3" xfId="15141"/>
    <cellStyle name="40% - Accent2 2 11 2 2 3 2" xfId="26033"/>
    <cellStyle name="40% - Accent2 2 11 2 2 3 2 2" xfId="43911"/>
    <cellStyle name="40% - Accent2 2 11 2 2 3 3" xfId="34974"/>
    <cellStyle name="40% - Accent2 2 11 2 2 4" xfId="17585"/>
    <cellStyle name="40% - Accent2 2 11 2 2 4 2" xfId="28252"/>
    <cellStyle name="40% - Accent2 2 11 2 2 4 2 2" xfId="46130"/>
    <cellStyle name="40% - Accent2 2 11 2 2 4 3" xfId="37193"/>
    <cellStyle name="40% - Accent2 2 11 2 2 5" xfId="21595"/>
    <cellStyle name="40% - Accent2 2 11 2 2 5 2" xfId="39473"/>
    <cellStyle name="40% - Accent2 2 11 2 2 6" xfId="30536"/>
    <cellStyle name="40% - Accent2 2 11 2 2 7" xfId="50984"/>
    <cellStyle name="40% - Accent2 2 11 2 3" xfId="9761"/>
    <cellStyle name="40% - Accent2 2 11 2 3 2" xfId="12189"/>
    <cellStyle name="40% - Accent2 2 11 2 3 2 2" xfId="23081"/>
    <cellStyle name="40% - Accent2 2 11 2 3 2 2 2" xfId="40959"/>
    <cellStyle name="40% - Accent2 2 11 2 3 2 3" xfId="32022"/>
    <cellStyle name="40% - Accent2 2 11 2 3 3" xfId="14408"/>
    <cellStyle name="40% - Accent2 2 11 2 3 3 2" xfId="25300"/>
    <cellStyle name="40% - Accent2 2 11 2 3 3 2 2" xfId="43178"/>
    <cellStyle name="40% - Accent2 2 11 2 3 3 3" xfId="34241"/>
    <cellStyle name="40% - Accent2 2 11 2 3 4" xfId="16852"/>
    <cellStyle name="40% - Accent2 2 11 2 3 4 2" xfId="27519"/>
    <cellStyle name="40% - Accent2 2 11 2 3 4 2 2" xfId="45397"/>
    <cellStyle name="40% - Accent2 2 11 2 3 4 3" xfId="36460"/>
    <cellStyle name="40% - Accent2 2 11 2 3 5" xfId="20862"/>
    <cellStyle name="40% - Accent2 2 11 2 3 5 2" xfId="38740"/>
    <cellStyle name="40% - Accent2 2 11 2 3 6" xfId="29803"/>
    <cellStyle name="40% - Accent2 2 11 2 3 7" xfId="53937"/>
    <cellStyle name="40% - Accent2 2 11 2 4" xfId="11239"/>
    <cellStyle name="40% - Accent2 2 11 2 4 2" xfId="22338"/>
    <cellStyle name="40% - Accent2 2 11 2 4 2 2" xfId="40216"/>
    <cellStyle name="40% - Accent2 2 11 2 4 3" xfId="31279"/>
    <cellStyle name="40% - Accent2 2 11 2 4 4" xfId="47827"/>
    <cellStyle name="40% - Accent2 2 11 2 5" xfId="13665"/>
    <cellStyle name="40% - Accent2 2 11 2 5 2" xfId="24557"/>
    <cellStyle name="40% - Accent2 2 11 2 5 2 2" xfId="42435"/>
    <cellStyle name="40% - Accent2 2 11 2 5 3" xfId="33498"/>
    <cellStyle name="40% - Accent2 2 11 2 6" xfId="15886"/>
    <cellStyle name="40% - Accent2 2 11 2 6 2" xfId="26776"/>
    <cellStyle name="40% - Accent2 2 11 2 6 2 2" xfId="44654"/>
    <cellStyle name="40% - Accent2 2 11 2 6 3" xfId="35717"/>
    <cellStyle name="40% - Accent2 2 11 2 7" xfId="20119"/>
    <cellStyle name="40% - Accent2 2 11 2 7 2" xfId="37997"/>
    <cellStyle name="40% - Accent2 2 11 2 8" xfId="29048"/>
    <cellStyle name="40% - Accent2 2 11 2 9" xfId="47009"/>
    <cellStyle name="40% - Accent2 2 11 3" xfId="5703"/>
    <cellStyle name="40% - Accent2 2 11 3 2" xfId="10495"/>
    <cellStyle name="40% - Accent2 2 11 3 2 2" xfId="12923"/>
    <cellStyle name="40% - Accent2 2 11 3 2 2 2" xfId="23815"/>
    <cellStyle name="40% - Accent2 2 11 3 2 2 2 2" xfId="41693"/>
    <cellStyle name="40% - Accent2 2 11 3 2 2 3" xfId="32756"/>
    <cellStyle name="40% - Accent2 2 11 3 2 2 4" xfId="56319"/>
    <cellStyle name="40% - Accent2 2 11 3 2 3" xfId="15142"/>
    <cellStyle name="40% - Accent2 2 11 3 2 3 2" xfId="26034"/>
    <cellStyle name="40% - Accent2 2 11 3 2 3 2 2" xfId="43912"/>
    <cellStyle name="40% - Accent2 2 11 3 2 3 3" xfId="34975"/>
    <cellStyle name="40% - Accent2 2 11 3 2 4" xfId="17586"/>
    <cellStyle name="40% - Accent2 2 11 3 2 4 2" xfId="28253"/>
    <cellStyle name="40% - Accent2 2 11 3 2 4 2 2" xfId="46131"/>
    <cellStyle name="40% - Accent2 2 11 3 2 4 3" xfId="37194"/>
    <cellStyle name="40% - Accent2 2 11 3 2 5" xfId="21596"/>
    <cellStyle name="40% - Accent2 2 11 3 2 5 2" xfId="39474"/>
    <cellStyle name="40% - Accent2 2 11 3 2 6" xfId="30537"/>
    <cellStyle name="40% - Accent2 2 11 3 2 7" xfId="50985"/>
    <cellStyle name="40% - Accent2 2 11 3 3" xfId="9762"/>
    <cellStyle name="40% - Accent2 2 11 3 3 2" xfId="12190"/>
    <cellStyle name="40% - Accent2 2 11 3 3 2 2" xfId="23082"/>
    <cellStyle name="40% - Accent2 2 11 3 3 2 2 2" xfId="40960"/>
    <cellStyle name="40% - Accent2 2 11 3 3 2 3" xfId="32023"/>
    <cellStyle name="40% - Accent2 2 11 3 3 3" xfId="14409"/>
    <cellStyle name="40% - Accent2 2 11 3 3 3 2" xfId="25301"/>
    <cellStyle name="40% - Accent2 2 11 3 3 3 2 2" xfId="43179"/>
    <cellStyle name="40% - Accent2 2 11 3 3 3 3" xfId="34242"/>
    <cellStyle name="40% - Accent2 2 11 3 3 4" xfId="16853"/>
    <cellStyle name="40% - Accent2 2 11 3 3 4 2" xfId="27520"/>
    <cellStyle name="40% - Accent2 2 11 3 3 4 2 2" xfId="45398"/>
    <cellStyle name="40% - Accent2 2 11 3 3 4 3" xfId="36461"/>
    <cellStyle name="40% - Accent2 2 11 3 3 5" xfId="20863"/>
    <cellStyle name="40% - Accent2 2 11 3 3 5 2" xfId="38741"/>
    <cellStyle name="40% - Accent2 2 11 3 3 6" xfId="29804"/>
    <cellStyle name="40% - Accent2 2 11 3 3 7" xfId="53938"/>
    <cellStyle name="40% - Accent2 2 11 3 4" xfId="11240"/>
    <cellStyle name="40% - Accent2 2 11 3 4 2" xfId="22339"/>
    <cellStyle name="40% - Accent2 2 11 3 4 2 2" xfId="40217"/>
    <cellStyle name="40% - Accent2 2 11 3 4 3" xfId="31280"/>
    <cellStyle name="40% - Accent2 2 11 3 4 4" xfId="47828"/>
    <cellStyle name="40% - Accent2 2 11 3 5" xfId="13666"/>
    <cellStyle name="40% - Accent2 2 11 3 5 2" xfId="24558"/>
    <cellStyle name="40% - Accent2 2 11 3 5 2 2" xfId="42436"/>
    <cellStyle name="40% - Accent2 2 11 3 5 3" xfId="33499"/>
    <cellStyle name="40% - Accent2 2 11 3 6" xfId="15887"/>
    <cellStyle name="40% - Accent2 2 11 3 6 2" xfId="26777"/>
    <cellStyle name="40% - Accent2 2 11 3 6 2 2" xfId="44655"/>
    <cellStyle name="40% - Accent2 2 11 3 6 3" xfId="35718"/>
    <cellStyle name="40% - Accent2 2 11 3 7" xfId="20120"/>
    <cellStyle name="40% - Accent2 2 11 3 7 2" xfId="37998"/>
    <cellStyle name="40% - Accent2 2 11 3 8" xfId="29049"/>
    <cellStyle name="40% - Accent2 2 11 3 9" xfId="47010"/>
    <cellStyle name="40% - Accent2 2 11 4" xfId="5704"/>
    <cellStyle name="40% - Accent2 2 11 4 2" xfId="10496"/>
    <cellStyle name="40% - Accent2 2 11 4 2 2" xfId="12924"/>
    <cellStyle name="40% - Accent2 2 11 4 2 2 2" xfId="23816"/>
    <cellStyle name="40% - Accent2 2 11 4 2 2 2 2" xfId="41694"/>
    <cellStyle name="40% - Accent2 2 11 4 2 2 3" xfId="32757"/>
    <cellStyle name="40% - Accent2 2 11 4 2 2 4" xfId="56320"/>
    <cellStyle name="40% - Accent2 2 11 4 2 3" xfId="15143"/>
    <cellStyle name="40% - Accent2 2 11 4 2 3 2" xfId="26035"/>
    <cellStyle name="40% - Accent2 2 11 4 2 3 2 2" xfId="43913"/>
    <cellStyle name="40% - Accent2 2 11 4 2 3 3" xfId="34976"/>
    <cellStyle name="40% - Accent2 2 11 4 2 4" xfId="17587"/>
    <cellStyle name="40% - Accent2 2 11 4 2 4 2" xfId="28254"/>
    <cellStyle name="40% - Accent2 2 11 4 2 4 2 2" xfId="46132"/>
    <cellStyle name="40% - Accent2 2 11 4 2 4 3" xfId="37195"/>
    <cellStyle name="40% - Accent2 2 11 4 2 5" xfId="21597"/>
    <cellStyle name="40% - Accent2 2 11 4 2 5 2" xfId="39475"/>
    <cellStyle name="40% - Accent2 2 11 4 2 6" xfId="30538"/>
    <cellStyle name="40% - Accent2 2 11 4 2 7" xfId="50986"/>
    <cellStyle name="40% - Accent2 2 11 4 3" xfId="9763"/>
    <cellStyle name="40% - Accent2 2 11 4 3 2" xfId="12191"/>
    <cellStyle name="40% - Accent2 2 11 4 3 2 2" xfId="23083"/>
    <cellStyle name="40% - Accent2 2 11 4 3 2 2 2" xfId="40961"/>
    <cellStyle name="40% - Accent2 2 11 4 3 2 3" xfId="32024"/>
    <cellStyle name="40% - Accent2 2 11 4 3 3" xfId="14410"/>
    <cellStyle name="40% - Accent2 2 11 4 3 3 2" xfId="25302"/>
    <cellStyle name="40% - Accent2 2 11 4 3 3 2 2" xfId="43180"/>
    <cellStyle name="40% - Accent2 2 11 4 3 3 3" xfId="34243"/>
    <cellStyle name="40% - Accent2 2 11 4 3 4" xfId="16854"/>
    <cellStyle name="40% - Accent2 2 11 4 3 4 2" xfId="27521"/>
    <cellStyle name="40% - Accent2 2 11 4 3 4 2 2" xfId="45399"/>
    <cellStyle name="40% - Accent2 2 11 4 3 4 3" xfId="36462"/>
    <cellStyle name="40% - Accent2 2 11 4 3 5" xfId="20864"/>
    <cellStyle name="40% - Accent2 2 11 4 3 5 2" xfId="38742"/>
    <cellStyle name="40% - Accent2 2 11 4 3 6" xfId="29805"/>
    <cellStyle name="40% - Accent2 2 11 4 3 7" xfId="53939"/>
    <cellStyle name="40% - Accent2 2 11 4 4" xfId="11241"/>
    <cellStyle name="40% - Accent2 2 11 4 4 2" xfId="22340"/>
    <cellStyle name="40% - Accent2 2 11 4 4 2 2" xfId="40218"/>
    <cellStyle name="40% - Accent2 2 11 4 4 3" xfId="31281"/>
    <cellStyle name="40% - Accent2 2 11 4 4 4" xfId="47829"/>
    <cellStyle name="40% - Accent2 2 11 4 5" xfId="13667"/>
    <cellStyle name="40% - Accent2 2 11 4 5 2" xfId="24559"/>
    <cellStyle name="40% - Accent2 2 11 4 5 2 2" xfId="42437"/>
    <cellStyle name="40% - Accent2 2 11 4 5 3" xfId="33500"/>
    <cellStyle name="40% - Accent2 2 11 4 6" xfId="15888"/>
    <cellStyle name="40% - Accent2 2 11 4 6 2" xfId="26778"/>
    <cellStyle name="40% - Accent2 2 11 4 6 2 2" xfId="44656"/>
    <cellStyle name="40% - Accent2 2 11 4 6 3" xfId="35719"/>
    <cellStyle name="40% - Accent2 2 11 4 7" xfId="20121"/>
    <cellStyle name="40% - Accent2 2 11 4 7 2" xfId="37999"/>
    <cellStyle name="40% - Accent2 2 11 4 8" xfId="29050"/>
    <cellStyle name="40% - Accent2 2 11 4 9" xfId="47011"/>
    <cellStyle name="40% - Accent2 2 11 5" xfId="5705"/>
    <cellStyle name="40% - Accent2 2 11 5 2" xfId="10497"/>
    <cellStyle name="40% - Accent2 2 11 5 2 2" xfId="12925"/>
    <cellStyle name="40% - Accent2 2 11 5 2 2 2" xfId="23817"/>
    <cellStyle name="40% - Accent2 2 11 5 2 2 2 2" xfId="41695"/>
    <cellStyle name="40% - Accent2 2 11 5 2 2 3" xfId="32758"/>
    <cellStyle name="40% - Accent2 2 11 5 2 2 4" xfId="56321"/>
    <cellStyle name="40% - Accent2 2 11 5 2 3" xfId="15144"/>
    <cellStyle name="40% - Accent2 2 11 5 2 3 2" xfId="26036"/>
    <cellStyle name="40% - Accent2 2 11 5 2 3 2 2" xfId="43914"/>
    <cellStyle name="40% - Accent2 2 11 5 2 3 3" xfId="34977"/>
    <cellStyle name="40% - Accent2 2 11 5 2 4" xfId="17588"/>
    <cellStyle name="40% - Accent2 2 11 5 2 4 2" xfId="28255"/>
    <cellStyle name="40% - Accent2 2 11 5 2 4 2 2" xfId="46133"/>
    <cellStyle name="40% - Accent2 2 11 5 2 4 3" xfId="37196"/>
    <cellStyle name="40% - Accent2 2 11 5 2 5" xfId="21598"/>
    <cellStyle name="40% - Accent2 2 11 5 2 5 2" xfId="39476"/>
    <cellStyle name="40% - Accent2 2 11 5 2 6" xfId="30539"/>
    <cellStyle name="40% - Accent2 2 11 5 2 7" xfId="50987"/>
    <cellStyle name="40% - Accent2 2 11 5 3" xfId="9764"/>
    <cellStyle name="40% - Accent2 2 11 5 3 2" xfId="12192"/>
    <cellStyle name="40% - Accent2 2 11 5 3 2 2" xfId="23084"/>
    <cellStyle name="40% - Accent2 2 11 5 3 2 2 2" xfId="40962"/>
    <cellStyle name="40% - Accent2 2 11 5 3 2 3" xfId="32025"/>
    <cellStyle name="40% - Accent2 2 11 5 3 3" xfId="14411"/>
    <cellStyle name="40% - Accent2 2 11 5 3 3 2" xfId="25303"/>
    <cellStyle name="40% - Accent2 2 11 5 3 3 2 2" xfId="43181"/>
    <cellStyle name="40% - Accent2 2 11 5 3 3 3" xfId="34244"/>
    <cellStyle name="40% - Accent2 2 11 5 3 4" xfId="16855"/>
    <cellStyle name="40% - Accent2 2 11 5 3 4 2" xfId="27522"/>
    <cellStyle name="40% - Accent2 2 11 5 3 4 2 2" xfId="45400"/>
    <cellStyle name="40% - Accent2 2 11 5 3 4 3" xfId="36463"/>
    <cellStyle name="40% - Accent2 2 11 5 3 5" xfId="20865"/>
    <cellStyle name="40% - Accent2 2 11 5 3 5 2" xfId="38743"/>
    <cellStyle name="40% - Accent2 2 11 5 3 6" xfId="29806"/>
    <cellStyle name="40% - Accent2 2 11 5 3 7" xfId="53940"/>
    <cellStyle name="40% - Accent2 2 11 5 4" xfId="11242"/>
    <cellStyle name="40% - Accent2 2 11 5 4 2" xfId="22341"/>
    <cellStyle name="40% - Accent2 2 11 5 4 2 2" xfId="40219"/>
    <cellStyle name="40% - Accent2 2 11 5 4 3" xfId="31282"/>
    <cellStyle name="40% - Accent2 2 11 5 4 4" xfId="47830"/>
    <cellStyle name="40% - Accent2 2 11 5 5" xfId="13668"/>
    <cellStyle name="40% - Accent2 2 11 5 5 2" xfId="24560"/>
    <cellStyle name="40% - Accent2 2 11 5 5 2 2" xfId="42438"/>
    <cellStyle name="40% - Accent2 2 11 5 5 3" xfId="33501"/>
    <cellStyle name="40% - Accent2 2 11 5 6" xfId="15889"/>
    <cellStyle name="40% - Accent2 2 11 5 6 2" xfId="26779"/>
    <cellStyle name="40% - Accent2 2 11 5 6 2 2" xfId="44657"/>
    <cellStyle name="40% - Accent2 2 11 5 6 3" xfId="35720"/>
    <cellStyle name="40% - Accent2 2 11 5 7" xfId="20122"/>
    <cellStyle name="40% - Accent2 2 11 5 7 2" xfId="38000"/>
    <cellStyle name="40% - Accent2 2 11 5 8" xfId="29051"/>
    <cellStyle name="40% - Accent2 2 11 5 9" xfId="47012"/>
    <cellStyle name="40% - Accent2 2 12" xfId="5706"/>
    <cellStyle name="40% - Accent2 2 13" xfId="5707"/>
    <cellStyle name="40% - Accent2 2 14" xfId="5708"/>
    <cellStyle name="40% - Accent2 2 15" xfId="5709"/>
    <cellStyle name="40% - Accent2 2 15 2" xfId="10498"/>
    <cellStyle name="40% - Accent2 2 15 2 2" xfId="12926"/>
    <cellStyle name="40% - Accent2 2 15 2 2 2" xfId="23818"/>
    <cellStyle name="40% - Accent2 2 15 2 2 2 2" xfId="41696"/>
    <cellStyle name="40% - Accent2 2 15 2 2 3" xfId="32759"/>
    <cellStyle name="40% - Accent2 2 15 2 2 4" xfId="56322"/>
    <cellStyle name="40% - Accent2 2 15 2 3" xfId="15145"/>
    <cellStyle name="40% - Accent2 2 15 2 3 2" xfId="26037"/>
    <cellStyle name="40% - Accent2 2 15 2 3 2 2" xfId="43915"/>
    <cellStyle name="40% - Accent2 2 15 2 3 3" xfId="34978"/>
    <cellStyle name="40% - Accent2 2 15 2 4" xfId="17589"/>
    <cellStyle name="40% - Accent2 2 15 2 4 2" xfId="28256"/>
    <cellStyle name="40% - Accent2 2 15 2 4 2 2" xfId="46134"/>
    <cellStyle name="40% - Accent2 2 15 2 4 3" xfId="37197"/>
    <cellStyle name="40% - Accent2 2 15 2 5" xfId="21599"/>
    <cellStyle name="40% - Accent2 2 15 2 5 2" xfId="39477"/>
    <cellStyle name="40% - Accent2 2 15 2 6" xfId="30540"/>
    <cellStyle name="40% - Accent2 2 15 2 7" xfId="50988"/>
    <cellStyle name="40% - Accent2 2 15 3" xfId="9765"/>
    <cellStyle name="40% - Accent2 2 15 3 2" xfId="12193"/>
    <cellStyle name="40% - Accent2 2 15 3 2 2" xfId="23085"/>
    <cellStyle name="40% - Accent2 2 15 3 2 2 2" xfId="40963"/>
    <cellStyle name="40% - Accent2 2 15 3 2 3" xfId="32026"/>
    <cellStyle name="40% - Accent2 2 15 3 3" xfId="14412"/>
    <cellStyle name="40% - Accent2 2 15 3 3 2" xfId="25304"/>
    <cellStyle name="40% - Accent2 2 15 3 3 2 2" xfId="43182"/>
    <cellStyle name="40% - Accent2 2 15 3 3 3" xfId="34245"/>
    <cellStyle name="40% - Accent2 2 15 3 4" xfId="16856"/>
    <cellStyle name="40% - Accent2 2 15 3 4 2" xfId="27523"/>
    <cellStyle name="40% - Accent2 2 15 3 4 2 2" xfId="45401"/>
    <cellStyle name="40% - Accent2 2 15 3 4 3" xfId="36464"/>
    <cellStyle name="40% - Accent2 2 15 3 5" xfId="20866"/>
    <cellStyle name="40% - Accent2 2 15 3 5 2" xfId="38744"/>
    <cellStyle name="40% - Accent2 2 15 3 6" xfId="29807"/>
    <cellStyle name="40% - Accent2 2 15 3 7" xfId="53941"/>
    <cellStyle name="40% - Accent2 2 15 4" xfId="11243"/>
    <cellStyle name="40% - Accent2 2 15 4 2" xfId="22342"/>
    <cellStyle name="40% - Accent2 2 15 4 2 2" xfId="40220"/>
    <cellStyle name="40% - Accent2 2 15 4 3" xfId="31283"/>
    <cellStyle name="40% - Accent2 2 15 4 4" xfId="47831"/>
    <cellStyle name="40% - Accent2 2 15 5" xfId="13669"/>
    <cellStyle name="40% - Accent2 2 15 5 2" xfId="24561"/>
    <cellStyle name="40% - Accent2 2 15 5 2 2" xfId="42439"/>
    <cellStyle name="40% - Accent2 2 15 5 3" xfId="33502"/>
    <cellStyle name="40% - Accent2 2 15 6" xfId="15890"/>
    <cellStyle name="40% - Accent2 2 15 6 2" xfId="26780"/>
    <cellStyle name="40% - Accent2 2 15 6 2 2" xfId="44658"/>
    <cellStyle name="40% - Accent2 2 15 6 3" xfId="35721"/>
    <cellStyle name="40% - Accent2 2 15 7" xfId="20123"/>
    <cellStyle name="40% - Accent2 2 15 7 2" xfId="38001"/>
    <cellStyle name="40% - Accent2 2 15 8" xfId="29052"/>
    <cellStyle name="40% - Accent2 2 15 9" xfId="47013"/>
    <cellStyle name="40% - Accent2 2 16" xfId="5710"/>
    <cellStyle name="40% - Accent2 2 17" xfId="56775"/>
    <cellStyle name="40% - Accent2 2 2" xfId="274"/>
    <cellStyle name="40% - Accent2 2 2 10" xfId="10499"/>
    <cellStyle name="40% - Accent2 2 2 10 2" xfId="12927"/>
    <cellStyle name="40% - Accent2 2 2 10 2 2" xfId="23819"/>
    <cellStyle name="40% - Accent2 2 2 10 2 2 2" xfId="41697"/>
    <cellStyle name="40% - Accent2 2 2 10 2 3" xfId="32760"/>
    <cellStyle name="40% - Accent2 2 2 10 2 4" xfId="56323"/>
    <cellStyle name="40% - Accent2 2 2 10 3" xfId="15146"/>
    <cellStyle name="40% - Accent2 2 2 10 3 2" xfId="26038"/>
    <cellStyle name="40% - Accent2 2 2 10 3 2 2" xfId="43916"/>
    <cellStyle name="40% - Accent2 2 2 10 3 3" xfId="34979"/>
    <cellStyle name="40% - Accent2 2 2 10 4" xfId="17590"/>
    <cellStyle name="40% - Accent2 2 2 10 4 2" xfId="28257"/>
    <cellStyle name="40% - Accent2 2 2 10 4 2 2" xfId="46135"/>
    <cellStyle name="40% - Accent2 2 2 10 4 3" xfId="37198"/>
    <cellStyle name="40% - Accent2 2 2 10 5" xfId="21600"/>
    <cellStyle name="40% - Accent2 2 2 10 5 2" xfId="39478"/>
    <cellStyle name="40% - Accent2 2 2 10 6" xfId="30541"/>
    <cellStyle name="40% - Accent2 2 2 10 7" xfId="50989"/>
    <cellStyle name="40% - Accent2 2 2 11" xfId="9766"/>
    <cellStyle name="40% - Accent2 2 2 11 2" xfId="12194"/>
    <cellStyle name="40% - Accent2 2 2 11 2 2" xfId="23086"/>
    <cellStyle name="40% - Accent2 2 2 11 2 2 2" xfId="40964"/>
    <cellStyle name="40% - Accent2 2 2 11 2 3" xfId="32027"/>
    <cellStyle name="40% - Accent2 2 2 11 3" xfId="14413"/>
    <cellStyle name="40% - Accent2 2 2 11 3 2" xfId="25305"/>
    <cellStyle name="40% - Accent2 2 2 11 3 2 2" xfId="43183"/>
    <cellStyle name="40% - Accent2 2 2 11 3 3" xfId="34246"/>
    <cellStyle name="40% - Accent2 2 2 11 4" xfId="16857"/>
    <cellStyle name="40% - Accent2 2 2 11 4 2" xfId="27524"/>
    <cellStyle name="40% - Accent2 2 2 11 4 2 2" xfId="45402"/>
    <cellStyle name="40% - Accent2 2 2 11 4 3" xfId="36465"/>
    <cellStyle name="40% - Accent2 2 2 11 5" xfId="20867"/>
    <cellStyle name="40% - Accent2 2 2 11 5 2" xfId="38745"/>
    <cellStyle name="40% - Accent2 2 2 11 6" xfId="29808"/>
    <cellStyle name="40% - Accent2 2 2 11 7" xfId="53942"/>
    <cellStyle name="40% - Accent2 2 2 12" xfId="11244"/>
    <cellStyle name="40% - Accent2 2 2 12 2" xfId="22343"/>
    <cellStyle name="40% - Accent2 2 2 12 2 2" xfId="40221"/>
    <cellStyle name="40% - Accent2 2 2 12 3" xfId="31284"/>
    <cellStyle name="40% - Accent2 2 2 12 4" xfId="47832"/>
    <cellStyle name="40% - Accent2 2 2 13" xfId="13670"/>
    <cellStyle name="40% - Accent2 2 2 13 2" xfId="24562"/>
    <cellStyle name="40% - Accent2 2 2 13 2 2" xfId="42440"/>
    <cellStyle name="40% - Accent2 2 2 13 3" xfId="33503"/>
    <cellStyle name="40% - Accent2 2 2 13 4" xfId="56697"/>
    <cellStyle name="40% - Accent2 2 2 14" xfId="15891"/>
    <cellStyle name="40% - Accent2 2 2 14 2" xfId="26781"/>
    <cellStyle name="40% - Accent2 2 2 14 2 2" xfId="44659"/>
    <cellStyle name="40% - Accent2 2 2 14 3" xfId="35722"/>
    <cellStyle name="40% - Accent2 2 2 15" xfId="20124"/>
    <cellStyle name="40% - Accent2 2 2 15 2" xfId="38002"/>
    <cellStyle name="40% - Accent2 2 2 16" xfId="29053"/>
    <cellStyle name="40% - Accent2 2 2 17" xfId="47014"/>
    <cellStyle name="40% - Accent2 2 2 2" xfId="5711"/>
    <cellStyle name="40% - Accent2 2 2 2 2" xfId="10500"/>
    <cellStyle name="40% - Accent2 2 2 2 2 2" xfId="12928"/>
    <cellStyle name="40% - Accent2 2 2 2 2 2 2" xfId="23820"/>
    <cellStyle name="40% - Accent2 2 2 2 2 2 2 2" xfId="41698"/>
    <cellStyle name="40% - Accent2 2 2 2 2 2 3" xfId="32761"/>
    <cellStyle name="40% - Accent2 2 2 2 2 2 4" xfId="56324"/>
    <cellStyle name="40% - Accent2 2 2 2 2 3" xfId="15147"/>
    <cellStyle name="40% - Accent2 2 2 2 2 3 2" xfId="26039"/>
    <cellStyle name="40% - Accent2 2 2 2 2 3 2 2" xfId="43917"/>
    <cellStyle name="40% - Accent2 2 2 2 2 3 3" xfId="34980"/>
    <cellStyle name="40% - Accent2 2 2 2 2 4" xfId="17591"/>
    <cellStyle name="40% - Accent2 2 2 2 2 4 2" xfId="28258"/>
    <cellStyle name="40% - Accent2 2 2 2 2 4 2 2" xfId="46136"/>
    <cellStyle name="40% - Accent2 2 2 2 2 4 3" xfId="37199"/>
    <cellStyle name="40% - Accent2 2 2 2 2 5" xfId="21601"/>
    <cellStyle name="40% - Accent2 2 2 2 2 5 2" xfId="39479"/>
    <cellStyle name="40% - Accent2 2 2 2 2 6" xfId="30542"/>
    <cellStyle name="40% - Accent2 2 2 2 2 7" xfId="50990"/>
    <cellStyle name="40% - Accent2 2 2 2 3" xfId="9767"/>
    <cellStyle name="40% - Accent2 2 2 2 3 2" xfId="12195"/>
    <cellStyle name="40% - Accent2 2 2 2 3 2 2" xfId="23087"/>
    <cellStyle name="40% - Accent2 2 2 2 3 2 2 2" xfId="40965"/>
    <cellStyle name="40% - Accent2 2 2 2 3 2 3" xfId="32028"/>
    <cellStyle name="40% - Accent2 2 2 2 3 3" xfId="14414"/>
    <cellStyle name="40% - Accent2 2 2 2 3 3 2" xfId="25306"/>
    <cellStyle name="40% - Accent2 2 2 2 3 3 2 2" xfId="43184"/>
    <cellStyle name="40% - Accent2 2 2 2 3 3 3" xfId="34247"/>
    <cellStyle name="40% - Accent2 2 2 2 3 4" xfId="16858"/>
    <cellStyle name="40% - Accent2 2 2 2 3 4 2" xfId="27525"/>
    <cellStyle name="40% - Accent2 2 2 2 3 4 2 2" xfId="45403"/>
    <cellStyle name="40% - Accent2 2 2 2 3 4 3" xfId="36466"/>
    <cellStyle name="40% - Accent2 2 2 2 3 5" xfId="20868"/>
    <cellStyle name="40% - Accent2 2 2 2 3 5 2" xfId="38746"/>
    <cellStyle name="40% - Accent2 2 2 2 3 6" xfId="29809"/>
    <cellStyle name="40% - Accent2 2 2 2 3 7" xfId="53943"/>
    <cellStyle name="40% - Accent2 2 2 2 4" xfId="11245"/>
    <cellStyle name="40% - Accent2 2 2 2 4 2" xfId="22344"/>
    <cellStyle name="40% - Accent2 2 2 2 4 2 2" xfId="40222"/>
    <cellStyle name="40% - Accent2 2 2 2 4 3" xfId="31285"/>
    <cellStyle name="40% - Accent2 2 2 2 4 4" xfId="47833"/>
    <cellStyle name="40% - Accent2 2 2 2 5" xfId="13671"/>
    <cellStyle name="40% - Accent2 2 2 2 5 2" xfId="24563"/>
    <cellStyle name="40% - Accent2 2 2 2 5 2 2" xfId="42441"/>
    <cellStyle name="40% - Accent2 2 2 2 5 3" xfId="33504"/>
    <cellStyle name="40% - Accent2 2 2 2 6" xfId="15892"/>
    <cellStyle name="40% - Accent2 2 2 2 6 2" xfId="26782"/>
    <cellStyle name="40% - Accent2 2 2 2 6 2 2" xfId="44660"/>
    <cellStyle name="40% - Accent2 2 2 2 6 3" xfId="35723"/>
    <cellStyle name="40% - Accent2 2 2 2 7" xfId="20125"/>
    <cellStyle name="40% - Accent2 2 2 2 7 2" xfId="38003"/>
    <cellStyle name="40% - Accent2 2 2 2 8" xfId="29054"/>
    <cellStyle name="40% - Accent2 2 2 2 9" xfId="47015"/>
    <cellStyle name="40% - Accent2 2 2 3" xfId="5712"/>
    <cellStyle name="40% - Accent2 2 2 3 2" xfId="10501"/>
    <cellStyle name="40% - Accent2 2 2 3 2 2" xfId="12929"/>
    <cellStyle name="40% - Accent2 2 2 3 2 2 2" xfId="23821"/>
    <cellStyle name="40% - Accent2 2 2 3 2 2 2 2" xfId="41699"/>
    <cellStyle name="40% - Accent2 2 2 3 2 2 3" xfId="32762"/>
    <cellStyle name="40% - Accent2 2 2 3 2 2 4" xfId="56325"/>
    <cellStyle name="40% - Accent2 2 2 3 2 3" xfId="15148"/>
    <cellStyle name="40% - Accent2 2 2 3 2 3 2" xfId="26040"/>
    <cellStyle name="40% - Accent2 2 2 3 2 3 2 2" xfId="43918"/>
    <cellStyle name="40% - Accent2 2 2 3 2 3 3" xfId="34981"/>
    <cellStyle name="40% - Accent2 2 2 3 2 4" xfId="17592"/>
    <cellStyle name="40% - Accent2 2 2 3 2 4 2" xfId="28259"/>
    <cellStyle name="40% - Accent2 2 2 3 2 4 2 2" xfId="46137"/>
    <cellStyle name="40% - Accent2 2 2 3 2 4 3" xfId="37200"/>
    <cellStyle name="40% - Accent2 2 2 3 2 5" xfId="21602"/>
    <cellStyle name="40% - Accent2 2 2 3 2 5 2" xfId="39480"/>
    <cellStyle name="40% - Accent2 2 2 3 2 6" xfId="30543"/>
    <cellStyle name="40% - Accent2 2 2 3 2 7" xfId="50991"/>
    <cellStyle name="40% - Accent2 2 2 3 3" xfId="9768"/>
    <cellStyle name="40% - Accent2 2 2 3 3 2" xfId="12196"/>
    <cellStyle name="40% - Accent2 2 2 3 3 2 2" xfId="23088"/>
    <cellStyle name="40% - Accent2 2 2 3 3 2 2 2" xfId="40966"/>
    <cellStyle name="40% - Accent2 2 2 3 3 2 3" xfId="32029"/>
    <cellStyle name="40% - Accent2 2 2 3 3 3" xfId="14415"/>
    <cellStyle name="40% - Accent2 2 2 3 3 3 2" xfId="25307"/>
    <cellStyle name="40% - Accent2 2 2 3 3 3 2 2" xfId="43185"/>
    <cellStyle name="40% - Accent2 2 2 3 3 3 3" xfId="34248"/>
    <cellStyle name="40% - Accent2 2 2 3 3 4" xfId="16859"/>
    <cellStyle name="40% - Accent2 2 2 3 3 4 2" xfId="27526"/>
    <cellStyle name="40% - Accent2 2 2 3 3 4 2 2" xfId="45404"/>
    <cellStyle name="40% - Accent2 2 2 3 3 4 3" xfId="36467"/>
    <cellStyle name="40% - Accent2 2 2 3 3 5" xfId="20869"/>
    <cellStyle name="40% - Accent2 2 2 3 3 5 2" xfId="38747"/>
    <cellStyle name="40% - Accent2 2 2 3 3 6" xfId="29810"/>
    <cellStyle name="40% - Accent2 2 2 3 3 7" xfId="53944"/>
    <cellStyle name="40% - Accent2 2 2 3 4" xfId="11246"/>
    <cellStyle name="40% - Accent2 2 2 3 4 2" xfId="22345"/>
    <cellStyle name="40% - Accent2 2 2 3 4 2 2" xfId="40223"/>
    <cellStyle name="40% - Accent2 2 2 3 4 3" xfId="31286"/>
    <cellStyle name="40% - Accent2 2 2 3 4 4" xfId="47834"/>
    <cellStyle name="40% - Accent2 2 2 3 5" xfId="13672"/>
    <cellStyle name="40% - Accent2 2 2 3 5 2" xfId="24564"/>
    <cellStyle name="40% - Accent2 2 2 3 5 2 2" xfId="42442"/>
    <cellStyle name="40% - Accent2 2 2 3 5 3" xfId="33505"/>
    <cellStyle name="40% - Accent2 2 2 3 6" xfId="15893"/>
    <cellStyle name="40% - Accent2 2 2 3 6 2" xfId="26783"/>
    <cellStyle name="40% - Accent2 2 2 3 6 2 2" xfId="44661"/>
    <cellStyle name="40% - Accent2 2 2 3 6 3" xfId="35724"/>
    <cellStyle name="40% - Accent2 2 2 3 7" xfId="20126"/>
    <cellStyle name="40% - Accent2 2 2 3 7 2" xfId="38004"/>
    <cellStyle name="40% - Accent2 2 2 3 8" xfId="29055"/>
    <cellStyle name="40% - Accent2 2 2 3 9" xfId="47016"/>
    <cellStyle name="40% - Accent2 2 2 4" xfId="5713"/>
    <cellStyle name="40% - Accent2 2 2 4 2" xfId="10502"/>
    <cellStyle name="40% - Accent2 2 2 4 2 2" xfId="12930"/>
    <cellStyle name="40% - Accent2 2 2 4 2 2 2" xfId="23822"/>
    <cellStyle name="40% - Accent2 2 2 4 2 2 2 2" xfId="41700"/>
    <cellStyle name="40% - Accent2 2 2 4 2 2 3" xfId="32763"/>
    <cellStyle name="40% - Accent2 2 2 4 2 2 4" xfId="56326"/>
    <cellStyle name="40% - Accent2 2 2 4 2 3" xfId="15149"/>
    <cellStyle name="40% - Accent2 2 2 4 2 3 2" xfId="26041"/>
    <cellStyle name="40% - Accent2 2 2 4 2 3 2 2" xfId="43919"/>
    <cellStyle name="40% - Accent2 2 2 4 2 3 3" xfId="34982"/>
    <cellStyle name="40% - Accent2 2 2 4 2 4" xfId="17593"/>
    <cellStyle name="40% - Accent2 2 2 4 2 4 2" xfId="28260"/>
    <cellStyle name="40% - Accent2 2 2 4 2 4 2 2" xfId="46138"/>
    <cellStyle name="40% - Accent2 2 2 4 2 4 3" xfId="37201"/>
    <cellStyle name="40% - Accent2 2 2 4 2 5" xfId="21603"/>
    <cellStyle name="40% - Accent2 2 2 4 2 5 2" xfId="39481"/>
    <cellStyle name="40% - Accent2 2 2 4 2 6" xfId="30544"/>
    <cellStyle name="40% - Accent2 2 2 4 2 7" xfId="50992"/>
    <cellStyle name="40% - Accent2 2 2 4 3" xfId="9769"/>
    <cellStyle name="40% - Accent2 2 2 4 3 2" xfId="12197"/>
    <cellStyle name="40% - Accent2 2 2 4 3 2 2" xfId="23089"/>
    <cellStyle name="40% - Accent2 2 2 4 3 2 2 2" xfId="40967"/>
    <cellStyle name="40% - Accent2 2 2 4 3 2 3" xfId="32030"/>
    <cellStyle name="40% - Accent2 2 2 4 3 3" xfId="14416"/>
    <cellStyle name="40% - Accent2 2 2 4 3 3 2" xfId="25308"/>
    <cellStyle name="40% - Accent2 2 2 4 3 3 2 2" xfId="43186"/>
    <cellStyle name="40% - Accent2 2 2 4 3 3 3" xfId="34249"/>
    <cellStyle name="40% - Accent2 2 2 4 3 4" xfId="16860"/>
    <cellStyle name="40% - Accent2 2 2 4 3 4 2" xfId="27527"/>
    <cellStyle name="40% - Accent2 2 2 4 3 4 2 2" xfId="45405"/>
    <cellStyle name="40% - Accent2 2 2 4 3 4 3" xfId="36468"/>
    <cellStyle name="40% - Accent2 2 2 4 3 5" xfId="20870"/>
    <cellStyle name="40% - Accent2 2 2 4 3 5 2" xfId="38748"/>
    <cellStyle name="40% - Accent2 2 2 4 3 6" xfId="29811"/>
    <cellStyle name="40% - Accent2 2 2 4 3 7" xfId="53945"/>
    <cellStyle name="40% - Accent2 2 2 4 4" xfId="11247"/>
    <cellStyle name="40% - Accent2 2 2 4 4 2" xfId="22346"/>
    <cellStyle name="40% - Accent2 2 2 4 4 2 2" xfId="40224"/>
    <cellStyle name="40% - Accent2 2 2 4 4 3" xfId="31287"/>
    <cellStyle name="40% - Accent2 2 2 4 4 4" xfId="47835"/>
    <cellStyle name="40% - Accent2 2 2 4 5" xfId="13673"/>
    <cellStyle name="40% - Accent2 2 2 4 5 2" xfId="24565"/>
    <cellStyle name="40% - Accent2 2 2 4 5 2 2" xfId="42443"/>
    <cellStyle name="40% - Accent2 2 2 4 5 3" xfId="33506"/>
    <cellStyle name="40% - Accent2 2 2 4 6" xfId="15894"/>
    <cellStyle name="40% - Accent2 2 2 4 6 2" xfId="26784"/>
    <cellStyle name="40% - Accent2 2 2 4 6 2 2" xfId="44662"/>
    <cellStyle name="40% - Accent2 2 2 4 6 3" xfId="35725"/>
    <cellStyle name="40% - Accent2 2 2 4 7" xfId="20127"/>
    <cellStyle name="40% - Accent2 2 2 4 7 2" xfId="38005"/>
    <cellStyle name="40% - Accent2 2 2 4 8" xfId="29056"/>
    <cellStyle name="40% - Accent2 2 2 4 9" xfId="47017"/>
    <cellStyle name="40% - Accent2 2 2 5" xfId="5714"/>
    <cellStyle name="40% - Accent2 2 2 5 2" xfId="10503"/>
    <cellStyle name="40% - Accent2 2 2 5 2 2" xfId="12931"/>
    <cellStyle name="40% - Accent2 2 2 5 2 2 2" xfId="23823"/>
    <cellStyle name="40% - Accent2 2 2 5 2 2 2 2" xfId="41701"/>
    <cellStyle name="40% - Accent2 2 2 5 2 2 3" xfId="32764"/>
    <cellStyle name="40% - Accent2 2 2 5 2 2 4" xfId="56327"/>
    <cellStyle name="40% - Accent2 2 2 5 2 3" xfId="15150"/>
    <cellStyle name="40% - Accent2 2 2 5 2 3 2" xfId="26042"/>
    <cellStyle name="40% - Accent2 2 2 5 2 3 2 2" xfId="43920"/>
    <cellStyle name="40% - Accent2 2 2 5 2 3 3" xfId="34983"/>
    <cellStyle name="40% - Accent2 2 2 5 2 4" xfId="17594"/>
    <cellStyle name="40% - Accent2 2 2 5 2 4 2" xfId="28261"/>
    <cellStyle name="40% - Accent2 2 2 5 2 4 2 2" xfId="46139"/>
    <cellStyle name="40% - Accent2 2 2 5 2 4 3" xfId="37202"/>
    <cellStyle name="40% - Accent2 2 2 5 2 5" xfId="21604"/>
    <cellStyle name="40% - Accent2 2 2 5 2 5 2" xfId="39482"/>
    <cellStyle name="40% - Accent2 2 2 5 2 6" xfId="30545"/>
    <cellStyle name="40% - Accent2 2 2 5 2 7" xfId="50993"/>
    <cellStyle name="40% - Accent2 2 2 5 3" xfId="9770"/>
    <cellStyle name="40% - Accent2 2 2 5 3 2" xfId="12198"/>
    <cellStyle name="40% - Accent2 2 2 5 3 2 2" xfId="23090"/>
    <cellStyle name="40% - Accent2 2 2 5 3 2 2 2" xfId="40968"/>
    <cellStyle name="40% - Accent2 2 2 5 3 2 3" xfId="32031"/>
    <cellStyle name="40% - Accent2 2 2 5 3 3" xfId="14417"/>
    <cellStyle name="40% - Accent2 2 2 5 3 3 2" xfId="25309"/>
    <cellStyle name="40% - Accent2 2 2 5 3 3 2 2" xfId="43187"/>
    <cellStyle name="40% - Accent2 2 2 5 3 3 3" xfId="34250"/>
    <cellStyle name="40% - Accent2 2 2 5 3 4" xfId="16861"/>
    <cellStyle name="40% - Accent2 2 2 5 3 4 2" xfId="27528"/>
    <cellStyle name="40% - Accent2 2 2 5 3 4 2 2" xfId="45406"/>
    <cellStyle name="40% - Accent2 2 2 5 3 4 3" xfId="36469"/>
    <cellStyle name="40% - Accent2 2 2 5 3 5" xfId="20871"/>
    <cellStyle name="40% - Accent2 2 2 5 3 5 2" xfId="38749"/>
    <cellStyle name="40% - Accent2 2 2 5 3 6" xfId="29812"/>
    <cellStyle name="40% - Accent2 2 2 5 3 7" xfId="53946"/>
    <cellStyle name="40% - Accent2 2 2 5 4" xfId="11248"/>
    <cellStyle name="40% - Accent2 2 2 5 4 2" xfId="22347"/>
    <cellStyle name="40% - Accent2 2 2 5 4 2 2" xfId="40225"/>
    <cellStyle name="40% - Accent2 2 2 5 4 3" xfId="31288"/>
    <cellStyle name="40% - Accent2 2 2 5 4 4" xfId="47836"/>
    <cellStyle name="40% - Accent2 2 2 5 5" xfId="13674"/>
    <cellStyle name="40% - Accent2 2 2 5 5 2" xfId="24566"/>
    <cellStyle name="40% - Accent2 2 2 5 5 2 2" xfId="42444"/>
    <cellStyle name="40% - Accent2 2 2 5 5 3" xfId="33507"/>
    <cellStyle name="40% - Accent2 2 2 5 6" xfId="15895"/>
    <cellStyle name="40% - Accent2 2 2 5 6 2" xfId="26785"/>
    <cellStyle name="40% - Accent2 2 2 5 6 2 2" xfId="44663"/>
    <cellStyle name="40% - Accent2 2 2 5 6 3" xfId="35726"/>
    <cellStyle name="40% - Accent2 2 2 5 7" xfId="20128"/>
    <cellStyle name="40% - Accent2 2 2 5 7 2" xfId="38006"/>
    <cellStyle name="40% - Accent2 2 2 5 8" xfId="29057"/>
    <cellStyle name="40% - Accent2 2 2 5 9" xfId="47018"/>
    <cellStyle name="40% - Accent2 2 2 6" xfId="5715"/>
    <cellStyle name="40% - Accent2 2 2 6 2" xfId="10504"/>
    <cellStyle name="40% - Accent2 2 2 6 2 2" xfId="12932"/>
    <cellStyle name="40% - Accent2 2 2 6 2 2 2" xfId="23824"/>
    <cellStyle name="40% - Accent2 2 2 6 2 2 2 2" xfId="41702"/>
    <cellStyle name="40% - Accent2 2 2 6 2 2 3" xfId="32765"/>
    <cellStyle name="40% - Accent2 2 2 6 2 2 4" xfId="56328"/>
    <cellStyle name="40% - Accent2 2 2 6 2 3" xfId="15151"/>
    <cellStyle name="40% - Accent2 2 2 6 2 3 2" xfId="26043"/>
    <cellStyle name="40% - Accent2 2 2 6 2 3 2 2" xfId="43921"/>
    <cellStyle name="40% - Accent2 2 2 6 2 3 3" xfId="34984"/>
    <cellStyle name="40% - Accent2 2 2 6 2 4" xfId="17595"/>
    <cellStyle name="40% - Accent2 2 2 6 2 4 2" xfId="28262"/>
    <cellStyle name="40% - Accent2 2 2 6 2 4 2 2" xfId="46140"/>
    <cellStyle name="40% - Accent2 2 2 6 2 4 3" xfId="37203"/>
    <cellStyle name="40% - Accent2 2 2 6 2 5" xfId="21605"/>
    <cellStyle name="40% - Accent2 2 2 6 2 5 2" xfId="39483"/>
    <cellStyle name="40% - Accent2 2 2 6 2 6" xfId="30546"/>
    <cellStyle name="40% - Accent2 2 2 6 2 7" xfId="50994"/>
    <cellStyle name="40% - Accent2 2 2 6 3" xfId="9771"/>
    <cellStyle name="40% - Accent2 2 2 6 3 2" xfId="12199"/>
    <cellStyle name="40% - Accent2 2 2 6 3 2 2" xfId="23091"/>
    <cellStyle name="40% - Accent2 2 2 6 3 2 2 2" xfId="40969"/>
    <cellStyle name="40% - Accent2 2 2 6 3 2 3" xfId="32032"/>
    <cellStyle name="40% - Accent2 2 2 6 3 3" xfId="14418"/>
    <cellStyle name="40% - Accent2 2 2 6 3 3 2" xfId="25310"/>
    <cellStyle name="40% - Accent2 2 2 6 3 3 2 2" xfId="43188"/>
    <cellStyle name="40% - Accent2 2 2 6 3 3 3" xfId="34251"/>
    <cellStyle name="40% - Accent2 2 2 6 3 4" xfId="16862"/>
    <cellStyle name="40% - Accent2 2 2 6 3 4 2" xfId="27529"/>
    <cellStyle name="40% - Accent2 2 2 6 3 4 2 2" xfId="45407"/>
    <cellStyle name="40% - Accent2 2 2 6 3 4 3" xfId="36470"/>
    <cellStyle name="40% - Accent2 2 2 6 3 5" xfId="20872"/>
    <cellStyle name="40% - Accent2 2 2 6 3 5 2" xfId="38750"/>
    <cellStyle name="40% - Accent2 2 2 6 3 6" xfId="29813"/>
    <cellStyle name="40% - Accent2 2 2 6 3 7" xfId="53947"/>
    <cellStyle name="40% - Accent2 2 2 6 4" xfId="11249"/>
    <cellStyle name="40% - Accent2 2 2 6 4 2" xfId="22348"/>
    <cellStyle name="40% - Accent2 2 2 6 4 2 2" xfId="40226"/>
    <cellStyle name="40% - Accent2 2 2 6 4 3" xfId="31289"/>
    <cellStyle name="40% - Accent2 2 2 6 4 4" xfId="47837"/>
    <cellStyle name="40% - Accent2 2 2 6 5" xfId="13675"/>
    <cellStyle name="40% - Accent2 2 2 6 5 2" xfId="24567"/>
    <cellStyle name="40% - Accent2 2 2 6 5 2 2" xfId="42445"/>
    <cellStyle name="40% - Accent2 2 2 6 5 3" xfId="33508"/>
    <cellStyle name="40% - Accent2 2 2 6 6" xfId="15896"/>
    <cellStyle name="40% - Accent2 2 2 6 6 2" xfId="26786"/>
    <cellStyle name="40% - Accent2 2 2 6 6 2 2" xfId="44664"/>
    <cellStyle name="40% - Accent2 2 2 6 6 3" xfId="35727"/>
    <cellStyle name="40% - Accent2 2 2 6 7" xfId="20129"/>
    <cellStyle name="40% - Accent2 2 2 6 7 2" xfId="38007"/>
    <cellStyle name="40% - Accent2 2 2 6 8" xfId="29058"/>
    <cellStyle name="40% - Accent2 2 2 6 9" xfId="47019"/>
    <cellStyle name="40% - Accent2 2 2 7" xfId="5716"/>
    <cellStyle name="40% - Accent2 2 2 7 2" xfId="10505"/>
    <cellStyle name="40% - Accent2 2 2 7 2 2" xfId="12933"/>
    <cellStyle name="40% - Accent2 2 2 7 2 2 2" xfId="23825"/>
    <cellStyle name="40% - Accent2 2 2 7 2 2 2 2" xfId="41703"/>
    <cellStyle name="40% - Accent2 2 2 7 2 2 3" xfId="32766"/>
    <cellStyle name="40% - Accent2 2 2 7 2 2 4" xfId="56329"/>
    <cellStyle name="40% - Accent2 2 2 7 2 3" xfId="15152"/>
    <cellStyle name="40% - Accent2 2 2 7 2 3 2" xfId="26044"/>
    <cellStyle name="40% - Accent2 2 2 7 2 3 2 2" xfId="43922"/>
    <cellStyle name="40% - Accent2 2 2 7 2 3 3" xfId="34985"/>
    <cellStyle name="40% - Accent2 2 2 7 2 4" xfId="17596"/>
    <cellStyle name="40% - Accent2 2 2 7 2 4 2" xfId="28263"/>
    <cellStyle name="40% - Accent2 2 2 7 2 4 2 2" xfId="46141"/>
    <cellStyle name="40% - Accent2 2 2 7 2 4 3" xfId="37204"/>
    <cellStyle name="40% - Accent2 2 2 7 2 5" xfId="21606"/>
    <cellStyle name="40% - Accent2 2 2 7 2 5 2" xfId="39484"/>
    <cellStyle name="40% - Accent2 2 2 7 2 6" xfId="30547"/>
    <cellStyle name="40% - Accent2 2 2 7 2 7" xfId="50995"/>
    <cellStyle name="40% - Accent2 2 2 7 3" xfId="9772"/>
    <cellStyle name="40% - Accent2 2 2 7 3 2" xfId="12200"/>
    <cellStyle name="40% - Accent2 2 2 7 3 2 2" xfId="23092"/>
    <cellStyle name="40% - Accent2 2 2 7 3 2 2 2" xfId="40970"/>
    <cellStyle name="40% - Accent2 2 2 7 3 2 3" xfId="32033"/>
    <cellStyle name="40% - Accent2 2 2 7 3 3" xfId="14419"/>
    <cellStyle name="40% - Accent2 2 2 7 3 3 2" xfId="25311"/>
    <cellStyle name="40% - Accent2 2 2 7 3 3 2 2" xfId="43189"/>
    <cellStyle name="40% - Accent2 2 2 7 3 3 3" xfId="34252"/>
    <cellStyle name="40% - Accent2 2 2 7 3 4" xfId="16863"/>
    <cellStyle name="40% - Accent2 2 2 7 3 4 2" xfId="27530"/>
    <cellStyle name="40% - Accent2 2 2 7 3 4 2 2" xfId="45408"/>
    <cellStyle name="40% - Accent2 2 2 7 3 4 3" xfId="36471"/>
    <cellStyle name="40% - Accent2 2 2 7 3 5" xfId="20873"/>
    <cellStyle name="40% - Accent2 2 2 7 3 5 2" xfId="38751"/>
    <cellStyle name="40% - Accent2 2 2 7 3 6" xfId="29814"/>
    <cellStyle name="40% - Accent2 2 2 7 3 7" xfId="53948"/>
    <cellStyle name="40% - Accent2 2 2 7 4" xfId="11250"/>
    <cellStyle name="40% - Accent2 2 2 7 4 2" xfId="22349"/>
    <cellStyle name="40% - Accent2 2 2 7 4 2 2" xfId="40227"/>
    <cellStyle name="40% - Accent2 2 2 7 4 3" xfId="31290"/>
    <cellStyle name="40% - Accent2 2 2 7 4 4" xfId="47838"/>
    <cellStyle name="40% - Accent2 2 2 7 5" xfId="13676"/>
    <cellStyle name="40% - Accent2 2 2 7 5 2" xfId="24568"/>
    <cellStyle name="40% - Accent2 2 2 7 5 2 2" xfId="42446"/>
    <cellStyle name="40% - Accent2 2 2 7 5 3" xfId="33509"/>
    <cellStyle name="40% - Accent2 2 2 7 6" xfId="15897"/>
    <cellStyle name="40% - Accent2 2 2 7 6 2" xfId="26787"/>
    <cellStyle name="40% - Accent2 2 2 7 6 2 2" xfId="44665"/>
    <cellStyle name="40% - Accent2 2 2 7 6 3" xfId="35728"/>
    <cellStyle name="40% - Accent2 2 2 7 7" xfId="20130"/>
    <cellStyle name="40% - Accent2 2 2 7 7 2" xfId="38008"/>
    <cellStyle name="40% - Accent2 2 2 7 8" xfId="29059"/>
    <cellStyle name="40% - Accent2 2 2 7 9" xfId="47020"/>
    <cellStyle name="40% - Accent2 2 2 8" xfId="5717"/>
    <cellStyle name="40% - Accent2 2 2 8 2" xfId="10506"/>
    <cellStyle name="40% - Accent2 2 2 8 2 2" xfId="12934"/>
    <cellStyle name="40% - Accent2 2 2 8 2 2 2" xfId="23826"/>
    <cellStyle name="40% - Accent2 2 2 8 2 2 2 2" xfId="41704"/>
    <cellStyle name="40% - Accent2 2 2 8 2 2 3" xfId="32767"/>
    <cellStyle name="40% - Accent2 2 2 8 2 2 4" xfId="56330"/>
    <cellStyle name="40% - Accent2 2 2 8 2 3" xfId="15153"/>
    <cellStyle name="40% - Accent2 2 2 8 2 3 2" xfId="26045"/>
    <cellStyle name="40% - Accent2 2 2 8 2 3 2 2" xfId="43923"/>
    <cellStyle name="40% - Accent2 2 2 8 2 3 3" xfId="34986"/>
    <cellStyle name="40% - Accent2 2 2 8 2 4" xfId="17597"/>
    <cellStyle name="40% - Accent2 2 2 8 2 4 2" xfId="28264"/>
    <cellStyle name="40% - Accent2 2 2 8 2 4 2 2" xfId="46142"/>
    <cellStyle name="40% - Accent2 2 2 8 2 4 3" xfId="37205"/>
    <cellStyle name="40% - Accent2 2 2 8 2 5" xfId="21607"/>
    <cellStyle name="40% - Accent2 2 2 8 2 5 2" xfId="39485"/>
    <cellStyle name="40% - Accent2 2 2 8 2 6" xfId="30548"/>
    <cellStyle name="40% - Accent2 2 2 8 2 7" xfId="50996"/>
    <cellStyle name="40% - Accent2 2 2 8 3" xfId="9773"/>
    <cellStyle name="40% - Accent2 2 2 8 3 2" xfId="12201"/>
    <cellStyle name="40% - Accent2 2 2 8 3 2 2" xfId="23093"/>
    <cellStyle name="40% - Accent2 2 2 8 3 2 2 2" xfId="40971"/>
    <cellStyle name="40% - Accent2 2 2 8 3 2 3" xfId="32034"/>
    <cellStyle name="40% - Accent2 2 2 8 3 3" xfId="14420"/>
    <cellStyle name="40% - Accent2 2 2 8 3 3 2" xfId="25312"/>
    <cellStyle name="40% - Accent2 2 2 8 3 3 2 2" xfId="43190"/>
    <cellStyle name="40% - Accent2 2 2 8 3 3 3" xfId="34253"/>
    <cellStyle name="40% - Accent2 2 2 8 3 4" xfId="16864"/>
    <cellStyle name="40% - Accent2 2 2 8 3 4 2" xfId="27531"/>
    <cellStyle name="40% - Accent2 2 2 8 3 4 2 2" xfId="45409"/>
    <cellStyle name="40% - Accent2 2 2 8 3 4 3" xfId="36472"/>
    <cellStyle name="40% - Accent2 2 2 8 3 5" xfId="20874"/>
    <cellStyle name="40% - Accent2 2 2 8 3 5 2" xfId="38752"/>
    <cellStyle name="40% - Accent2 2 2 8 3 6" xfId="29815"/>
    <cellStyle name="40% - Accent2 2 2 8 3 7" xfId="53949"/>
    <cellStyle name="40% - Accent2 2 2 8 4" xfId="11251"/>
    <cellStyle name="40% - Accent2 2 2 8 4 2" xfId="22350"/>
    <cellStyle name="40% - Accent2 2 2 8 4 2 2" xfId="40228"/>
    <cellStyle name="40% - Accent2 2 2 8 4 3" xfId="31291"/>
    <cellStyle name="40% - Accent2 2 2 8 4 4" xfId="47839"/>
    <cellStyle name="40% - Accent2 2 2 8 5" xfId="13677"/>
    <cellStyle name="40% - Accent2 2 2 8 5 2" xfId="24569"/>
    <cellStyle name="40% - Accent2 2 2 8 5 2 2" xfId="42447"/>
    <cellStyle name="40% - Accent2 2 2 8 5 3" xfId="33510"/>
    <cellStyle name="40% - Accent2 2 2 8 6" xfId="15898"/>
    <cellStyle name="40% - Accent2 2 2 8 6 2" xfId="26788"/>
    <cellStyle name="40% - Accent2 2 2 8 6 2 2" xfId="44666"/>
    <cellStyle name="40% - Accent2 2 2 8 6 3" xfId="35729"/>
    <cellStyle name="40% - Accent2 2 2 8 7" xfId="20131"/>
    <cellStyle name="40% - Accent2 2 2 8 7 2" xfId="38009"/>
    <cellStyle name="40% - Accent2 2 2 8 8" xfId="29060"/>
    <cellStyle name="40% - Accent2 2 2 8 9" xfId="47021"/>
    <cellStyle name="40% - Accent2 2 2 9" xfId="5718"/>
    <cellStyle name="40% - Accent2 2 2 9 2" xfId="10507"/>
    <cellStyle name="40% - Accent2 2 2 9 2 2" xfId="12935"/>
    <cellStyle name="40% - Accent2 2 2 9 2 2 2" xfId="23827"/>
    <cellStyle name="40% - Accent2 2 2 9 2 2 2 2" xfId="41705"/>
    <cellStyle name="40% - Accent2 2 2 9 2 2 3" xfId="32768"/>
    <cellStyle name="40% - Accent2 2 2 9 2 2 4" xfId="56331"/>
    <cellStyle name="40% - Accent2 2 2 9 2 3" xfId="15154"/>
    <cellStyle name="40% - Accent2 2 2 9 2 3 2" xfId="26046"/>
    <cellStyle name="40% - Accent2 2 2 9 2 3 2 2" xfId="43924"/>
    <cellStyle name="40% - Accent2 2 2 9 2 3 3" xfId="34987"/>
    <cellStyle name="40% - Accent2 2 2 9 2 4" xfId="17598"/>
    <cellStyle name="40% - Accent2 2 2 9 2 4 2" xfId="28265"/>
    <cellStyle name="40% - Accent2 2 2 9 2 4 2 2" xfId="46143"/>
    <cellStyle name="40% - Accent2 2 2 9 2 4 3" xfId="37206"/>
    <cellStyle name="40% - Accent2 2 2 9 2 5" xfId="21608"/>
    <cellStyle name="40% - Accent2 2 2 9 2 5 2" xfId="39486"/>
    <cellStyle name="40% - Accent2 2 2 9 2 6" xfId="30549"/>
    <cellStyle name="40% - Accent2 2 2 9 2 7" xfId="50997"/>
    <cellStyle name="40% - Accent2 2 2 9 3" xfId="9774"/>
    <cellStyle name="40% - Accent2 2 2 9 3 2" xfId="12202"/>
    <cellStyle name="40% - Accent2 2 2 9 3 2 2" xfId="23094"/>
    <cellStyle name="40% - Accent2 2 2 9 3 2 2 2" xfId="40972"/>
    <cellStyle name="40% - Accent2 2 2 9 3 2 3" xfId="32035"/>
    <cellStyle name="40% - Accent2 2 2 9 3 3" xfId="14421"/>
    <cellStyle name="40% - Accent2 2 2 9 3 3 2" xfId="25313"/>
    <cellStyle name="40% - Accent2 2 2 9 3 3 2 2" xfId="43191"/>
    <cellStyle name="40% - Accent2 2 2 9 3 3 3" xfId="34254"/>
    <cellStyle name="40% - Accent2 2 2 9 3 4" xfId="16865"/>
    <cellStyle name="40% - Accent2 2 2 9 3 4 2" xfId="27532"/>
    <cellStyle name="40% - Accent2 2 2 9 3 4 2 2" xfId="45410"/>
    <cellStyle name="40% - Accent2 2 2 9 3 4 3" xfId="36473"/>
    <cellStyle name="40% - Accent2 2 2 9 3 5" xfId="20875"/>
    <cellStyle name="40% - Accent2 2 2 9 3 5 2" xfId="38753"/>
    <cellStyle name="40% - Accent2 2 2 9 3 6" xfId="29816"/>
    <cellStyle name="40% - Accent2 2 2 9 3 7" xfId="53950"/>
    <cellStyle name="40% - Accent2 2 2 9 4" xfId="11252"/>
    <cellStyle name="40% - Accent2 2 2 9 4 2" xfId="22351"/>
    <cellStyle name="40% - Accent2 2 2 9 4 2 2" xfId="40229"/>
    <cellStyle name="40% - Accent2 2 2 9 4 3" xfId="31292"/>
    <cellStyle name="40% - Accent2 2 2 9 4 4" xfId="47840"/>
    <cellStyle name="40% - Accent2 2 2 9 5" xfId="13678"/>
    <cellStyle name="40% - Accent2 2 2 9 5 2" xfId="24570"/>
    <cellStyle name="40% - Accent2 2 2 9 5 2 2" xfId="42448"/>
    <cellStyle name="40% - Accent2 2 2 9 5 3" xfId="33511"/>
    <cellStyle name="40% - Accent2 2 2 9 6" xfId="15899"/>
    <cellStyle name="40% - Accent2 2 2 9 6 2" xfId="26789"/>
    <cellStyle name="40% - Accent2 2 2 9 6 2 2" xfId="44667"/>
    <cellStyle name="40% - Accent2 2 2 9 6 3" xfId="35730"/>
    <cellStyle name="40% - Accent2 2 2 9 7" xfId="20132"/>
    <cellStyle name="40% - Accent2 2 2 9 7 2" xfId="38010"/>
    <cellStyle name="40% - Accent2 2 2 9 8" xfId="29061"/>
    <cellStyle name="40% - Accent2 2 2 9 9" xfId="47022"/>
    <cellStyle name="40% - Accent2 2 3" xfId="5719"/>
    <cellStyle name="40% - Accent2 2 3 10" xfId="10508"/>
    <cellStyle name="40% - Accent2 2 3 10 2" xfId="12936"/>
    <cellStyle name="40% - Accent2 2 3 10 2 2" xfId="23828"/>
    <cellStyle name="40% - Accent2 2 3 10 2 2 2" xfId="41706"/>
    <cellStyle name="40% - Accent2 2 3 10 2 3" xfId="32769"/>
    <cellStyle name="40% - Accent2 2 3 10 2 4" xfId="56332"/>
    <cellStyle name="40% - Accent2 2 3 10 3" xfId="15155"/>
    <cellStyle name="40% - Accent2 2 3 10 3 2" xfId="26047"/>
    <cellStyle name="40% - Accent2 2 3 10 3 2 2" xfId="43925"/>
    <cellStyle name="40% - Accent2 2 3 10 3 3" xfId="34988"/>
    <cellStyle name="40% - Accent2 2 3 10 4" xfId="17599"/>
    <cellStyle name="40% - Accent2 2 3 10 4 2" xfId="28266"/>
    <cellStyle name="40% - Accent2 2 3 10 4 2 2" xfId="46144"/>
    <cellStyle name="40% - Accent2 2 3 10 4 3" xfId="37207"/>
    <cellStyle name="40% - Accent2 2 3 10 5" xfId="21609"/>
    <cellStyle name="40% - Accent2 2 3 10 5 2" xfId="39487"/>
    <cellStyle name="40% - Accent2 2 3 10 6" xfId="30550"/>
    <cellStyle name="40% - Accent2 2 3 10 7" xfId="50998"/>
    <cellStyle name="40% - Accent2 2 3 11" xfId="9775"/>
    <cellStyle name="40% - Accent2 2 3 11 2" xfId="12203"/>
    <cellStyle name="40% - Accent2 2 3 11 2 2" xfId="23095"/>
    <cellStyle name="40% - Accent2 2 3 11 2 2 2" xfId="40973"/>
    <cellStyle name="40% - Accent2 2 3 11 2 3" xfId="32036"/>
    <cellStyle name="40% - Accent2 2 3 11 3" xfId="14422"/>
    <cellStyle name="40% - Accent2 2 3 11 3 2" xfId="25314"/>
    <cellStyle name="40% - Accent2 2 3 11 3 2 2" xfId="43192"/>
    <cellStyle name="40% - Accent2 2 3 11 3 3" xfId="34255"/>
    <cellStyle name="40% - Accent2 2 3 11 4" xfId="16866"/>
    <cellStyle name="40% - Accent2 2 3 11 4 2" xfId="27533"/>
    <cellStyle name="40% - Accent2 2 3 11 4 2 2" xfId="45411"/>
    <cellStyle name="40% - Accent2 2 3 11 4 3" xfId="36474"/>
    <cellStyle name="40% - Accent2 2 3 11 5" xfId="20876"/>
    <cellStyle name="40% - Accent2 2 3 11 5 2" xfId="38754"/>
    <cellStyle name="40% - Accent2 2 3 11 6" xfId="29817"/>
    <cellStyle name="40% - Accent2 2 3 11 7" xfId="53951"/>
    <cellStyle name="40% - Accent2 2 3 12" xfId="11253"/>
    <cellStyle name="40% - Accent2 2 3 12 2" xfId="22352"/>
    <cellStyle name="40% - Accent2 2 3 12 2 2" xfId="40230"/>
    <cellStyle name="40% - Accent2 2 3 12 3" xfId="31293"/>
    <cellStyle name="40% - Accent2 2 3 12 4" xfId="47841"/>
    <cellStyle name="40% - Accent2 2 3 13" xfId="13679"/>
    <cellStyle name="40% - Accent2 2 3 13 2" xfId="24571"/>
    <cellStyle name="40% - Accent2 2 3 13 2 2" xfId="42449"/>
    <cellStyle name="40% - Accent2 2 3 13 3" xfId="33512"/>
    <cellStyle name="40% - Accent2 2 3 14" xfId="15900"/>
    <cellStyle name="40% - Accent2 2 3 14 2" xfId="26790"/>
    <cellStyle name="40% - Accent2 2 3 14 2 2" xfId="44668"/>
    <cellStyle name="40% - Accent2 2 3 14 3" xfId="35731"/>
    <cellStyle name="40% - Accent2 2 3 15" xfId="20133"/>
    <cellStyle name="40% - Accent2 2 3 15 2" xfId="38011"/>
    <cellStyle name="40% - Accent2 2 3 16" xfId="29062"/>
    <cellStyle name="40% - Accent2 2 3 17" xfId="47023"/>
    <cellStyle name="40% - Accent2 2 3 2" xfId="5720"/>
    <cellStyle name="40% - Accent2 2 3 2 2" xfId="10509"/>
    <cellStyle name="40% - Accent2 2 3 2 2 2" xfId="12937"/>
    <cellStyle name="40% - Accent2 2 3 2 2 2 2" xfId="23829"/>
    <cellStyle name="40% - Accent2 2 3 2 2 2 2 2" xfId="41707"/>
    <cellStyle name="40% - Accent2 2 3 2 2 2 3" xfId="32770"/>
    <cellStyle name="40% - Accent2 2 3 2 2 2 4" xfId="56333"/>
    <cellStyle name="40% - Accent2 2 3 2 2 3" xfId="15156"/>
    <cellStyle name="40% - Accent2 2 3 2 2 3 2" xfId="26048"/>
    <cellStyle name="40% - Accent2 2 3 2 2 3 2 2" xfId="43926"/>
    <cellStyle name="40% - Accent2 2 3 2 2 3 3" xfId="34989"/>
    <cellStyle name="40% - Accent2 2 3 2 2 4" xfId="17600"/>
    <cellStyle name="40% - Accent2 2 3 2 2 4 2" xfId="28267"/>
    <cellStyle name="40% - Accent2 2 3 2 2 4 2 2" xfId="46145"/>
    <cellStyle name="40% - Accent2 2 3 2 2 4 3" xfId="37208"/>
    <cellStyle name="40% - Accent2 2 3 2 2 5" xfId="21610"/>
    <cellStyle name="40% - Accent2 2 3 2 2 5 2" xfId="39488"/>
    <cellStyle name="40% - Accent2 2 3 2 2 6" xfId="30551"/>
    <cellStyle name="40% - Accent2 2 3 2 2 7" xfId="50999"/>
    <cellStyle name="40% - Accent2 2 3 2 3" xfId="9776"/>
    <cellStyle name="40% - Accent2 2 3 2 3 2" xfId="12204"/>
    <cellStyle name="40% - Accent2 2 3 2 3 2 2" xfId="23096"/>
    <cellStyle name="40% - Accent2 2 3 2 3 2 2 2" xfId="40974"/>
    <cellStyle name="40% - Accent2 2 3 2 3 2 3" xfId="32037"/>
    <cellStyle name="40% - Accent2 2 3 2 3 3" xfId="14423"/>
    <cellStyle name="40% - Accent2 2 3 2 3 3 2" xfId="25315"/>
    <cellStyle name="40% - Accent2 2 3 2 3 3 2 2" xfId="43193"/>
    <cellStyle name="40% - Accent2 2 3 2 3 3 3" xfId="34256"/>
    <cellStyle name="40% - Accent2 2 3 2 3 4" xfId="16867"/>
    <cellStyle name="40% - Accent2 2 3 2 3 4 2" xfId="27534"/>
    <cellStyle name="40% - Accent2 2 3 2 3 4 2 2" xfId="45412"/>
    <cellStyle name="40% - Accent2 2 3 2 3 4 3" xfId="36475"/>
    <cellStyle name="40% - Accent2 2 3 2 3 5" xfId="20877"/>
    <cellStyle name="40% - Accent2 2 3 2 3 5 2" xfId="38755"/>
    <cellStyle name="40% - Accent2 2 3 2 3 6" xfId="29818"/>
    <cellStyle name="40% - Accent2 2 3 2 3 7" xfId="53952"/>
    <cellStyle name="40% - Accent2 2 3 2 4" xfId="11254"/>
    <cellStyle name="40% - Accent2 2 3 2 4 2" xfId="22353"/>
    <cellStyle name="40% - Accent2 2 3 2 4 2 2" xfId="40231"/>
    <cellStyle name="40% - Accent2 2 3 2 4 3" xfId="31294"/>
    <cellStyle name="40% - Accent2 2 3 2 4 4" xfId="47842"/>
    <cellStyle name="40% - Accent2 2 3 2 5" xfId="13680"/>
    <cellStyle name="40% - Accent2 2 3 2 5 2" xfId="24572"/>
    <cellStyle name="40% - Accent2 2 3 2 5 2 2" xfId="42450"/>
    <cellStyle name="40% - Accent2 2 3 2 5 3" xfId="33513"/>
    <cellStyle name="40% - Accent2 2 3 2 6" xfId="15901"/>
    <cellStyle name="40% - Accent2 2 3 2 6 2" xfId="26791"/>
    <cellStyle name="40% - Accent2 2 3 2 6 2 2" xfId="44669"/>
    <cellStyle name="40% - Accent2 2 3 2 6 3" xfId="35732"/>
    <cellStyle name="40% - Accent2 2 3 2 7" xfId="20134"/>
    <cellStyle name="40% - Accent2 2 3 2 7 2" xfId="38012"/>
    <cellStyle name="40% - Accent2 2 3 2 8" xfId="29063"/>
    <cellStyle name="40% - Accent2 2 3 2 9" xfId="47024"/>
    <cellStyle name="40% - Accent2 2 3 3" xfId="5721"/>
    <cellStyle name="40% - Accent2 2 3 3 2" xfId="10510"/>
    <cellStyle name="40% - Accent2 2 3 3 2 2" xfId="12938"/>
    <cellStyle name="40% - Accent2 2 3 3 2 2 2" xfId="23830"/>
    <cellStyle name="40% - Accent2 2 3 3 2 2 2 2" xfId="41708"/>
    <cellStyle name="40% - Accent2 2 3 3 2 2 3" xfId="32771"/>
    <cellStyle name="40% - Accent2 2 3 3 2 2 4" xfId="56334"/>
    <cellStyle name="40% - Accent2 2 3 3 2 3" xfId="15157"/>
    <cellStyle name="40% - Accent2 2 3 3 2 3 2" xfId="26049"/>
    <cellStyle name="40% - Accent2 2 3 3 2 3 2 2" xfId="43927"/>
    <cellStyle name="40% - Accent2 2 3 3 2 3 3" xfId="34990"/>
    <cellStyle name="40% - Accent2 2 3 3 2 4" xfId="17601"/>
    <cellStyle name="40% - Accent2 2 3 3 2 4 2" xfId="28268"/>
    <cellStyle name="40% - Accent2 2 3 3 2 4 2 2" xfId="46146"/>
    <cellStyle name="40% - Accent2 2 3 3 2 4 3" xfId="37209"/>
    <cellStyle name="40% - Accent2 2 3 3 2 5" xfId="21611"/>
    <cellStyle name="40% - Accent2 2 3 3 2 5 2" xfId="39489"/>
    <cellStyle name="40% - Accent2 2 3 3 2 6" xfId="30552"/>
    <cellStyle name="40% - Accent2 2 3 3 2 7" xfId="51000"/>
    <cellStyle name="40% - Accent2 2 3 3 3" xfId="9777"/>
    <cellStyle name="40% - Accent2 2 3 3 3 2" xfId="12205"/>
    <cellStyle name="40% - Accent2 2 3 3 3 2 2" xfId="23097"/>
    <cellStyle name="40% - Accent2 2 3 3 3 2 2 2" xfId="40975"/>
    <cellStyle name="40% - Accent2 2 3 3 3 2 3" xfId="32038"/>
    <cellStyle name="40% - Accent2 2 3 3 3 3" xfId="14424"/>
    <cellStyle name="40% - Accent2 2 3 3 3 3 2" xfId="25316"/>
    <cellStyle name="40% - Accent2 2 3 3 3 3 2 2" xfId="43194"/>
    <cellStyle name="40% - Accent2 2 3 3 3 3 3" xfId="34257"/>
    <cellStyle name="40% - Accent2 2 3 3 3 4" xfId="16868"/>
    <cellStyle name="40% - Accent2 2 3 3 3 4 2" xfId="27535"/>
    <cellStyle name="40% - Accent2 2 3 3 3 4 2 2" xfId="45413"/>
    <cellStyle name="40% - Accent2 2 3 3 3 4 3" xfId="36476"/>
    <cellStyle name="40% - Accent2 2 3 3 3 5" xfId="20878"/>
    <cellStyle name="40% - Accent2 2 3 3 3 5 2" xfId="38756"/>
    <cellStyle name="40% - Accent2 2 3 3 3 6" xfId="29819"/>
    <cellStyle name="40% - Accent2 2 3 3 3 7" xfId="53953"/>
    <cellStyle name="40% - Accent2 2 3 3 4" xfId="11255"/>
    <cellStyle name="40% - Accent2 2 3 3 4 2" xfId="22354"/>
    <cellStyle name="40% - Accent2 2 3 3 4 2 2" xfId="40232"/>
    <cellStyle name="40% - Accent2 2 3 3 4 3" xfId="31295"/>
    <cellStyle name="40% - Accent2 2 3 3 4 4" xfId="47843"/>
    <cellStyle name="40% - Accent2 2 3 3 5" xfId="13681"/>
    <cellStyle name="40% - Accent2 2 3 3 5 2" xfId="24573"/>
    <cellStyle name="40% - Accent2 2 3 3 5 2 2" xfId="42451"/>
    <cellStyle name="40% - Accent2 2 3 3 5 3" xfId="33514"/>
    <cellStyle name="40% - Accent2 2 3 3 6" xfId="15902"/>
    <cellStyle name="40% - Accent2 2 3 3 6 2" xfId="26792"/>
    <cellStyle name="40% - Accent2 2 3 3 6 2 2" xfId="44670"/>
    <cellStyle name="40% - Accent2 2 3 3 6 3" xfId="35733"/>
    <cellStyle name="40% - Accent2 2 3 3 7" xfId="20135"/>
    <cellStyle name="40% - Accent2 2 3 3 7 2" xfId="38013"/>
    <cellStyle name="40% - Accent2 2 3 3 8" xfId="29064"/>
    <cellStyle name="40% - Accent2 2 3 3 9" xfId="47025"/>
    <cellStyle name="40% - Accent2 2 3 4" xfId="5722"/>
    <cellStyle name="40% - Accent2 2 3 4 2" xfId="10511"/>
    <cellStyle name="40% - Accent2 2 3 4 2 2" xfId="12939"/>
    <cellStyle name="40% - Accent2 2 3 4 2 2 2" xfId="23831"/>
    <cellStyle name="40% - Accent2 2 3 4 2 2 2 2" xfId="41709"/>
    <cellStyle name="40% - Accent2 2 3 4 2 2 3" xfId="32772"/>
    <cellStyle name="40% - Accent2 2 3 4 2 2 4" xfId="56335"/>
    <cellStyle name="40% - Accent2 2 3 4 2 3" xfId="15158"/>
    <cellStyle name="40% - Accent2 2 3 4 2 3 2" xfId="26050"/>
    <cellStyle name="40% - Accent2 2 3 4 2 3 2 2" xfId="43928"/>
    <cellStyle name="40% - Accent2 2 3 4 2 3 3" xfId="34991"/>
    <cellStyle name="40% - Accent2 2 3 4 2 4" xfId="17602"/>
    <cellStyle name="40% - Accent2 2 3 4 2 4 2" xfId="28269"/>
    <cellStyle name="40% - Accent2 2 3 4 2 4 2 2" xfId="46147"/>
    <cellStyle name="40% - Accent2 2 3 4 2 4 3" xfId="37210"/>
    <cellStyle name="40% - Accent2 2 3 4 2 5" xfId="21612"/>
    <cellStyle name="40% - Accent2 2 3 4 2 5 2" xfId="39490"/>
    <cellStyle name="40% - Accent2 2 3 4 2 6" xfId="30553"/>
    <cellStyle name="40% - Accent2 2 3 4 2 7" xfId="51001"/>
    <cellStyle name="40% - Accent2 2 3 4 3" xfId="9778"/>
    <cellStyle name="40% - Accent2 2 3 4 3 2" xfId="12206"/>
    <cellStyle name="40% - Accent2 2 3 4 3 2 2" xfId="23098"/>
    <cellStyle name="40% - Accent2 2 3 4 3 2 2 2" xfId="40976"/>
    <cellStyle name="40% - Accent2 2 3 4 3 2 3" xfId="32039"/>
    <cellStyle name="40% - Accent2 2 3 4 3 3" xfId="14425"/>
    <cellStyle name="40% - Accent2 2 3 4 3 3 2" xfId="25317"/>
    <cellStyle name="40% - Accent2 2 3 4 3 3 2 2" xfId="43195"/>
    <cellStyle name="40% - Accent2 2 3 4 3 3 3" xfId="34258"/>
    <cellStyle name="40% - Accent2 2 3 4 3 4" xfId="16869"/>
    <cellStyle name="40% - Accent2 2 3 4 3 4 2" xfId="27536"/>
    <cellStyle name="40% - Accent2 2 3 4 3 4 2 2" xfId="45414"/>
    <cellStyle name="40% - Accent2 2 3 4 3 4 3" xfId="36477"/>
    <cellStyle name="40% - Accent2 2 3 4 3 5" xfId="20879"/>
    <cellStyle name="40% - Accent2 2 3 4 3 5 2" xfId="38757"/>
    <cellStyle name="40% - Accent2 2 3 4 3 6" xfId="29820"/>
    <cellStyle name="40% - Accent2 2 3 4 3 7" xfId="53954"/>
    <cellStyle name="40% - Accent2 2 3 4 4" xfId="11256"/>
    <cellStyle name="40% - Accent2 2 3 4 4 2" xfId="22355"/>
    <cellStyle name="40% - Accent2 2 3 4 4 2 2" xfId="40233"/>
    <cellStyle name="40% - Accent2 2 3 4 4 3" xfId="31296"/>
    <cellStyle name="40% - Accent2 2 3 4 4 4" xfId="47844"/>
    <cellStyle name="40% - Accent2 2 3 4 5" xfId="13682"/>
    <cellStyle name="40% - Accent2 2 3 4 5 2" xfId="24574"/>
    <cellStyle name="40% - Accent2 2 3 4 5 2 2" xfId="42452"/>
    <cellStyle name="40% - Accent2 2 3 4 5 3" xfId="33515"/>
    <cellStyle name="40% - Accent2 2 3 4 6" xfId="15903"/>
    <cellStyle name="40% - Accent2 2 3 4 6 2" xfId="26793"/>
    <cellStyle name="40% - Accent2 2 3 4 6 2 2" xfId="44671"/>
    <cellStyle name="40% - Accent2 2 3 4 6 3" xfId="35734"/>
    <cellStyle name="40% - Accent2 2 3 4 7" xfId="20136"/>
    <cellStyle name="40% - Accent2 2 3 4 7 2" xfId="38014"/>
    <cellStyle name="40% - Accent2 2 3 4 8" xfId="29065"/>
    <cellStyle name="40% - Accent2 2 3 4 9" xfId="47026"/>
    <cellStyle name="40% - Accent2 2 3 5" xfId="5723"/>
    <cellStyle name="40% - Accent2 2 3 5 2" xfId="10512"/>
    <cellStyle name="40% - Accent2 2 3 5 2 2" xfId="12940"/>
    <cellStyle name="40% - Accent2 2 3 5 2 2 2" xfId="23832"/>
    <cellStyle name="40% - Accent2 2 3 5 2 2 2 2" xfId="41710"/>
    <cellStyle name="40% - Accent2 2 3 5 2 2 3" xfId="32773"/>
    <cellStyle name="40% - Accent2 2 3 5 2 2 4" xfId="56336"/>
    <cellStyle name="40% - Accent2 2 3 5 2 3" xfId="15159"/>
    <cellStyle name="40% - Accent2 2 3 5 2 3 2" xfId="26051"/>
    <cellStyle name="40% - Accent2 2 3 5 2 3 2 2" xfId="43929"/>
    <cellStyle name="40% - Accent2 2 3 5 2 3 3" xfId="34992"/>
    <cellStyle name="40% - Accent2 2 3 5 2 4" xfId="17603"/>
    <cellStyle name="40% - Accent2 2 3 5 2 4 2" xfId="28270"/>
    <cellStyle name="40% - Accent2 2 3 5 2 4 2 2" xfId="46148"/>
    <cellStyle name="40% - Accent2 2 3 5 2 4 3" xfId="37211"/>
    <cellStyle name="40% - Accent2 2 3 5 2 5" xfId="21613"/>
    <cellStyle name="40% - Accent2 2 3 5 2 5 2" xfId="39491"/>
    <cellStyle name="40% - Accent2 2 3 5 2 6" xfId="30554"/>
    <cellStyle name="40% - Accent2 2 3 5 2 7" xfId="51002"/>
    <cellStyle name="40% - Accent2 2 3 5 3" xfId="9779"/>
    <cellStyle name="40% - Accent2 2 3 5 3 2" xfId="12207"/>
    <cellStyle name="40% - Accent2 2 3 5 3 2 2" xfId="23099"/>
    <cellStyle name="40% - Accent2 2 3 5 3 2 2 2" xfId="40977"/>
    <cellStyle name="40% - Accent2 2 3 5 3 2 3" xfId="32040"/>
    <cellStyle name="40% - Accent2 2 3 5 3 3" xfId="14426"/>
    <cellStyle name="40% - Accent2 2 3 5 3 3 2" xfId="25318"/>
    <cellStyle name="40% - Accent2 2 3 5 3 3 2 2" xfId="43196"/>
    <cellStyle name="40% - Accent2 2 3 5 3 3 3" xfId="34259"/>
    <cellStyle name="40% - Accent2 2 3 5 3 4" xfId="16870"/>
    <cellStyle name="40% - Accent2 2 3 5 3 4 2" xfId="27537"/>
    <cellStyle name="40% - Accent2 2 3 5 3 4 2 2" xfId="45415"/>
    <cellStyle name="40% - Accent2 2 3 5 3 4 3" xfId="36478"/>
    <cellStyle name="40% - Accent2 2 3 5 3 5" xfId="20880"/>
    <cellStyle name="40% - Accent2 2 3 5 3 5 2" xfId="38758"/>
    <cellStyle name="40% - Accent2 2 3 5 3 6" xfId="29821"/>
    <cellStyle name="40% - Accent2 2 3 5 3 7" xfId="53955"/>
    <cellStyle name="40% - Accent2 2 3 5 4" xfId="11257"/>
    <cellStyle name="40% - Accent2 2 3 5 4 2" xfId="22356"/>
    <cellStyle name="40% - Accent2 2 3 5 4 2 2" xfId="40234"/>
    <cellStyle name="40% - Accent2 2 3 5 4 3" xfId="31297"/>
    <cellStyle name="40% - Accent2 2 3 5 4 4" xfId="47845"/>
    <cellStyle name="40% - Accent2 2 3 5 5" xfId="13683"/>
    <cellStyle name="40% - Accent2 2 3 5 5 2" xfId="24575"/>
    <cellStyle name="40% - Accent2 2 3 5 5 2 2" xfId="42453"/>
    <cellStyle name="40% - Accent2 2 3 5 5 3" xfId="33516"/>
    <cellStyle name="40% - Accent2 2 3 5 6" xfId="15904"/>
    <cellStyle name="40% - Accent2 2 3 5 6 2" xfId="26794"/>
    <cellStyle name="40% - Accent2 2 3 5 6 2 2" xfId="44672"/>
    <cellStyle name="40% - Accent2 2 3 5 6 3" xfId="35735"/>
    <cellStyle name="40% - Accent2 2 3 5 7" xfId="20137"/>
    <cellStyle name="40% - Accent2 2 3 5 7 2" xfId="38015"/>
    <cellStyle name="40% - Accent2 2 3 5 8" xfId="29066"/>
    <cellStyle name="40% - Accent2 2 3 5 9" xfId="47027"/>
    <cellStyle name="40% - Accent2 2 3 6" xfId="5724"/>
    <cellStyle name="40% - Accent2 2 3 6 2" xfId="10513"/>
    <cellStyle name="40% - Accent2 2 3 6 2 2" xfId="12941"/>
    <cellStyle name="40% - Accent2 2 3 6 2 2 2" xfId="23833"/>
    <cellStyle name="40% - Accent2 2 3 6 2 2 2 2" xfId="41711"/>
    <cellStyle name="40% - Accent2 2 3 6 2 2 3" xfId="32774"/>
    <cellStyle name="40% - Accent2 2 3 6 2 2 4" xfId="56337"/>
    <cellStyle name="40% - Accent2 2 3 6 2 3" xfId="15160"/>
    <cellStyle name="40% - Accent2 2 3 6 2 3 2" xfId="26052"/>
    <cellStyle name="40% - Accent2 2 3 6 2 3 2 2" xfId="43930"/>
    <cellStyle name="40% - Accent2 2 3 6 2 3 3" xfId="34993"/>
    <cellStyle name="40% - Accent2 2 3 6 2 4" xfId="17604"/>
    <cellStyle name="40% - Accent2 2 3 6 2 4 2" xfId="28271"/>
    <cellStyle name="40% - Accent2 2 3 6 2 4 2 2" xfId="46149"/>
    <cellStyle name="40% - Accent2 2 3 6 2 4 3" xfId="37212"/>
    <cellStyle name="40% - Accent2 2 3 6 2 5" xfId="21614"/>
    <cellStyle name="40% - Accent2 2 3 6 2 5 2" xfId="39492"/>
    <cellStyle name="40% - Accent2 2 3 6 2 6" xfId="30555"/>
    <cellStyle name="40% - Accent2 2 3 6 2 7" xfId="51003"/>
    <cellStyle name="40% - Accent2 2 3 6 3" xfId="9780"/>
    <cellStyle name="40% - Accent2 2 3 6 3 2" xfId="12208"/>
    <cellStyle name="40% - Accent2 2 3 6 3 2 2" xfId="23100"/>
    <cellStyle name="40% - Accent2 2 3 6 3 2 2 2" xfId="40978"/>
    <cellStyle name="40% - Accent2 2 3 6 3 2 3" xfId="32041"/>
    <cellStyle name="40% - Accent2 2 3 6 3 3" xfId="14427"/>
    <cellStyle name="40% - Accent2 2 3 6 3 3 2" xfId="25319"/>
    <cellStyle name="40% - Accent2 2 3 6 3 3 2 2" xfId="43197"/>
    <cellStyle name="40% - Accent2 2 3 6 3 3 3" xfId="34260"/>
    <cellStyle name="40% - Accent2 2 3 6 3 4" xfId="16871"/>
    <cellStyle name="40% - Accent2 2 3 6 3 4 2" xfId="27538"/>
    <cellStyle name="40% - Accent2 2 3 6 3 4 2 2" xfId="45416"/>
    <cellStyle name="40% - Accent2 2 3 6 3 4 3" xfId="36479"/>
    <cellStyle name="40% - Accent2 2 3 6 3 5" xfId="20881"/>
    <cellStyle name="40% - Accent2 2 3 6 3 5 2" xfId="38759"/>
    <cellStyle name="40% - Accent2 2 3 6 3 6" xfId="29822"/>
    <cellStyle name="40% - Accent2 2 3 6 3 7" xfId="53956"/>
    <cellStyle name="40% - Accent2 2 3 6 4" xfId="11258"/>
    <cellStyle name="40% - Accent2 2 3 6 4 2" xfId="22357"/>
    <cellStyle name="40% - Accent2 2 3 6 4 2 2" xfId="40235"/>
    <cellStyle name="40% - Accent2 2 3 6 4 3" xfId="31298"/>
    <cellStyle name="40% - Accent2 2 3 6 4 4" xfId="47846"/>
    <cellStyle name="40% - Accent2 2 3 6 5" xfId="13684"/>
    <cellStyle name="40% - Accent2 2 3 6 5 2" xfId="24576"/>
    <cellStyle name="40% - Accent2 2 3 6 5 2 2" xfId="42454"/>
    <cellStyle name="40% - Accent2 2 3 6 5 3" xfId="33517"/>
    <cellStyle name="40% - Accent2 2 3 6 6" xfId="15905"/>
    <cellStyle name="40% - Accent2 2 3 6 6 2" xfId="26795"/>
    <cellStyle name="40% - Accent2 2 3 6 6 2 2" xfId="44673"/>
    <cellStyle name="40% - Accent2 2 3 6 6 3" xfId="35736"/>
    <cellStyle name="40% - Accent2 2 3 6 7" xfId="20138"/>
    <cellStyle name="40% - Accent2 2 3 6 7 2" xfId="38016"/>
    <cellStyle name="40% - Accent2 2 3 6 8" xfId="29067"/>
    <cellStyle name="40% - Accent2 2 3 6 9" xfId="47028"/>
    <cellStyle name="40% - Accent2 2 3 7" xfId="5725"/>
    <cellStyle name="40% - Accent2 2 3 7 2" xfId="10514"/>
    <cellStyle name="40% - Accent2 2 3 7 2 2" xfId="12942"/>
    <cellStyle name="40% - Accent2 2 3 7 2 2 2" xfId="23834"/>
    <cellStyle name="40% - Accent2 2 3 7 2 2 2 2" xfId="41712"/>
    <cellStyle name="40% - Accent2 2 3 7 2 2 3" xfId="32775"/>
    <cellStyle name="40% - Accent2 2 3 7 2 2 4" xfId="56338"/>
    <cellStyle name="40% - Accent2 2 3 7 2 3" xfId="15161"/>
    <cellStyle name="40% - Accent2 2 3 7 2 3 2" xfId="26053"/>
    <cellStyle name="40% - Accent2 2 3 7 2 3 2 2" xfId="43931"/>
    <cellStyle name="40% - Accent2 2 3 7 2 3 3" xfId="34994"/>
    <cellStyle name="40% - Accent2 2 3 7 2 4" xfId="17605"/>
    <cellStyle name="40% - Accent2 2 3 7 2 4 2" xfId="28272"/>
    <cellStyle name="40% - Accent2 2 3 7 2 4 2 2" xfId="46150"/>
    <cellStyle name="40% - Accent2 2 3 7 2 4 3" xfId="37213"/>
    <cellStyle name="40% - Accent2 2 3 7 2 5" xfId="21615"/>
    <cellStyle name="40% - Accent2 2 3 7 2 5 2" xfId="39493"/>
    <cellStyle name="40% - Accent2 2 3 7 2 6" xfId="30556"/>
    <cellStyle name="40% - Accent2 2 3 7 2 7" xfId="51004"/>
    <cellStyle name="40% - Accent2 2 3 7 3" xfId="9781"/>
    <cellStyle name="40% - Accent2 2 3 7 3 2" xfId="12209"/>
    <cellStyle name="40% - Accent2 2 3 7 3 2 2" xfId="23101"/>
    <cellStyle name="40% - Accent2 2 3 7 3 2 2 2" xfId="40979"/>
    <cellStyle name="40% - Accent2 2 3 7 3 2 3" xfId="32042"/>
    <cellStyle name="40% - Accent2 2 3 7 3 3" xfId="14428"/>
    <cellStyle name="40% - Accent2 2 3 7 3 3 2" xfId="25320"/>
    <cellStyle name="40% - Accent2 2 3 7 3 3 2 2" xfId="43198"/>
    <cellStyle name="40% - Accent2 2 3 7 3 3 3" xfId="34261"/>
    <cellStyle name="40% - Accent2 2 3 7 3 4" xfId="16872"/>
    <cellStyle name="40% - Accent2 2 3 7 3 4 2" xfId="27539"/>
    <cellStyle name="40% - Accent2 2 3 7 3 4 2 2" xfId="45417"/>
    <cellStyle name="40% - Accent2 2 3 7 3 4 3" xfId="36480"/>
    <cellStyle name="40% - Accent2 2 3 7 3 5" xfId="20882"/>
    <cellStyle name="40% - Accent2 2 3 7 3 5 2" xfId="38760"/>
    <cellStyle name="40% - Accent2 2 3 7 3 6" xfId="29823"/>
    <cellStyle name="40% - Accent2 2 3 7 3 7" xfId="53957"/>
    <cellStyle name="40% - Accent2 2 3 7 4" xfId="11259"/>
    <cellStyle name="40% - Accent2 2 3 7 4 2" xfId="22358"/>
    <cellStyle name="40% - Accent2 2 3 7 4 2 2" xfId="40236"/>
    <cellStyle name="40% - Accent2 2 3 7 4 3" xfId="31299"/>
    <cellStyle name="40% - Accent2 2 3 7 4 4" xfId="47847"/>
    <cellStyle name="40% - Accent2 2 3 7 5" xfId="13685"/>
    <cellStyle name="40% - Accent2 2 3 7 5 2" xfId="24577"/>
    <cellStyle name="40% - Accent2 2 3 7 5 2 2" xfId="42455"/>
    <cellStyle name="40% - Accent2 2 3 7 5 3" xfId="33518"/>
    <cellStyle name="40% - Accent2 2 3 7 6" xfId="15906"/>
    <cellStyle name="40% - Accent2 2 3 7 6 2" xfId="26796"/>
    <cellStyle name="40% - Accent2 2 3 7 6 2 2" xfId="44674"/>
    <cellStyle name="40% - Accent2 2 3 7 6 3" xfId="35737"/>
    <cellStyle name="40% - Accent2 2 3 7 7" xfId="20139"/>
    <cellStyle name="40% - Accent2 2 3 7 7 2" xfId="38017"/>
    <cellStyle name="40% - Accent2 2 3 7 8" xfId="29068"/>
    <cellStyle name="40% - Accent2 2 3 7 9" xfId="47029"/>
    <cellStyle name="40% - Accent2 2 3 8" xfId="5726"/>
    <cellStyle name="40% - Accent2 2 3 8 2" xfId="10515"/>
    <cellStyle name="40% - Accent2 2 3 8 2 2" xfId="12943"/>
    <cellStyle name="40% - Accent2 2 3 8 2 2 2" xfId="23835"/>
    <cellStyle name="40% - Accent2 2 3 8 2 2 2 2" xfId="41713"/>
    <cellStyle name="40% - Accent2 2 3 8 2 2 3" xfId="32776"/>
    <cellStyle name="40% - Accent2 2 3 8 2 2 4" xfId="56339"/>
    <cellStyle name="40% - Accent2 2 3 8 2 3" xfId="15162"/>
    <cellStyle name="40% - Accent2 2 3 8 2 3 2" xfId="26054"/>
    <cellStyle name="40% - Accent2 2 3 8 2 3 2 2" xfId="43932"/>
    <cellStyle name="40% - Accent2 2 3 8 2 3 3" xfId="34995"/>
    <cellStyle name="40% - Accent2 2 3 8 2 4" xfId="17606"/>
    <cellStyle name="40% - Accent2 2 3 8 2 4 2" xfId="28273"/>
    <cellStyle name="40% - Accent2 2 3 8 2 4 2 2" xfId="46151"/>
    <cellStyle name="40% - Accent2 2 3 8 2 4 3" xfId="37214"/>
    <cellStyle name="40% - Accent2 2 3 8 2 5" xfId="21616"/>
    <cellStyle name="40% - Accent2 2 3 8 2 5 2" xfId="39494"/>
    <cellStyle name="40% - Accent2 2 3 8 2 6" xfId="30557"/>
    <cellStyle name="40% - Accent2 2 3 8 2 7" xfId="51005"/>
    <cellStyle name="40% - Accent2 2 3 8 3" xfId="9782"/>
    <cellStyle name="40% - Accent2 2 3 8 3 2" xfId="12210"/>
    <cellStyle name="40% - Accent2 2 3 8 3 2 2" xfId="23102"/>
    <cellStyle name="40% - Accent2 2 3 8 3 2 2 2" xfId="40980"/>
    <cellStyle name="40% - Accent2 2 3 8 3 2 3" xfId="32043"/>
    <cellStyle name="40% - Accent2 2 3 8 3 3" xfId="14429"/>
    <cellStyle name="40% - Accent2 2 3 8 3 3 2" xfId="25321"/>
    <cellStyle name="40% - Accent2 2 3 8 3 3 2 2" xfId="43199"/>
    <cellStyle name="40% - Accent2 2 3 8 3 3 3" xfId="34262"/>
    <cellStyle name="40% - Accent2 2 3 8 3 4" xfId="16873"/>
    <cellStyle name="40% - Accent2 2 3 8 3 4 2" xfId="27540"/>
    <cellStyle name="40% - Accent2 2 3 8 3 4 2 2" xfId="45418"/>
    <cellStyle name="40% - Accent2 2 3 8 3 4 3" xfId="36481"/>
    <cellStyle name="40% - Accent2 2 3 8 3 5" xfId="20883"/>
    <cellStyle name="40% - Accent2 2 3 8 3 5 2" xfId="38761"/>
    <cellStyle name="40% - Accent2 2 3 8 3 6" xfId="29824"/>
    <cellStyle name="40% - Accent2 2 3 8 3 7" xfId="53958"/>
    <cellStyle name="40% - Accent2 2 3 8 4" xfId="11260"/>
    <cellStyle name="40% - Accent2 2 3 8 4 2" xfId="22359"/>
    <cellStyle name="40% - Accent2 2 3 8 4 2 2" xfId="40237"/>
    <cellStyle name="40% - Accent2 2 3 8 4 3" xfId="31300"/>
    <cellStyle name="40% - Accent2 2 3 8 4 4" xfId="47848"/>
    <cellStyle name="40% - Accent2 2 3 8 5" xfId="13686"/>
    <cellStyle name="40% - Accent2 2 3 8 5 2" xfId="24578"/>
    <cellStyle name="40% - Accent2 2 3 8 5 2 2" xfId="42456"/>
    <cellStyle name="40% - Accent2 2 3 8 5 3" xfId="33519"/>
    <cellStyle name="40% - Accent2 2 3 8 6" xfId="15907"/>
    <cellStyle name="40% - Accent2 2 3 8 6 2" xfId="26797"/>
    <cellStyle name="40% - Accent2 2 3 8 6 2 2" xfId="44675"/>
    <cellStyle name="40% - Accent2 2 3 8 6 3" xfId="35738"/>
    <cellStyle name="40% - Accent2 2 3 8 7" xfId="20140"/>
    <cellStyle name="40% - Accent2 2 3 8 7 2" xfId="38018"/>
    <cellStyle name="40% - Accent2 2 3 8 8" xfId="29069"/>
    <cellStyle name="40% - Accent2 2 3 8 9" xfId="47030"/>
    <cellStyle name="40% - Accent2 2 3 9" xfId="5727"/>
    <cellStyle name="40% - Accent2 2 3 9 2" xfId="10516"/>
    <cellStyle name="40% - Accent2 2 3 9 2 2" xfId="12944"/>
    <cellStyle name="40% - Accent2 2 3 9 2 2 2" xfId="23836"/>
    <cellStyle name="40% - Accent2 2 3 9 2 2 2 2" xfId="41714"/>
    <cellStyle name="40% - Accent2 2 3 9 2 2 3" xfId="32777"/>
    <cellStyle name="40% - Accent2 2 3 9 2 2 4" xfId="56340"/>
    <cellStyle name="40% - Accent2 2 3 9 2 3" xfId="15163"/>
    <cellStyle name="40% - Accent2 2 3 9 2 3 2" xfId="26055"/>
    <cellStyle name="40% - Accent2 2 3 9 2 3 2 2" xfId="43933"/>
    <cellStyle name="40% - Accent2 2 3 9 2 3 3" xfId="34996"/>
    <cellStyle name="40% - Accent2 2 3 9 2 4" xfId="17607"/>
    <cellStyle name="40% - Accent2 2 3 9 2 4 2" xfId="28274"/>
    <cellStyle name="40% - Accent2 2 3 9 2 4 2 2" xfId="46152"/>
    <cellStyle name="40% - Accent2 2 3 9 2 4 3" xfId="37215"/>
    <cellStyle name="40% - Accent2 2 3 9 2 5" xfId="21617"/>
    <cellStyle name="40% - Accent2 2 3 9 2 5 2" xfId="39495"/>
    <cellStyle name="40% - Accent2 2 3 9 2 6" xfId="30558"/>
    <cellStyle name="40% - Accent2 2 3 9 2 7" xfId="51006"/>
    <cellStyle name="40% - Accent2 2 3 9 3" xfId="9783"/>
    <cellStyle name="40% - Accent2 2 3 9 3 2" xfId="12211"/>
    <cellStyle name="40% - Accent2 2 3 9 3 2 2" xfId="23103"/>
    <cellStyle name="40% - Accent2 2 3 9 3 2 2 2" xfId="40981"/>
    <cellStyle name="40% - Accent2 2 3 9 3 2 3" xfId="32044"/>
    <cellStyle name="40% - Accent2 2 3 9 3 3" xfId="14430"/>
    <cellStyle name="40% - Accent2 2 3 9 3 3 2" xfId="25322"/>
    <cellStyle name="40% - Accent2 2 3 9 3 3 2 2" xfId="43200"/>
    <cellStyle name="40% - Accent2 2 3 9 3 3 3" xfId="34263"/>
    <cellStyle name="40% - Accent2 2 3 9 3 4" xfId="16874"/>
    <cellStyle name="40% - Accent2 2 3 9 3 4 2" xfId="27541"/>
    <cellStyle name="40% - Accent2 2 3 9 3 4 2 2" xfId="45419"/>
    <cellStyle name="40% - Accent2 2 3 9 3 4 3" xfId="36482"/>
    <cellStyle name="40% - Accent2 2 3 9 3 5" xfId="20884"/>
    <cellStyle name="40% - Accent2 2 3 9 3 5 2" xfId="38762"/>
    <cellStyle name="40% - Accent2 2 3 9 3 6" xfId="29825"/>
    <cellStyle name="40% - Accent2 2 3 9 3 7" xfId="53959"/>
    <cellStyle name="40% - Accent2 2 3 9 4" xfId="11261"/>
    <cellStyle name="40% - Accent2 2 3 9 4 2" xfId="22360"/>
    <cellStyle name="40% - Accent2 2 3 9 4 2 2" xfId="40238"/>
    <cellStyle name="40% - Accent2 2 3 9 4 3" xfId="31301"/>
    <cellStyle name="40% - Accent2 2 3 9 4 4" xfId="47849"/>
    <cellStyle name="40% - Accent2 2 3 9 5" xfId="13687"/>
    <cellStyle name="40% - Accent2 2 3 9 5 2" xfId="24579"/>
    <cellStyle name="40% - Accent2 2 3 9 5 2 2" xfId="42457"/>
    <cellStyle name="40% - Accent2 2 3 9 5 3" xfId="33520"/>
    <cellStyle name="40% - Accent2 2 3 9 6" xfId="15908"/>
    <cellStyle name="40% - Accent2 2 3 9 6 2" xfId="26798"/>
    <cellStyle name="40% - Accent2 2 3 9 6 2 2" xfId="44676"/>
    <cellStyle name="40% - Accent2 2 3 9 6 3" xfId="35739"/>
    <cellStyle name="40% - Accent2 2 3 9 7" xfId="20141"/>
    <cellStyle name="40% - Accent2 2 3 9 7 2" xfId="38019"/>
    <cellStyle name="40% - Accent2 2 3 9 8" xfId="29070"/>
    <cellStyle name="40% - Accent2 2 3 9 9" xfId="47031"/>
    <cellStyle name="40% - Accent2 2 4" xfId="5728"/>
    <cellStyle name="40% - Accent2 2 4 10" xfId="10517"/>
    <cellStyle name="40% - Accent2 2 4 10 2" xfId="12945"/>
    <cellStyle name="40% - Accent2 2 4 10 2 2" xfId="23837"/>
    <cellStyle name="40% - Accent2 2 4 10 2 2 2" xfId="41715"/>
    <cellStyle name="40% - Accent2 2 4 10 2 3" xfId="32778"/>
    <cellStyle name="40% - Accent2 2 4 10 2 4" xfId="56341"/>
    <cellStyle name="40% - Accent2 2 4 10 3" xfId="15164"/>
    <cellStyle name="40% - Accent2 2 4 10 3 2" xfId="26056"/>
    <cellStyle name="40% - Accent2 2 4 10 3 2 2" xfId="43934"/>
    <cellStyle name="40% - Accent2 2 4 10 3 3" xfId="34997"/>
    <cellStyle name="40% - Accent2 2 4 10 4" xfId="17608"/>
    <cellStyle name="40% - Accent2 2 4 10 4 2" xfId="28275"/>
    <cellStyle name="40% - Accent2 2 4 10 4 2 2" xfId="46153"/>
    <cellStyle name="40% - Accent2 2 4 10 4 3" xfId="37216"/>
    <cellStyle name="40% - Accent2 2 4 10 5" xfId="21618"/>
    <cellStyle name="40% - Accent2 2 4 10 5 2" xfId="39496"/>
    <cellStyle name="40% - Accent2 2 4 10 6" xfId="30559"/>
    <cellStyle name="40% - Accent2 2 4 10 7" xfId="51007"/>
    <cellStyle name="40% - Accent2 2 4 11" xfId="9784"/>
    <cellStyle name="40% - Accent2 2 4 11 2" xfId="12212"/>
    <cellStyle name="40% - Accent2 2 4 11 2 2" xfId="23104"/>
    <cellStyle name="40% - Accent2 2 4 11 2 2 2" xfId="40982"/>
    <cellStyle name="40% - Accent2 2 4 11 2 3" xfId="32045"/>
    <cellStyle name="40% - Accent2 2 4 11 3" xfId="14431"/>
    <cellStyle name="40% - Accent2 2 4 11 3 2" xfId="25323"/>
    <cellStyle name="40% - Accent2 2 4 11 3 2 2" xfId="43201"/>
    <cellStyle name="40% - Accent2 2 4 11 3 3" xfId="34264"/>
    <cellStyle name="40% - Accent2 2 4 11 4" xfId="16875"/>
    <cellStyle name="40% - Accent2 2 4 11 4 2" xfId="27542"/>
    <cellStyle name="40% - Accent2 2 4 11 4 2 2" xfId="45420"/>
    <cellStyle name="40% - Accent2 2 4 11 4 3" xfId="36483"/>
    <cellStyle name="40% - Accent2 2 4 11 5" xfId="20885"/>
    <cellStyle name="40% - Accent2 2 4 11 5 2" xfId="38763"/>
    <cellStyle name="40% - Accent2 2 4 11 6" xfId="29826"/>
    <cellStyle name="40% - Accent2 2 4 11 7" xfId="53960"/>
    <cellStyle name="40% - Accent2 2 4 12" xfId="11262"/>
    <cellStyle name="40% - Accent2 2 4 12 2" xfId="22361"/>
    <cellStyle name="40% - Accent2 2 4 12 2 2" xfId="40239"/>
    <cellStyle name="40% - Accent2 2 4 12 3" xfId="31302"/>
    <cellStyle name="40% - Accent2 2 4 12 4" xfId="47850"/>
    <cellStyle name="40% - Accent2 2 4 13" xfId="13688"/>
    <cellStyle name="40% - Accent2 2 4 13 2" xfId="24580"/>
    <cellStyle name="40% - Accent2 2 4 13 2 2" xfId="42458"/>
    <cellStyle name="40% - Accent2 2 4 13 3" xfId="33521"/>
    <cellStyle name="40% - Accent2 2 4 14" xfId="15909"/>
    <cellStyle name="40% - Accent2 2 4 14 2" xfId="26799"/>
    <cellStyle name="40% - Accent2 2 4 14 2 2" xfId="44677"/>
    <cellStyle name="40% - Accent2 2 4 14 3" xfId="35740"/>
    <cellStyle name="40% - Accent2 2 4 15" xfId="20142"/>
    <cellStyle name="40% - Accent2 2 4 15 2" xfId="38020"/>
    <cellStyle name="40% - Accent2 2 4 16" xfId="29071"/>
    <cellStyle name="40% - Accent2 2 4 17" xfId="47032"/>
    <cellStyle name="40% - Accent2 2 4 2" xfId="5729"/>
    <cellStyle name="40% - Accent2 2 4 2 2" xfId="10518"/>
    <cellStyle name="40% - Accent2 2 4 2 2 2" xfId="12946"/>
    <cellStyle name="40% - Accent2 2 4 2 2 2 2" xfId="23838"/>
    <cellStyle name="40% - Accent2 2 4 2 2 2 2 2" xfId="41716"/>
    <cellStyle name="40% - Accent2 2 4 2 2 2 3" xfId="32779"/>
    <cellStyle name="40% - Accent2 2 4 2 2 2 4" xfId="56342"/>
    <cellStyle name="40% - Accent2 2 4 2 2 3" xfId="15165"/>
    <cellStyle name="40% - Accent2 2 4 2 2 3 2" xfId="26057"/>
    <cellStyle name="40% - Accent2 2 4 2 2 3 2 2" xfId="43935"/>
    <cellStyle name="40% - Accent2 2 4 2 2 3 3" xfId="34998"/>
    <cellStyle name="40% - Accent2 2 4 2 2 4" xfId="17609"/>
    <cellStyle name="40% - Accent2 2 4 2 2 4 2" xfId="28276"/>
    <cellStyle name="40% - Accent2 2 4 2 2 4 2 2" xfId="46154"/>
    <cellStyle name="40% - Accent2 2 4 2 2 4 3" xfId="37217"/>
    <cellStyle name="40% - Accent2 2 4 2 2 5" xfId="21619"/>
    <cellStyle name="40% - Accent2 2 4 2 2 5 2" xfId="39497"/>
    <cellStyle name="40% - Accent2 2 4 2 2 6" xfId="30560"/>
    <cellStyle name="40% - Accent2 2 4 2 2 7" xfId="51008"/>
    <cellStyle name="40% - Accent2 2 4 2 3" xfId="9785"/>
    <cellStyle name="40% - Accent2 2 4 2 3 2" xfId="12213"/>
    <cellStyle name="40% - Accent2 2 4 2 3 2 2" xfId="23105"/>
    <cellStyle name="40% - Accent2 2 4 2 3 2 2 2" xfId="40983"/>
    <cellStyle name="40% - Accent2 2 4 2 3 2 3" xfId="32046"/>
    <cellStyle name="40% - Accent2 2 4 2 3 3" xfId="14432"/>
    <cellStyle name="40% - Accent2 2 4 2 3 3 2" xfId="25324"/>
    <cellStyle name="40% - Accent2 2 4 2 3 3 2 2" xfId="43202"/>
    <cellStyle name="40% - Accent2 2 4 2 3 3 3" xfId="34265"/>
    <cellStyle name="40% - Accent2 2 4 2 3 4" xfId="16876"/>
    <cellStyle name="40% - Accent2 2 4 2 3 4 2" xfId="27543"/>
    <cellStyle name="40% - Accent2 2 4 2 3 4 2 2" xfId="45421"/>
    <cellStyle name="40% - Accent2 2 4 2 3 4 3" xfId="36484"/>
    <cellStyle name="40% - Accent2 2 4 2 3 5" xfId="20886"/>
    <cellStyle name="40% - Accent2 2 4 2 3 5 2" xfId="38764"/>
    <cellStyle name="40% - Accent2 2 4 2 3 6" xfId="29827"/>
    <cellStyle name="40% - Accent2 2 4 2 3 7" xfId="53961"/>
    <cellStyle name="40% - Accent2 2 4 2 4" xfId="11263"/>
    <cellStyle name="40% - Accent2 2 4 2 4 2" xfId="22362"/>
    <cellStyle name="40% - Accent2 2 4 2 4 2 2" xfId="40240"/>
    <cellStyle name="40% - Accent2 2 4 2 4 3" xfId="31303"/>
    <cellStyle name="40% - Accent2 2 4 2 4 4" xfId="47851"/>
    <cellStyle name="40% - Accent2 2 4 2 5" xfId="13689"/>
    <cellStyle name="40% - Accent2 2 4 2 5 2" xfId="24581"/>
    <cellStyle name="40% - Accent2 2 4 2 5 2 2" xfId="42459"/>
    <cellStyle name="40% - Accent2 2 4 2 5 3" xfId="33522"/>
    <cellStyle name="40% - Accent2 2 4 2 6" xfId="15910"/>
    <cellStyle name="40% - Accent2 2 4 2 6 2" xfId="26800"/>
    <cellStyle name="40% - Accent2 2 4 2 6 2 2" xfId="44678"/>
    <cellStyle name="40% - Accent2 2 4 2 6 3" xfId="35741"/>
    <cellStyle name="40% - Accent2 2 4 2 7" xfId="20143"/>
    <cellStyle name="40% - Accent2 2 4 2 7 2" xfId="38021"/>
    <cellStyle name="40% - Accent2 2 4 2 8" xfId="29072"/>
    <cellStyle name="40% - Accent2 2 4 2 9" xfId="47033"/>
    <cellStyle name="40% - Accent2 2 4 3" xfId="5730"/>
    <cellStyle name="40% - Accent2 2 4 3 2" xfId="10519"/>
    <cellStyle name="40% - Accent2 2 4 3 2 2" xfId="12947"/>
    <cellStyle name="40% - Accent2 2 4 3 2 2 2" xfId="23839"/>
    <cellStyle name="40% - Accent2 2 4 3 2 2 2 2" xfId="41717"/>
    <cellStyle name="40% - Accent2 2 4 3 2 2 3" xfId="32780"/>
    <cellStyle name="40% - Accent2 2 4 3 2 2 4" xfId="56343"/>
    <cellStyle name="40% - Accent2 2 4 3 2 3" xfId="15166"/>
    <cellStyle name="40% - Accent2 2 4 3 2 3 2" xfId="26058"/>
    <cellStyle name="40% - Accent2 2 4 3 2 3 2 2" xfId="43936"/>
    <cellStyle name="40% - Accent2 2 4 3 2 3 3" xfId="34999"/>
    <cellStyle name="40% - Accent2 2 4 3 2 4" xfId="17610"/>
    <cellStyle name="40% - Accent2 2 4 3 2 4 2" xfId="28277"/>
    <cellStyle name="40% - Accent2 2 4 3 2 4 2 2" xfId="46155"/>
    <cellStyle name="40% - Accent2 2 4 3 2 4 3" xfId="37218"/>
    <cellStyle name="40% - Accent2 2 4 3 2 5" xfId="21620"/>
    <cellStyle name="40% - Accent2 2 4 3 2 5 2" xfId="39498"/>
    <cellStyle name="40% - Accent2 2 4 3 2 6" xfId="30561"/>
    <cellStyle name="40% - Accent2 2 4 3 2 7" xfId="51009"/>
    <cellStyle name="40% - Accent2 2 4 3 3" xfId="9786"/>
    <cellStyle name="40% - Accent2 2 4 3 3 2" xfId="12214"/>
    <cellStyle name="40% - Accent2 2 4 3 3 2 2" xfId="23106"/>
    <cellStyle name="40% - Accent2 2 4 3 3 2 2 2" xfId="40984"/>
    <cellStyle name="40% - Accent2 2 4 3 3 2 3" xfId="32047"/>
    <cellStyle name="40% - Accent2 2 4 3 3 3" xfId="14433"/>
    <cellStyle name="40% - Accent2 2 4 3 3 3 2" xfId="25325"/>
    <cellStyle name="40% - Accent2 2 4 3 3 3 2 2" xfId="43203"/>
    <cellStyle name="40% - Accent2 2 4 3 3 3 3" xfId="34266"/>
    <cellStyle name="40% - Accent2 2 4 3 3 4" xfId="16877"/>
    <cellStyle name="40% - Accent2 2 4 3 3 4 2" xfId="27544"/>
    <cellStyle name="40% - Accent2 2 4 3 3 4 2 2" xfId="45422"/>
    <cellStyle name="40% - Accent2 2 4 3 3 4 3" xfId="36485"/>
    <cellStyle name="40% - Accent2 2 4 3 3 5" xfId="20887"/>
    <cellStyle name="40% - Accent2 2 4 3 3 5 2" xfId="38765"/>
    <cellStyle name="40% - Accent2 2 4 3 3 6" xfId="29828"/>
    <cellStyle name="40% - Accent2 2 4 3 3 7" xfId="53962"/>
    <cellStyle name="40% - Accent2 2 4 3 4" xfId="11264"/>
    <cellStyle name="40% - Accent2 2 4 3 4 2" xfId="22363"/>
    <cellStyle name="40% - Accent2 2 4 3 4 2 2" xfId="40241"/>
    <cellStyle name="40% - Accent2 2 4 3 4 3" xfId="31304"/>
    <cellStyle name="40% - Accent2 2 4 3 4 4" xfId="47852"/>
    <cellStyle name="40% - Accent2 2 4 3 5" xfId="13690"/>
    <cellStyle name="40% - Accent2 2 4 3 5 2" xfId="24582"/>
    <cellStyle name="40% - Accent2 2 4 3 5 2 2" xfId="42460"/>
    <cellStyle name="40% - Accent2 2 4 3 5 3" xfId="33523"/>
    <cellStyle name="40% - Accent2 2 4 3 6" xfId="15911"/>
    <cellStyle name="40% - Accent2 2 4 3 6 2" xfId="26801"/>
    <cellStyle name="40% - Accent2 2 4 3 6 2 2" xfId="44679"/>
    <cellStyle name="40% - Accent2 2 4 3 6 3" xfId="35742"/>
    <cellStyle name="40% - Accent2 2 4 3 7" xfId="20144"/>
    <cellStyle name="40% - Accent2 2 4 3 7 2" xfId="38022"/>
    <cellStyle name="40% - Accent2 2 4 3 8" xfId="29073"/>
    <cellStyle name="40% - Accent2 2 4 3 9" xfId="47034"/>
    <cellStyle name="40% - Accent2 2 4 4" xfId="5731"/>
    <cellStyle name="40% - Accent2 2 4 4 2" xfId="10520"/>
    <cellStyle name="40% - Accent2 2 4 4 2 2" xfId="12948"/>
    <cellStyle name="40% - Accent2 2 4 4 2 2 2" xfId="23840"/>
    <cellStyle name="40% - Accent2 2 4 4 2 2 2 2" xfId="41718"/>
    <cellStyle name="40% - Accent2 2 4 4 2 2 3" xfId="32781"/>
    <cellStyle name="40% - Accent2 2 4 4 2 2 4" xfId="56344"/>
    <cellStyle name="40% - Accent2 2 4 4 2 3" xfId="15167"/>
    <cellStyle name="40% - Accent2 2 4 4 2 3 2" xfId="26059"/>
    <cellStyle name="40% - Accent2 2 4 4 2 3 2 2" xfId="43937"/>
    <cellStyle name="40% - Accent2 2 4 4 2 3 3" xfId="35000"/>
    <cellStyle name="40% - Accent2 2 4 4 2 4" xfId="17611"/>
    <cellStyle name="40% - Accent2 2 4 4 2 4 2" xfId="28278"/>
    <cellStyle name="40% - Accent2 2 4 4 2 4 2 2" xfId="46156"/>
    <cellStyle name="40% - Accent2 2 4 4 2 4 3" xfId="37219"/>
    <cellStyle name="40% - Accent2 2 4 4 2 5" xfId="21621"/>
    <cellStyle name="40% - Accent2 2 4 4 2 5 2" xfId="39499"/>
    <cellStyle name="40% - Accent2 2 4 4 2 6" xfId="30562"/>
    <cellStyle name="40% - Accent2 2 4 4 2 7" xfId="51010"/>
    <cellStyle name="40% - Accent2 2 4 4 3" xfId="9787"/>
    <cellStyle name="40% - Accent2 2 4 4 3 2" xfId="12215"/>
    <cellStyle name="40% - Accent2 2 4 4 3 2 2" xfId="23107"/>
    <cellStyle name="40% - Accent2 2 4 4 3 2 2 2" xfId="40985"/>
    <cellStyle name="40% - Accent2 2 4 4 3 2 3" xfId="32048"/>
    <cellStyle name="40% - Accent2 2 4 4 3 3" xfId="14434"/>
    <cellStyle name="40% - Accent2 2 4 4 3 3 2" xfId="25326"/>
    <cellStyle name="40% - Accent2 2 4 4 3 3 2 2" xfId="43204"/>
    <cellStyle name="40% - Accent2 2 4 4 3 3 3" xfId="34267"/>
    <cellStyle name="40% - Accent2 2 4 4 3 4" xfId="16878"/>
    <cellStyle name="40% - Accent2 2 4 4 3 4 2" xfId="27545"/>
    <cellStyle name="40% - Accent2 2 4 4 3 4 2 2" xfId="45423"/>
    <cellStyle name="40% - Accent2 2 4 4 3 4 3" xfId="36486"/>
    <cellStyle name="40% - Accent2 2 4 4 3 5" xfId="20888"/>
    <cellStyle name="40% - Accent2 2 4 4 3 5 2" xfId="38766"/>
    <cellStyle name="40% - Accent2 2 4 4 3 6" xfId="29829"/>
    <cellStyle name="40% - Accent2 2 4 4 3 7" xfId="53963"/>
    <cellStyle name="40% - Accent2 2 4 4 4" xfId="11265"/>
    <cellStyle name="40% - Accent2 2 4 4 4 2" xfId="22364"/>
    <cellStyle name="40% - Accent2 2 4 4 4 2 2" xfId="40242"/>
    <cellStyle name="40% - Accent2 2 4 4 4 3" xfId="31305"/>
    <cellStyle name="40% - Accent2 2 4 4 4 4" xfId="47853"/>
    <cellStyle name="40% - Accent2 2 4 4 5" xfId="13691"/>
    <cellStyle name="40% - Accent2 2 4 4 5 2" xfId="24583"/>
    <cellStyle name="40% - Accent2 2 4 4 5 2 2" xfId="42461"/>
    <cellStyle name="40% - Accent2 2 4 4 5 3" xfId="33524"/>
    <cellStyle name="40% - Accent2 2 4 4 6" xfId="15912"/>
    <cellStyle name="40% - Accent2 2 4 4 6 2" xfId="26802"/>
    <cellStyle name="40% - Accent2 2 4 4 6 2 2" xfId="44680"/>
    <cellStyle name="40% - Accent2 2 4 4 6 3" xfId="35743"/>
    <cellStyle name="40% - Accent2 2 4 4 7" xfId="20145"/>
    <cellStyle name="40% - Accent2 2 4 4 7 2" xfId="38023"/>
    <cellStyle name="40% - Accent2 2 4 4 8" xfId="29074"/>
    <cellStyle name="40% - Accent2 2 4 4 9" xfId="47035"/>
    <cellStyle name="40% - Accent2 2 4 5" xfId="5732"/>
    <cellStyle name="40% - Accent2 2 4 5 2" xfId="10521"/>
    <cellStyle name="40% - Accent2 2 4 5 2 2" xfId="12949"/>
    <cellStyle name="40% - Accent2 2 4 5 2 2 2" xfId="23841"/>
    <cellStyle name="40% - Accent2 2 4 5 2 2 2 2" xfId="41719"/>
    <cellStyle name="40% - Accent2 2 4 5 2 2 3" xfId="32782"/>
    <cellStyle name="40% - Accent2 2 4 5 2 2 4" xfId="56345"/>
    <cellStyle name="40% - Accent2 2 4 5 2 3" xfId="15168"/>
    <cellStyle name="40% - Accent2 2 4 5 2 3 2" xfId="26060"/>
    <cellStyle name="40% - Accent2 2 4 5 2 3 2 2" xfId="43938"/>
    <cellStyle name="40% - Accent2 2 4 5 2 3 3" xfId="35001"/>
    <cellStyle name="40% - Accent2 2 4 5 2 4" xfId="17612"/>
    <cellStyle name="40% - Accent2 2 4 5 2 4 2" xfId="28279"/>
    <cellStyle name="40% - Accent2 2 4 5 2 4 2 2" xfId="46157"/>
    <cellStyle name="40% - Accent2 2 4 5 2 4 3" xfId="37220"/>
    <cellStyle name="40% - Accent2 2 4 5 2 5" xfId="21622"/>
    <cellStyle name="40% - Accent2 2 4 5 2 5 2" xfId="39500"/>
    <cellStyle name="40% - Accent2 2 4 5 2 6" xfId="30563"/>
    <cellStyle name="40% - Accent2 2 4 5 2 7" xfId="51011"/>
    <cellStyle name="40% - Accent2 2 4 5 3" xfId="9788"/>
    <cellStyle name="40% - Accent2 2 4 5 3 2" xfId="12216"/>
    <cellStyle name="40% - Accent2 2 4 5 3 2 2" xfId="23108"/>
    <cellStyle name="40% - Accent2 2 4 5 3 2 2 2" xfId="40986"/>
    <cellStyle name="40% - Accent2 2 4 5 3 2 3" xfId="32049"/>
    <cellStyle name="40% - Accent2 2 4 5 3 3" xfId="14435"/>
    <cellStyle name="40% - Accent2 2 4 5 3 3 2" xfId="25327"/>
    <cellStyle name="40% - Accent2 2 4 5 3 3 2 2" xfId="43205"/>
    <cellStyle name="40% - Accent2 2 4 5 3 3 3" xfId="34268"/>
    <cellStyle name="40% - Accent2 2 4 5 3 4" xfId="16879"/>
    <cellStyle name="40% - Accent2 2 4 5 3 4 2" xfId="27546"/>
    <cellStyle name="40% - Accent2 2 4 5 3 4 2 2" xfId="45424"/>
    <cellStyle name="40% - Accent2 2 4 5 3 4 3" xfId="36487"/>
    <cellStyle name="40% - Accent2 2 4 5 3 5" xfId="20889"/>
    <cellStyle name="40% - Accent2 2 4 5 3 5 2" xfId="38767"/>
    <cellStyle name="40% - Accent2 2 4 5 3 6" xfId="29830"/>
    <cellStyle name="40% - Accent2 2 4 5 3 7" xfId="53964"/>
    <cellStyle name="40% - Accent2 2 4 5 4" xfId="11266"/>
    <cellStyle name="40% - Accent2 2 4 5 4 2" xfId="22365"/>
    <cellStyle name="40% - Accent2 2 4 5 4 2 2" xfId="40243"/>
    <cellStyle name="40% - Accent2 2 4 5 4 3" xfId="31306"/>
    <cellStyle name="40% - Accent2 2 4 5 4 4" xfId="47854"/>
    <cellStyle name="40% - Accent2 2 4 5 5" xfId="13692"/>
    <cellStyle name="40% - Accent2 2 4 5 5 2" xfId="24584"/>
    <cellStyle name="40% - Accent2 2 4 5 5 2 2" xfId="42462"/>
    <cellStyle name="40% - Accent2 2 4 5 5 3" xfId="33525"/>
    <cellStyle name="40% - Accent2 2 4 5 6" xfId="15913"/>
    <cellStyle name="40% - Accent2 2 4 5 6 2" xfId="26803"/>
    <cellStyle name="40% - Accent2 2 4 5 6 2 2" xfId="44681"/>
    <cellStyle name="40% - Accent2 2 4 5 6 3" xfId="35744"/>
    <cellStyle name="40% - Accent2 2 4 5 7" xfId="20146"/>
    <cellStyle name="40% - Accent2 2 4 5 7 2" xfId="38024"/>
    <cellStyle name="40% - Accent2 2 4 5 8" xfId="29075"/>
    <cellStyle name="40% - Accent2 2 4 5 9" xfId="47036"/>
    <cellStyle name="40% - Accent2 2 4 6" xfId="5733"/>
    <cellStyle name="40% - Accent2 2 4 6 2" xfId="10522"/>
    <cellStyle name="40% - Accent2 2 4 6 2 2" xfId="12950"/>
    <cellStyle name="40% - Accent2 2 4 6 2 2 2" xfId="23842"/>
    <cellStyle name="40% - Accent2 2 4 6 2 2 2 2" xfId="41720"/>
    <cellStyle name="40% - Accent2 2 4 6 2 2 3" xfId="32783"/>
    <cellStyle name="40% - Accent2 2 4 6 2 2 4" xfId="56346"/>
    <cellStyle name="40% - Accent2 2 4 6 2 3" xfId="15169"/>
    <cellStyle name="40% - Accent2 2 4 6 2 3 2" xfId="26061"/>
    <cellStyle name="40% - Accent2 2 4 6 2 3 2 2" xfId="43939"/>
    <cellStyle name="40% - Accent2 2 4 6 2 3 3" xfId="35002"/>
    <cellStyle name="40% - Accent2 2 4 6 2 4" xfId="17613"/>
    <cellStyle name="40% - Accent2 2 4 6 2 4 2" xfId="28280"/>
    <cellStyle name="40% - Accent2 2 4 6 2 4 2 2" xfId="46158"/>
    <cellStyle name="40% - Accent2 2 4 6 2 4 3" xfId="37221"/>
    <cellStyle name="40% - Accent2 2 4 6 2 5" xfId="21623"/>
    <cellStyle name="40% - Accent2 2 4 6 2 5 2" xfId="39501"/>
    <cellStyle name="40% - Accent2 2 4 6 2 6" xfId="30564"/>
    <cellStyle name="40% - Accent2 2 4 6 2 7" xfId="51012"/>
    <cellStyle name="40% - Accent2 2 4 6 3" xfId="9789"/>
    <cellStyle name="40% - Accent2 2 4 6 3 2" xfId="12217"/>
    <cellStyle name="40% - Accent2 2 4 6 3 2 2" xfId="23109"/>
    <cellStyle name="40% - Accent2 2 4 6 3 2 2 2" xfId="40987"/>
    <cellStyle name="40% - Accent2 2 4 6 3 2 3" xfId="32050"/>
    <cellStyle name="40% - Accent2 2 4 6 3 3" xfId="14436"/>
    <cellStyle name="40% - Accent2 2 4 6 3 3 2" xfId="25328"/>
    <cellStyle name="40% - Accent2 2 4 6 3 3 2 2" xfId="43206"/>
    <cellStyle name="40% - Accent2 2 4 6 3 3 3" xfId="34269"/>
    <cellStyle name="40% - Accent2 2 4 6 3 4" xfId="16880"/>
    <cellStyle name="40% - Accent2 2 4 6 3 4 2" xfId="27547"/>
    <cellStyle name="40% - Accent2 2 4 6 3 4 2 2" xfId="45425"/>
    <cellStyle name="40% - Accent2 2 4 6 3 4 3" xfId="36488"/>
    <cellStyle name="40% - Accent2 2 4 6 3 5" xfId="20890"/>
    <cellStyle name="40% - Accent2 2 4 6 3 5 2" xfId="38768"/>
    <cellStyle name="40% - Accent2 2 4 6 3 6" xfId="29831"/>
    <cellStyle name="40% - Accent2 2 4 6 3 7" xfId="53965"/>
    <cellStyle name="40% - Accent2 2 4 6 4" xfId="11267"/>
    <cellStyle name="40% - Accent2 2 4 6 4 2" xfId="22366"/>
    <cellStyle name="40% - Accent2 2 4 6 4 2 2" xfId="40244"/>
    <cellStyle name="40% - Accent2 2 4 6 4 3" xfId="31307"/>
    <cellStyle name="40% - Accent2 2 4 6 4 4" xfId="47855"/>
    <cellStyle name="40% - Accent2 2 4 6 5" xfId="13693"/>
    <cellStyle name="40% - Accent2 2 4 6 5 2" xfId="24585"/>
    <cellStyle name="40% - Accent2 2 4 6 5 2 2" xfId="42463"/>
    <cellStyle name="40% - Accent2 2 4 6 5 3" xfId="33526"/>
    <cellStyle name="40% - Accent2 2 4 6 6" xfId="15914"/>
    <cellStyle name="40% - Accent2 2 4 6 6 2" xfId="26804"/>
    <cellStyle name="40% - Accent2 2 4 6 6 2 2" xfId="44682"/>
    <cellStyle name="40% - Accent2 2 4 6 6 3" xfId="35745"/>
    <cellStyle name="40% - Accent2 2 4 6 7" xfId="20147"/>
    <cellStyle name="40% - Accent2 2 4 6 7 2" xfId="38025"/>
    <cellStyle name="40% - Accent2 2 4 6 8" xfId="29076"/>
    <cellStyle name="40% - Accent2 2 4 6 9" xfId="47037"/>
    <cellStyle name="40% - Accent2 2 4 7" xfId="5734"/>
    <cellStyle name="40% - Accent2 2 4 7 2" xfId="10523"/>
    <cellStyle name="40% - Accent2 2 4 7 2 2" xfId="12951"/>
    <cellStyle name="40% - Accent2 2 4 7 2 2 2" xfId="23843"/>
    <cellStyle name="40% - Accent2 2 4 7 2 2 2 2" xfId="41721"/>
    <cellStyle name="40% - Accent2 2 4 7 2 2 3" xfId="32784"/>
    <cellStyle name="40% - Accent2 2 4 7 2 2 4" xfId="56347"/>
    <cellStyle name="40% - Accent2 2 4 7 2 3" xfId="15170"/>
    <cellStyle name="40% - Accent2 2 4 7 2 3 2" xfId="26062"/>
    <cellStyle name="40% - Accent2 2 4 7 2 3 2 2" xfId="43940"/>
    <cellStyle name="40% - Accent2 2 4 7 2 3 3" xfId="35003"/>
    <cellStyle name="40% - Accent2 2 4 7 2 4" xfId="17614"/>
    <cellStyle name="40% - Accent2 2 4 7 2 4 2" xfId="28281"/>
    <cellStyle name="40% - Accent2 2 4 7 2 4 2 2" xfId="46159"/>
    <cellStyle name="40% - Accent2 2 4 7 2 4 3" xfId="37222"/>
    <cellStyle name="40% - Accent2 2 4 7 2 5" xfId="21624"/>
    <cellStyle name="40% - Accent2 2 4 7 2 5 2" xfId="39502"/>
    <cellStyle name="40% - Accent2 2 4 7 2 6" xfId="30565"/>
    <cellStyle name="40% - Accent2 2 4 7 2 7" xfId="51013"/>
    <cellStyle name="40% - Accent2 2 4 7 3" xfId="9790"/>
    <cellStyle name="40% - Accent2 2 4 7 3 2" xfId="12218"/>
    <cellStyle name="40% - Accent2 2 4 7 3 2 2" xfId="23110"/>
    <cellStyle name="40% - Accent2 2 4 7 3 2 2 2" xfId="40988"/>
    <cellStyle name="40% - Accent2 2 4 7 3 2 3" xfId="32051"/>
    <cellStyle name="40% - Accent2 2 4 7 3 3" xfId="14437"/>
    <cellStyle name="40% - Accent2 2 4 7 3 3 2" xfId="25329"/>
    <cellStyle name="40% - Accent2 2 4 7 3 3 2 2" xfId="43207"/>
    <cellStyle name="40% - Accent2 2 4 7 3 3 3" xfId="34270"/>
    <cellStyle name="40% - Accent2 2 4 7 3 4" xfId="16881"/>
    <cellStyle name="40% - Accent2 2 4 7 3 4 2" xfId="27548"/>
    <cellStyle name="40% - Accent2 2 4 7 3 4 2 2" xfId="45426"/>
    <cellStyle name="40% - Accent2 2 4 7 3 4 3" xfId="36489"/>
    <cellStyle name="40% - Accent2 2 4 7 3 5" xfId="20891"/>
    <cellStyle name="40% - Accent2 2 4 7 3 5 2" xfId="38769"/>
    <cellStyle name="40% - Accent2 2 4 7 3 6" xfId="29832"/>
    <cellStyle name="40% - Accent2 2 4 7 3 7" xfId="53966"/>
    <cellStyle name="40% - Accent2 2 4 7 4" xfId="11268"/>
    <cellStyle name="40% - Accent2 2 4 7 4 2" xfId="22367"/>
    <cellStyle name="40% - Accent2 2 4 7 4 2 2" xfId="40245"/>
    <cellStyle name="40% - Accent2 2 4 7 4 3" xfId="31308"/>
    <cellStyle name="40% - Accent2 2 4 7 4 4" xfId="47856"/>
    <cellStyle name="40% - Accent2 2 4 7 5" xfId="13694"/>
    <cellStyle name="40% - Accent2 2 4 7 5 2" xfId="24586"/>
    <cellStyle name="40% - Accent2 2 4 7 5 2 2" xfId="42464"/>
    <cellStyle name="40% - Accent2 2 4 7 5 3" xfId="33527"/>
    <cellStyle name="40% - Accent2 2 4 7 6" xfId="15915"/>
    <cellStyle name="40% - Accent2 2 4 7 6 2" xfId="26805"/>
    <cellStyle name="40% - Accent2 2 4 7 6 2 2" xfId="44683"/>
    <cellStyle name="40% - Accent2 2 4 7 6 3" xfId="35746"/>
    <cellStyle name="40% - Accent2 2 4 7 7" xfId="20148"/>
    <cellStyle name="40% - Accent2 2 4 7 7 2" xfId="38026"/>
    <cellStyle name="40% - Accent2 2 4 7 8" xfId="29077"/>
    <cellStyle name="40% - Accent2 2 4 7 9" xfId="47038"/>
    <cellStyle name="40% - Accent2 2 4 8" xfId="5735"/>
    <cellStyle name="40% - Accent2 2 4 8 2" xfId="10524"/>
    <cellStyle name="40% - Accent2 2 4 8 2 2" xfId="12952"/>
    <cellStyle name="40% - Accent2 2 4 8 2 2 2" xfId="23844"/>
    <cellStyle name="40% - Accent2 2 4 8 2 2 2 2" xfId="41722"/>
    <cellStyle name="40% - Accent2 2 4 8 2 2 3" xfId="32785"/>
    <cellStyle name="40% - Accent2 2 4 8 2 2 4" xfId="56348"/>
    <cellStyle name="40% - Accent2 2 4 8 2 3" xfId="15171"/>
    <cellStyle name="40% - Accent2 2 4 8 2 3 2" xfId="26063"/>
    <cellStyle name="40% - Accent2 2 4 8 2 3 2 2" xfId="43941"/>
    <cellStyle name="40% - Accent2 2 4 8 2 3 3" xfId="35004"/>
    <cellStyle name="40% - Accent2 2 4 8 2 4" xfId="17615"/>
    <cellStyle name="40% - Accent2 2 4 8 2 4 2" xfId="28282"/>
    <cellStyle name="40% - Accent2 2 4 8 2 4 2 2" xfId="46160"/>
    <cellStyle name="40% - Accent2 2 4 8 2 4 3" xfId="37223"/>
    <cellStyle name="40% - Accent2 2 4 8 2 5" xfId="21625"/>
    <cellStyle name="40% - Accent2 2 4 8 2 5 2" xfId="39503"/>
    <cellStyle name="40% - Accent2 2 4 8 2 6" xfId="30566"/>
    <cellStyle name="40% - Accent2 2 4 8 2 7" xfId="51014"/>
    <cellStyle name="40% - Accent2 2 4 8 3" xfId="9791"/>
    <cellStyle name="40% - Accent2 2 4 8 3 2" xfId="12219"/>
    <cellStyle name="40% - Accent2 2 4 8 3 2 2" xfId="23111"/>
    <cellStyle name="40% - Accent2 2 4 8 3 2 2 2" xfId="40989"/>
    <cellStyle name="40% - Accent2 2 4 8 3 2 3" xfId="32052"/>
    <cellStyle name="40% - Accent2 2 4 8 3 3" xfId="14438"/>
    <cellStyle name="40% - Accent2 2 4 8 3 3 2" xfId="25330"/>
    <cellStyle name="40% - Accent2 2 4 8 3 3 2 2" xfId="43208"/>
    <cellStyle name="40% - Accent2 2 4 8 3 3 3" xfId="34271"/>
    <cellStyle name="40% - Accent2 2 4 8 3 4" xfId="16882"/>
    <cellStyle name="40% - Accent2 2 4 8 3 4 2" xfId="27549"/>
    <cellStyle name="40% - Accent2 2 4 8 3 4 2 2" xfId="45427"/>
    <cellStyle name="40% - Accent2 2 4 8 3 4 3" xfId="36490"/>
    <cellStyle name="40% - Accent2 2 4 8 3 5" xfId="20892"/>
    <cellStyle name="40% - Accent2 2 4 8 3 5 2" xfId="38770"/>
    <cellStyle name="40% - Accent2 2 4 8 3 6" xfId="29833"/>
    <cellStyle name="40% - Accent2 2 4 8 3 7" xfId="53967"/>
    <cellStyle name="40% - Accent2 2 4 8 4" xfId="11269"/>
    <cellStyle name="40% - Accent2 2 4 8 4 2" xfId="22368"/>
    <cellStyle name="40% - Accent2 2 4 8 4 2 2" xfId="40246"/>
    <cellStyle name="40% - Accent2 2 4 8 4 3" xfId="31309"/>
    <cellStyle name="40% - Accent2 2 4 8 4 4" xfId="47857"/>
    <cellStyle name="40% - Accent2 2 4 8 5" xfId="13695"/>
    <cellStyle name="40% - Accent2 2 4 8 5 2" xfId="24587"/>
    <cellStyle name="40% - Accent2 2 4 8 5 2 2" xfId="42465"/>
    <cellStyle name="40% - Accent2 2 4 8 5 3" xfId="33528"/>
    <cellStyle name="40% - Accent2 2 4 8 6" xfId="15916"/>
    <cellStyle name="40% - Accent2 2 4 8 6 2" xfId="26806"/>
    <cellStyle name="40% - Accent2 2 4 8 6 2 2" xfId="44684"/>
    <cellStyle name="40% - Accent2 2 4 8 6 3" xfId="35747"/>
    <cellStyle name="40% - Accent2 2 4 8 7" xfId="20149"/>
    <cellStyle name="40% - Accent2 2 4 8 7 2" xfId="38027"/>
    <cellStyle name="40% - Accent2 2 4 8 8" xfId="29078"/>
    <cellStyle name="40% - Accent2 2 4 8 9" xfId="47039"/>
    <cellStyle name="40% - Accent2 2 4 9" xfId="5736"/>
    <cellStyle name="40% - Accent2 2 4 9 2" xfId="10525"/>
    <cellStyle name="40% - Accent2 2 4 9 2 2" xfId="12953"/>
    <cellStyle name="40% - Accent2 2 4 9 2 2 2" xfId="23845"/>
    <cellStyle name="40% - Accent2 2 4 9 2 2 2 2" xfId="41723"/>
    <cellStyle name="40% - Accent2 2 4 9 2 2 3" xfId="32786"/>
    <cellStyle name="40% - Accent2 2 4 9 2 2 4" xfId="56349"/>
    <cellStyle name="40% - Accent2 2 4 9 2 3" xfId="15172"/>
    <cellStyle name="40% - Accent2 2 4 9 2 3 2" xfId="26064"/>
    <cellStyle name="40% - Accent2 2 4 9 2 3 2 2" xfId="43942"/>
    <cellStyle name="40% - Accent2 2 4 9 2 3 3" xfId="35005"/>
    <cellStyle name="40% - Accent2 2 4 9 2 4" xfId="17616"/>
    <cellStyle name="40% - Accent2 2 4 9 2 4 2" xfId="28283"/>
    <cellStyle name="40% - Accent2 2 4 9 2 4 2 2" xfId="46161"/>
    <cellStyle name="40% - Accent2 2 4 9 2 4 3" xfId="37224"/>
    <cellStyle name="40% - Accent2 2 4 9 2 5" xfId="21626"/>
    <cellStyle name="40% - Accent2 2 4 9 2 5 2" xfId="39504"/>
    <cellStyle name="40% - Accent2 2 4 9 2 6" xfId="30567"/>
    <cellStyle name="40% - Accent2 2 4 9 2 7" xfId="51015"/>
    <cellStyle name="40% - Accent2 2 4 9 3" xfId="9792"/>
    <cellStyle name="40% - Accent2 2 4 9 3 2" xfId="12220"/>
    <cellStyle name="40% - Accent2 2 4 9 3 2 2" xfId="23112"/>
    <cellStyle name="40% - Accent2 2 4 9 3 2 2 2" xfId="40990"/>
    <cellStyle name="40% - Accent2 2 4 9 3 2 3" xfId="32053"/>
    <cellStyle name="40% - Accent2 2 4 9 3 3" xfId="14439"/>
    <cellStyle name="40% - Accent2 2 4 9 3 3 2" xfId="25331"/>
    <cellStyle name="40% - Accent2 2 4 9 3 3 2 2" xfId="43209"/>
    <cellStyle name="40% - Accent2 2 4 9 3 3 3" xfId="34272"/>
    <cellStyle name="40% - Accent2 2 4 9 3 4" xfId="16883"/>
    <cellStyle name="40% - Accent2 2 4 9 3 4 2" xfId="27550"/>
    <cellStyle name="40% - Accent2 2 4 9 3 4 2 2" xfId="45428"/>
    <cellStyle name="40% - Accent2 2 4 9 3 4 3" xfId="36491"/>
    <cellStyle name="40% - Accent2 2 4 9 3 5" xfId="20893"/>
    <cellStyle name="40% - Accent2 2 4 9 3 5 2" xfId="38771"/>
    <cellStyle name="40% - Accent2 2 4 9 3 6" xfId="29834"/>
    <cellStyle name="40% - Accent2 2 4 9 3 7" xfId="53968"/>
    <cellStyle name="40% - Accent2 2 4 9 4" xfId="11270"/>
    <cellStyle name="40% - Accent2 2 4 9 4 2" xfId="22369"/>
    <cellStyle name="40% - Accent2 2 4 9 4 2 2" xfId="40247"/>
    <cellStyle name="40% - Accent2 2 4 9 4 3" xfId="31310"/>
    <cellStyle name="40% - Accent2 2 4 9 4 4" xfId="47858"/>
    <cellStyle name="40% - Accent2 2 4 9 5" xfId="13696"/>
    <cellStyle name="40% - Accent2 2 4 9 5 2" xfId="24588"/>
    <cellStyle name="40% - Accent2 2 4 9 5 2 2" xfId="42466"/>
    <cellStyle name="40% - Accent2 2 4 9 5 3" xfId="33529"/>
    <cellStyle name="40% - Accent2 2 4 9 6" xfId="15917"/>
    <cellStyle name="40% - Accent2 2 4 9 6 2" xfId="26807"/>
    <cellStyle name="40% - Accent2 2 4 9 6 2 2" xfId="44685"/>
    <cellStyle name="40% - Accent2 2 4 9 6 3" xfId="35748"/>
    <cellStyle name="40% - Accent2 2 4 9 7" xfId="20150"/>
    <cellStyle name="40% - Accent2 2 4 9 7 2" xfId="38028"/>
    <cellStyle name="40% - Accent2 2 4 9 8" xfId="29079"/>
    <cellStyle name="40% - Accent2 2 4 9 9" xfId="47040"/>
    <cellStyle name="40% - Accent2 2 5" xfId="5737"/>
    <cellStyle name="40% - Accent2 2 5 10" xfId="15918"/>
    <cellStyle name="40% - Accent2 2 5 10 2" xfId="26808"/>
    <cellStyle name="40% - Accent2 2 5 10 2 2" xfId="44686"/>
    <cellStyle name="40% - Accent2 2 5 10 3" xfId="35749"/>
    <cellStyle name="40% - Accent2 2 5 11" xfId="20151"/>
    <cellStyle name="40% - Accent2 2 5 11 2" xfId="38029"/>
    <cellStyle name="40% - Accent2 2 5 12" xfId="29080"/>
    <cellStyle name="40% - Accent2 2 5 13" xfId="47041"/>
    <cellStyle name="40% - Accent2 2 5 2" xfId="5738"/>
    <cellStyle name="40% - Accent2 2 5 2 2" xfId="10527"/>
    <cellStyle name="40% - Accent2 2 5 2 2 2" xfId="12955"/>
    <cellStyle name="40% - Accent2 2 5 2 2 2 2" xfId="23847"/>
    <cellStyle name="40% - Accent2 2 5 2 2 2 2 2" xfId="41725"/>
    <cellStyle name="40% - Accent2 2 5 2 2 2 3" xfId="32788"/>
    <cellStyle name="40% - Accent2 2 5 2 2 2 4" xfId="56351"/>
    <cellStyle name="40% - Accent2 2 5 2 2 3" xfId="15174"/>
    <cellStyle name="40% - Accent2 2 5 2 2 3 2" xfId="26066"/>
    <cellStyle name="40% - Accent2 2 5 2 2 3 2 2" xfId="43944"/>
    <cellStyle name="40% - Accent2 2 5 2 2 3 3" xfId="35007"/>
    <cellStyle name="40% - Accent2 2 5 2 2 4" xfId="17618"/>
    <cellStyle name="40% - Accent2 2 5 2 2 4 2" xfId="28285"/>
    <cellStyle name="40% - Accent2 2 5 2 2 4 2 2" xfId="46163"/>
    <cellStyle name="40% - Accent2 2 5 2 2 4 3" xfId="37226"/>
    <cellStyle name="40% - Accent2 2 5 2 2 5" xfId="21628"/>
    <cellStyle name="40% - Accent2 2 5 2 2 5 2" xfId="39506"/>
    <cellStyle name="40% - Accent2 2 5 2 2 6" xfId="30569"/>
    <cellStyle name="40% - Accent2 2 5 2 2 7" xfId="51017"/>
    <cellStyle name="40% - Accent2 2 5 2 3" xfId="9794"/>
    <cellStyle name="40% - Accent2 2 5 2 3 2" xfId="12222"/>
    <cellStyle name="40% - Accent2 2 5 2 3 2 2" xfId="23114"/>
    <cellStyle name="40% - Accent2 2 5 2 3 2 2 2" xfId="40992"/>
    <cellStyle name="40% - Accent2 2 5 2 3 2 3" xfId="32055"/>
    <cellStyle name="40% - Accent2 2 5 2 3 3" xfId="14441"/>
    <cellStyle name="40% - Accent2 2 5 2 3 3 2" xfId="25333"/>
    <cellStyle name="40% - Accent2 2 5 2 3 3 2 2" xfId="43211"/>
    <cellStyle name="40% - Accent2 2 5 2 3 3 3" xfId="34274"/>
    <cellStyle name="40% - Accent2 2 5 2 3 4" xfId="16885"/>
    <cellStyle name="40% - Accent2 2 5 2 3 4 2" xfId="27552"/>
    <cellStyle name="40% - Accent2 2 5 2 3 4 2 2" xfId="45430"/>
    <cellStyle name="40% - Accent2 2 5 2 3 4 3" xfId="36493"/>
    <cellStyle name="40% - Accent2 2 5 2 3 5" xfId="20895"/>
    <cellStyle name="40% - Accent2 2 5 2 3 5 2" xfId="38773"/>
    <cellStyle name="40% - Accent2 2 5 2 3 6" xfId="29836"/>
    <cellStyle name="40% - Accent2 2 5 2 3 7" xfId="53970"/>
    <cellStyle name="40% - Accent2 2 5 2 4" xfId="11272"/>
    <cellStyle name="40% - Accent2 2 5 2 4 2" xfId="22371"/>
    <cellStyle name="40% - Accent2 2 5 2 4 2 2" xfId="40249"/>
    <cellStyle name="40% - Accent2 2 5 2 4 3" xfId="31312"/>
    <cellStyle name="40% - Accent2 2 5 2 4 4" xfId="47860"/>
    <cellStyle name="40% - Accent2 2 5 2 5" xfId="13698"/>
    <cellStyle name="40% - Accent2 2 5 2 5 2" xfId="24590"/>
    <cellStyle name="40% - Accent2 2 5 2 5 2 2" xfId="42468"/>
    <cellStyle name="40% - Accent2 2 5 2 5 3" xfId="33531"/>
    <cellStyle name="40% - Accent2 2 5 2 6" xfId="15919"/>
    <cellStyle name="40% - Accent2 2 5 2 6 2" xfId="26809"/>
    <cellStyle name="40% - Accent2 2 5 2 6 2 2" xfId="44687"/>
    <cellStyle name="40% - Accent2 2 5 2 6 3" xfId="35750"/>
    <cellStyle name="40% - Accent2 2 5 2 7" xfId="20152"/>
    <cellStyle name="40% - Accent2 2 5 2 7 2" xfId="38030"/>
    <cellStyle name="40% - Accent2 2 5 2 8" xfId="29081"/>
    <cellStyle name="40% - Accent2 2 5 2 9" xfId="47042"/>
    <cellStyle name="40% - Accent2 2 5 3" xfId="5739"/>
    <cellStyle name="40% - Accent2 2 5 3 2" xfId="10528"/>
    <cellStyle name="40% - Accent2 2 5 3 2 2" xfId="12956"/>
    <cellStyle name="40% - Accent2 2 5 3 2 2 2" xfId="23848"/>
    <cellStyle name="40% - Accent2 2 5 3 2 2 2 2" xfId="41726"/>
    <cellStyle name="40% - Accent2 2 5 3 2 2 3" xfId="32789"/>
    <cellStyle name="40% - Accent2 2 5 3 2 2 4" xfId="56352"/>
    <cellStyle name="40% - Accent2 2 5 3 2 3" xfId="15175"/>
    <cellStyle name="40% - Accent2 2 5 3 2 3 2" xfId="26067"/>
    <cellStyle name="40% - Accent2 2 5 3 2 3 2 2" xfId="43945"/>
    <cellStyle name="40% - Accent2 2 5 3 2 3 3" xfId="35008"/>
    <cellStyle name="40% - Accent2 2 5 3 2 4" xfId="17619"/>
    <cellStyle name="40% - Accent2 2 5 3 2 4 2" xfId="28286"/>
    <cellStyle name="40% - Accent2 2 5 3 2 4 2 2" xfId="46164"/>
    <cellStyle name="40% - Accent2 2 5 3 2 4 3" xfId="37227"/>
    <cellStyle name="40% - Accent2 2 5 3 2 5" xfId="21629"/>
    <cellStyle name="40% - Accent2 2 5 3 2 5 2" xfId="39507"/>
    <cellStyle name="40% - Accent2 2 5 3 2 6" xfId="30570"/>
    <cellStyle name="40% - Accent2 2 5 3 2 7" xfId="51018"/>
    <cellStyle name="40% - Accent2 2 5 3 3" xfId="9795"/>
    <cellStyle name="40% - Accent2 2 5 3 3 2" xfId="12223"/>
    <cellStyle name="40% - Accent2 2 5 3 3 2 2" xfId="23115"/>
    <cellStyle name="40% - Accent2 2 5 3 3 2 2 2" xfId="40993"/>
    <cellStyle name="40% - Accent2 2 5 3 3 2 3" xfId="32056"/>
    <cellStyle name="40% - Accent2 2 5 3 3 3" xfId="14442"/>
    <cellStyle name="40% - Accent2 2 5 3 3 3 2" xfId="25334"/>
    <cellStyle name="40% - Accent2 2 5 3 3 3 2 2" xfId="43212"/>
    <cellStyle name="40% - Accent2 2 5 3 3 3 3" xfId="34275"/>
    <cellStyle name="40% - Accent2 2 5 3 3 4" xfId="16886"/>
    <cellStyle name="40% - Accent2 2 5 3 3 4 2" xfId="27553"/>
    <cellStyle name="40% - Accent2 2 5 3 3 4 2 2" xfId="45431"/>
    <cellStyle name="40% - Accent2 2 5 3 3 4 3" xfId="36494"/>
    <cellStyle name="40% - Accent2 2 5 3 3 5" xfId="20896"/>
    <cellStyle name="40% - Accent2 2 5 3 3 5 2" xfId="38774"/>
    <cellStyle name="40% - Accent2 2 5 3 3 6" xfId="29837"/>
    <cellStyle name="40% - Accent2 2 5 3 3 7" xfId="53971"/>
    <cellStyle name="40% - Accent2 2 5 3 4" xfId="11273"/>
    <cellStyle name="40% - Accent2 2 5 3 4 2" xfId="22372"/>
    <cellStyle name="40% - Accent2 2 5 3 4 2 2" xfId="40250"/>
    <cellStyle name="40% - Accent2 2 5 3 4 3" xfId="31313"/>
    <cellStyle name="40% - Accent2 2 5 3 4 4" xfId="47861"/>
    <cellStyle name="40% - Accent2 2 5 3 5" xfId="13699"/>
    <cellStyle name="40% - Accent2 2 5 3 5 2" xfId="24591"/>
    <cellStyle name="40% - Accent2 2 5 3 5 2 2" xfId="42469"/>
    <cellStyle name="40% - Accent2 2 5 3 5 3" xfId="33532"/>
    <cellStyle name="40% - Accent2 2 5 3 6" xfId="15920"/>
    <cellStyle name="40% - Accent2 2 5 3 6 2" xfId="26810"/>
    <cellStyle name="40% - Accent2 2 5 3 6 2 2" xfId="44688"/>
    <cellStyle name="40% - Accent2 2 5 3 6 3" xfId="35751"/>
    <cellStyle name="40% - Accent2 2 5 3 7" xfId="20153"/>
    <cellStyle name="40% - Accent2 2 5 3 7 2" xfId="38031"/>
    <cellStyle name="40% - Accent2 2 5 3 8" xfId="29082"/>
    <cellStyle name="40% - Accent2 2 5 3 9" xfId="47043"/>
    <cellStyle name="40% - Accent2 2 5 4" xfId="5740"/>
    <cellStyle name="40% - Accent2 2 5 4 2" xfId="10529"/>
    <cellStyle name="40% - Accent2 2 5 4 2 2" xfId="12957"/>
    <cellStyle name="40% - Accent2 2 5 4 2 2 2" xfId="23849"/>
    <cellStyle name="40% - Accent2 2 5 4 2 2 2 2" xfId="41727"/>
    <cellStyle name="40% - Accent2 2 5 4 2 2 3" xfId="32790"/>
    <cellStyle name="40% - Accent2 2 5 4 2 2 4" xfId="56353"/>
    <cellStyle name="40% - Accent2 2 5 4 2 3" xfId="15176"/>
    <cellStyle name="40% - Accent2 2 5 4 2 3 2" xfId="26068"/>
    <cellStyle name="40% - Accent2 2 5 4 2 3 2 2" xfId="43946"/>
    <cellStyle name="40% - Accent2 2 5 4 2 3 3" xfId="35009"/>
    <cellStyle name="40% - Accent2 2 5 4 2 4" xfId="17620"/>
    <cellStyle name="40% - Accent2 2 5 4 2 4 2" xfId="28287"/>
    <cellStyle name="40% - Accent2 2 5 4 2 4 2 2" xfId="46165"/>
    <cellStyle name="40% - Accent2 2 5 4 2 4 3" xfId="37228"/>
    <cellStyle name="40% - Accent2 2 5 4 2 5" xfId="21630"/>
    <cellStyle name="40% - Accent2 2 5 4 2 5 2" xfId="39508"/>
    <cellStyle name="40% - Accent2 2 5 4 2 6" xfId="30571"/>
    <cellStyle name="40% - Accent2 2 5 4 2 7" xfId="51019"/>
    <cellStyle name="40% - Accent2 2 5 4 3" xfId="9796"/>
    <cellStyle name="40% - Accent2 2 5 4 3 2" xfId="12224"/>
    <cellStyle name="40% - Accent2 2 5 4 3 2 2" xfId="23116"/>
    <cellStyle name="40% - Accent2 2 5 4 3 2 2 2" xfId="40994"/>
    <cellStyle name="40% - Accent2 2 5 4 3 2 3" xfId="32057"/>
    <cellStyle name="40% - Accent2 2 5 4 3 3" xfId="14443"/>
    <cellStyle name="40% - Accent2 2 5 4 3 3 2" xfId="25335"/>
    <cellStyle name="40% - Accent2 2 5 4 3 3 2 2" xfId="43213"/>
    <cellStyle name="40% - Accent2 2 5 4 3 3 3" xfId="34276"/>
    <cellStyle name="40% - Accent2 2 5 4 3 4" xfId="16887"/>
    <cellStyle name="40% - Accent2 2 5 4 3 4 2" xfId="27554"/>
    <cellStyle name="40% - Accent2 2 5 4 3 4 2 2" xfId="45432"/>
    <cellStyle name="40% - Accent2 2 5 4 3 4 3" xfId="36495"/>
    <cellStyle name="40% - Accent2 2 5 4 3 5" xfId="20897"/>
    <cellStyle name="40% - Accent2 2 5 4 3 5 2" xfId="38775"/>
    <cellStyle name="40% - Accent2 2 5 4 3 6" xfId="29838"/>
    <cellStyle name="40% - Accent2 2 5 4 3 7" xfId="53972"/>
    <cellStyle name="40% - Accent2 2 5 4 4" xfId="11274"/>
    <cellStyle name="40% - Accent2 2 5 4 4 2" xfId="22373"/>
    <cellStyle name="40% - Accent2 2 5 4 4 2 2" xfId="40251"/>
    <cellStyle name="40% - Accent2 2 5 4 4 3" xfId="31314"/>
    <cellStyle name="40% - Accent2 2 5 4 4 4" xfId="47862"/>
    <cellStyle name="40% - Accent2 2 5 4 5" xfId="13700"/>
    <cellStyle name="40% - Accent2 2 5 4 5 2" xfId="24592"/>
    <cellStyle name="40% - Accent2 2 5 4 5 2 2" xfId="42470"/>
    <cellStyle name="40% - Accent2 2 5 4 5 3" xfId="33533"/>
    <cellStyle name="40% - Accent2 2 5 4 6" xfId="15921"/>
    <cellStyle name="40% - Accent2 2 5 4 6 2" xfId="26811"/>
    <cellStyle name="40% - Accent2 2 5 4 6 2 2" xfId="44689"/>
    <cellStyle name="40% - Accent2 2 5 4 6 3" xfId="35752"/>
    <cellStyle name="40% - Accent2 2 5 4 7" xfId="20154"/>
    <cellStyle name="40% - Accent2 2 5 4 7 2" xfId="38032"/>
    <cellStyle name="40% - Accent2 2 5 4 8" xfId="29083"/>
    <cellStyle name="40% - Accent2 2 5 4 9" xfId="47044"/>
    <cellStyle name="40% - Accent2 2 5 5" xfId="5741"/>
    <cellStyle name="40% - Accent2 2 5 5 2" xfId="10530"/>
    <cellStyle name="40% - Accent2 2 5 5 2 2" xfId="12958"/>
    <cellStyle name="40% - Accent2 2 5 5 2 2 2" xfId="23850"/>
    <cellStyle name="40% - Accent2 2 5 5 2 2 2 2" xfId="41728"/>
    <cellStyle name="40% - Accent2 2 5 5 2 2 3" xfId="32791"/>
    <cellStyle name="40% - Accent2 2 5 5 2 2 4" xfId="56354"/>
    <cellStyle name="40% - Accent2 2 5 5 2 3" xfId="15177"/>
    <cellStyle name="40% - Accent2 2 5 5 2 3 2" xfId="26069"/>
    <cellStyle name="40% - Accent2 2 5 5 2 3 2 2" xfId="43947"/>
    <cellStyle name="40% - Accent2 2 5 5 2 3 3" xfId="35010"/>
    <cellStyle name="40% - Accent2 2 5 5 2 4" xfId="17621"/>
    <cellStyle name="40% - Accent2 2 5 5 2 4 2" xfId="28288"/>
    <cellStyle name="40% - Accent2 2 5 5 2 4 2 2" xfId="46166"/>
    <cellStyle name="40% - Accent2 2 5 5 2 4 3" xfId="37229"/>
    <cellStyle name="40% - Accent2 2 5 5 2 5" xfId="21631"/>
    <cellStyle name="40% - Accent2 2 5 5 2 5 2" xfId="39509"/>
    <cellStyle name="40% - Accent2 2 5 5 2 6" xfId="30572"/>
    <cellStyle name="40% - Accent2 2 5 5 2 7" xfId="51020"/>
    <cellStyle name="40% - Accent2 2 5 5 3" xfId="9797"/>
    <cellStyle name="40% - Accent2 2 5 5 3 2" xfId="12225"/>
    <cellStyle name="40% - Accent2 2 5 5 3 2 2" xfId="23117"/>
    <cellStyle name="40% - Accent2 2 5 5 3 2 2 2" xfId="40995"/>
    <cellStyle name="40% - Accent2 2 5 5 3 2 3" xfId="32058"/>
    <cellStyle name="40% - Accent2 2 5 5 3 3" xfId="14444"/>
    <cellStyle name="40% - Accent2 2 5 5 3 3 2" xfId="25336"/>
    <cellStyle name="40% - Accent2 2 5 5 3 3 2 2" xfId="43214"/>
    <cellStyle name="40% - Accent2 2 5 5 3 3 3" xfId="34277"/>
    <cellStyle name="40% - Accent2 2 5 5 3 4" xfId="16888"/>
    <cellStyle name="40% - Accent2 2 5 5 3 4 2" xfId="27555"/>
    <cellStyle name="40% - Accent2 2 5 5 3 4 2 2" xfId="45433"/>
    <cellStyle name="40% - Accent2 2 5 5 3 4 3" xfId="36496"/>
    <cellStyle name="40% - Accent2 2 5 5 3 5" xfId="20898"/>
    <cellStyle name="40% - Accent2 2 5 5 3 5 2" xfId="38776"/>
    <cellStyle name="40% - Accent2 2 5 5 3 6" xfId="29839"/>
    <cellStyle name="40% - Accent2 2 5 5 3 7" xfId="53973"/>
    <cellStyle name="40% - Accent2 2 5 5 4" xfId="11275"/>
    <cellStyle name="40% - Accent2 2 5 5 4 2" xfId="22374"/>
    <cellStyle name="40% - Accent2 2 5 5 4 2 2" xfId="40252"/>
    <cellStyle name="40% - Accent2 2 5 5 4 3" xfId="31315"/>
    <cellStyle name="40% - Accent2 2 5 5 4 4" xfId="47863"/>
    <cellStyle name="40% - Accent2 2 5 5 5" xfId="13701"/>
    <cellStyle name="40% - Accent2 2 5 5 5 2" xfId="24593"/>
    <cellStyle name="40% - Accent2 2 5 5 5 2 2" xfId="42471"/>
    <cellStyle name="40% - Accent2 2 5 5 5 3" xfId="33534"/>
    <cellStyle name="40% - Accent2 2 5 5 6" xfId="15922"/>
    <cellStyle name="40% - Accent2 2 5 5 6 2" xfId="26812"/>
    <cellStyle name="40% - Accent2 2 5 5 6 2 2" xfId="44690"/>
    <cellStyle name="40% - Accent2 2 5 5 6 3" xfId="35753"/>
    <cellStyle name="40% - Accent2 2 5 5 7" xfId="20155"/>
    <cellStyle name="40% - Accent2 2 5 5 7 2" xfId="38033"/>
    <cellStyle name="40% - Accent2 2 5 5 8" xfId="29084"/>
    <cellStyle name="40% - Accent2 2 5 5 9" xfId="47045"/>
    <cellStyle name="40% - Accent2 2 5 6" xfId="10526"/>
    <cellStyle name="40% - Accent2 2 5 6 2" xfId="12954"/>
    <cellStyle name="40% - Accent2 2 5 6 2 2" xfId="23846"/>
    <cellStyle name="40% - Accent2 2 5 6 2 2 2" xfId="41724"/>
    <cellStyle name="40% - Accent2 2 5 6 2 3" xfId="32787"/>
    <cellStyle name="40% - Accent2 2 5 6 2 4" xfId="56350"/>
    <cellStyle name="40% - Accent2 2 5 6 3" xfId="15173"/>
    <cellStyle name="40% - Accent2 2 5 6 3 2" xfId="26065"/>
    <cellStyle name="40% - Accent2 2 5 6 3 2 2" xfId="43943"/>
    <cellStyle name="40% - Accent2 2 5 6 3 3" xfId="35006"/>
    <cellStyle name="40% - Accent2 2 5 6 4" xfId="17617"/>
    <cellStyle name="40% - Accent2 2 5 6 4 2" xfId="28284"/>
    <cellStyle name="40% - Accent2 2 5 6 4 2 2" xfId="46162"/>
    <cellStyle name="40% - Accent2 2 5 6 4 3" xfId="37225"/>
    <cellStyle name="40% - Accent2 2 5 6 5" xfId="21627"/>
    <cellStyle name="40% - Accent2 2 5 6 5 2" xfId="39505"/>
    <cellStyle name="40% - Accent2 2 5 6 6" xfId="30568"/>
    <cellStyle name="40% - Accent2 2 5 6 7" xfId="51016"/>
    <cellStyle name="40% - Accent2 2 5 7" xfId="9793"/>
    <cellStyle name="40% - Accent2 2 5 7 2" xfId="12221"/>
    <cellStyle name="40% - Accent2 2 5 7 2 2" xfId="23113"/>
    <cellStyle name="40% - Accent2 2 5 7 2 2 2" xfId="40991"/>
    <cellStyle name="40% - Accent2 2 5 7 2 3" xfId="32054"/>
    <cellStyle name="40% - Accent2 2 5 7 3" xfId="14440"/>
    <cellStyle name="40% - Accent2 2 5 7 3 2" xfId="25332"/>
    <cellStyle name="40% - Accent2 2 5 7 3 2 2" xfId="43210"/>
    <cellStyle name="40% - Accent2 2 5 7 3 3" xfId="34273"/>
    <cellStyle name="40% - Accent2 2 5 7 4" xfId="16884"/>
    <cellStyle name="40% - Accent2 2 5 7 4 2" xfId="27551"/>
    <cellStyle name="40% - Accent2 2 5 7 4 2 2" xfId="45429"/>
    <cellStyle name="40% - Accent2 2 5 7 4 3" xfId="36492"/>
    <cellStyle name="40% - Accent2 2 5 7 5" xfId="20894"/>
    <cellStyle name="40% - Accent2 2 5 7 5 2" xfId="38772"/>
    <cellStyle name="40% - Accent2 2 5 7 6" xfId="29835"/>
    <cellStyle name="40% - Accent2 2 5 7 7" xfId="53969"/>
    <cellStyle name="40% - Accent2 2 5 8" xfId="11271"/>
    <cellStyle name="40% - Accent2 2 5 8 2" xfId="22370"/>
    <cellStyle name="40% - Accent2 2 5 8 2 2" xfId="40248"/>
    <cellStyle name="40% - Accent2 2 5 8 3" xfId="31311"/>
    <cellStyle name="40% - Accent2 2 5 8 4" xfId="47859"/>
    <cellStyle name="40% - Accent2 2 5 9" xfId="13697"/>
    <cellStyle name="40% - Accent2 2 5 9 2" xfId="24589"/>
    <cellStyle name="40% - Accent2 2 5 9 2 2" xfId="42467"/>
    <cellStyle name="40% - Accent2 2 5 9 3" xfId="33530"/>
    <cellStyle name="40% - Accent2 2 6" xfId="5742"/>
    <cellStyle name="40% - Accent2 2 6 10" xfId="15923"/>
    <cellStyle name="40% - Accent2 2 6 10 2" xfId="26813"/>
    <cellStyle name="40% - Accent2 2 6 10 2 2" xfId="44691"/>
    <cellStyle name="40% - Accent2 2 6 10 3" xfId="35754"/>
    <cellStyle name="40% - Accent2 2 6 11" xfId="20156"/>
    <cellStyle name="40% - Accent2 2 6 11 2" xfId="38034"/>
    <cellStyle name="40% - Accent2 2 6 12" xfId="29085"/>
    <cellStyle name="40% - Accent2 2 6 13" xfId="47046"/>
    <cellStyle name="40% - Accent2 2 6 2" xfId="5743"/>
    <cellStyle name="40% - Accent2 2 6 2 2" xfId="10532"/>
    <cellStyle name="40% - Accent2 2 6 2 2 2" xfId="12960"/>
    <cellStyle name="40% - Accent2 2 6 2 2 2 2" xfId="23852"/>
    <cellStyle name="40% - Accent2 2 6 2 2 2 2 2" xfId="41730"/>
    <cellStyle name="40% - Accent2 2 6 2 2 2 3" xfId="32793"/>
    <cellStyle name="40% - Accent2 2 6 2 2 2 4" xfId="56356"/>
    <cellStyle name="40% - Accent2 2 6 2 2 3" xfId="15179"/>
    <cellStyle name="40% - Accent2 2 6 2 2 3 2" xfId="26071"/>
    <cellStyle name="40% - Accent2 2 6 2 2 3 2 2" xfId="43949"/>
    <cellStyle name="40% - Accent2 2 6 2 2 3 3" xfId="35012"/>
    <cellStyle name="40% - Accent2 2 6 2 2 4" xfId="17623"/>
    <cellStyle name="40% - Accent2 2 6 2 2 4 2" xfId="28290"/>
    <cellStyle name="40% - Accent2 2 6 2 2 4 2 2" xfId="46168"/>
    <cellStyle name="40% - Accent2 2 6 2 2 4 3" xfId="37231"/>
    <cellStyle name="40% - Accent2 2 6 2 2 5" xfId="21633"/>
    <cellStyle name="40% - Accent2 2 6 2 2 5 2" xfId="39511"/>
    <cellStyle name="40% - Accent2 2 6 2 2 6" xfId="30574"/>
    <cellStyle name="40% - Accent2 2 6 2 2 7" xfId="51022"/>
    <cellStyle name="40% - Accent2 2 6 2 3" xfId="9799"/>
    <cellStyle name="40% - Accent2 2 6 2 3 2" xfId="12227"/>
    <cellStyle name="40% - Accent2 2 6 2 3 2 2" xfId="23119"/>
    <cellStyle name="40% - Accent2 2 6 2 3 2 2 2" xfId="40997"/>
    <cellStyle name="40% - Accent2 2 6 2 3 2 3" xfId="32060"/>
    <cellStyle name="40% - Accent2 2 6 2 3 3" xfId="14446"/>
    <cellStyle name="40% - Accent2 2 6 2 3 3 2" xfId="25338"/>
    <cellStyle name="40% - Accent2 2 6 2 3 3 2 2" xfId="43216"/>
    <cellStyle name="40% - Accent2 2 6 2 3 3 3" xfId="34279"/>
    <cellStyle name="40% - Accent2 2 6 2 3 4" xfId="16890"/>
    <cellStyle name="40% - Accent2 2 6 2 3 4 2" xfId="27557"/>
    <cellStyle name="40% - Accent2 2 6 2 3 4 2 2" xfId="45435"/>
    <cellStyle name="40% - Accent2 2 6 2 3 4 3" xfId="36498"/>
    <cellStyle name="40% - Accent2 2 6 2 3 5" xfId="20900"/>
    <cellStyle name="40% - Accent2 2 6 2 3 5 2" xfId="38778"/>
    <cellStyle name="40% - Accent2 2 6 2 3 6" xfId="29841"/>
    <cellStyle name="40% - Accent2 2 6 2 3 7" xfId="53975"/>
    <cellStyle name="40% - Accent2 2 6 2 4" xfId="11277"/>
    <cellStyle name="40% - Accent2 2 6 2 4 2" xfId="22376"/>
    <cellStyle name="40% - Accent2 2 6 2 4 2 2" xfId="40254"/>
    <cellStyle name="40% - Accent2 2 6 2 4 3" xfId="31317"/>
    <cellStyle name="40% - Accent2 2 6 2 4 4" xfId="47865"/>
    <cellStyle name="40% - Accent2 2 6 2 5" xfId="13703"/>
    <cellStyle name="40% - Accent2 2 6 2 5 2" xfId="24595"/>
    <cellStyle name="40% - Accent2 2 6 2 5 2 2" xfId="42473"/>
    <cellStyle name="40% - Accent2 2 6 2 5 3" xfId="33536"/>
    <cellStyle name="40% - Accent2 2 6 2 6" xfId="15924"/>
    <cellStyle name="40% - Accent2 2 6 2 6 2" xfId="26814"/>
    <cellStyle name="40% - Accent2 2 6 2 6 2 2" xfId="44692"/>
    <cellStyle name="40% - Accent2 2 6 2 6 3" xfId="35755"/>
    <cellStyle name="40% - Accent2 2 6 2 7" xfId="20157"/>
    <cellStyle name="40% - Accent2 2 6 2 7 2" xfId="38035"/>
    <cellStyle name="40% - Accent2 2 6 2 8" xfId="29086"/>
    <cellStyle name="40% - Accent2 2 6 2 9" xfId="47047"/>
    <cellStyle name="40% - Accent2 2 6 3" xfId="5744"/>
    <cellStyle name="40% - Accent2 2 6 3 2" xfId="10533"/>
    <cellStyle name="40% - Accent2 2 6 3 2 2" xfId="12961"/>
    <cellStyle name="40% - Accent2 2 6 3 2 2 2" xfId="23853"/>
    <cellStyle name="40% - Accent2 2 6 3 2 2 2 2" xfId="41731"/>
    <cellStyle name="40% - Accent2 2 6 3 2 2 3" xfId="32794"/>
    <cellStyle name="40% - Accent2 2 6 3 2 2 4" xfId="56357"/>
    <cellStyle name="40% - Accent2 2 6 3 2 3" xfId="15180"/>
    <cellStyle name="40% - Accent2 2 6 3 2 3 2" xfId="26072"/>
    <cellStyle name="40% - Accent2 2 6 3 2 3 2 2" xfId="43950"/>
    <cellStyle name="40% - Accent2 2 6 3 2 3 3" xfId="35013"/>
    <cellStyle name="40% - Accent2 2 6 3 2 4" xfId="17624"/>
    <cellStyle name="40% - Accent2 2 6 3 2 4 2" xfId="28291"/>
    <cellStyle name="40% - Accent2 2 6 3 2 4 2 2" xfId="46169"/>
    <cellStyle name="40% - Accent2 2 6 3 2 4 3" xfId="37232"/>
    <cellStyle name="40% - Accent2 2 6 3 2 5" xfId="21634"/>
    <cellStyle name="40% - Accent2 2 6 3 2 5 2" xfId="39512"/>
    <cellStyle name="40% - Accent2 2 6 3 2 6" xfId="30575"/>
    <cellStyle name="40% - Accent2 2 6 3 2 7" xfId="51023"/>
    <cellStyle name="40% - Accent2 2 6 3 3" xfId="9800"/>
    <cellStyle name="40% - Accent2 2 6 3 3 2" xfId="12228"/>
    <cellStyle name="40% - Accent2 2 6 3 3 2 2" xfId="23120"/>
    <cellStyle name="40% - Accent2 2 6 3 3 2 2 2" xfId="40998"/>
    <cellStyle name="40% - Accent2 2 6 3 3 2 3" xfId="32061"/>
    <cellStyle name="40% - Accent2 2 6 3 3 3" xfId="14447"/>
    <cellStyle name="40% - Accent2 2 6 3 3 3 2" xfId="25339"/>
    <cellStyle name="40% - Accent2 2 6 3 3 3 2 2" xfId="43217"/>
    <cellStyle name="40% - Accent2 2 6 3 3 3 3" xfId="34280"/>
    <cellStyle name="40% - Accent2 2 6 3 3 4" xfId="16891"/>
    <cellStyle name="40% - Accent2 2 6 3 3 4 2" xfId="27558"/>
    <cellStyle name="40% - Accent2 2 6 3 3 4 2 2" xfId="45436"/>
    <cellStyle name="40% - Accent2 2 6 3 3 4 3" xfId="36499"/>
    <cellStyle name="40% - Accent2 2 6 3 3 5" xfId="20901"/>
    <cellStyle name="40% - Accent2 2 6 3 3 5 2" xfId="38779"/>
    <cellStyle name="40% - Accent2 2 6 3 3 6" xfId="29842"/>
    <cellStyle name="40% - Accent2 2 6 3 3 7" xfId="53976"/>
    <cellStyle name="40% - Accent2 2 6 3 4" xfId="11278"/>
    <cellStyle name="40% - Accent2 2 6 3 4 2" xfId="22377"/>
    <cellStyle name="40% - Accent2 2 6 3 4 2 2" xfId="40255"/>
    <cellStyle name="40% - Accent2 2 6 3 4 3" xfId="31318"/>
    <cellStyle name="40% - Accent2 2 6 3 4 4" xfId="47866"/>
    <cellStyle name="40% - Accent2 2 6 3 5" xfId="13704"/>
    <cellStyle name="40% - Accent2 2 6 3 5 2" xfId="24596"/>
    <cellStyle name="40% - Accent2 2 6 3 5 2 2" xfId="42474"/>
    <cellStyle name="40% - Accent2 2 6 3 5 3" xfId="33537"/>
    <cellStyle name="40% - Accent2 2 6 3 6" xfId="15925"/>
    <cellStyle name="40% - Accent2 2 6 3 6 2" xfId="26815"/>
    <cellStyle name="40% - Accent2 2 6 3 6 2 2" xfId="44693"/>
    <cellStyle name="40% - Accent2 2 6 3 6 3" xfId="35756"/>
    <cellStyle name="40% - Accent2 2 6 3 7" xfId="20158"/>
    <cellStyle name="40% - Accent2 2 6 3 7 2" xfId="38036"/>
    <cellStyle name="40% - Accent2 2 6 3 8" xfId="29087"/>
    <cellStyle name="40% - Accent2 2 6 3 9" xfId="47048"/>
    <cellStyle name="40% - Accent2 2 6 4" xfId="5745"/>
    <cellStyle name="40% - Accent2 2 6 4 2" xfId="10534"/>
    <cellStyle name="40% - Accent2 2 6 4 2 2" xfId="12962"/>
    <cellStyle name="40% - Accent2 2 6 4 2 2 2" xfId="23854"/>
    <cellStyle name="40% - Accent2 2 6 4 2 2 2 2" xfId="41732"/>
    <cellStyle name="40% - Accent2 2 6 4 2 2 3" xfId="32795"/>
    <cellStyle name="40% - Accent2 2 6 4 2 2 4" xfId="56358"/>
    <cellStyle name="40% - Accent2 2 6 4 2 3" xfId="15181"/>
    <cellStyle name="40% - Accent2 2 6 4 2 3 2" xfId="26073"/>
    <cellStyle name="40% - Accent2 2 6 4 2 3 2 2" xfId="43951"/>
    <cellStyle name="40% - Accent2 2 6 4 2 3 3" xfId="35014"/>
    <cellStyle name="40% - Accent2 2 6 4 2 4" xfId="17625"/>
    <cellStyle name="40% - Accent2 2 6 4 2 4 2" xfId="28292"/>
    <cellStyle name="40% - Accent2 2 6 4 2 4 2 2" xfId="46170"/>
    <cellStyle name="40% - Accent2 2 6 4 2 4 3" xfId="37233"/>
    <cellStyle name="40% - Accent2 2 6 4 2 5" xfId="21635"/>
    <cellStyle name="40% - Accent2 2 6 4 2 5 2" xfId="39513"/>
    <cellStyle name="40% - Accent2 2 6 4 2 6" xfId="30576"/>
    <cellStyle name="40% - Accent2 2 6 4 2 7" xfId="51024"/>
    <cellStyle name="40% - Accent2 2 6 4 3" xfId="9801"/>
    <cellStyle name="40% - Accent2 2 6 4 3 2" xfId="12229"/>
    <cellStyle name="40% - Accent2 2 6 4 3 2 2" xfId="23121"/>
    <cellStyle name="40% - Accent2 2 6 4 3 2 2 2" xfId="40999"/>
    <cellStyle name="40% - Accent2 2 6 4 3 2 3" xfId="32062"/>
    <cellStyle name="40% - Accent2 2 6 4 3 3" xfId="14448"/>
    <cellStyle name="40% - Accent2 2 6 4 3 3 2" xfId="25340"/>
    <cellStyle name="40% - Accent2 2 6 4 3 3 2 2" xfId="43218"/>
    <cellStyle name="40% - Accent2 2 6 4 3 3 3" xfId="34281"/>
    <cellStyle name="40% - Accent2 2 6 4 3 4" xfId="16892"/>
    <cellStyle name="40% - Accent2 2 6 4 3 4 2" xfId="27559"/>
    <cellStyle name="40% - Accent2 2 6 4 3 4 2 2" xfId="45437"/>
    <cellStyle name="40% - Accent2 2 6 4 3 4 3" xfId="36500"/>
    <cellStyle name="40% - Accent2 2 6 4 3 5" xfId="20902"/>
    <cellStyle name="40% - Accent2 2 6 4 3 5 2" xfId="38780"/>
    <cellStyle name="40% - Accent2 2 6 4 3 6" xfId="29843"/>
    <cellStyle name="40% - Accent2 2 6 4 3 7" xfId="53977"/>
    <cellStyle name="40% - Accent2 2 6 4 4" xfId="11279"/>
    <cellStyle name="40% - Accent2 2 6 4 4 2" xfId="22378"/>
    <cellStyle name="40% - Accent2 2 6 4 4 2 2" xfId="40256"/>
    <cellStyle name="40% - Accent2 2 6 4 4 3" xfId="31319"/>
    <cellStyle name="40% - Accent2 2 6 4 4 4" xfId="47867"/>
    <cellStyle name="40% - Accent2 2 6 4 5" xfId="13705"/>
    <cellStyle name="40% - Accent2 2 6 4 5 2" xfId="24597"/>
    <cellStyle name="40% - Accent2 2 6 4 5 2 2" xfId="42475"/>
    <cellStyle name="40% - Accent2 2 6 4 5 3" xfId="33538"/>
    <cellStyle name="40% - Accent2 2 6 4 6" xfId="15926"/>
    <cellStyle name="40% - Accent2 2 6 4 6 2" xfId="26816"/>
    <cellStyle name="40% - Accent2 2 6 4 6 2 2" xfId="44694"/>
    <cellStyle name="40% - Accent2 2 6 4 6 3" xfId="35757"/>
    <cellStyle name="40% - Accent2 2 6 4 7" xfId="20159"/>
    <cellStyle name="40% - Accent2 2 6 4 7 2" xfId="38037"/>
    <cellStyle name="40% - Accent2 2 6 4 8" xfId="29088"/>
    <cellStyle name="40% - Accent2 2 6 4 9" xfId="47049"/>
    <cellStyle name="40% - Accent2 2 6 5" xfId="5746"/>
    <cellStyle name="40% - Accent2 2 6 5 2" xfId="10535"/>
    <cellStyle name="40% - Accent2 2 6 5 2 2" xfId="12963"/>
    <cellStyle name="40% - Accent2 2 6 5 2 2 2" xfId="23855"/>
    <cellStyle name="40% - Accent2 2 6 5 2 2 2 2" xfId="41733"/>
    <cellStyle name="40% - Accent2 2 6 5 2 2 3" xfId="32796"/>
    <cellStyle name="40% - Accent2 2 6 5 2 2 4" xfId="56359"/>
    <cellStyle name="40% - Accent2 2 6 5 2 3" xfId="15182"/>
    <cellStyle name="40% - Accent2 2 6 5 2 3 2" xfId="26074"/>
    <cellStyle name="40% - Accent2 2 6 5 2 3 2 2" xfId="43952"/>
    <cellStyle name="40% - Accent2 2 6 5 2 3 3" xfId="35015"/>
    <cellStyle name="40% - Accent2 2 6 5 2 4" xfId="17626"/>
    <cellStyle name="40% - Accent2 2 6 5 2 4 2" xfId="28293"/>
    <cellStyle name="40% - Accent2 2 6 5 2 4 2 2" xfId="46171"/>
    <cellStyle name="40% - Accent2 2 6 5 2 4 3" xfId="37234"/>
    <cellStyle name="40% - Accent2 2 6 5 2 5" xfId="21636"/>
    <cellStyle name="40% - Accent2 2 6 5 2 5 2" xfId="39514"/>
    <cellStyle name="40% - Accent2 2 6 5 2 6" xfId="30577"/>
    <cellStyle name="40% - Accent2 2 6 5 2 7" xfId="51025"/>
    <cellStyle name="40% - Accent2 2 6 5 3" xfId="9802"/>
    <cellStyle name="40% - Accent2 2 6 5 3 2" xfId="12230"/>
    <cellStyle name="40% - Accent2 2 6 5 3 2 2" xfId="23122"/>
    <cellStyle name="40% - Accent2 2 6 5 3 2 2 2" xfId="41000"/>
    <cellStyle name="40% - Accent2 2 6 5 3 2 3" xfId="32063"/>
    <cellStyle name="40% - Accent2 2 6 5 3 3" xfId="14449"/>
    <cellStyle name="40% - Accent2 2 6 5 3 3 2" xfId="25341"/>
    <cellStyle name="40% - Accent2 2 6 5 3 3 2 2" xfId="43219"/>
    <cellStyle name="40% - Accent2 2 6 5 3 3 3" xfId="34282"/>
    <cellStyle name="40% - Accent2 2 6 5 3 4" xfId="16893"/>
    <cellStyle name="40% - Accent2 2 6 5 3 4 2" xfId="27560"/>
    <cellStyle name="40% - Accent2 2 6 5 3 4 2 2" xfId="45438"/>
    <cellStyle name="40% - Accent2 2 6 5 3 4 3" xfId="36501"/>
    <cellStyle name="40% - Accent2 2 6 5 3 5" xfId="20903"/>
    <cellStyle name="40% - Accent2 2 6 5 3 5 2" xfId="38781"/>
    <cellStyle name="40% - Accent2 2 6 5 3 6" xfId="29844"/>
    <cellStyle name="40% - Accent2 2 6 5 3 7" xfId="53978"/>
    <cellStyle name="40% - Accent2 2 6 5 4" xfId="11280"/>
    <cellStyle name="40% - Accent2 2 6 5 4 2" xfId="22379"/>
    <cellStyle name="40% - Accent2 2 6 5 4 2 2" xfId="40257"/>
    <cellStyle name="40% - Accent2 2 6 5 4 3" xfId="31320"/>
    <cellStyle name="40% - Accent2 2 6 5 4 4" xfId="47868"/>
    <cellStyle name="40% - Accent2 2 6 5 5" xfId="13706"/>
    <cellStyle name="40% - Accent2 2 6 5 5 2" xfId="24598"/>
    <cellStyle name="40% - Accent2 2 6 5 5 2 2" xfId="42476"/>
    <cellStyle name="40% - Accent2 2 6 5 5 3" xfId="33539"/>
    <cellStyle name="40% - Accent2 2 6 5 6" xfId="15927"/>
    <cellStyle name="40% - Accent2 2 6 5 6 2" xfId="26817"/>
    <cellStyle name="40% - Accent2 2 6 5 6 2 2" xfId="44695"/>
    <cellStyle name="40% - Accent2 2 6 5 6 3" xfId="35758"/>
    <cellStyle name="40% - Accent2 2 6 5 7" xfId="20160"/>
    <cellStyle name="40% - Accent2 2 6 5 7 2" xfId="38038"/>
    <cellStyle name="40% - Accent2 2 6 5 8" xfId="29089"/>
    <cellStyle name="40% - Accent2 2 6 5 9" xfId="47050"/>
    <cellStyle name="40% - Accent2 2 6 6" xfId="10531"/>
    <cellStyle name="40% - Accent2 2 6 6 2" xfId="12959"/>
    <cellStyle name="40% - Accent2 2 6 6 2 2" xfId="23851"/>
    <cellStyle name="40% - Accent2 2 6 6 2 2 2" xfId="41729"/>
    <cellStyle name="40% - Accent2 2 6 6 2 3" xfId="32792"/>
    <cellStyle name="40% - Accent2 2 6 6 2 4" xfId="56355"/>
    <cellStyle name="40% - Accent2 2 6 6 3" xfId="15178"/>
    <cellStyle name="40% - Accent2 2 6 6 3 2" xfId="26070"/>
    <cellStyle name="40% - Accent2 2 6 6 3 2 2" xfId="43948"/>
    <cellStyle name="40% - Accent2 2 6 6 3 3" xfId="35011"/>
    <cellStyle name="40% - Accent2 2 6 6 4" xfId="17622"/>
    <cellStyle name="40% - Accent2 2 6 6 4 2" xfId="28289"/>
    <cellStyle name="40% - Accent2 2 6 6 4 2 2" xfId="46167"/>
    <cellStyle name="40% - Accent2 2 6 6 4 3" xfId="37230"/>
    <cellStyle name="40% - Accent2 2 6 6 5" xfId="21632"/>
    <cellStyle name="40% - Accent2 2 6 6 5 2" xfId="39510"/>
    <cellStyle name="40% - Accent2 2 6 6 6" xfId="30573"/>
    <cellStyle name="40% - Accent2 2 6 6 7" xfId="51021"/>
    <cellStyle name="40% - Accent2 2 6 7" xfId="9798"/>
    <cellStyle name="40% - Accent2 2 6 7 2" xfId="12226"/>
    <cellStyle name="40% - Accent2 2 6 7 2 2" xfId="23118"/>
    <cellStyle name="40% - Accent2 2 6 7 2 2 2" xfId="40996"/>
    <cellStyle name="40% - Accent2 2 6 7 2 3" xfId="32059"/>
    <cellStyle name="40% - Accent2 2 6 7 3" xfId="14445"/>
    <cellStyle name="40% - Accent2 2 6 7 3 2" xfId="25337"/>
    <cellStyle name="40% - Accent2 2 6 7 3 2 2" xfId="43215"/>
    <cellStyle name="40% - Accent2 2 6 7 3 3" xfId="34278"/>
    <cellStyle name="40% - Accent2 2 6 7 4" xfId="16889"/>
    <cellStyle name="40% - Accent2 2 6 7 4 2" xfId="27556"/>
    <cellStyle name="40% - Accent2 2 6 7 4 2 2" xfId="45434"/>
    <cellStyle name="40% - Accent2 2 6 7 4 3" xfId="36497"/>
    <cellStyle name="40% - Accent2 2 6 7 5" xfId="20899"/>
    <cellStyle name="40% - Accent2 2 6 7 5 2" xfId="38777"/>
    <cellStyle name="40% - Accent2 2 6 7 6" xfId="29840"/>
    <cellStyle name="40% - Accent2 2 6 7 7" xfId="53974"/>
    <cellStyle name="40% - Accent2 2 6 8" xfId="11276"/>
    <cellStyle name="40% - Accent2 2 6 8 2" xfId="22375"/>
    <cellStyle name="40% - Accent2 2 6 8 2 2" xfId="40253"/>
    <cellStyle name="40% - Accent2 2 6 8 3" xfId="31316"/>
    <cellStyle name="40% - Accent2 2 6 8 4" xfId="47864"/>
    <cellStyle name="40% - Accent2 2 6 9" xfId="13702"/>
    <cellStyle name="40% - Accent2 2 6 9 2" xfId="24594"/>
    <cellStyle name="40% - Accent2 2 6 9 2 2" xfId="42472"/>
    <cellStyle name="40% - Accent2 2 6 9 3" xfId="33535"/>
    <cellStyle name="40% - Accent2 2 7" xfId="5747"/>
    <cellStyle name="40% - Accent2 2 7 2" xfId="10536"/>
    <cellStyle name="40% - Accent2 2 7 2 2" xfId="12964"/>
    <cellStyle name="40% - Accent2 2 7 2 2 2" xfId="23856"/>
    <cellStyle name="40% - Accent2 2 7 2 2 2 2" xfId="41734"/>
    <cellStyle name="40% - Accent2 2 7 2 2 3" xfId="32797"/>
    <cellStyle name="40% - Accent2 2 7 2 2 4" xfId="56360"/>
    <cellStyle name="40% - Accent2 2 7 2 3" xfId="15183"/>
    <cellStyle name="40% - Accent2 2 7 2 3 2" xfId="26075"/>
    <cellStyle name="40% - Accent2 2 7 2 3 2 2" xfId="43953"/>
    <cellStyle name="40% - Accent2 2 7 2 3 3" xfId="35016"/>
    <cellStyle name="40% - Accent2 2 7 2 4" xfId="17627"/>
    <cellStyle name="40% - Accent2 2 7 2 4 2" xfId="28294"/>
    <cellStyle name="40% - Accent2 2 7 2 4 2 2" xfId="46172"/>
    <cellStyle name="40% - Accent2 2 7 2 4 3" xfId="37235"/>
    <cellStyle name="40% - Accent2 2 7 2 5" xfId="21637"/>
    <cellStyle name="40% - Accent2 2 7 2 5 2" xfId="39515"/>
    <cellStyle name="40% - Accent2 2 7 2 6" xfId="30578"/>
    <cellStyle name="40% - Accent2 2 7 2 7" xfId="51026"/>
    <cellStyle name="40% - Accent2 2 7 3" xfId="9803"/>
    <cellStyle name="40% - Accent2 2 7 3 2" xfId="12231"/>
    <cellStyle name="40% - Accent2 2 7 3 2 2" xfId="23123"/>
    <cellStyle name="40% - Accent2 2 7 3 2 2 2" xfId="41001"/>
    <cellStyle name="40% - Accent2 2 7 3 2 3" xfId="32064"/>
    <cellStyle name="40% - Accent2 2 7 3 3" xfId="14450"/>
    <cellStyle name="40% - Accent2 2 7 3 3 2" xfId="25342"/>
    <cellStyle name="40% - Accent2 2 7 3 3 2 2" xfId="43220"/>
    <cellStyle name="40% - Accent2 2 7 3 3 3" xfId="34283"/>
    <cellStyle name="40% - Accent2 2 7 3 4" xfId="16894"/>
    <cellStyle name="40% - Accent2 2 7 3 4 2" xfId="27561"/>
    <cellStyle name="40% - Accent2 2 7 3 4 2 2" xfId="45439"/>
    <cellStyle name="40% - Accent2 2 7 3 4 3" xfId="36502"/>
    <cellStyle name="40% - Accent2 2 7 3 5" xfId="20904"/>
    <cellStyle name="40% - Accent2 2 7 3 5 2" xfId="38782"/>
    <cellStyle name="40% - Accent2 2 7 3 6" xfId="29845"/>
    <cellStyle name="40% - Accent2 2 7 3 7" xfId="53979"/>
    <cellStyle name="40% - Accent2 2 7 4" xfId="11281"/>
    <cellStyle name="40% - Accent2 2 7 4 2" xfId="22380"/>
    <cellStyle name="40% - Accent2 2 7 4 2 2" xfId="40258"/>
    <cellStyle name="40% - Accent2 2 7 4 3" xfId="31321"/>
    <cellStyle name="40% - Accent2 2 7 4 4" xfId="47869"/>
    <cellStyle name="40% - Accent2 2 7 5" xfId="13707"/>
    <cellStyle name="40% - Accent2 2 7 5 2" xfId="24599"/>
    <cellStyle name="40% - Accent2 2 7 5 2 2" xfId="42477"/>
    <cellStyle name="40% - Accent2 2 7 5 3" xfId="33540"/>
    <cellStyle name="40% - Accent2 2 7 6" xfId="15928"/>
    <cellStyle name="40% - Accent2 2 7 6 2" xfId="26818"/>
    <cellStyle name="40% - Accent2 2 7 6 2 2" xfId="44696"/>
    <cellStyle name="40% - Accent2 2 7 6 3" xfId="35759"/>
    <cellStyle name="40% - Accent2 2 7 7" xfId="20161"/>
    <cellStyle name="40% - Accent2 2 7 7 2" xfId="38039"/>
    <cellStyle name="40% - Accent2 2 7 8" xfId="29090"/>
    <cellStyle name="40% - Accent2 2 7 9" xfId="47051"/>
    <cellStyle name="40% - Accent2 2 8" xfId="5748"/>
    <cellStyle name="40% - Accent2 2 8 2" xfId="10537"/>
    <cellStyle name="40% - Accent2 2 8 2 2" xfId="12965"/>
    <cellStyle name="40% - Accent2 2 8 2 2 2" xfId="23857"/>
    <cellStyle name="40% - Accent2 2 8 2 2 2 2" xfId="41735"/>
    <cellStyle name="40% - Accent2 2 8 2 2 3" xfId="32798"/>
    <cellStyle name="40% - Accent2 2 8 2 2 4" xfId="56361"/>
    <cellStyle name="40% - Accent2 2 8 2 3" xfId="15184"/>
    <cellStyle name="40% - Accent2 2 8 2 3 2" xfId="26076"/>
    <cellStyle name="40% - Accent2 2 8 2 3 2 2" xfId="43954"/>
    <cellStyle name="40% - Accent2 2 8 2 3 3" xfId="35017"/>
    <cellStyle name="40% - Accent2 2 8 2 4" xfId="17628"/>
    <cellStyle name="40% - Accent2 2 8 2 4 2" xfId="28295"/>
    <cellStyle name="40% - Accent2 2 8 2 4 2 2" xfId="46173"/>
    <cellStyle name="40% - Accent2 2 8 2 4 3" xfId="37236"/>
    <cellStyle name="40% - Accent2 2 8 2 5" xfId="21638"/>
    <cellStyle name="40% - Accent2 2 8 2 5 2" xfId="39516"/>
    <cellStyle name="40% - Accent2 2 8 2 6" xfId="30579"/>
    <cellStyle name="40% - Accent2 2 8 2 7" xfId="51027"/>
    <cellStyle name="40% - Accent2 2 8 3" xfId="9804"/>
    <cellStyle name="40% - Accent2 2 8 3 2" xfId="12232"/>
    <cellStyle name="40% - Accent2 2 8 3 2 2" xfId="23124"/>
    <cellStyle name="40% - Accent2 2 8 3 2 2 2" xfId="41002"/>
    <cellStyle name="40% - Accent2 2 8 3 2 3" xfId="32065"/>
    <cellStyle name="40% - Accent2 2 8 3 3" xfId="14451"/>
    <cellStyle name="40% - Accent2 2 8 3 3 2" xfId="25343"/>
    <cellStyle name="40% - Accent2 2 8 3 3 2 2" xfId="43221"/>
    <cellStyle name="40% - Accent2 2 8 3 3 3" xfId="34284"/>
    <cellStyle name="40% - Accent2 2 8 3 4" xfId="16895"/>
    <cellStyle name="40% - Accent2 2 8 3 4 2" xfId="27562"/>
    <cellStyle name="40% - Accent2 2 8 3 4 2 2" xfId="45440"/>
    <cellStyle name="40% - Accent2 2 8 3 4 3" xfId="36503"/>
    <cellStyle name="40% - Accent2 2 8 3 5" xfId="20905"/>
    <cellStyle name="40% - Accent2 2 8 3 5 2" xfId="38783"/>
    <cellStyle name="40% - Accent2 2 8 3 6" xfId="29846"/>
    <cellStyle name="40% - Accent2 2 8 3 7" xfId="53980"/>
    <cellStyle name="40% - Accent2 2 8 4" xfId="11282"/>
    <cellStyle name="40% - Accent2 2 8 4 2" xfId="22381"/>
    <cellStyle name="40% - Accent2 2 8 4 2 2" xfId="40259"/>
    <cellStyle name="40% - Accent2 2 8 4 3" xfId="31322"/>
    <cellStyle name="40% - Accent2 2 8 4 4" xfId="47870"/>
    <cellStyle name="40% - Accent2 2 8 5" xfId="13708"/>
    <cellStyle name="40% - Accent2 2 8 5 2" xfId="24600"/>
    <cellStyle name="40% - Accent2 2 8 5 2 2" xfId="42478"/>
    <cellStyle name="40% - Accent2 2 8 5 3" xfId="33541"/>
    <cellStyle name="40% - Accent2 2 8 6" xfId="15929"/>
    <cellStyle name="40% - Accent2 2 8 6 2" xfId="26819"/>
    <cellStyle name="40% - Accent2 2 8 6 2 2" xfId="44697"/>
    <cellStyle name="40% - Accent2 2 8 6 3" xfId="35760"/>
    <cellStyle name="40% - Accent2 2 8 7" xfId="20162"/>
    <cellStyle name="40% - Accent2 2 8 7 2" xfId="38040"/>
    <cellStyle name="40% - Accent2 2 8 8" xfId="29091"/>
    <cellStyle name="40% - Accent2 2 8 9" xfId="47052"/>
    <cellStyle name="40% - Accent2 2 9" xfId="5749"/>
    <cellStyle name="40% - Accent2 2 9 2" xfId="10538"/>
    <cellStyle name="40% - Accent2 2 9 2 2" xfId="12966"/>
    <cellStyle name="40% - Accent2 2 9 2 2 2" xfId="23858"/>
    <cellStyle name="40% - Accent2 2 9 2 2 2 2" xfId="41736"/>
    <cellStyle name="40% - Accent2 2 9 2 2 3" xfId="32799"/>
    <cellStyle name="40% - Accent2 2 9 2 2 4" xfId="56362"/>
    <cellStyle name="40% - Accent2 2 9 2 3" xfId="15185"/>
    <cellStyle name="40% - Accent2 2 9 2 3 2" xfId="26077"/>
    <cellStyle name="40% - Accent2 2 9 2 3 2 2" xfId="43955"/>
    <cellStyle name="40% - Accent2 2 9 2 3 3" xfId="35018"/>
    <cellStyle name="40% - Accent2 2 9 2 4" xfId="17629"/>
    <cellStyle name="40% - Accent2 2 9 2 4 2" xfId="28296"/>
    <cellStyle name="40% - Accent2 2 9 2 4 2 2" xfId="46174"/>
    <cellStyle name="40% - Accent2 2 9 2 4 3" xfId="37237"/>
    <cellStyle name="40% - Accent2 2 9 2 5" xfId="21639"/>
    <cellStyle name="40% - Accent2 2 9 2 5 2" xfId="39517"/>
    <cellStyle name="40% - Accent2 2 9 2 6" xfId="30580"/>
    <cellStyle name="40% - Accent2 2 9 2 7" xfId="51028"/>
    <cellStyle name="40% - Accent2 2 9 3" xfId="9805"/>
    <cellStyle name="40% - Accent2 2 9 3 2" xfId="12233"/>
    <cellStyle name="40% - Accent2 2 9 3 2 2" xfId="23125"/>
    <cellStyle name="40% - Accent2 2 9 3 2 2 2" xfId="41003"/>
    <cellStyle name="40% - Accent2 2 9 3 2 3" xfId="32066"/>
    <cellStyle name="40% - Accent2 2 9 3 3" xfId="14452"/>
    <cellStyle name="40% - Accent2 2 9 3 3 2" xfId="25344"/>
    <cellStyle name="40% - Accent2 2 9 3 3 2 2" xfId="43222"/>
    <cellStyle name="40% - Accent2 2 9 3 3 3" xfId="34285"/>
    <cellStyle name="40% - Accent2 2 9 3 4" xfId="16896"/>
    <cellStyle name="40% - Accent2 2 9 3 4 2" xfId="27563"/>
    <cellStyle name="40% - Accent2 2 9 3 4 2 2" xfId="45441"/>
    <cellStyle name="40% - Accent2 2 9 3 4 3" xfId="36504"/>
    <cellStyle name="40% - Accent2 2 9 3 5" xfId="20906"/>
    <cellStyle name="40% - Accent2 2 9 3 5 2" xfId="38784"/>
    <cellStyle name="40% - Accent2 2 9 3 6" xfId="29847"/>
    <cellStyle name="40% - Accent2 2 9 3 7" xfId="53981"/>
    <cellStyle name="40% - Accent2 2 9 4" xfId="11283"/>
    <cellStyle name="40% - Accent2 2 9 4 2" xfId="22382"/>
    <cellStyle name="40% - Accent2 2 9 4 2 2" xfId="40260"/>
    <cellStyle name="40% - Accent2 2 9 4 3" xfId="31323"/>
    <cellStyle name="40% - Accent2 2 9 4 4" xfId="47871"/>
    <cellStyle name="40% - Accent2 2 9 5" xfId="13709"/>
    <cellStyle name="40% - Accent2 2 9 5 2" xfId="24601"/>
    <cellStyle name="40% - Accent2 2 9 5 2 2" xfId="42479"/>
    <cellStyle name="40% - Accent2 2 9 5 3" xfId="33542"/>
    <cellStyle name="40% - Accent2 2 9 6" xfId="15930"/>
    <cellStyle name="40% - Accent2 2 9 6 2" xfId="26820"/>
    <cellStyle name="40% - Accent2 2 9 6 2 2" xfId="44698"/>
    <cellStyle name="40% - Accent2 2 9 6 3" xfId="35761"/>
    <cellStyle name="40% - Accent2 2 9 7" xfId="20163"/>
    <cellStyle name="40% - Accent2 2 9 7 2" xfId="38041"/>
    <cellStyle name="40% - Accent2 2 9 8" xfId="29092"/>
    <cellStyle name="40% - Accent2 2 9 9" xfId="47053"/>
    <cellStyle name="40% - Accent2 3" xfId="5750"/>
    <cellStyle name="40% - Accent2 3 10" xfId="5751"/>
    <cellStyle name="40% - Accent2 3 2" xfId="5752"/>
    <cellStyle name="40% - Accent2 3 2 2" xfId="10539"/>
    <cellStyle name="40% - Accent2 3 2 2 2" xfId="12967"/>
    <cellStyle name="40% - Accent2 3 2 2 2 2" xfId="23859"/>
    <cellStyle name="40% - Accent2 3 2 2 2 2 2" xfId="41737"/>
    <cellStyle name="40% - Accent2 3 2 2 2 3" xfId="32800"/>
    <cellStyle name="40% - Accent2 3 2 2 2 4" xfId="56363"/>
    <cellStyle name="40% - Accent2 3 2 2 3" xfId="15186"/>
    <cellStyle name="40% - Accent2 3 2 2 3 2" xfId="26078"/>
    <cellStyle name="40% - Accent2 3 2 2 3 2 2" xfId="43956"/>
    <cellStyle name="40% - Accent2 3 2 2 3 3" xfId="35019"/>
    <cellStyle name="40% - Accent2 3 2 2 4" xfId="17630"/>
    <cellStyle name="40% - Accent2 3 2 2 4 2" xfId="28297"/>
    <cellStyle name="40% - Accent2 3 2 2 4 2 2" xfId="46175"/>
    <cellStyle name="40% - Accent2 3 2 2 4 3" xfId="37238"/>
    <cellStyle name="40% - Accent2 3 2 2 5" xfId="21640"/>
    <cellStyle name="40% - Accent2 3 2 2 5 2" xfId="39518"/>
    <cellStyle name="40% - Accent2 3 2 2 6" xfId="30581"/>
    <cellStyle name="40% - Accent2 3 2 2 7" xfId="51029"/>
    <cellStyle name="40% - Accent2 3 2 3" xfId="9806"/>
    <cellStyle name="40% - Accent2 3 2 3 2" xfId="12234"/>
    <cellStyle name="40% - Accent2 3 2 3 2 2" xfId="23126"/>
    <cellStyle name="40% - Accent2 3 2 3 2 2 2" xfId="41004"/>
    <cellStyle name="40% - Accent2 3 2 3 2 3" xfId="32067"/>
    <cellStyle name="40% - Accent2 3 2 3 3" xfId="14453"/>
    <cellStyle name="40% - Accent2 3 2 3 3 2" xfId="25345"/>
    <cellStyle name="40% - Accent2 3 2 3 3 2 2" xfId="43223"/>
    <cellStyle name="40% - Accent2 3 2 3 3 3" xfId="34286"/>
    <cellStyle name="40% - Accent2 3 2 3 4" xfId="16897"/>
    <cellStyle name="40% - Accent2 3 2 3 4 2" xfId="27564"/>
    <cellStyle name="40% - Accent2 3 2 3 4 2 2" xfId="45442"/>
    <cellStyle name="40% - Accent2 3 2 3 4 3" xfId="36505"/>
    <cellStyle name="40% - Accent2 3 2 3 5" xfId="20907"/>
    <cellStyle name="40% - Accent2 3 2 3 5 2" xfId="38785"/>
    <cellStyle name="40% - Accent2 3 2 3 6" xfId="29848"/>
    <cellStyle name="40% - Accent2 3 2 3 7" xfId="53982"/>
    <cellStyle name="40% - Accent2 3 2 4" xfId="11284"/>
    <cellStyle name="40% - Accent2 3 2 4 2" xfId="22383"/>
    <cellStyle name="40% - Accent2 3 2 4 2 2" xfId="40261"/>
    <cellStyle name="40% - Accent2 3 2 4 3" xfId="31324"/>
    <cellStyle name="40% - Accent2 3 2 4 4" xfId="47872"/>
    <cellStyle name="40% - Accent2 3 2 5" xfId="13710"/>
    <cellStyle name="40% - Accent2 3 2 5 2" xfId="24602"/>
    <cellStyle name="40% - Accent2 3 2 5 2 2" xfId="42480"/>
    <cellStyle name="40% - Accent2 3 2 5 3" xfId="33543"/>
    <cellStyle name="40% - Accent2 3 2 6" xfId="15931"/>
    <cellStyle name="40% - Accent2 3 2 6 2" xfId="26821"/>
    <cellStyle name="40% - Accent2 3 2 6 2 2" xfId="44699"/>
    <cellStyle name="40% - Accent2 3 2 6 3" xfId="35762"/>
    <cellStyle name="40% - Accent2 3 2 7" xfId="20164"/>
    <cellStyle name="40% - Accent2 3 2 7 2" xfId="38042"/>
    <cellStyle name="40% - Accent2 3 2 8" xfId="29093"/>
    <cellStyle name="40% - Accent2 3 2 9" xfId="47054"/>
    <cellStyle name="40% - Accent2 3 3" xfId="5753"/>
    <cellStyle name="40% - Accent2 3 3 2" xfId="10540"/>
    <cellStyle name="40% - Accent2 3 3 2 2" xfId="12968"/>
    <cellStyle name="40% - Accent2 3 3 2 2 2" xfId="23860"/>
    <cellStyle name="40% - Accent2 3 3 2 2 2 2" xfId="41738"/>
    <cellStyle name="40% - Accent2 3 3 2 2 3" xfId="32801"/>
    <cellStyle name="40% - Accent2 3 3 2 2 4" xfId="56364"/>
    <cellStyle name="40% - Accent2 3 3 2 3" xfId="15187"/>
    <cellStyle name="40% - Accent2 3 3 2 3 2" xfId="26079"/>
    <cellStyle name="40% - Accent2 3 3 2 3 2 2" xfId="43957"/>
    <cellStyle name="40% - Accent2 3 3 2 3 3" xfId="35020"/>
    <cellStyle name="40% - Accent2 3 3 2 4" xfId="17631"/>
    <cellStyle name="40% - Accent2 3 3 2 4 2" xfId="28298"/>
    <cellStyle name="40% - Accent2 3 3 2 4 2 2" xfId="46176"/>
    <cellStyle name="40% - Accent2 3 3 2 4 3" xfId="37239"/>
    <cellStyle name="40% - Accent2 3 3 2 5" xfId="21641"/>
    <cellStyle name="40% - Accent2 3 3 2 5 2" xfId="39519"/>
    <cellStyle name="40% - Accent2 3 3 2 6" xfId="30582"/>
    <cellStyle name="40% - Accent2 3 3 2 7" xfId="51030"/>
    <cellStyle name="40% - Accent2 3 3 3" xfId="9807"/>
    <cellStyle name="40% - Accent2 3 3 3 2" xfId="12235"/>
    <cellStyle name="40% - Accent2 3 3 3 2 2" xfId="23127"/>
    <cellStyle name="40% - Accent2 3 3 3 2 2 2" xfId="41005"/>
    <cellStyle name="40% - Accent2 3 3 3 2 3" xfId="32068"/>
    <cellStyle name="40% - Accent2 3 3 3 3" xfId="14454"/>
    <cellStyle name="40% - Accent2 3 3 3 3 2" xfId="25346"/>
    <cellStyle name="40% - Accent2 3 3 3 3 2 2" xfId="43224"/>
    <cellStyle name="40% - Accent2 3 3 3 3 3" xfId="34287"/>
    <cellStyle name="40% - Accent2 3 3 3 4" xfId="16898"/>
    <cellStyle name="40% - Accent2 3 3 3 4 2" xfId="27565"/>
    <cellStyle name="40% - Accent2 3 3 3 4 2 2" xfId="45443"/>
    <cellStyle name="40% - Accent2 3 3 3 4 3" xfId="36506"/>
    <cellStyle name="40% - Accent2 3 3 3 5" xfId="20908"/>
    <cellStyle name="40% - Accent2 3 3 3 5 2" xfId="38786"/>
    <cellStyle name="40% - Accent2 3 3 3 6" xfId="29849"/>
    <cellStyle name="40% - Accent2 3 3 3 7" xfId="53983"/>
    <cellStyle name="40% - Accent2 3 3 4" xfId="11285"/>
    <cellStyle name="40% - Accent2 3 3 4 2" xfId="22384"/>
    <cellStyle name="40% - Accent2 3 3 4 2 2" xfId="40262"/>
    <cellStyle name="40% - Accent2 3 3 4 3" xfId="31325"/>
    <cellStyle name="40% - Accent2 3 3 4 4" xfId="47873"/>
    <cellStyle name="40% - Accent2 3 3 5" xfId="13711"/>
    <cellStyle name="40% - Accent2 3 3 5 2" xfId="24603"/>
    <cellStyle name="40% - Accent2 3 3 5 2 2" xfId="42481"/>
    <cellStyle name="40% - Accent2 3 3 5 3" xfId="33544"/>
    <cellStyle name="40% - Accent2 3 3 6" xfId="15932"/>
    <cellStyle name="40% - Accent2 3 3 6 2" xfId="26822"/>
    <cellStyle name="40% - Accent2 3 3 6 2 2" xfId="44700"/>
    <cellStyle name="40% - Accent2 3 3 6 3" xfId="35763"/>
    <cellStyle name="40% - Accent2 3 3 7" xfId="20165"/>
    <cellStyle name="40% - Accent2 3 3 7 2" xfId="38043"/>
    <cellStyle name="40% - Accent2 3 3 8" xfId="29094"/>
    <cellStyle name="40% - Accent2 3 3 9" xfId="47055"/>
    <cellStyle name="40% - Accent2 3 4" xfId="5754"/>
    <cellStyle name="40% - Accent2 3 4 2" xfId="10541"/>
    <cellStyle name="40% - Accent2 3 4 2 2" xfId="12969"/>
    <cellStyle name="40% - Accent2 3 4 2 2 2" xfId="23861"/>
    <cellStyle name="40% - Accent2 3 4 2 2 2 2" xfId="41739"/>
    <cellStyle name="40% - Accent2 3 4 2 2 3" xfId="32802"/>
    <cellStyle name="40% - Accent2 3 4 2 2 4" xfId="56365"/>
    <cellStyle name="40% - Accent2 3 4 2 3" xfId="15188"/>
    <cellStyle name="40% - Accent2 3 4 2 3 2" xfId="26080"/>
    <cellStyle name="40% - Accent2 3 4 2 3 2 2" xfId="43958"/>
    <cellStyle name="40% - Accent2 3 4 2 3 3" xfId="35021"/>
    <cellStyle name="40% - Accent2 3 4 2 4" xfId="17632"/>
    <cellStyle name="40% - Accent2 3 4 2 4 2" xfId="28299"/>
    <cellStyle name="40% - Accent2 3 4 2 4 2 2" xfId="46177"/>
    <cellStyle name="40% - Accent2 3 4 2 4 3" xfId="37240"/>
    <cellStyle name="40% - Accent2 3 4 2 5" xfId="21642"/>
    <cellStyle name="40% - Accent2 3 4 2 5 2" xfId="39520"/>
    <cellStyle name="40% - Accent2 3 4 2 6" xfId="30583"/>
    <cellStyle name="40% - Accent2 3 4 2 7" xfId="51031"/>
    <cellStyle name="40% - Accent2 3 4 3" xfId="9808"/>
    <cellStyle name="40% - Accent2 3 4 3 2" xfId="12236"/>
    <cellStyle name="40% - Accent2 3 4 3 2 2" xfId="23128"/>
    <cellStyle name="40% - Accent2 3 4 3 2 2 2" xfId="41006"/>
    <cellStyle name="40% - Accent2 3 4 3 2 3" xfId="32069"/>
    <cellStyle name="40% - Accent2 3 4 3 3" xfId="14455"/>
    <cellStyle name="40% - Accent2 3 4 3 3 2" xfId="25347"/>
    <cellStyle name="40% - Accent2 3 4 3 3 2 2" xfId="43225"/>
    <cellStyle name="40% - Accent2 3 4 3 3 3" xfId="34288"/>
    <cellStyle name="40% - Accent2 3 4 3 4" xfId="16899"/>
    <cellStyle name="40% - Accent2 3 4 3 4 2" xfId="27566"/>
    <cellStyle name="40% - Accent2 3 4 3 4 2 2" xfId="45444"/>
    <cellStyle name="40% - Accent2 3 4 3 4 3" xfId="36507"/>
    <cellStyle name="40% - Accent2 3 4 3 5" xfId="20909"/>
    <cellStyle name="40% - Accent2 3 4 3 5 2" xfId="38787"/>
    <cellStyle name="40% - Accent2 3 4 3 6" xfId="29850"/>
    <cellStyle name="40% - Accent2 3 4 3 7" xfId="53984"/>
    <cellStyle name="40% - Accent2 3 4 4" xfId="11286"/>
    <cellStyle name="40% - Accent2 3 4 4 2" xfId="22385"/>
    <cellStyle name="40% - Accent2 3 4 4 2 2" xfId="40263"/>
    <cellStyle name="40% - Accent2 3 4 4 3" xfId="31326"/>
    <cellStyle name="40% - Accent2 3 4 4 4" xfId="47874"/>
    <cellStyle name="40% - Accent2 3 4 5" xfId="13712"/>
    <cellStyle name="40% - Accent2 3 4 5 2" xfId="24604"/>
    <cellStyle name="40% - Accent2 3 4 5 2 2" xfId="42482"/>
    <cellStyle name="40% - Accent2 3 4 5 3" xfId="33545"/>
    <cellStyle name="40% - Accent2 3 4 6" xfId="15933"/>
    <cellStyle name="40% - Accent2 3 4 6 2" xfId="26823"/>
    <cellStyle name="40% - Accent2 3 4 6 2 2" xfId="44701"/>
    <cellStyle name="40% - Accent2 3 4 6 3" xfId="35764"/>
    <cellStyle name="40% - Accent2 3 4 7" xfId="20166"/>
    <cellStyle name="40% - Accent2 3 4 7 2" xfId="38044"/>
    <cellStyle name="40% - Accent2 3 4 8" xfId="29095"/>
    <cellStyle name="40% - Accent2 3 4 9" xfId="47056"/>
    <cellStyle name="40% - Accent2 3 5" xfId="5755"/>
    <cellStyle name="40% - Accent2 3 5 2" xfId="10542"/>
    <cellStyle name="40% - Accent2 3 5 2 2" xfId="12970"/>
    <cellStyle name="40% - Accent2 3 5 2 2 2" xfId="23862"/>
    <cellStyle name="40% - Accent2 3 5 2 2 2 2" xfId="41740"/>
    <cellStyle name="40% - Accent2 3 5 2 2 3" xfId="32803"/>
    <cellStyle name="40% - Accent2 3 5 2 2 4" xfId="56366"/>
    <cellStyle name="40% - Accent2 3 5 2 3" xfId="15189"/>
    <cellStyle name="40% - Accent2 3 5 2 3 2" xfId="26081"/>
    <cellStyle name="40% - Accent2 3 5 2 3 2 2" xfId="43959"/>
    <cellStyle name="40% - Accent2 3 5 2 3 3" xfId="35022"/>
    <cellStyle name="40% - Accent2 3 5 2 4" xfId="17633"/>
    <cellStyle name="40% - Accent2 3 5 2 4 2" xfId="28300"/>
    <cellStyle name="40% - Accent2 3 5 2 4 2 2" xfId="46178"/>
    <cellStyle name="40% - Accent2 3 5 2 4 3" xfId="37241"/>
    <cellStyle name="40% - Accent2 3 5 2 5" xfId="21643"/>
    <cellStyle name="40% - Accent2 3 5 2 5 2" xfId="39521"/>
    <cellStyle name="40% - Accent2 3 5 2 6" xfId="30584"/>
    <cellStyle name="40% - Accent2 3 5 2 7" xfId="51032"/>
    <cellStyle name="40% - Accent2 3 5 3" xfId="9809"/>
    <cellStyle name="40% - Accent2 3 5 3 2" xfId="12237"/>
    <cellStyle name="40% - Accent2 3 5 3 2 2" xfId="23129"/>
    <cellStyle name="40% - Accent2 3 5 3 2 2 2" xfId="41007"/>
    <cellStyle name="40% - Accent2 3 5 3 2 3" xfId="32070"/>
    <cellStyle name="40% - Accent2 3 5 3 3" xfId="14456"/>
    <cellStyle name="40% - Accent2 3 5 3 3 2" xfId="25348"/>
    <cellStyle name="40% - Accent2 3 5 3 3 2 2" xfId="43226"/>
    <cellStyle name="40% - Accent2 3 5 3 3 3" xfId="34289"/>
    <cellStyle name="40% - Accent2 3 5 3 4" xfId="16900"/>
    <cellStyle name="40% - Accent2 3 5 3 4 2" xfId="27567"/>
    <cellStyle name="40% - Accent2 3 5 3 4 2 2" xfId="45445"/>
    <cellStyle name="40% - Accent2 3 5 3 4 3" xfId="36508"/>
    <cellStyle name="40% - Accent2 3 5 3 5" xfId="20910"/>
    <cellStyle name="40% - Accent2 3 5 3 5 2" xfId="38788"/>
    <cellStyle name="40% - Accent2 3 5 3 6" xfId="29851"/>
    <cellStyle name="40% - Accent2 3 5 3 7" xfId="53985"/>
    <cellStyle name="40% - Accent2 3 5 4" xfId="11287"/>
    <cellStyle name="40% - Accent2 3 5 4 2" xfId="22386"/>
    <cellStyle name="40% - Accent2 3 5 4 2 2" xfId="40264"/>
    <cellStyle name="40% - Accent2 3 5 4 3" xfId="31327"/>
    <cellStyle name="40% - Accent2 3 5 4 4" xfId="47875"/>
    <cellStyle name="40% - Accent2 3 5 5" xfId="13713"/>
    <cellStyle name="40% - Accent2 3 5 5 2" xfId="24605"/>
    <cellStyle name="40% - Accent2 3 5 5 2 2" xfId="42483"/>
    <cellStyle name="40% - Accent2 3 5 5 3" xfId="33546"/>
    <cellStyle name="40% - Accent2 3 5 6" xfId="15934"/>
    <cellStyle name="40% - Accent2 3 5 6 2" xfId="26824"/>
    <cellStyle name="40% - Accent2 3 5 6 2 2" xfId="44702"/>
    <cellStyle name="40% - Accent2 3 5 6 3" xfId="35765"/>
    <cellStyle name="40% - Accent2 3 5 7" xfId="20167"/>
    <cellStyle name="40% - Accent2 3 5 7 2" xfId="38045"/>
    <cellStyle name="40% - Accent2 3 5 8" xfId="29096"/>
    <cellStyle name="40% - Accent2 3 5 9" xfId="47057"/>
    <cellStyle name="40% - Accent2 3 6" xfId="5756"/>
    <cellStyle name="40% - Accent2 3 6 2" xfId="5757"/>
    <cellStyle name="40% - Accent2 3 6 2 2" xfId="10543"/>
    <cellStyle name="40% - Accent2 3 6 2 2 2" xfId="12971"/>
    <cellStyle name="40% - Accent2 3 6 2 2 2 2" xfId="23863"/>
    <cellStyle name="40% - Accent2 3 6 2 2 2 2 2" xfId="41741"/>
    <cellStyle name="40% - Accent2 3 6 2 2 2 3" xfId="32804"/>
    <cellStyle name="40% - Accent2 3 6 2 2 2 4" xfId="56367"/>
    <cellStyle name="40% - Accent2 3 6 2 2 3" xfId="15190"/>
    <cellStyle name="40% - Accent2 3 6 2 2 3 2" xfId="26082"/>
    <cellStyle name="40% - Accent2 3 6 2 2 3 2 2" xfId="43960"/>
    <cellStyle name="40% - Accent2 3 6 2 2 3 3" xfId="35023"/>
    <cellStyle name="40% - Accent2 3 6 2 2 4" xfId="17634"/>
    <cellStyle name="40% - Accent2 3 6 2 2 4 2" xfId="28301"/>
    <cellStyle name="40% - Accent2 3 6 2 2 4 2 2" xfId="46179"/>
    <cellStyle name="40% - Accent2 3 6 2 2 4 3" xfId="37242"/>
    <cellStyle name="40% - Accent2 3 6 2 2 5" xfId="21644"/>
    <cellStyle name="40% - Accent2 3 6 2 2 5 2" xfId="39522"/>
    <cellStyle name="40% - Accent2 3 6 2 2 6" xfId="30585"/>
    <cellStyle name="40% - Accent2 3 6 2 2 7" xfId="51033"/>
    <cellStyle name="40% - Accent2 3 6 2 3" xfId="9810"/>
    <cellStyle name="40% - Accent2 3 6 2 3 2" xfId="12238"/>
    <cellStyle name="40% - Accent2 3 6 2 3 2 2" xfId="23130"/>
    <cellStyle name="40% - Accent2 3 6 2 3 2 2 2" xfId="41008"/>
    <cellStyle name="40% - Accent2 3 6 2 3 2 3" xfId="32071"/>
    <cellStyle name="40% - Accent2 3 6 2 3 3" xfId="14457"/>
    <cellStyle name="40% - Accent2 3 6 2 3 3 2" xfId="25349"/>
    <cellStyle name="40% - Accent2 3 6 2 3 3 2 2" xfId="43227"/>
    <cellStyle name="40% - Accent2 3 6 2 3 3 3" xfId="34290"/>
    <cellStyle name="40% - Accent2 3 6 2 3 4" xfId="16901"/>
    <cellStyle name="40% - Accent2 3 6 2 3 4 2" xfId="27568"/>
    <cellStyle name="40% - Accent2 3 6 2 3 4 2 2" xfId="45446"/>
    <cellStyle name="40% - Accent2 3 6 2 3 4 3" xfId="36509"/>
    <cellStyle name="40% - Accent2 3 6 2 3 5" xfId="20911"/>
    <cellStyle name="40% - Accent2 3 6 2 3 5 2" xfId="38789"/>
    <cellStyle name="40% - Accent2 3 6 2 3 6" xfId="29852"/>
    <cellStyle name="40% - Accent2 3 6 2 3 7" xfId="53986"/>
    <cellStyle name="40% - Accent2 3 6 2 4" xfId="11288"/>
    <cellStyle name="40% - Accent2 3 6 2 4 2" xfId="22387"/>
    <cellStyle name="40% - Accent2 3 6 2 4 2 2" xfId="40265"/>
    <cellStyle name="40% - Accent2 3 6 2 4 3" xfId="31328"/>
    <cellStyle name="40% - Accent2 3 6 2 4 4" xfId="47876"/>
    <cellStyle name="40% - Accent2 3 6 2 5" xfId="13714"/>
    <cellStyle name="40% - Accent2 3 6 2 5 2" xfId="24606"/>
    <cellStyle name="40% - Accent2 3 6 2 5 2 2" xfId="42484"/>
    <cellStyle name="40% - Accent2 3 6 2 5 3" xfId="33547"/>
    <cellStyle name="40% - Accent2 3 6 2 6" xfId="15935"/>
    <cellStyle name="40% - Accent2 3 6 2 6 2" xfId="26825"/>
    <cellStyle name="40% - Accent2 3 6 2 6 2 2" xfId="44703"/>
    <cellStyle name="40% - Accent2 3 6 2 6 3" xfId="35766"/>
    <cellStyle name="40% - Accent2 3 6 2 7" xfId="20168"/>
    <cellStyle name="40% - Accent2 3 6 2 7 2" xfId="38046"/>
    <cellStyle name="40% - Accent2 3 6 2 8" xfId="29097"/>
    <cellStyle name="40% - Accent2 3 6 2 9" xfId="47058"/>
    <cellStyle name="40% - Accent2 3 6 3" xfId="5758"/>
    <cellStyle name="40% - Accent2 3 6 3 2" xfId="10544"/>
    <cellStyle name="40% - Accent2 3 6 3 2 2" xfId="12972"/>
    <cellStyle name="40% - Accent2 3 6 3 2 2 2" xfId="23864"/>
    <cellStyle name="40% - Accent2 3 6 3 2 2 2 2" xfId="41742"/>
    <cellStyle name="40% - Accent2 3 6 3 2 2 3" xfId="32805"/>
    <cellStyle name="40% - Accent2 3 6 3 2 2 4" xfId="56368"/>
    <cellStyle name="40% - Accent2 3 6 3 2 3" xfId="15191"/>
    <cellStyle name="40% - Accent2 3 6 3 2 3 2" xfId="26083"/>
    <cellStyle name="40% - Accent2 3 6 3 2 3 2 2" xfId="43961"/>
    <cellStyle name="40% - Accent2 3 6 3 2 3 3" xfId="35024"/>
    <cellStyle name="40% - Accent2 3 6 3 2 4" xfId="17635"/>
    <cellStyle name="40% - Accent2 3 6 3 2 4 2" xfId="28302"/>
    <cellStyle name="40% - Accent2 3 6 3 2 4 2 2" xfId="46180"/>
    <cellStyle name="40% - Accent2 3 6 3 2 4 3" xfId="37243"/>
    <cellStyle name="40% - Accent2 3 6 3 2 5" xfId="21645"/>
    <cellStyle name="40% - Accent2 3 6 3 2 5 2" xfId="39523"/>
    <cellStyle name="40% - Accent2 3 6 3 2 6" xfId="30586"/>
    <cellStyle name="40% - Accent2 3 6 3 2 7" xfId="51034"/>
    <cellStyle name="40% - Accent2 3 6 3 3" xfId="9811"/>
    <cellStyle name="40% - Accent2 3 6 3 3 2" xfId="12239"/>
    <cellStyle name="40% - Accent2 3 6 3 3 2 2" xfId="23131"/>
    <cellStyle name="40% - Accent2 3 6 3 3 2 2 2" xfId="41009"/>
    <cellStyle name="40% - Accent2 3 6 3 3 2 3" xfId="32072"/>
    <cellStyle name="40% - Accent2 3 6 3 3 3" xfId="14458"/>
    <cellStyle name="40% - Accent2 3 6 3 3 3 2" xfId="25350"/>
    <cellStyle name="40% - Accent2 3 6 3 3 3 2 2" xfId="43228"/>
    <cellStyle name="40% - Accent2 3 6 3 3 3 3" xfId="34291"/>
    <cellStyle name="40% - Accent2 3 6 3 3 4" xfId="16902"/>
    <cellStyle name="40% - Accent2 3 6 3 3 4 2" xfId="27569"/>
    <cellStyle name="40% - Accent2 3 6 3 3 4 2 2" xfId="45447"/>
    <cellStyle name="40% - Accent2 3 6 3 3 4 3" xfId="36510"/>
    <cellStyle name="40% - Accent2 3 6 3 3 5" xfId="20912"/>
    <cellStyle name="40% - Accent2 3 6 3 3 5 2" xfId="38790"/>
    <cellStyle name="40% - Accent2 3 6 3 3 6" xfId="29853"/>
    <cellStyle name="40% - Accent2 3 6 3 3 7" xfId="53987"/>
    <cellStyle name="40% - Accent2 3 6 3 4" xfId="11289"/>
    <cellStyle name="40% - Accent2 3 6 3 4 2" xfId="22388"/>
    <cellStyle name="40% - Accent2 3 6 3 4 2 2" xfId="40266"/>
    <cellStyle name="40% - Accent2 3 6 3 4 3" xfId="31329"/>
    <cellStyle name="40% - Accent2 3 6 3 4 4" xfId="47877"/>
    <cellStyle name="40% - Accent2 3 6 3 5" xfId="13715"/>
    <cellStyle name="40% - Accent2 3 6 3 5 2" xfId="24607"/>
    <cellStyle name="40% - Accent2 3 6 3 5 2 2" xfId="42485"/>
    <cellStyle name="40% - Accent2 3 6 3 5 3" xfId="33548"/>
    <cellStyle name="40% - Accent2 3 6 3 6" xfId="15936"/>
    <cellStyle name="40% - Accent2 3 6 3 6 2" xfId="26826"/>
    <cellStyle name="40% - Accent2 3 6 3 6 2 2" xfId="44704"/>
    <cellStyle name="40% - Accent2 3 6 3 6 3" xfId="35767"/>
    <cellStyle name="40% - Accent2 3 6 3 7" xfId="20169"/>
    <cellStyle name="40% - Accent2 3 6 3 7 2" xfId="38047"/>
    <cellStyle name="40% - Accent2 3 6 3 8" xfId="29098"/>
    <cellStyle name="40% - Accent2 3 6 3 9" xfId="47059"/>
    <cellStyle name="40% - Accent2 3 6 4" xfId="5759"/>
    <cellStyle name="40% - Accent2 3 6 4 2" xfId="10545"/>
    <cellStyle name="40% - Accent2 3 6 4 2 2" xfId="12973"/>
    <cellStyle name="40% - Accent2 3 6 4 2 2 2" xfId="23865"/>
    <cellStyle name="40% - Accent2 3 6 4 2 2 2 2" xfId="41743"/>
    <cellStyle name="40% - Accent2 3 6 4 2 2 3" xfId="32806"/>
    <cellStyle name="40% - Accent2 3 6 4 2 2 4" xfId="56369"/>
    <cellStyle name="40% - Accent2 3 6 4 2 3" xfId="15192"/>
    <cellStyle name="40% - Accent2 3 6 4 2 3 2" xfId="26084"/>
    <cellStyle name="40% - Accent2 3 6 4 2 3 2 2" xfId="43962"/>
    <cellStyle name="40% - Accent2 3 6 4 2 3 3" xfId="35025"/>
    <cellStyle name="40% - Accent2 3 6 4 2 4" xfId="17636"/>
    <cellStyle name="40% - Accent2 3 6 4 2 4 2" xfId="28303"/>
    <cellStyle name="40% - Accent2 3 6 4 2 4 2 2" xfId="46181"/>
    <cellStyle name="40% - Accent2 3 6 4 2 4 3" xfId="37244"/>
    <cellStyle name="40% - Accent2 3 6 4 2 5" xfId="21646"/>
    <cellStyle name="40% - Accent2 3 6 4 2 5 2" xfId="39524"/>
    <cellStyle name="40% - Accent2 3 6 4 2 6" xfId="30587"/>
    <cellStyle name="40% - Accent2 3 6 4 2 7" xfId="51035"/>
    <cellStyle name="40% - Accent2 3 6 4 3" xfId="9812"/>
    <cellStyle name="40% - Accent2 3 6 4 3 2" xfId="12240"/>
    <cellStyle name="40% - Accent2 3 6 4 3 2 2" xfId="23132"/>
    <cellStyle name="40% - Accent2 3 6 4 3 2 2 2" xfId="41010"/>
    <cellStyle name="40% - Accent2 3 6 4 3 2 3" xfId="32073"/>
    <cellStyle name="40% - Accent2 3 6 4 3 3" xfId="14459"/>
    <cellStyle name="40% - Accent2 3 6 4 3 3 2" xfId="25351"/>
    <cellStyle name="40% - Accent2 3 6 4 3 3 2 2" xfId="43229"/>
    <cellStyle name="40% - Accent2 3 6 4 3 3 3" xfId="34292"/>
    <cellStyle name="40% - Accent2 3 6 4 3 4" xfId="16903"/>
    <cellStyle name="40% - Accent2 3 6 4 3 4 2" xfId="27570"/>
    <cellStyle name="40% - Accent2 3 6 4 3 4 2 2" xfId="45448"/>
    <cellStyle name="40% - Accent2 3 6 4 3 4 3" xfId="36511"/>
    <cellStyle name="40% - Accent2 3 6 4 3 5" xfId="20913"/>
    <cellStyle name="40% - Accent2 3 6 4 3 5 2" xfId="38791"/>
    <cellStyle name="40% - Accent2 3 6 4 3 6" xfId="29854"/>
    <cellStyle name="40% - Accent2 3 6 4 3 7" xfId="53988"/>
    <cellStyle name="40% - Accent2 3 6 4 4" xfId="11290"/>
    <cellStyle name="40% - Accent2 3 6 4 4 2" xfId="22389"/>
    <cellStyle name="40% - Accent2 3 6 4 4 2 2" xfId="40267"/>
    <cellStyle name="40% - Accent2 3 6 4 4 3" xfId="31330"/>
    <cellStyle name="40% - Accent2 3 6 4 4 4" xfId="47878"/>
    <cellStyle name="40% - Accent2 3 6 4 5" xfId="13716"/>
    <cellStyle name="40% - Accent2 3 6 4 5 2" xfId="24608"/>
    <cellStyle name="40% - Accent2 3 6 4 5 2 2" xfId="42486"/>
    <cellStyle name="40% - Accent2 3 6 4 5 3" xfId="33549"/>
    <cellStyle name="40% - Accent2 3 6 4 6" xfId="15937"/>
    <cellStyle name="40% - Accent2 3 6 4 6 2" xfId="26827"/>
    <cellStyle name="40% - Accent2 3 6 4 6 2 2" xfId="44705"/>
    <cellStyle name="40% - Accent2 3 6 4 6 3" xfId="35768"/>
    <cellStyle name="40% - Accent2 3 6 4 7" xfId="20170"/>
    <cellStyle name="40% - Accent2 3 6 4 7 2" xfId="38048"/>
    <cellStyle name="40% - Accent2 3 6 4 8" xfId="29099"/>
    <cellStyle name="40% - Accent2 3 6 4 9" xfId="47060"/>
    <cellStyle name="40% - Accent2 3 6 5" xfId="5760"/>
    <cellStyle name="40% - Accent2 3 6 5 2" xfId="10546"/>
    <cellStyle name="40% - Accent2 3 6 5 2 2" xfId="12974"/>
    <cellStyle name="40% - Accent2 3 6 5 2 2 2" xfId="23866"/>
    <cellStyle name="40% - Accent2 3 6 5 2 2 2 2" xfId="41744"/>
    <cellStyle name="40% - Accent2 3 6 5 2 2 3" xfId="32807"/>
    <cellStyle name="40% - Accent2 3 6 5 2 2 4" xfId="56370"/>
    <cellStyle name="40% - Accent2 3 6 5 2 3" xfId="15193"/>
    <cellStyle name="40% - Accent2 3 6 5 2 3 2" xfId="26085"/>
    <cellStyle name="40% - Accent2 3 6 5 2 3 2 2" xfId="43963"/>
    <cellStyle name="40% - Accent2 3 6 5 2 3 3" xfId="35026"/>
    <cellStyle name="40% - Accent2 3 6 5 2 4" xfId="17637"/>
    <cellStyle name="40% - Accent2 3 6 5 2 4 2" xfId="28304"/>
    <cellStyle name="40% - Accent2 3 6 5 2 4 2 2" xfId="46182"/>
    <cellStyle name="40% - Accent2 3 6 5 2 4 3" xfId="37245"/>
    <cellStyle name="40% - Accent2 3 6 5 2 5" xfId="21647"/>
    <cellStyle name="40% - Accent2 3 6 5 2 5 2" xfId="39525"/>
    <cellStyle name="40% - Accent2 3 6 5 2 6" xfId="30588"/>
    <cellStyle name="40% - Accent2 3 6 5 2 7" xfId="51036"/>
    <cellStyle name="40% - Accent2 3 6 5 3" xfId="9813"/>
    <cellStyle name="40% - Accent2 3 6 5 3 2" xfId="12241"/>
    <cellStyle name="40% - Accent2 3 6 5 3 2 2" xfId="23133"/>
    <cellStyle name="40% - Accent2 3 6 5 3 2 2 2" xfId="41011"/>
    <cellStyle name="40% - Accent2 3 6 5 3 2 3" xfId="32074"/>
    <cellStyle name="40% - Accent2 3 6 5 3 3" xfId="14460"/>
    <cellStyle name="40% - Accent2 3 6 5 3 3 2" xfId="25352"/>
    <cellStyle name="40% - Accent2 3 6 5 3 3 2 2" xfId="43230"/>
    <cellStyle name="40% - Accent2 3 6 5 3 3 3" xfId="34293"/>
    <cellStyle name="40% - Accent2 3 6 5 3 4" xfId="16904"/>
    <cellStyle name="40% - Accent2 3 6 5 3 4 2" xfId="27571"/>
    <cellStyle name="40% - Accent2 3 6 5 3 4 2 2" xfId="45449"/>
    <cellStyle name="40% - Accent2 3 6 5 3 4 3" xfId="36512"/>
    <cellStyle name="40% - Accent2 3 6 5 3 5" xfId="20914"/>
    <cellStyle name="40% - Accent2 3 6 5 3 5 2" xfId="38792"/>
    <cellStyle name="40% - Accent2 3 6 5 3 6" xfId="29855"/>
    <cellStyle name="40% - Accent2 3 6 5 3 7" xfId="53989"/>
    <cellStyle name="40% - Accent2 3 6 5 4" xfId="11291"/>
    <cellStyle name="40% - Accent2 3 6 5 4 2" xfId="22390"/>
    <cellStyle name="40% - Accent2 3 6 5 4 2 2" xfId="40268"/>
    <cellStyle name="40% - Accent2 3 6 5 4 3" xfId="31331"/>
    <cellStyle name="40% - Accent2 3 6 5 4 4" xfId="47879"/>
    <cellStyle name="40% - Accent2 3 6 5 5" xfId="13717"/>
    <cellStyle name="40% - Accent2 3 6 5 5 2" xfId="24609"/>
    <cellStyle name="40% - Accent2 3 6 5 5 2 2" xfId="42487"/>
    <cellStyle name="40% - Accent2 3 6 5 5 3" xfId="33550"/>
    <cellStyle name="40% - Accent2 3 6 5 6" xfId="15938"/>
    <cellStyle name="40% - Accent2 3 6 5 6 2" xfId="26828"/>
    <cellStyle name="40% - Accent2 3 6 5 6 2 2" xfId="44706"/>
    <cellStyle name="40% - Accent2 3 6 5 6 3" xfId="35769"/>
    <cellStyle name="40% - Accent2 3 6 5 7" xfId="20171"/>
    <cellStyle name="40% - Accent2 3 6 5 7 2" xfId="38049"/>
    <cellStyle name="40% - Accent2 3 6 5 8" xfId="29100"/>
    <cellStyle name="40% - Accent2 3 6 5 9" xfId="47061"/>
    <cellStyle name="40% - Accent2 3 7" xfId="5761"/>
    <cellStyle name="40% - Accent2 3 8" xfId="5762"/>
    <cellStyle name="40% - Accent2 3 9" xfId="5763"/>
    <cellStyle name="40% - Accent2 4" xfId="5764"/>
    <cellStyle name="40% - Accent2 4 10" xfId="5765"/>
    <cellStyle name="40% - Accent2 4 2" xfId="5766"/>
    <cellStyle name="40% - Accent2 4 2 2" xfId="5767"/>
    <cellStyle name="40% - Accent2 4 2 2 2" xfId="10547"/>
    <cellStyle name="40% - Accent2 4 2 2 2 2" xfId="12975"/>
    <cellStyle name="40% - Accent2 4 2 2 2 2 2" xfId="23867"/>
    <cellStyle name="40% - Accent2 4 2 2 2 2 2 2" xfId="41745"/>
    <cellStyle name="40% - Accent2 4 2 2 2 2 3" xfId="32808"/>
    <cellStyle name="40% - Accent2 4 2 2 2 2 4" xfId="56371"/>
    <cellStyle name="40% - Accent2 4 2 2 2 3" xfId="15194"/>
    <cellStyle name="40% - Accent2 4 2 2 2 3 2" xfId="26086"/>
    <cellStyle name="40% - Accent2 4 2 2 2 3 2 2" xfId="43964"/>
    <cellStyle name="40% - Accent2 4 2 2 2 3 3" xfId="35027"/>
    <cellStyle name="40% - Accent2 4 2 2 2 4" xfId="17638"/>
    <cellStyle name="40% - Accent2 4 2 2 2 4 2" xfId="28305"/>
    <cellStyle name="40% - Accent2 4 2 2 2 4 2 2" xfId="46183"/>
    <cellStyle name="40% - Accent2 4 2 2 2 4 3" xfId="37246"/>
    <cellStyle name="40% - Accent2 4 2 2 2 5" xfId="21648"/>
    <cellStyle name="40% - Accent2 4 2 2 2 5 2" xfId="39526"/>
    <cellStyle name="40% - Accent2 4 2 2 2 6" xfId="30589"/>
    <cellStyle name="40% - Accent2 4 2 2 2 7" xfId="51037"/>
    <cellStyle name="40% - Accent2 4 2 2 3" xfId="9814"/>
    <cellStyle name="40% - Accent2 4 2 2 3 2" xfId="12242"/>
    <cellStyle name="40% - Accent2 4 2 2 3 2 2" xfId="23134"/>
    <cellStyle name="40% - Accent2 4 2 2 3 2 2 2" xfId="41012"/>
    <cellStyle name="40% - Accent2 4 2 2 3 2 3" xfId="32075"/>
    <cellStyle name="40% - Accent2 4 2 2 3 3" xfId="14461"/>
    <cellStyle name="40% - Accent2 4 2 2 3 3 2" xfId="25353"/>
    <cellStyle name="40% - Accent2 4 2 2 3 3 2 2" xfId="43231"/>
    <cellStyle name="40% - Accent2 4 2 2 3 3 3" xfId="34294"/>
    <cellStyle name="40% - Accent2 4 2 2 3 4" xfId="16905"/>
    <cellStyle name="40% - Accent2 4 2 2 3 4 2" xfId="27572"/>
    <cellStyle name="40% - Accent2 4 2 2 3 4 2 2" xfId="45450"/>
    <cellStyle name="40% - Accent2 4 2 2 3 4 3" xfId="36513"/>
    <cellStyle name="40% - Accent2 4 2 2 3 5" xfId="20915"/>
    <cellStyle name="40% - Accent2 4 2 2 3 5 2" xfId="38793"/>
    <cellStyle name="40% - Accent2 4 2 2 3 6" xfId="29856"/>
    <cellStyle name="40% - Accent2 4 2 2 3 7" xfId="53990"/>
    <cellStyle name="40% - Accent2 4 2 2 4" xfId="11292"/>
    <cellStyle name="40% - Accent2 4 2 2 4 2" xfId="22391"/>
    <cellStyle name="40% - Accent2 4 2 2 4 2 2" xfId="40269"/>
    <cellStyle name="40% - Accent2 4 2 2 4 3" xfId="31332"/>
    <cellStyle name="40% - Accent2 4 2 2 4 4" xfId="47880"/>
    <cellStyle name="40% - Accent2 4 2 2 5" xfId="13718"/>
    <cellStyle name="40% - Accent2 4 2 2 5 2" xfId="24610"/>
    <cellStyle name="40% - Accent2 4 2 2 5 2 2" xfId="42488"/>
    <cellStyle name="40% - Accent2 4 2 2 5 3" xfId="33551"/>
    <cellStyle name="40% - Accent2 4 2 2 6" xfId="15939"/>
    <cellStyle name="40% - Accent2 4 2 2 6 2" xfId="26829"/>
    <cellStyle name="40% - Accent2 4 2 2 6 2 2" xfId="44707"/>
    <cellStyle name="40% - Accent2 4 2 2 6 3" xfId="35770"/>
    <cellStyle name="40% - Accent2 4 2 2 7" xfId="20172"/>
    <cellStyle name="40% - Accent2 4 2 2 7 2" xfId="38050"/>
    <cellStyle name="40% - Accent2 4 2 2 8" xfId="29101"/>
    <cellStyle name="40% - Accent2 4 2 2 9" xfId="47062"/>
    <cellStyle name="40% - Accent2 4 2 3" xfId="5768"/>
    <cellStyle name="40% - Accent2 4 2 3 2" xfId="10548"/>
    <cellStyle name="40% - Accent2 4 2 3 2 2" xfId="12976"/>
    <cellStyle name="40% - Accent2 4 2 3 2 2 2" xfId="23868"/>
    <cellStyle name="40% - Accent2 4 2 3 2 2 2 2" xfId="41746"/>
    <cellStyle name="40% - Accent2 4 2 3 2 2 3" xfId="32809"/>
    <cellStyle name="40% - Accent2 4 2 3 2 2 4" xfId="56372"/>
    <cellStyle name="40% - Accent2 4 2 3 2 3" xfId="15195"/>
    <cellStyle name="40% - Accent2 4 2 3 2 3 2" xfId="26087"/>
    <cellStyle name="40% - Accent2 4 2 3 2 3 2 2" xfId="43965"/>
    <cellStyle name="40% - Accent2 4 2 3 2 3 3" xfId="35028"/>
    <cellStyle name="40% - Accent2 4 2 3 2 4" xfId="17639"/>
    <cellStyle name="40% - Accent2 4 2 3 2 4 2" xfId="28306"/>
    <cellStyle name="40% - Accent2 4 2 3 2 4 2 2" xfId="46184"/>
    <cellStyle name="40% - Accent2 4 2 3 2 4 3" xfId="37247"/>
    <cellStyle name="40% - Accent2 4 2 3 2 5" xfId="21649"/>
    <cellStyle name="40% - Accent2 4 2 3 2 5 2" xfId="39527"/>
    <cellStyle name="40% - Accent2 4 2 3 2 6" xfId="30590"/>
    <cellStyle name="40% - Accent2 4 2 3 2 7" xfId="51038"/>
    <cellStyle name="40% - Accent2 4 2 3 3" xfId="9815"/>
    <cellStyle name="40% - Accent2 4 2 3 3 2" xfId="12243"/>
    <cellStyle name="40% - Accent2 4 2 3 3 2 2" xfId="23135"/>
    <cellStyle name="40% - Accent2 4 2 3 3 2 2 2" xfId="41013"/>
    <cellStyle name="40% - Accent2 4 2 3 3 2 3" xfId="32076"/>
    <cellStyle name="40% - Accent2 4 2 3 3 3" xfId="14462"/>
    <cellStyle name="40% - Accent2 4 2 3 3 3 2" xfId="25354"/>
    <cellStyle name="40% - Accent2 4 2 3 3 3 2 2" xfId="43232"/>
    <cellStyle name="40% - Accent2 4 2 3 3 3 3" xfId="34295"/>
    <cellStyle name="40% - Accent2 4 2 3 3 4" xfId="16906"/>
    <cellStyle name="40% - Accent2 4 2 3 3 4 2" xfId="27573"/>
    <cellStyle name="40% - Accent2 4 2 3 3 4 2 2" xfId="45451"/>
    <cellStyle name="40% - Accent2 4 2 3 3 4 3" xfId="36514"/>
    <cellStyle name="40% - Accent2 4 2 3 3 5" xfId="20916"/>
    <cellStyle name="40% - Accent2 4 2 3 3 5 2" xfId="38794"/>
    <cellStyle name="40% - Accent2 4 2 3 3 6" xfId="29857"/>
    <cellStyle name="40% - Accent2 4 2 3 3 7" xfId="53991"/>
    <cellStyle name="40% - Accent2 4 2 3 4" xfId="11293"/>
    <cellStyle name="40% - Accent2 4 2 3 4 2" xfId="22392"/>
    <cellStyle name="40% - Accent2 4 2 3 4 2 2" xfId="40270"/>
    <cellStyle name="40% - Accent2 4 2 3 4 3" xfId="31333"/>
    <cellStyle name="40% - Accent2 4 2 3 4 4" xfId="47881"/>
    <cellStyle name="40% - Accent2 4 2 3 5" xfId="13719"/>
    <cellStyle name="40% - Accent2 4 2 3 5 2" xfId="24611"/>
    <cellStyle name="40% - Accent2 4 2 3 5 2 2" xfId="42489"/>
    <cellStyle name="40% - Accent2 4 2 3 5 3" xfId="33552"/>
    <cellStyle name="40% - Accent2 4 2 3 6" xfId="15940"/>
    <cellStyle name="40% - Accent2 4 2 3 6 2" xfId="26830"/>
    <cellStyle name="40% - Accent2 4 2 3 6 2 2" xfId="44708"/>
    <cellStyle name="40% - Accent2 4 2 3 6 3" xfId="35771"/>
    <cellStyle name="40% - Accent2 4 2 3 7" xfId="20173"/>
    <cellStyle name="40% - Accent2 4 2 3 7 2" xfId="38051"/>
    <cellStyle name="40% - Accent2 4 2 3 8" xfId="29102"/>
    <cellStyle name="40% - Accent2 4 2 3 9" xfId="47063"/>
    <cellStyle name="40% - Accent2 4 2 4" xfId="5769"/>
    <cellStyle name="40% - Accent2 4 2 4 2" xfId="10549"/>
    <cellStyle name="40% - Accent2 4 2 4 2 2" xfId="12977"/>
    <cellStyle name="40% - Accent2 4 2 4 2 2 2" xfId="23869"/>
    <cellStyle name="40% - Accent2 4 2 4 2 2 2 2" xfId="41747"/>
    <cellStyle name="40% - Accent2 4 2 4 2 2 3" xfId="32810"/>
    <cellStyle name="40% - Accent2 4 2 4 2 2 4" xfId="56373"/>
    <cellStyle name="40% - Accent2 4 2 4 2 3" xfId="15196"/>
    <cellStyle name="40% - Accent2 4 2 4 2 3 2" xfId="26088"/>
    <cellStyle name="40% - Accent2 4 2 4 2 3 2 2" xfId="43966"/>
    <cellStyle name="40% - Accent2 4 2 4 2 3 3" xfId="35029"/>
    <cellStyle name="40% - Accent2 4 2 4 2 4" xfId="17640"/>
    <cellStyle name="40% - Accent2 4 2 4 2 4 2" xfId="28307"/>
    <cellStyle name="40% - Accent2 4 2 4 2 4 2 2" xfId="46185"/>
    <cellStyle name="40% - Accent2 4 2 4 2 4 3" xfId="37248"/>
    <cellStyle name="40% - Accent2 4 2 4 2 5" xfId="21650"/>
    <cellStyle name="40% - Accent2 4 2 4 2 5 2" xfId="39528"/>
    <cellStyle name="40% - Accent2 4 2 4 2 6" xfId="30591"/>
    <cellStyle name="40% - Accent2 4 2 4 2 7" xfId="51039"/>
    <cellStyle name="40% - Accent2 4 2 4 3" xfId="9816"/>
    <cellStyle name="40% - Accent2 4 2 4 3 2" xfId="12244"/>
    <cellStyle name="40% - Accent2 4 2 4 3 2 2" xfId="23136"/>
    <cellStyle name="40% - Accent2 4 2 4 3 2 2 2" xfId="41014"/>
    <cellStyle name="40% - Accent2 4 2 4 3 2 3" xfId="32077"/>
    <cellStyle name="40% - Accent2 4 2 4 3 3" xfId="14463"/>
    <cellStyle name="40% - Accent2 4 2 4 3 3 2" xfId="25355"/>
    <cellStyle name="40% - Accent2 4 2 4 3 3 2 2" xfId="43233"/>
    <cellStyle name="40% - Accent2 4 2 4 3 3 3" xfId="34296"/>
    <cellStyle name="40% - Accent2 4 2 4 3 4" xfId="16907"/>
    <cellStyle name="40% - Accent2 4 2 4 3 4 2" xfId="27574"/>
    <cellStyle name="40% - Accent2 4 2 4 3 4 2 2" xfId="45452"/>
    <cellStyle name="40% - Accent2 4 2 4 3 4 3" xfId="36515"/>
    <cellStyle name="40% - Accent2 4 2 4 3 5" xfId="20917"/>
    <cellStyle name="40% - Accent2 4 2 4 3 5 2" xfId="38795"/>
    <cellStyle name="40% - Accent2 4 2 4 3 6" xfId="29858"/>
    <cellStyle name="40% - Accent2 4 2 4 3 7" xfId="53992"/>
    <cellStyle name="40% - Accent2 4 2 4 4" xfId="11294"/>
    <cellStyle name="40% - Accent2 4 2 4 4 2" xfId="22393"/>
    <cellStyle name="40% - Accent2 4 2 4 4 2 2" xfId="40271"/>
    <cellStyle name="40% - Accent2 4 2 4 4 3" xfId="31334"/>
    <cellStyle name="40% - Accent2 4 2 4 4 4" xfId="47882"/>
    <cellStyle name="40% - Accent2 4 2 4 5" xfId="13720"/>
    <cellStyle name="40% - Accent2 4 2 4 5 2" xfId="24612"/>
    <cellStyle name="40% - Accent2 4 2 4 5 2 2" xfId="42490"/>
    <cellStyle name="40% - Accent2 4 2 4 5 3" xfId="33553"/>
    <cellStyle name="40% - Accent2 4 2 4 6" xfId="15941"/>
    <cellStyle name="40% - Accent2 4 2 4 6 2" xfId="26831"/>
    <cellStyle name="40% - Accent2 4 2 4 6 2 2" xfId="44709"/>
    <cellStyle name="40% - Accent2 4 2 4 6 3" xfId="35772"/>
    <cellStyle name="40% - Accent2 4 2 4 7" xfId="20174"/>
    <cellStyle name="40% - Accent2 4 2 4 7 2" xfId="38052"/>
    <cellStyle name="40% - Accent2 4 2 4 8" xfId="29103"/>
    <cellStyle name="40% - Accent2 4 2 4 9" xfId="47064"/>
    <cellStyle name="40% - Accent2 4 2 5" xfId="5770"/>
    <cellStyle name="40% - Accent2 4 2 5 2" xfId="10550"/>
    <cellStyle name="40% - Accent2 4 2 5 2 2" xfId="12978"/>
    <cellStyle name="40% - Accent2 4 2 5 2 2 2" xfId="23870"/>
    <cellStyle name="40% - Accent2 4 2 5 2 2 2 2" xfId="41748"/>
    <cellStyle name="40% - Accent2 4 2 5 2 2 3" xfId="32811"/>
    <cellStyle name="40% - Accent2 4 2 5 2 2 4" xfId="56374"/>
    <cellStyle name="40% - Accent2 4 2 5 2 3" xfId="15197"/>
    <cellStyle name="40% - Accent2 4 2 5 2 3 2" xfId="26089"/>
    <cellStyle name="40% - Accent2 4 2 5 2 3 2 2" xfId="43967"/>
    <cellStyle name="40% - Accent2 4 2 5 2 3 3" xfId="35030"/>
    <cellStyle name="40% - Accent2 4 2 5 2 4" xfId="17641"/>
    <cellStyle name="40% - Accent2 4 2 5 2 4 2" xfId="28308"/>
    <cellStyle name="40% - Accent2 4 2 5 2 4 2 2" xfId="46186"/>
    <cellStyle name="40% - Accent2 4 2 5 2 4 3" xfId="37249"/>
    <cellStyle name="40% - Accent2 4 2 5 2 5" xfId="21651"/>
    <cellStyle name="40% - Accent2 4 2 5 2 5 2" xfId="39529"/>
    <cellStyle name="40% - Accent2 4 2 5 2 6" xfId="30592"/>
    <cellStyle name="40% - Accent2 4 2 5 2 7" xfId="51040"/>
    <cellStyle name="40% - Accent2 4 2 5 3" xfId="9817"/>
    <cellStyle name="40% - Accent2 4 2 5 3 2" xfId="12245"/>
    <cellStyle name="40% - Accent2 4 2 5 3 2 2" xfId="23137"/>
    <cellStyle name="40% - Accent2 4 2 5 3 2 2 2" xfId="41015"/>
    <cellStyle name="40% - Accent2 4 2 5 3 2 3" xfId="32078"/>
    <cellStyle name="40% - Accent2 4 2 5 3 3" xfId="14464"/>
    <cellStyle name="40% - Accent2 4 2 5 3 3 2" xfId="25356"/>
    <cellStyle name="40% - Accent2 4 2 5 3 3 2 2" xfId="43234"/>
    <cellStyle name="40% - Accent2 4 2 5 3 3 3" xfId="34297"/>
    <cellStyle name="40% - Accent2 4 2 5 3 4" xfId="16908"/>
    <cellStyle name="40% - Accent2 4 2 5 3 4 2" xfId="27575"/>
    <cellStyle name="40% - Accent2 4 2 5 3 4 2 2" xfId="45453"/>
    <cellStyle name="40% - Accent2 4 2 5 3 4 3" xfId="36516"/>
    <cellStyle name="40% - Accent2 4 2 5 3 5" xfId="20918"/>
    <cellStyle name="40% - Accent2 4 2 5 3 5 2" xfId="38796"/>
    <cellStyle name="40% - Accent2 4 2 5 3 6" xfId="29859"/>
    <cellStyle name="40% - Accent2 4 2 5 3 7" xfId="53993"/>
    <cellStyle name="40% - Accent2 4 2 5 4" xfId="11295"/>
    <cellStyle name="40% - Accent2 4 2 5 4 2" xfId="22394"/>
    <cellStyle name="40% - Accent2 4 2 5 4 2 2" xfId="40272"/>
    <cellStyle name="40% - Accent2 4 2 5 4 3" xfId="31335"/>
    <cellStyle name="40% - Accent2 4 2 5 4 4" xfId="47883"/>
    <cellStyle name="40% - Accent2 4 2 5 5" xfId="13721"/>
    <cellStyle name="40% - Accent2 4 2 5 5 2" xfId="24613"/>
    <cellStyle name="40% - Accent2 4 2 5 5 2 2" xfId="42491"/>
    <cellStyle name="40% - Accent2 4 2 5 5 3" xfId="33554"/>
    <cellStyle name="40% - Accent2 4 2 5 6" xfId="15942"/>
    <cellStyle name="40% - Accent2 4 2 5 6 2" xfId="26832"/>
    <cellStyle name="40% - Accent2 4 2 5 6 2 2" xfId="44710"/>
    <cellStyle name="40% - Accent2 4 2 5 6 3" xfId="35773"/>
    <cellStyle name="40% - Accent2 4 2 5 7" xfId="20175"/>
    <cellStyle name="40% - Accent2 4 2 5 7 2" xfId="38053"/>
    <cellStyle name="40% - Accent2 4 2 5 8" xfId="29104"/>
    <cellStyle name="40% - Accent2 4 2 5 9" xfId="47065"/>
    <cellStyle name="40% - Accent2 4 3" xfId="5771"/>
    <cellStyle name="40% - Accent2 4 3 2" xfId="10551"/>
    <cellStyle name="40% - Accent2 4 3 2 2" xfId="12979"/>
    <cellStyle name="40% - Accent2 4 3 2 2 2" xfId="23871"/>
    <cellStyle name="40% - Accent2 4 3 2 2 2 2" xfId="41749"/>
    <cellStyle name="40% - Accent2 4 3 2 2 3" xfId="32812"/>
    <cellStyle name="40% - Accent2 4 3 2 2 4" xfId="56375"/>
    <cellStyle name="40% - Accent2 4 3 2 3" xfId="15198"/>
    <cellStyle name="40% - Accent2 4 3 2 3 2" xfId="26090"/>
    <cellStyle name="40% - Accent2 4 3 2 3 2 2" xfId="43968"/>
    <cellStyle name="40% - Accent2 4 3 2 3 3" xfId="35031"/>
    <cellStyle name="40% - Accent2 4 3 2 4" xfId="17642"/>
    <cellStyle name="40% - Accent2 4 3 2 4 2" xfId="28309"/>
    <cellStyle name="40% - Accent2 4 3 2 4 2 2" xfId="46187"/>
    <cellStyle name="40% - Accent2 4 3 2 4 3" xfId="37250"/>
    <cellStyle name="40% - Accent2 4 3 2 5" xfId="21652"/>
    <cellStyle name="40% - Accent2 4 3 2 5 2" xfId="39530"/>
    <cellStyle name="40% - Accent2 4 3 2 6" xfId="30593"/>
    <cellStyle name="40% - Accent2 4 3 2 7" xfId="51041"/>
    <cellStyle name="40% - Accent2 4 3 3" xfId="9818"/>
    <cellStyle name="40% - Accent2 4 3 3 2" xfId="12246"/>
    <cellStyle name="40% - Accent2 4 3 3 2 2" xfId="23138"/>
    <cellStyle name="40% - Accent2 4 3 3 2 2 2" xfId="41016"/>
    <cellStyle name="40% - Accent2 4 3 3 2 3" xfId="32079"/>
    <cellStyle name="40% - Accent2 4 3 3 3" xfId="14465"/>
    <cellStyle name="40% - Accent2 4 3 3 3 2" xfId="25357"/>
    <cellStyle name="40% - Accent2 4 3 3 3 2 2" xfId="43235"/>
    <cellStyle name="40% - Accent2 4 3 3 3 3" xfId="34298"/>
    <cellStyle name="40% - Accent2 4 3 3 4" xfId="16909"/>
    <cellStyle name="40% - Accent2 4 3 3 4 2" xfId="27576"/>
    <cellStyle name="40% - Accent2 4 3 3 4 2 2" xfId="45454"/>
    <cellStyle name="40% - Accent2 4 3 3 4 3" xfId="36517"/>
    <cellStyle name="40% - Accent2 4 3 3 5" xfId="20919"/>
    <cellStyle name="40% - Accent2 4 3 3 5 2" xfId="38797"/>
    <cellStyle name="40% - Accent2 4 3 3 6" xfId="29860"/>
    <cellStyle name="40% - Accent2 4 3 3 7" xfId="53994"/>
    <cellStyle name="40% - Accent2 4 3 4" xfId="11296"/>
    <cellStyle name="40% - Accent2 4 3 4 2" xfId="22395"/>
    <cellStyle name="40% - Accent2 4 3 4 2 2" xfId="40273"/>
    <cellStyle name="40% - Accent2 4 3 4 3" xfId="31336"/>
    <cellStyle name="40% - Accent2 4 3 4 4" xfId="47884"/>
    <cellStyle name="40% - Accent2 4 3 5" xfId="13722"/>
    <cellStyle name="40% - Accent2 4 3 5 2" xfId="24614"/>
    <cellStyle name="40% - Accent2 4 3 5 2 2" xfId="42492"/>
    <cellStyle name="40% - Accent2 4 3 5 3" xfId="33555"/>
    <cellStyle name="40% - Accent2 4 3 6" xfId="15943"/>
    <cellStyle name="40% - Accent2 4 3 6 2" xfId="26833"/>
    <cellStyle name="40% - Accent2 4 3 6 2 2" xfId="44711"/>
    <cellStyle name="40% - Accent2 4 3 6 3" xfId="35774"/>
    <cellStyle name="40% - Accent2 4 3 7" xfId="20176"/>
    <cellStyle name="40% - Accent2 4 3 7 2" xfId="38054"/>
    <cellStyle name="40% - Accent2 4 3 8" xfId="29105"/>
    <cellStyle name="40% - Accent2 4 3 9" xfId="47066"/>
    <cellStyle name="40% - Accent2 4 4" xfId="5772"/>
    <cellStyle name="40% - Accent2 4 4 2" xfId="10552"/>
    <cellStyle name="40% - Accent2 4 4 2 2" xfId="12980"/>
    <cellStyle name="40% - Accent2 4 4 2 2 2" xfId="23872"/>
    <cellStyle name="40% - Accent2 4 4 2 2 2 2" xfId="41750"/>
    <cellStyle name="40% - Accent2 4 4 2 2 3" xfId="32813"/>
    <cellStyle name="40% - Accent2 4 4 2 2 4" xfId="56376"/>
    <cellStyle name="40% - Accent2 4 4 2 3" xfId="15199"/>
    <cellStyle name="40% - Accent2 4 4 2 3 2" xfId="26091"/>
    <cellStyle name="40% - Accent2 4 4 2 3 2 2" xfId="43969"/>
    <cellStyle name="40% - Accent2 4 4 2 3 3" xfId="35032"/>
    <cellStyle name="40% - Accent2 4 4 2 4" xfId="17643"/>
    <cellStyle name="40% - Accent2 4 4 2 4 2" xfId="28310"/>
    <cellStyle name="40% - Accent2 4 4 2 4 2 2" xfId="46188"/>
    <cellStyle name="40% - Accent2 4 4 2 4 3" xfId="37251"/>
    <cellStyle name="40% - Accent2 4 4 2 5" xfId="21653"/>
    <cellStyle name="40% - Accent2 4 4 2 5 2" xfId="39531"/>
    <cellStyle name="40% - Accent2 4 4 2 6" xfId="30594"/>
    <cellStyle name="40% - Accent2 4 4 2 7" xfId="51042"/>
    <cellStyle name="40% - Accent2 4 4 3" xfId="9819"/>
    <cellStyle name="40% - Accent2 4 4 3 2" xfId="12247"/>
    <cellStyle name="40% - Accent2 4 4 3 2 2" xfId="23139"/>
    <cellStyle name="40% - Accent2 4 4 3 2 2 2" xfId="41017"/>
    <cellStyle name="40% - Accent2 4 4 3 2 3" xfId="32080"/>
    <cellStyle name="40% - Accent2 4 4 3 3" xfId="14466"/>
    <cellStyle name="40% - Accent2 4 4 3 3 2" xfId="25358"/>
    <cellStyle name="40% - Accent2 4 4 3 3 2 2" xfId="43236"/>
    <cellStyle name="40% - Accent2 4 4 3 3 3" xfId="34299"/>
    <cellStyle name="40% - Accent2 4 4 3 4" xfId="16910"/>
    <cellStyle name="40% - Accent2 4 4 3 4 2" xfId="27577"/>
    <cellStyle name="40% - Accent2 4 4 3 4 2 2" xfId="45455"/>
    <cellStyle name="40% - Accent2 4 4 3 4 3" xfId="36518"/>
    <cellStyle name="40% - Accent2 4 4 3 5" xfId="20920"/>
    <cellStyle name="40% - Accent2 4 4 3 5 2" xfId="38798"/>
    <cellStyle name="40% - Accent2 4 4 3 6" xfId="29861"/>
    <cellStyle name="40% - Accent2 4 4 3 7" xfId="53995"/>
    <cellStyle name="40% - Accent2 4 4 4" xfId="11297"/>
    <cellStyle name="40% - Accent2 4 4 4 2" xfId="22396"/>
    <cellStyle name="40% - Accent2 4 4 4 2 2" xfId="40274"/>
    <cellStyle name="40% - Accent2 4 4 4 3" xfId="31337"/>
    <cellStyle name="40% - Accent2 4 4 4 4" xfId="47885"/>
    <cellStyle name="40% - Accent2 4 4 5" xfId="13723"/>
    <cellStyle name="40% - Accent2 4 4 5 2" xfId="24615"/>
    <cellStyle name="40% - Accent2 4 4 5 2 2" xfId="42493"/>
    <cellStyle name="40% - Accent2 4 4 5 3" xfId="33556"/>
    <cellStyle name="40% - Accent2 4 4 6" xfId="15944"/>
    <cellStyle name="40% - Accent2 4 4 6 2" xfId="26834"/>
    <cellStyle name="40% - Accent2 4 4 6 2 2" xfId="44712"/>
    <cellStyle name="40% - Accent2 4 4 6 3" xfId="35775"/>
    <cellStyle name="40% - Accent2 4 4 7" xfId="20177"/>
    <cellStyle name="40% - Accent2 4 4 7 2" xfId="38055"/>
    <cellStyle name="40% - Accent2 4 4 8" xfId="29106"/>
    <cellStyle name="40% - Accent2 4 4 9" xfId="47067"/>
    <cellStyle name="40% - Accent2 4 5" xfId="5773"/>
    <cellStyle name="40% - Accent2 4 5 2" xfId="10553"/>
    <cellStyle name="40% - Accent2 4 5 2 2" xfId="12981"/>
    <cellStyle name="40% - Accent2 4 5 2 2 2" xfId="23873"/>
    <cellStyle name="40% - Accent2 4 5 2 2 2 2" xfId="41751"/>
    <cellStyle name="40% - Accent2 4 5 2 2 3" xfId="32814"/>
    <cellStyle name="40% - Accent2 4 5 2 2 4" xfId="56377"/>
    <cellStyle name="40% - Accent2 4 5 2 3" xfId="15200"/>
    <cellStyle name="40% - Accent2 4 5 2 3 2" xfId="26092"/>
    <cellStyle name="40% - Accent2 4 5 2 3 2 2" xfId="43970"/>
    <cellStyle name="40% - Accent2 4 5 2 3 3" xfId="35033"/>
    <cellStyle name="40% - Accent2 4 5 2 4" xfId="17644"/>
    <cellStyle name="40% - Accent2 4 5 2 4 2" xfId="28311"/>
    <cellStyle name="40% - Accent2 4 5 2 4 2 2" xfId="46189"/>
    <cellStyle name="40% - Accent2 4 5 2 4 3" xfId="37252"/>
    <cellStyle name="40% - Accent2 4 5 2 5" xfId="21654"/>
    <cellStyle name="40% - Accent2 4 5 2 5 2" xfId="39532"/>
    <cellStyle name="40% - Accent2 4 5 2 6" xfId="30595"/>
    <cellStyle name="40% - Accent2 4 5 2 7" xfId="51043"/>
    <cellStyle name="40% - Accent2 4 5 3" xfId="9820"/>
    <cellStyle name="40% - Accent2 4 5 3 2" xfId="12248"/>
    <cellStyle name="40% - Accent2 4 5 3 2 2" xfId="23140"/>
    <cellStyle name="40% - Accent2 4 5 3 2 2 2" xfId="41018"/>
    <cellStyle name="40% - Accent2 4 5 3 2 3" xfId="32081"/>
    <cellStyle name="40% - Accent2 4 5 3 3" xfId="14467"/>
    <cellStyle name="40% - Accent2 4 5 3 3 2" xfId="25359"/>
    <cellStyle name="40% - Accent2 4 5 3 3 2 2" xfId="43237"/>
    <cellStyle name="40% - Accent2 4 5 3 3 3" xfId="34300"/>
    <cellStyle name="40% - Accent2 4 5 3 4" xfId="16911"/>
    <cellStyle name="40% - Accent2 4 5 3 4 2" xfId="27578"/>
    <cellStyle name="40% - Accent2 4 5 3 4 2 2" xfId="45456"/>
    <cellStyle name="40% - Accent2 4 5 3 4 3" xfId="36519"/>
    <cellStyle name="40% - Accent2 4 5 3 5" xfId="20921"/>
    <cellStyle name="40% - Accent2 4 5 3 5 2" xfId="38799"/>
    <cellStyle name="40% - Accent2 4 5 3 6" xfId="29862"/>
    <cellStyle name="40% - Accent2 4 5 3 7" xfId="53996"/>
    <cellStyle name="40% - Accent2 4 5 4" xfId="11298"/>
    <cellStyle name="40% - Accent2 4 5 4 2" xfId="22397"/>
    <cellStyle name="40% - Accent2 4 5 4 2 2" xfId="40275"/>
    <cellStyle name="40% - Accent2 4 5 4 3" xfId="31338"/>
    <cellStyle name="40% - Accent2 4 5 4 4" xfId="47886"/>
    <cellStyle name="40% - Accent2 4 5 5" xfId="13724"/>
    <cellStyle name="40% - Accent2 4 5 5 2" xfId="24616"/>
    <cellStyle name="40% - Accent2 4 5 5 2 2" xfId="42494"/>
    <cellStyle name="40% - Accent2 4 5 5 3" xfId="33557"/>
    <cellStyle name="40% - Accent2 4 5 6" xfId="15945"/>
    <cellStyle name="40% - Accent2 4 5 6 2" xfId="26835"/>
    <cellStyle name="40% - Accent2 4 5 6 2 2" xfId="44713"/>
    <cellStyle name="40% - Accent2 4 5 6 3" xfId="35776"/>
    <cellStyle name="40% - Accent2 4 5 7" xfId="20178"/>
    <cellStyle name="40% - Accent2 4 5 7 2" xfId="38056"/>
    <cellStyle name="40% - Accent2 4 5 8" xfId="29107"/>
    <cellStyle name="40% - Accent2 4 5 9" xfId="47068"/>
    <cellStyle name="40% - Accent2 4 6" xfId="5774"/>
    <cellStyle name="40% - Accent2 4 6 2" xfId="10554"/>
    <cellStyle name="40% - Accent2 4 6 2 2" xfId="12982"/>
    <cellStyle name="40% - Accent2 4 6 2 2 2" xfId="23874"/>
    <cellStyle name="40% - Accent2 4 6 2 2 2 2" xfId="41752"/>
    <cellStyle name="40% - Accent2 4 6 2 2 3" xfId="32815"/>
    <cellStyle name="40% - Accent2 4 6 2 2 4" xfId="56378"/>
    <cellStyle name="40% - Accent2 4 6 2 3" xfId="15201"/>
    <cellStyle name="40% - Accent2 4 6 2 3 2" xfId="26093"/>
    <cellStyle name="40% - Accent2 4 6 2 3 2 2" xfId="43971"/>
    <cellStyle name="40% - Accent2 4 6 2 3 3" xfId="35034"/>
    <cellStyle name="40% - Accent2 4 6 2 4" xfId="17645"/>
    <cellStyle name="40% - Accent2 4 6 2 4 2" xfId="28312"/>
    <cellStyle name="40% - Accent2 4 6 2 4 2 2" xfId="46190"/>
    <cellStyle name="40% - Accent2 4 6 2 4 3" xfId="37253"/>
    <cellStyle name="40% - Accent2 4 6 2 5" xfId="21655"/>
    <cellStyle name="40% - Accent2 4 6 2 5 2" xfId="39533"/>
    <cellStyle name="40% - Accent2 4 6 2 6" xfId="30596"/>
    <cellStyle name="40% - Accent2 4 6 2 7" xfId="51044"/>
    <cellStyle name="40% - Accent2 4 6 3" xfId="9821"/>
    <cellStyle name="40% - Accent2 4 6 3 2" xfId="12249"/>
    <cellStyle name="40% - Accent2 4 6 3 2 2" xfId="23141"/>
    <cellStyle name="40% - Accent2 4 6 3 2 2 2" xfId="41019"/>
    <cellStyle name="40% - Accent2 4 6 3 2 3" xfId="32082"/>
    <cellStyle name="40% - Accent2 4 6 3 3" xfId="14468"/>
    <cellStyle name="40% - Accent2 4 6 3 3 2" xfId="25360"/>
    <cellStyle name="40% - Accent2 4 6 3 3 2 2" xfId="43238"/>
    <cellStyle name="40% - Accent2 4 6 3 3 3" xfId="34301"/>
    <cellStyle name="40% - Accent2 4 6 3 4" xfId="16912"/>
    <cellStyle name="40% - Accent2 4 6 3 4 2" xfId="27579"/>
    <cellStyle name="40% - Accent2 4 6 3 4 2 2" xfId="45457"/>
    <cellStyle name="40% - Accent2 4 6 3 4 3" xfId="36520"/>
    <cellStyle name="40% - Accent2 4 6 3 5" xfId="20922"/>
    <cellStyle name="40% - Accent2 4 6 3 5 2" xfId="38800"/>
    <cellStyle name="40% - Accent2 4 6 3 6" xfId="29863"/>
    <cellStyle name="40% - Accent2 4 6 3 7" xfId="53997"/>
    <cellStyle name="40% - Accent2 4 6 4" xfId="11299"/>
    <cellStyle name="40% - Accent2 4 6 4 2" xfId="22398"/>
    <cellStyle name="40% - Accent2 4 6 4 2 2" xfId="40276"/>
    <cellStyle name="40% - Accent2 4 6 4 3" xfId="31339"/>
    <cellStyle name="40% - Accent2 4 6 4 4" xfId="47887"/>
    <cellStyle name="40% - Accent2 4 6 5" xfId="13725"/>
    <cellStyle name="40% - Accent2 4 6 5 2" xfId="24617"/>
    <cellStyle name="40% - Accent2 4 6 5 2 2" xfId="42495"/>
    <cellStyle name="40% - Accent2 4 6 5 3" xfId="33558"/>
    <cellStyle name="40% - Accent2 4 6 6" xfId="15946"/>
    <cellStyle name="40% - Accent2 4 6 6 2" xfId="26836"/>
    <cellStyle name="40% - Accent2 4 6 6 2 2" xfId="44714"/>
    <cellStyle name="40% - Accent2 4 6 6 3" xfId="35777"/>
    <cellStyle name="40% - Accent2 4 6 7" xfId="20179"/>
    <cellStyle name="40% - Accent2 4 6 7 2" xfId="38057"/>
    <cellStyle name="40% - Accent2 4 6 8" xfId="29108"/>
    <cellStyle name="40% - Accent2 4 6 9" xfId="47069"/>
    <cellStyle name="40% - Accent2 4 7" xfId="5775"/>
    <cellStyle name="40% - Accent2 4 8" xfId="5776"/>
    <cellStyle name="40% - Accent2 4 9" xfId="5777"/>
    <cellStyle name="40% - Accent2 5" xfId="5778"/>
    <cellStyle name="40% - Accent2 5 2" xfId="5779"/>
    <cellStyle name="40% - Accent2 5 3" xfId="5780"/>
    <cellStyle name="40% - Accent2 5 4" xfId="5781"/>
    <cellStyle name="40% - Accent2 5 5" xfId="5782"/>
    <cellStyle name="40% - Accent2 5 6" xfId="5783"/>
    <cellStyle name="40% - Accent2 6" xfId="5784"/>
    <cellStyle name="40% - Accent2 6 2" xfId="5785"/>
    <cellStyle name="40% - Accent2 6 3" xfId="5786"/>
    <cellStyle name="40% - Accent2 6 4" xfId="5787"/>
    <cellStyle name="40% - Accent2 6 5" xfId="5788"/>
    <cellStyle name="40% - Accent2 6 6" xfId="5789"/>
    <cellStyle name="40% - Accent2 7" xfId="5790"/>
    <cellStyle name="40% - Accent2 7 10" xfId="13726"/>
    <cellStyle name="40% - Accent2 7 10 2" xfId="24618"/>
    <cellStyle name="40% - Accent2 7 10 2 2" xfId="42496"/>
    <cellStyle name="40% - Accent2 7 10 3" xfId="33559"/>
    <cellStyle name="40% - Accent2 7 11" xfId="15947"/>
    <cellStyle name="40% - Accent2 7 11 2" xfId="26837"/>
    <cellStyle name="40% - Accent2 7 11 2 2" xfId="44715"/>
    <cellStyle name="40% - Accent2 7 11 3" xfId="35778"/>
    <cellStyle name="40% - Accent2 7 12" xfId="20180"/>
    <cellStyle name="40% - Accent2 7 12 2" xfId="38058"/>
    <cellStyle name="40% - Accent2 7 13" xfId="29109"/>
    <cellStyle name="40% - Accent2 7 14" xfId="47070"/>
    <cellStyle name="40% - Accent2 7 2" xfId="5791"/>
    <cellStyle name="40% - Accent2 7 3" xfId="5792"/>
    <cellStyle name="40% - Accent2 7 4" xfId="5793"/>
    <cellStyle name="40% - Accent2 7 5" xfId="5794"/>
    <cellStyle name="40% - Accent2 7 6" xfId="5795"/>
    <cellStyle name="40% - Accent2 7 7" xfId="10555"/>
    <cellStyle name="40% - Accent2 7 7 2" xfId="12983"/>
    <cellStyle name="40% - Accent2 7 7 2 2" xfId="23875"/>
    <cellStyle name="40% - Accent2 7 7 2 2 2" xfId="41753"/>
    <cellStyle name="40% - Accent2 7 7 2 3" xfId="32816"/>
    <cellStyle name="40% - Accent2 7 7 2 4" xfId="56379"/>
    <cellStyle name="40% - Accent2 7 7 3" xfId="15202"/>
    <cellStyle name="40% - Accent2 7 7 3 2" xfId="26094"/>
    <cellStyle name="40% - Accent2 7 7 3 2 2" xfId="43972"/>
    <cellStyle name="40% - Accent2 7 7 3 3" xfId="35035"/>
    <cellStyle name="40% - Accent2 7 7 4" xfId="17646"/>
    <cellStyle name="40% - Accent2 7 7 4 2" xfId="28313"/>
    <cellStyle name="40% - Accent2 7 7 4 2 2" xfId="46191"/>
    <cellStyle name="40% - Accent2 7 7 4 3" xfId="37254"/>
    <cellStyle name="40% - Accent2 7 7 5" xfId="21656"/>
    <cellStyle name="40% - Accent2 7 7 5 2" xfId="39534"/>
    <cellStyle name="40% - Accent2 7 7 6" xfId="30597"/>
    <cellStyle name="40% - Accent2 7 7 7" xfId="51045"/>
    <cellStyle name="40% - Accent2 7 8" xfId="9822"/>
    <cellStyle name="40% - Accent2 7 8 2" xfId="12250"/>
    <cellStyle name="40% - Accent2 7 8 2 2" xfId="23142"/>
    <cellStyle name="40% - Accent2 7 8 2 2 2" xfId="41020"/>
    <cellStyle name="40% - Accent2 7 8 2 3" xfId="32083"/>
    <cellStyle name="40% - Accent2 7 8 3" xfId="14469"/>
    <cellStyle name="40% - Accent2 7 8 3 2" xfId="25361"/>
    <cellStyle name="40% - Accent2 7 8 3 2 2" xfId="43239"/>
    <cellStyle name="40% - Accent2 7 8 3 3" xfId="34302"/>
    <cellStyle name="40% - Accent2 7 8 4" xfId="16913"/>
    <cellStyle name="40% - Accent2 7 8 4 2" xfId="27580"/>
    <cellStyle name="40% - Accent2 7 8 4 2 2" xfId="45458"/>
    <cellStyle name="40% - Accent2 7 8 4 3" xfId="36521"/>
    <cellStyle name="40% - Accent2 7 8 5" xfId="20923"/>
    <cellStyle name="40% - Accent2 7 8 5 2" xfId="38801"/>
    <cellStyle name="40% - Accent2 7 8 6" xfId="29864"/>
    <cellStyle name="40% - Accent2 7 8 7" xfId="53998"/>
    <cellStyle name="40% - Accent2 7 9" xfId="11300"/>
    <cellStyle name="40% - Accent2 7 9 2" xfId="22399"/>
    <cellStyle name="40% - Accent2 7 9 2 2" xfId="40277"/>
    <cellStyle name="40% - Accent2 7 9 3" xfId="31340"/>
    <cellStyle name="40% - Accent2 7 9 4" xfId="47888"/>
    <cellStyle name="40% - Accent2 8" xfId="5796"/>
    <cellStyle name="40% - Accent2 8 2" xfId="5797"/>
    <cellStyle name="40% - Accent2 9" xfId="5798"/>
    <cellStyle name="40% - Accent3" xfId="4756" builtinId="39" customBuiltin="1"/>
    <cellStyle name="40% - Accent3 10" xfId="5799"/>
    <cellStyle name="40% - Accent3 10 2" xfId="5800"/>
    <cellStyle name="40% - Accent3 10 3" xfId="5801"/>
    <cellStyle name="40% - Accent3 10 4" xfId="5802"/>
    <cellStyle name="40% - Accent3 10 5" xfId="5803"/>
    <cellStyle name="40% - Accent3 11" xfId="5804"/>
    <cellStyle name="40% - Accent3 11 2" xfId="5805"/>
    <cellStyle name="40% - Accent3 11 3" xfId="5806"/>
    <cellStyle name="40% - Accent3 11 4" xfId="5807"/>
    <cellStyle name="40% - Accent3 11 5" xfId="5808"/>
    <cellStyle name="40% - Accent3 12" xfId="5809"/>
    <cellStyle name="40% - Accent3 12 2" xfId="5810"/>
    <cellStyle name="40% - Accent3 12 3" xfId="5811"/>
    <cellStyle name="40% - Accent3 12 4" xfId="5812"/>
    <cellStyle name="40% - Accent3 12 5" xfId="5813"/>
    <cellStyle name="40% - Accent3 13" xfId="5814"/>
    <cellStyle name="40% - Accent3 14" xfId="5815"/>
    <cellStyle name="40% - Accent3 15" xfId="5816"/>
    <cellStyle name="40% - Accent3 16" xfId="5817"/>
    <cellStyle name="40% - Accent3 17" xfId="5818"/>
    <cellStyle name="40% - Accent3 18" xfId="5819"/>
    <cellStyle name="40% - Accent3 19" xfId="5820"/>
    <cellStyle name="40% - Accent3 2" xfId="50"/>
    <cellStyle name="40% - Accent3 2 10" xfId="5822"/>
    <cellStyle name="40% - Accent3 2 10 2" xfId="10556"/>
    <cellStyle name="40% - Accent3 2 10 2 2" xfId="12984"/>
    <cellStyle name="40% - Accent3 2 10 2 2 2" xfId="23876"/>
    <cellStyle name="40% - Accent3 2 10 2 2 2 2" xfId="41754"/>
    <cellStyle name="40% - Accent3 2 10 2 2 3" xfId="32817"/>
    <cellStyle name="40% - Accent3 2 10 2 2 4" xfId="56380"/>
    <cellStyle name="40% - Accent3 2 10 2 3" xfId="15203"/>
    <cellStyle name="40% - Accent3 2 10 2 3 2" xfId="26095"/>
    <cellStyle name="40% - Accent3 2 10 2 3 2 2" xfId="43973"/>
    <cellStyle name="40% - Accent3 2 10 2 3 3" xfId="35036"/>
    <cellStyle name="40% - Accent3 2 10 2 4" xfId="17647"/>
    <cellStyle name="40% - Accent3 2 10 2 4 2" xfId="28314"/>
    <cellStyle name="40% - Accent3 2 10 2 4 2 2" xfId="46192"/>
    <cellStyle name="40% - Accent3 2 10 2 4 3" xfId="37255"/>
    <cellStyle name="40% - Accent3 2 10 2 5" xfId="21657"/>
    <cellStyle name="40% - Accent3 2 10 2 5 2" xfId="39535"/>
    <cellStyle name="40% - Accent3 2 10 2 6" xfId="30598"/>
    <cellStyle name="40% - Accent3 2 10 2 7" xfId="51046"/>
    <cellStyle name="40% - Accent3 2 10 3" xfId="9823"/>
    <cellStyle name="40% - Accent3 2 10 3 2" xfId="12251"/>
    <cellStyle name="40% - Accent3 2 10 3 2 2" xfId="23143"/>
    <cellStyle name="40% - Accent3 2 10 3 2 2 2" xfId="41021"/>
    <cellStyle name="40% - Accent3 2 10 3 2 3" xfId="32084"/>
    <cellStyle name="40% - Accent3 2 10 3 3" xfId="14470"/>
    <cellStyle name="40% - Accent3 2 10 3 3 2" xfId="25362"/>
    <cellStyle name="40% - Accent3 2 10 3 3 2 2" xfId="43240"/>
    <cellStyle name="40% - Accent3 2 10 3 3 3" xfId="34303"/>
    <cellStyle name="40% - Accent3 2 10 3 4" xfId="16914"/>
    <cellStyle name="40% - Accent3 2 10 3 4 2" xfId="27581"/>
    <cellStyle name="40% - Accent3 2 10 3 4 2 2" xfId="45459"/>
    <cellStyle name="40% - Accent3 2 10 3 4 3" xfId="36522"/>
    <cellStyle name="40% - Accent3 2 10 3 5" xfId="20924"/>
    <cellStyle name="40% - Accent3 2 10 3 5 2" xfId="38802"/>
    <cellStyle name="40% - Accent3 2 10 3 6" xfId="29865"/>
    <cellStyle name="40% - Accent3 2 10 3 7" xfId="53999"/>
    <cellStyle name="40% - Accent3 2 10 4" xfId="11301"/>
    <cellStyle name="40% - Accent3 2 10 4 2" xfId="22400"/>
    <cellStyle name="40% - Accent3 2 10 4 2 2" xfId="40278"/>
    <cellStyle name="40% - Accent3 2 10 4 3" xfId="31341"/>
    <cellStyle name="40% - Accent3 2 10 4 4" xfId="47889"/>
    <cellStyle name="40% - Accent3 2 10 5" xfId="13727"/>
    <cellStyle name="40% - Accent3 2 10 5 2" xfId="24619"/>
    <cellStyle name="40% - Accent3 2 10 5 2 2" xfId="42497"/>
    <cellStyle name="40% - Accent3 2 10 5 3" xfId="33560"/>
    <cellStyle name="40% - Accent3 2 10 6" xfId="15948"/>
    <cellStyle name="40% - Accent3 2 10 6 2" xfId="26838"/>
    <cellStyle name="40% - Accent3 2 10 6 2 2" xfId="44716"/>
    <cellStyle name="40% - Accent3 2 10 6 3" xfId="35779"/>
    <cellStyle name="40% - Accent3 2 10 7" xfId="20181"/>
    <cellStyle name="40% - Accent3 2 10 7 2" xfId="38059"/>
    <cellStyle name="40% - Accent3 2 10 8" xfId="29110"/>
    <cellStyle name="40% - Accent3 2 10 9" xfId="47071"/>
    <cellStyle name="40% - Accent3 2 11" xfId="5823"/>
    <cellStyle name="40% - Accent3 2 11 2" xfId="5824"/>
    <cellStyle name="40% - Accent3 2 11 2 2" xfId="10557"/>
    <cellStyle name="40% - Accent3 2 11 2 2 2" xfId="12985"/>
    <cellStyle name="40% - Accent3 2 11 2 2 2 2" xfId="23877"/>
    <cellStyle name="40% - Accent3 2 11 2 2 2 2 2" xfId="41755"/>
    <cellStyle name="40% - Accent3 2 11 2 2 2 3" xfId="32818"/>
    <cellStyle name="40% - Accent3 2 11 2 2 2 4" xfId="56381"/>
    <cellStyle name="40% - Accent3 2 11 2 2 3" xfId="15204"/>
    <cellStyle name="40% - Accent3 2 11 2 2 3 2" xfId="26096"/>
    <cellStyle name="40% - Accent3 2 11 2 2 3 2 2" xfId="43974"/>
    <cellStyle name="40% - Accent3 2 11 2 2 3 3" xfId="35037"/>
    <cellStyle name="40% - Accent3 2 11 2 2 4" xfId="17648"/>
    <cellStyle name="40% - Accent3 2 11 2 2 4 2" xfId="28315"/>
    <cellStyle name="40% - Accent3 2 11 2 2 4 2 2" xfId="46193"/>
    <cellStyle name="40% - Accent3 2 11 2 2 4 3" xfId="37256"/>
    <cellStyle name="40% - Accent3 2 11 2 2 5" xfId="21658"/>
    <cellStyle name="40% - Accent3 2 11 2 2 5 2" xfId="39536"/>
    <cellStyle name="40% - Accent3 2 11 2 2 6" xfId="30599"/>
    <cellStyle name="40% - Accent3 2 11 2 2 7" xfId="51047"/>
    <cellStyle name="40% - Accent3 2 11 2 3" xfId="9824"/>
    <cellStyle name="40% - Accent3 2 11 2 3 2" xfId="12252"/>
    <cellStyle name="40% - Accent3 2 11 2 3 2 2" xfId="23144"/>
    <cellStyle name="40% - Accent3 2 11 2 3 2 2 2" xfId="41022"/>
    <cellStyle name="40% - Accent3 2 11 2 3 2 3" xfId="32085"/>
    <cellStyle name="40% - Accent3 2 11 2 3 3" xfId="14471"/>
    <cellStyle name="40% - Accent3 2 11 2 3 3 2" xfId="25363"/>
    <cellStyle name="40% - Accent3 2 11 2 3 3 2 2" xfId="43241"/>
    <cellStyle name="40% - Accent3 2 11 2 3 3 3" xfId="34304"/>
    <cellStyle name="40% - Accent3 2 11 2 3 4" xfId="16915"/>
    <cellStyle name="40% - Accent3 2 11 2 3 4 2" xfId="27582"/>
    <cellStyle name="40% - Accent3 2 11 2 3 4 2 2" xfId="45460"/>
    <cellStyle name="40% - Accent3 2 11 2 3 4 3" xfId="36523"/>
    <cellStyle name="40% - Accent3 2 11 2 3 5" xfId="20925"/>
    <cellStyle name="40% - Accent3 2 11 2 3 5 2" xfId="38803"/>
    <cellStyle name="40% - Accent3 2 11 2 3 6" xfId="29866"/>
    <cellStyle name="40% - Accent3 2 11 2 3 7" xfId="54000"/>
    <cellStyle name="40% - Accent3 2 11 2 4" xfId="11302"/>
    <cellStyle name="40% - Accent3 2 11 2 4 2" xfId="22401"/>
    <cellStyle name="40% - Accent3 2 11 2 4 2 2" xfId="40279"/>
    <cellStyle name="40% - Accent3 2 11 2 4 3" xfId="31342"/>
    <cellStyle name="40% - Accent3 2 11 2 4 4" xfId="47890"/>
    <cellStyle name="40% - Accent3 2 11 2 5" xfId="13728"/>
    <cellStyle name="40% - Accent3 2 11 2 5 2" xfId="24620"/>
    <cellStyle name="40% - Accent3 2 11 2 5 2 2" xfId="42498"/>
    <cellStyle name="40% - Accent3 2 11 2 5 3" xfId="33561"/>
    <cellStyle name="40% - Accent3 2 11 2 6" xfId="15949"/>
    <cellStyle name="40% - Accent3 2 11 2 6 2" xfId="26839"/>
    <cellStyle name="40% - Accent3 2 11 2 6 2 2" xfId="44717"/>
    <cellStyle name="40% - Accent3 2 11 2 6 3" xfId="35780"/>
    <cellStyle name="40% - Accent3 2 11 2 7" xfId="20182"/>
    <cellStyle name="40% - Accent3 2 11 2 7 2" xfId="38060"/>
    <cellStyle name="40% - Accent3 2 11 2 8" xfId="29111"/>
    <cellStyle name="40% - Accent3 2 11 2 9" xfId="47072"/>
    <cellStyle name="40% - Accent3 2 11 3" xfId="5825"/>
    <cellStyle name="40% - Accent3 2 11 3 2" xfId="10558"/>
    <cellStyle name="40% - Accent3 2 11 3 2 2" xfId="12986"/>
    <cellStyle name="40% - Accent3 2 11 3 2 2 2" xfId="23878"/>
    <cellStyle name="40% - Accent3 2 11 3 2 2 2 2" xfId="41756"/>
    <cellStyle name="40% - Accent3 2 11 3 2 2 3" xfId="32819"/>
    <cellStyle name="40% - Accent3 2 11 3 2 2 4" xfId="56382"/>
    <cellStyle name="40% - Accent3 2 11 3 2 3" xfId="15205"/>
    <cellStyle name="40% - Accent3 2 11 3 2 3 2" xfId="26097"/>
    <cellStyle name="40% - Accent3 2 11 3 2 3 2 2" xfId="43975"/>
    <cellStyle name="40% - Accent3 2 11 3 2 3 3" xfId="35038"/>
    <cellStyle name="40% - Accent3 2 11 3 2 4" xfId="17649"/>
    <cellStyle name="40% - Accent3 2 11 3 2 4 2" xfId="28316"/>
    <cellStyle name="40% - Accent3 2 11 3 2 4 2 2" xfId="46194"/>
    <cellStyle name="40% - Accent3 2 11 3 2 4 3" xfId="37257"/>
    <cellStyle name="40% - Accent3 2 11 3 2 5" xfId="21659"/>
    <cellStyle name="40% - Accent3 2 11 3 2 5 2" xfId="39537"/>
    <cellStyle name="40% - Accent3 2 11 3 2 6" xfId="30600"/>
    <cellStyle name="40% - Accent3 2 11 3 2 7" xfId="51048"/>
    <cellStyle name="40% - Accent3 2 11 3 3" xfId="9825"/>
    <cellStyle name="40% - Accent3 2 11 3 3 2" xfId="12253"/>
    <cellStyle name="40% - Accent3 2 11 3 3 2 2" xfId="23145"/>
    <cellStyle name="40% - Accent3 2 11 3 3 2 2 2" xfId="41023"/>
    <cellStyle name="40% - Accent3 2 11 3 3 2 3" xfId="32086"/>
    <cellStyle name="40% - Accent3 2 11 3 3 3" xfId="14472"/>
    <cellStyle name="40% - Accent3 2 11 3 3 3 2" xfId="25364"/>
    <cellStyle name="40% - Accent3 2 11 3 3 3 2 2" xfId="43242"/>
    <cellStyle name="40% - Accent3 2 11 3 3 3 3" xfId="34305"/>
    <cellStyle name="40% - Accent3 2 11 3 3 4" xfId="16916"/>
    <cellStyle name="40% - Accent3 2 11 3 3 4 2" xfId="27583"/>
    <cellStyle name="40% - Accent3 2 11 3 3 4 2 2" xfId="45461"/>
    <cellStyle name="40% - Accent3 2 11 3 3 4 3" xfId="36524"/>
    <cellStyle name="40% - Accent3 2 11 3 3 5" xfId="20926"/>
    <cellStyle name="40% - Accent3 2 11 3 3 5 2" xfId="38804"/>
    <cellStyle name="40% - Accent3 2 11 3 3 6" xfId="29867"/>
    <cellStyle name="40% - Accent3 2 11 3 3 7" xfId="54001"/>
    <cellStyle name="40% - Accent3 2 11 3 4" xfId="11303"/>
    <cellStyle name="40% - Accent3 2 11 3 4 2" xfId="22402"/>
    <cellStyle name="40% - Accent3 2 11 3 4 2 2" xfId="40280"/>
    <cellStyle name="40% - Accent3 2 11 3 4 3" xfId="31343"/>
    <cellStyle name="40% - Accent3 2 11 3 4 4" xfId="47891"/>
    <cellStyle name="40% - Accent3 2 11 3 5" xfId="13729"/>
    <cellStyle name="40% - Accent3 2 11 3 5 2" xfId="24621"/>
    <cellStyle name="40% - Accent3 2 11 3 5 2 2" xfId="42499"/>
    <cellStyle name="40% - Accent3 2 11 3 5 3" xfId="33562"/>
    <cellStyle name="40% - Accent3 2 11 3 6" xfId="15950"/>
    <cellStyle name="40% - Accent3 2 11 3 6 2" xfId="26840"/>
    <cellStyle name="40% - Accent3 2 11 3 6 2 2" xfId="44718"/>
    <cellStyle name="40% - Accent3 2 11 3 6 3" xfId="35781"/>
    <cellStyle name="40% - Accent3 2 11 3 7" xfId="20183"/>
    <cellStyle name="40% - Accent3 2 11 3 7 2" xfId="38061"/>
    <cellStyle name="40% - Accent3 2 11 3 8" xfId="29112"/>
    <cellStyle name="40% - Accent3 2 11 3 9" xfId="47073"/>
    <cellStyle name="40% - Accent3 2 11 4" xfId="5826"/>
    <cellStyle name="40% - Accent3 2 11 4 2" xfId="10559"/>
    <cellStyle name="40% - Accent3 2 11 4 2 2" xfId="12987"/>
    <cellStyle name="40% - Accent3 2 11 4 2 2 2" xfId="23879"/>
    <cellStyle name="40% - Accent3 2 11 4 2 2 2 2" xfId="41757"/>
    <cellStyle name="40% - Accent3 2 11 4 2 2 3" xfId="32820"/>
    <cellStyle name="40% - Accent3 2 11 4 2 2 4" xfId="56383"/>
    <cellStyle name="40% - Accent3 2 11 4 2 3" xfId="15206"/>
    <cellStyle name="40% - Accent3 2 11 4 2 3 2" xfId="26098"/>
    <cellStyle name="40% - Accent3 2 11 4 2 3 2 2" xfId="43976"/>
    <cellStyle name="40% - Accent3 2 11 4 2 3 3" xfId="35039"/>
    <cellStyle name="40% - Accent3 2 11 4 2 4" xfId="17650"/>
    <cellStyle name="40% - Accent3 2 11 4 2 4 2" xfId="28317"/>
    <cellStyle name="40% - Accent3 2 11 4 2 4 2 2" xfId="46195"/>
    <cellStyle name="40% - Accent3 2 11 4 2 4 3" xfId="37258"/>
    <cellStyle name="40% - Accent3 2 11 4 2 5" xfId="21660"/>
    <cellStyle name="40% - Accent3 2 11 4 2 5 2" xfId="39538"/>
    <cellStyle name="40% - Accent3 2 11 4 2 6" xfId="30601"/>
    <cellStyle name="40% - Accent3 2 11 4 2 7" xfId="51049"/>
    <cellStyle name="40% - Accent3 2 11 4 3" xfId="9826"/>
    <cellStyle name="40% - Accent3 2 11 4 3 2" xfId="12254"/>
    <cellStyle name="40% - Accent3 2 11 4 3 2 2" xfId="23146"/>
    <cellStyle name="40% - Accent3 2 11 4 3 2 2 2" xfId="41024"/>
    <cellStyle name="40% - Accent3 2 11 4 3 2 3" xfId="32087"/>
    <cellStyle name="40% - Accent3 2 11 4 3 3" xfId="14473"/>
    <cellStyle name="40% - Accent3 2 11 4 3 3 2" xfId="25365"/>
    <cellStyle name="40% - Accent3 2 11 4 3 3 2 2" xfId="43243"/>
    <cellStyle name="40% - Accent3 2 11 4 3 3 3" xfId="34306"/>
    <cellStyle name="40% - Accent3 2 11 4 3 4" xfId="16917"/>
    <cellStyle name="40% - Accent3 2 11 4 3 4 2" xfId="27584"/>
    <cellStyle name="40% - Accent3 2 11 4 3 4 2 2" xfId="45462"/>
    <cellStyle name="40% - Accent3 2 11 4 3 4 3" xfId="36525"/>
    <cellStyle name="40% - Accent3 2 11 4 3 5" xfId="20927"/>
    <cellStyle name="40% - Accent3 2 11 4 3 5 2" xfId="38805"/>
    <cellStyle name="40% - Accent3 2 11 4 3 6" xfId="29868"/>
    <cellStyle name="40% - Accent3 2 11 4 3 7" xfId="54002"/>
    <cellStyle name="40% - Accent3 2 11 4 4" xfId="11304"/>
    <cellStyle name="40% - Accent3 2 11 4 4 2" xfId="22403"/>
    <cellStyle name="40% - Accent3 2 11 4 4 2 2" xfId="40281"/>
    <cellStyle name="40% - Accent3 2 11 4 4 3" xfId="31344"/>
    <cellStyle name="40% - Accent3 2 11 4 4 4" xfId="47892"/>
    <cellStyle name="40% - Accent3 2 11 4 5" xfId="13730"/>
    <cellStyle name="40% - Accent3 2 11 4 5 2" xfId="24622"/>
    <cellStyle name="40% - Accent3 2 11 4 5 2 2" xfId="42500"/>
    <cellStyle name="40% - Accent3 2 11 4 5 3" xfId="33563"/>
    <cellStyle name="40% - Accent3 2 11 4 6" xfId="15951"/>
    <cellStyle name="40% - Accent3 2 11 4 6 2" xfId="26841"/>
    <cellStyle name="40% - Accent3 2 11 4 6 2 2" xfId="44719"/>
    <cellStyle name="40% - Accent3 2 11 4 6 3" xfId="35782"/>
    <cellStyle name="40% - Accent3 2 11 4 7" xfId="20184"/>
    <cellStyle name="40% - Accent3 2 11 4 7 2" xfId="38062"/>
    <cellStyle name="40% - Accent3 2 11 4 8" xfId="29113"/>
    <cellStyle name="40% - Accent3 2 11 4 9" xfId="47074"/>
    <cellStyle name="40% - Accent3 2 11 5" xfId="5827"/>
    <cellStyle name="40% - Accent3 2 11 5 2" xfId="10560"/>
    <cellStyle name="40% - Accent3 2 11 5 2 2" xfId="12988"/>
    <cellStyle name="40% - Accent3 2 11 5 2 2 2" xfId="23880"/>
    <cellStyle name="40% - Accent3 2 11 5 2 2 2 2" xfId="41758"/>
    <cellStyle name="40% - Accent3 2 11 5 2 2 3" xfId="32821"/>
    <cellStyle name="40% - Accent3 2 11 5 2 2 4" xfId="56384"/>
    <cellStyle name="40% - Accent3 2 11 5 2 3" xfId="15207"/>
    <cellStyle name="40% - Accent3 2 11 5 2 3 2" xfId="26099"/>
    <cellStyle name="40% - Accent3 2 11 5 2 3 2 2" xfId="43977"/>
    <cellStyle name="40% - Accent3 2 11 5 2 3 3" xfId="35040"/>
    <cellStyle name="40% - Accent3 2 11 5 2 4" xfId="17651"/>
    <cellStyle name="40% - Accent3 2 11 5 2 4 2" xfId="28318"/>
    <cellStyle name="40% - Accent3 2 11 5 2 4 2 2" xfId="46196"/>
    <cellStyle name="40% - Accent3 2 11 5 2 4 3" xfId="37259"/>
    <cellStyle name="40% - Accent3 2 11 5 2 5" xfId="21661"/>
    <cellStyle name="40% - Accent3 2 11 5 2 5 2" xfId="39539"/>
    <cellStyle name="40% - Accent3 2 11 5 2 6" xfId="30602"/>
    <cellStyle name="40% - Accent3 2 11 5 2 7" xfId="51050"/>
    <cellStyle name="40% - Accent3 2 11 5 3" xfId="9827"/>
    <cellStyle name="40% - Accent3 2 11 5 3 2" xfId="12255"/>
    <cellStyle name="40% - Accent3 2 11 5 3 2 2" xfId="23147"/>
    <cellStyle name="40% - Accent3 2 11 5 3 2 2 2" xfId="41025"/>
    <cellStyle name="40% - Accent3 2 11 5 3 2 3" xfId="32088"/>
    <cellStyle name="40% - Accent3 2 11 5 3 3" xfId="14474"/>
    <cellStyle name="40% - Accent3 2 11 5 3 3 2" xfId="25366"/>
    <cellStyle name="40% - Accent3 2 11 5 3 3 2 2" xfId="43244"/>
    <cellStyle name="40% - Accent3 2 11 5 3 3 3" xfId="34307"/>
    <cellStyle name="40% - Accent3 2 11 5 3 4" xfId="16918"/>
    <cellStyle name="40% - Accent3 2 11 5 3 4 2" xfId="27585"/>
    <cellStyle name="40% - Accent3 2 11 5 3 4 2 2" xfId="45463"/>
    <cellStyle name="40% - Accent3 2 11 5 3 4 3" xfId="36526"/>
    <cellStyle name="40% - Accent3 2 11 5 3 5" xfId="20928"/>
    <cellStyle name="40% - Accent3 2 11 5 3 5 2" xfId="38806"/>
    <cellStyle name="40% - Accent3 2 11 5 3 6" xfId="29869"/>
    <cellStyle name="40% - Accent3 2 11 5 3 7" xfId="54003"/>
    <cellStyle name="40% - Accent3 2 11 5 4" xfId="11305"/>
    <cellStyle name="40% - Accent3 2 11 5 4 2" xfId="22404"/>
    <cellStyle name="40% - Accent3 2 11 5 4 2 2" xfId="40282"/>
    <cellStyle name="40% - Accent3 2 11 5 4 3" xfId="31345"/>
    <cellStyle name="40% - Accent3 2 11 5 4 4" xfId="47893"/>
    <cellStyle name="40% - Accent3 2 11 5 5" xfId="13731"/>
    <cellStyle name="40% - Accent3 2 11 5 5 2" xfId="24623"/>
    <cellStyle name="40% - Accent3 2 11 5 5 2 2" xfId="42501"/>
    <cellStyle name="40% - Accent3 2 11 5 5 3" xfId="33564"/>
    <cellStyle name="40% - Accent3 2 11 5 6" xfId="15952"/>
    <cellStyle name="40% - Accent3 2 11 5 6 2" xfId="26842"/>
    <cellStyle name="40% - Accent3 2 11 5 6 2 2" xfId="44720"/>
    <cellStyle name="40% - Accent3 2 11 5 6 3" xfId="35783"/>
    <cellStyle name="40% - Accent3 2 11 5 7" xfId="20185"/>
    <cellStyle name="40% - Accent3 2 11 5 7 2" xfId="38063"/>
    <cellStyle name="40% - Accent3 2 11 5 8" xfId="29114"/>
    <cellStyle name="40% - Accent3 2 11 5 9" xfId="47075"/>
    <cellStyle name="40% - Accent3 2 12" xfId="5828"/>
    <cellStyle name="40% - Accent3 2 13" xfId="5829"/>
    <cellStyle name="40% - Accent3 2 14" xfId="5830"/>
    <cellStyle name="40% - Accent3 2 15" xfId="5831"/>
    <cellStyle name="40% - Accent3 2 15 2" xfId="10561"/>
    <cellStyle name="40% - Accent3 2 15 2 2" xfId="12989"/>
    <cellStyle name="40% - Accent3 2 15 2 2 2" xfId="23881"/>
    <cellStyle name="40% - Accent3 2 15 2 2 2 2" xfId="41759"/>
    <cellStyle name="40% - Accent3 2 15 2 2 3" xfId="32822"/>
    <cellStyle name="40% - Accent3 2 15 2 2 4" xfId="56385"/>
    <cellStyle name="40% - Accent3 2 15 2 3" xfId="15208"/>
    <cellStyle name="40% - Accent3 2 15 2 3 2" xfId="26100"/>
    <cellStyle name="40% - Accent3 2 15 2 3 2 2" xfId="43978"/>
    <cellStyle name="40% - Accent3 2 15 2 3 3" xfId="35041"/>
    <cellStyle name="40% - Accent3 2 15 2 4" xfId="17652"/>
    <cellStyle name="40% - Accent3 2 15 2 4 2" xfId="28319"/>
    <cellStyle name="40% - Accent3 2 15 2 4 2 2" xfId="46197"/>
    <cellStyle name="40% - Accent3 2 15 2 4 3" xfId="37260"/>
    <cellStyle name="40% - Accent3 2 15 2 5" xfId="21662"/>
    <cellStyle name="40% - Accent3 2 15 2 5 2" xfId="39540"/>
    <cellStyle name="40% - Accent3 2 15 2 6" xfId="30603"/>
    <cellStyle name="40% - Accent3 2 15 2 7" xfId="51051"/>
    <cellStyle name="40% - Accent3 2 15 3" xfId="9828"/>
    <cellStyle name="40% - Accent3 2 15 3 2" xfId="12256"/>
    <cellStyle name="40% - Accent3 2 15 3 2 2" xfId="23148"/>
    <cellStyle name="40% - Accent3 2 15 3 2 2 2" xfId="41026"/>
    <cellStyle name="40% - Accent3 2 15 3 2 3" xfId="32089"/>
    <cellStyle name="40% - Accent3 2 15 3 3" xfId="14475"/>
    <cellStyle name="40% - Accent3 2 15 3 3 2" xfId="25367"/>
    <cellStyle name="40% - Accent3 2 15 3 3 2 2" xfId="43245"/>
    <cellStyle name="40% - Accent3 2 15 3 3 3" xfId="34308"/>
    <cellStyle name="40% - Accent3 2 15 3 4" xfId="16919"/>
    <cellStyle name="40% - Accent3 2 15 3 4 2" xfId="27586"/>
    <cellStyle name="40% - Accent3 2 15 3 4 2 2" xfId="45464"/>
    <cellStyle name="40% - Accent3 2 15 3 4 3" xfId="36527"/>
    <cellStyle name="40% - Accent3 2 15 3 5" xfId="20929"/>
    <cellStyle name="40% - Accent3 2 15 3 5 2" xfId="38807"/>
    <cellStyle name="40% - Accent3 2 15 3 6" xfId="29870"/>
    <cellStyle name="40% - Accent3 2 15 3 7" xfId="54004"/>
    <cellStyle name="40% - Accent3 2 15 4" xfId="11306"/>
    <cellStyle name="40% - Accent3 2 15 4 2" xfId="22405"/>
    <cellStyle name="40% - Accent3 2 15 4 2 2" xfId="40283"/>
    <cellStyle name="40% - Accent3 2 15 4 3" xfId="31346"/>
    <cellStyle name="40% - Accent3 2 15 4 4" xfId="47894"/>
    <cellStyle name="40% - Accent3 2 15 5" xfId="13732"/>
    <cellStyle name="40% - Accent3 2 15 5 2" xfId="24624"/>
    <cellStyle name="40% - Accent3 2 15 5 2 2" xfId="42502"/>
    <cellStyle name="40% - Accent3 2 15 5 3" xfId="33565"/>
    <cellStyle name="40% - Accent3 2 15 6" xfId="15953"/>
    <cellStyle name="40% - Accent3 2 15 6 2" xfId="26843"/>
    <cellStyle name="40% - Accent3 2 15 6 2 2" xfId="44721"/>
    <cellStyle name="40% - Accent3 2 15 6 3" xfId="35784"/>
    <cellStyle name="40% - Accent3 2 15 7" xfId="20186"/>
    <cellStyle name="40% - Accent3 2 15 7 2" xfId="38064"/>
    <cellStyle name="40% - Accent3 2 15 8" xfId="29115"/>
    <cellStyle name="40% - Accent3 2 15 9" xfId="47076"/>
    <cellStyle name="40% - Accent3 2 16" xfId="5832"/>
    <cellStyle name="40% - Accent3 2 17" xfId="5821"/>
    <cellStyle name="40% - Accent3 2 18" xfId="56779"/>
    <cellStyle name="40% - Accent3 2 2" xfId="275"/>
    <cellStyle name="40% - Accent3 2 2 10" xfId="10562"/>
    <cellStyle name="40% - Accent3 2 2 10 2" xfId="12990"/>
    <cellStyle name="40% - Accent3 2 2 10 2 2" xfId="23882"/>
    <cellStyle name="40% - Accent3 2 2 10 2 2 2" xfId="41760"/>
    <cellStyle name="40% - Accent3 2 2 10 2 3" xfId="32823"/>
    <cellStyle name="40% - Accent3 2 2 10 2 4" xfId="56386"/>
    <cellStyle name="40% - Accent3 2 2 10 3" xfId="15209"/>
    <cellStyle name="40% - Accent3 2 2 10 3 2" xfId="26101"/>
    <cellStyle name="40% - Accent3 2 2 10 3 2 2" xfId="43979"/>
    <cellStyle name="40% - Accent3 2 2 10 3 3" xfId="35042"/>
    <cellStyle name="40% - Accent3 2 2 10 4" xfId="17653"/>
    <cellStyle name="40% - Accent3 2 2 10 4 2" xfId="28320"/>
    <cellStyle name="40% - Accent3 2 2 10 4 2 2" xfId="46198"/>
    <cellStyle name="40% - Accent3 2 2 10 4 3" xfId="37261"/>
    <cellStyle name="40% - Accent3 2 2 10 5" xfId="21663"/>
    <cellStyle name="40% - Accent3 2 2 10 5 2" xfId="39541"/>
    <cellStyle name="40% - Accent3 2 2 10 6" xfId="30604"/>
    <cellStyle name="40% - Accent3 2 2 10 7" xfId="51052"/>
    <cellStyle name="40% - Accent3 2 2 11" xfId="9829"/>
    <cellStyle name="40% - Accent3 2 2 11 2" xfId="12257"/>
    <cellStyle name="40% - Accent3 2 2 11 2 2" xfId="23149"/>
    <cellStyle name="40% - Accent3 2 2 11 2 2 2" xfId="41027"/>
    <cellStyle name="40% - Accent3 2 2 11 2 3" xfId="32090"/>
    <cellStyle name="40% - Accent3 2 2 11 3" xfId="14476"/>
    <cellStyle name="40% - Accent3 2 2 11 3 2" xfId="25368"/>
    <cellStyle name="40% - Accent3 2 2 11 3 2 2" xfId="43246"/>
    <cellStyle name="40% - Accent3 2 2 11 3 3" xfId="34309"/>
    <cellStyle name="40% - Accent3 2 2 11 4" xfId="16920"/>
    <cellStyle name="40% - Accent3 2 2 11 4 2" xfId="27587"/>
    <cellStyle name="40% - Accent3 2 2 11 4 2 2" xfId="45465"/>
    <cellStyle name="40% - Accent3 2 2 11 4 3" xfId="36528"/>
    <cellStyle name="40% - Accent3 2 2 11 5" xfId="20930"/>
    <cellStyle name="40% - Accent3 2 2 11 5 2" xfId="38808"/>
    <cellStyle name="40% - Accent3 2 2 11 6" xfId="29871"/>
    <cellStyle name="40% - Accent3 2 2 11 7" xfId="54005"/>
    <cellStyle name="40% - Accent3 2 2 12" xfId="11307"/>
    <cellStyle name="40% - Accent3 2 2 12 2" xfId="22406"/>
    <cellStyle name="40% - Accent3 2 2 12 2 2" xfId="40284"/>
    <cellStyle name="40% - Accent3 2 2 12 3" xfId="31347"/>
    <cellStyle name="40% - Accent3 2 2 12 4" xfId="47895"/>
    <cellStyle name="40% - Accent3 2 2 13" xfId="13733"/>
    <cellStyle name="40% - Accent3 2 2 13 2" xfId="24625"/>
    <cellStyle name="40% - Accent3 2 2 13 2 2" xfId="42503"/>
    <cellStyle name="40% - Accent3 2 2 13 3" xfId="33566"/>
    <cellStyle name="40% - Accent3 2 2 13 4" xfId="56698"/>
    <cellStyle name="40% - Accent3 2 2 14" xfId="15954"/>
    <cellStyle name="40% - Accent3 2 2 14 2" xfId="26844"/>
    <cellStyle name="40% - Accent3 2 2 14 2 2" xfId="44722"/>
    <cellStyle name="40% - Accent3 2 2 14 3" xfId="35785"/>
    <cellStyle name="40% - Accent3 2 2 15" xfId="20187"/>
    <cellStyle name="40% - Accent3 2 2 15 2" xfId="38065"/>
    <cellStyle name="40% - Accent3 2 2 16" xfId="29116"/>
    <cellStyle name="40% - Accent3 2 2 17" xfId="47077"/>
    <cellStyle name="40% - Accent3 2 2 2" xfId="5833"/>
    <cellStyle name="40% - Accent3 2 2 2 2" xfId="10563"/>
    <cellStyle name="40% - Accent3 2 2 2 2 2" xfId="12991"/>
    <cellStyle name="40% - Accent3 2 2 2 2 2 2" xfId="23883"/>
    <cellStyle name="40% - Accent3 2 2 2 2 2 2 2" xfId="41761"/>
    <cellStyle name="40% - Accent3 2 2 2 2 2 3" xfId="32824"/>
    <cellStyle name="40% - Accent3 2 2 2 2 2 4" xfId="56387"/>
    <cellStyle name="40% - Accent3 2 2 2 2 3" xfId="15210"/>
    <cellStyle name="40% - Accent3 2 2 2 2 3 2" xfId="26102"/>
    <cellStyle name="40% - Accent3 2 2 2 2 3 2 2" xfId="43980"/>
    <cellStyle name="40% - Accent3 2 2 2 2 3 3" xfId="35043"/>
    <cellStyle name="40% - Accent3 2 2 2 2 4" xfId="17654"/>
    <cellStyle name="40% - Accent3 2 2 2 2 4 2" xfId="28321"/>
    <cellStyle name="40% - Accent3 2 2 2 2 4 2 2" xfId="46199"/>
    <cellStyle name="40% - Accent3 2 2 2 2 4 3" xfId="37262"/>
    <cellStyle name="40% - Accent3 2 2 2 2 5" xfId="21664"/>
    <cellStyle name="40% - Accent3 2 2 2 2 5 2" xfId="39542"/>
    <cellStyle name="40% - Accent3 2 2 2 2 6" xfId="30605"/>
    <cellStyle name="40% - Accent3 2 2 2 2 7" xfId="51053"/>
    <cellStyle name="40% - Accent3 2 2 2 3" xfId="9830"/>
    <cellStyle name="40% - Accent3 2 2 2 3 2" xfId="12258"/>
    <cellStyle name="40% - Accent3 2 2 2 3 2 2" xfId="23150"/>
    <cellStyle name="40% - Accent3 2 2 2 3 2 2 2" xfId="41028"/>
    <cellStyle name="40% - Accent3 2 2 2 3 2 3" xfId="32091"/>
    <cellStyle name="40% - Accent3 2 2 2 3 3" xfId="14477"/>
    <cellStyle name="40% - Accent3 2 2 2 3 3 2" xfId="25369"/>
    <cellStyle name="40% - Accent3 2 2 2 3 3 2 2" xfId="43247"/>
    <cellStyle name="40% - Accent3 2 2 2 3 3 3" xfId="34310"/>
    <cellStyle name="40% - Accent3 2 2 2 3 4" xfId="16921"/>
    <cellStyle name="40% - Accent3 2 2 2 3 4 2" xfId="27588"/>
    <cellStyle name="40% - Accent3 2 2 2 3 4 2 2" xfId="45466"/>
    <cellStyle name="40% - Accent3 2 2 2 3 4 3" xfId="36529"/>
    <cellStyle name="40% - Accent3 2 2 2 3 5" xfId="20931"/>
    <cellStyle name="40% - Accent3 2 2 2 3 5 2" xfId="38809"/>
    <cellStyle name="40% - Accent3 2 2 2 3 6" xfId="29872"/>
    <cellStyle name="40% - Accent3 2 2 2 3 7" xfId="54006"/>
    <cellStyle name="40% - Accent3 2 2 2 4" xfId="11308"/>
    <cellStyle name="40% - Accent3 2 2 2 4 2" xfId="22407"/>
    <cellStyle name="40% - Accent3 2 2 2 4 2 2" xfId="40285"/>
    <cellStyle name="40% - Accent3 2 2 2 4 3" xfId="31348"/>
    <cellStyle name="40% - Accent3 2 2 2 4 4" xfId="47896"/>
    <cellStyle name="40% - Accent3 2 2 2 5" xfId="13734"/>
    <cellStyle name="40% - Accent3 2 2 2 5 2" xfId="24626"/>
    <cellStyle name="40% - Accent3 2 2 2 5 2 2" xfId="42504"/>
    <cellStyle name="40% - Accent3 2 2 2 5 3" xfId="33567"/>
    <cellStyle name="40% - Accent3 2 2 2 6" xfId="15955"/>
    <cellStyle name="40% - Accent3 2 2 2 6 2" xfId="26845"/>
    <cellStyle name="40% - Accent3 2 2 2 6 2 2" xfId="44723"/>
    <cellStyle name="40% - Accent3 2 2 2 6 3" xfId="35786"/>
    <cellStyle name="40% - Accent3 2 2 2 7" xfId="20188"/>
    <cellStyle name="40% - Accent3 2 2 2 7 2" xfId="38066"/>
    <cellStyle name="40% - Accent3 2 2 2 8" xfId="29117"/>
    <cellStyle name="40% - Accent3 2 2 2 9" xfId="47078"/>
    <cellStyle name="40% - Accent3 2 2 3" xfId="5834"/>
    <cellStyle name="40% - Accent3 2 2 3 2" xfId="10564"/>
    <cellStyle name="40% - Accent3 2 2 3 2 2" xfId="12992"/>
    <cellStyle name="40% - Accent3 2 2 3 2 2 2" xfId="23884"/>
    <cellStyle name="40% - Accent3 2 2 3 2 2 2 2" xfId="41762"/>
    <cellStyle name="40% - Accent3 2 2 3 2 2 3" xfId="32825"/>
    <cellStyle name="40% - Accent3 2 2 3 2 2 4" xfId="56388"/>
    <cellStyle name="40% - Accent3 2 2 3 2 3" xfId="15211"/>
    <cellStyle name="40% - Accent3 2 2 3 2 3 2" xfId="26103"/>
    <cellStyle name="40% - Accent3 2 2 3 2 3 2 2" xfId="43981"/>
    <cellStyle name="40% - Accent3 2 2 3 2 3 3" xfId="35044"/>
    <cellStyle name="40% - Accent3 2 2 3 2 4" xfId="17655"/>
    <cellStyle name="40% - Accent3 2 2 3 2 4 2" xfId="28322"/>
    <cellStyle name="40% - Accent3 2 2 3 2 4 2 2" xfId="46200"/>
    <cellStyle name="40% - Accent3 2 2 3 2 4 3" xfId="37263"/>
    <cellStyle name="40% - Accent3 2 2 3 2 5" xfId="21665"/>
    <cellStyle name="40% - Accent3 2 2 3 2 5 2" xfId="39543"/>
    <cellStyle name="40% - Accent3 2 2 3 2 6" xfId="30606"/>
    <cellStyle name="40% - Accent3 2 2 3 2 7" xfId="51054"/>
    <cellStyle name="40% - Accent3 2 2 3 3" xfId="9831"/>
    <cellStyle name="40% - Accent3 2 2 3 3 2" xfId="12259"/>
    <cellStyle name="40% - Accent3 2 2 3 3 2 2" xfId="23151"/>
    <cellStyle name="40% - Accent3 2 2 3 3 2 2 2" xfId="41029"/>
    <cellStyle name="40% - Accent3 2 2 3 3 2 3" xfId="32092"/>
    <cellStyle name="40% - Accent3 2 2 3 3 3" xfId="14478"/>
    <cellStyle name="40% - Accent3 2 2 3 3 3 2" xfId="25370"/>
    <cellStyle name="40% - Accent3 2 2 3 3 3 2 2" xfId="43248"/>
    <cellStyle name="40% - Accent3 2 2 3 3 3 3" xfId="34311"/>
    <cellStyle name="40% - Accent3 2 2 3 3 4" xfId="16922"/>
    <cellStyle name="40% - Accent3 2 2 3 3 4 2" xfId="27589"/>
    <cellStyle name="40% - Accent3 2 2 3 3 4 2 2" xfId="45467"/>
    <cellStyle name="40% - Accent3 2 2 3 3 4 3" xfId="36530"/>
    <cellStyle name="40% - Accent3 2 2 3 3 5" xfId="20932"/>
    <cellStyle name="40% - Accent3 2 2 3 3 5 2" xfId="38810"/>
    <cellStyle name="40% - Accent3 2 2 3 3 6" xfId="29873"/>
    <cellStyle name="40% - Accent3 2 2 3 3 7" xfId="54007"/>
    <cellStyle name="40% - Accent3 2 2 3 4" xfId="11309"/>
    <cellStyle name="40% - Accent3 2 2 3 4 2" xfId="22408"/>
    <cellStyle name="40% - Accent3 2 2 3 4 2 2" xfId="40286"/>
    <cellStyle name="40% - Accent3 2 2 3 4 3" xfId="31349"/>
    <cellStyle name="40% - Accent3 2 2 3 4 4" xfId="47897"/>
    <cellStyle name="40% - Accent3 2 2 3 5" xfId="13735"/>
    <cellStyle name="40% - Accent3 2 2 3 5 2" xfId="24627"/>
    <cellStyle name="40% - Accent3 2 2 3 5 2 2" xfId="42505"/>
    <cellStyle name="40% - Accent3 2 2 3 5 3" xfId="33568"/>
    <cellStyle name="40% - Accent3 2 2 3 6" xfId="15956"/>
    <cellStyle name="40% - Accent3 2 2 3 6 2" xfId="26846"/>
    <cellStyle name="40% - Accent3 2 2 3 6 2 2" xfId="44724"/>
    <cellStyle name="40% - Accent3 2 2 3 6 3" xfId="35787"/>
    <cellStyle name="40% - Accent3 2 2 3 7" xfId="20189"/>
    <cellStyle name="40% - Accent3 2 2 3 7 2" xfId="38067"/>
    <cellStyle name="40% - Accent3 2 2 3 8" xfId="29118"/>
    <cellStyle name="40% - Accent3 2 2 3 9" xfId="47079"/>
    <cellStyle name="40% - Accent3 2 2 4" xfId="5835"/>
    <cellStyle name="40% - Accent3 2 2 4 2" xfId="10565"/>
    <cellStyle name="40% - Accent3 2 2 4 2 2" xfId="12993"/>
    <cellStyle name="40% - Accent3 2 2 4 2 2 2" xfId="23885"/>
    <cellStyle name="40% - Accent3 2 2 4 2 2 2 2" xfId="41763"/>
    <cellStyle name="40% - Accent3 2 2 4 2 2 3" xfId="32826"/>
    <cellStyle name="40% - Accent3 2 2 4 2 2 4" xfId="56389"/>
    <cellStyle name="40% - Accent3 2 2 4 2 3" xfId="15212"/>
    <cellStyle name="40% - Accent3 2 2 4 2 3 2" xfId="26104"/>
    <cellStyle name="40% - Accent3 2 2 4 2 3 2 2" xfId="43982"/>
    <cellStyle name="40% - Accent3 2 2 4 2 3 3" xfId="35045"/>
    <cellStyle name="40% - Accent3 2 2 4 2 4" xfId="17656"/>
    <cellStyle name="40% - Accent3 2 2 4 2 4 2" xfId="28323"/>
    <cellStyle name="40% - Accent3 2 2 4 2 4 2 2" xfId="46201"/>
    <cellStyle name="40% - Accent3 2 2 4 2 4 3" xfId="37264"/>
    <cellStyle name="40% - Accent3 2 2 4 2 5" xfId="21666"/>
    <cellStyle name="40% - Accent3 2 2 4 2 5 2" xfId="39544"/>
    <cellStyle name="40% - Accent3 2 2 4 2 6" xfId="30607"/>
    <cellStyle name="40% - Accent3 2 2 4 2 7" xfId="51055"/>
    <cellStyle name="40% - Accent3 2 2 4 3" xfId="9832"/>
    <cellStyle name="40% - Accent3 2 2 4 3 2" xfId="12260"/>
    <cellStyle name="40% - Accent3 2 2 4 3 2 2" xfId="23152"/>
    <cellStyle name="40% - Accent3 2 2 4 3 2 2 2" xfId="41030"/>
    <cellStyle name="40% - Accent3 2 2 4 3 2 3" xfId="32093"/>
    <cellStyle name="40% - Accent3 2 2 4 3 3" xfId="14479"/>
    <cellStyle name="40% - Accent3 2 2 4 3 3 2" xfId="25371"/>
    <cellStyle name="40% - Accent3 2 2 4 3 3 2 2" xfId="43249"/>
    <cellStyle name="40% - Accent3 2 2 4 3 3 3" xfId="34312"/>
    <cellStyle name="40% - Accent3 2 2 4 3 4" xfId="16923"/>
    <cellStyle name="40% - Accent3 2 2 4 3 4 2" xfId="27590"/>
    <cellStyle name="40% - Accent3 2 2 4 3 4 2 2" xfId="45468"/>
    <cellStyle name="40% - Accent3 2 2 4 3 4 3" xfId="36531"/>
    <cellStyle name="40% - Accent3 2 2 4 3 5" xfId="20933"/>
    <cellStyle name="40% - Accent3 2 2 4 3 5 2" xfId="38811"/>
    <cellStyle name="40% - Accent3 2 2 4 3 6" xfId="29874"/>
    <cellStyle name="40% - Accent3 2 2 4 3 7" xfId="54008"/>
    <cellStyle name="40% - Accent3 2 2 4 4" xfId="11310"/>
    <cellStyle name="40% - Accent3 2 2 4 4 2" xfId="22409"/>
    <cellStyle name="40% - Accent3 2 2 4 4 2 2" xfId="40287"/>
    <cellStyle name="40% - Accent3 2 2 4 4 3" xfId="31350"/>
    <cellStyle name="40% - Accent3 2 2 4 4 4" xfId="47898"/>
    <cellStyle name="40% - Accent3 2 2 4 5" xfId="13736"/>
    <cellStyle name="40% - Accent3 2 2 4 5 2" xfId="24628"/>
    <cellStyle name="40% - Accent3 2 2 4 5 2 2" xfId="42506"/>
    <cellStyle name="40% - Accent3 2 2 4 5 3" xfId="33569"/>
    <cellStyle name="40% - Accent3 2 2 4 6" xfId="15957"/>
    <cellStyle name="40% - Accent3 2 2 4 6 2" xfId="26847"/>
    <cellStyle name="40% - Accent3 2 2 4 6 2 2" xfId="44725"/>
    <cellStyle name="40% - Accent3 2 2 4 6 3" xfId="35788"/>
    <cellStyle name="40% - Accent3 2 2 4 7" xfId="20190"/>
    <cellStyle name="40% - Accent3 2 2 4 7 2" xfId="38068"/>
    <cellStyle name="40% - Accent3 2 2 4 8" xfId="29119"/>
    <cellStyle name="40% - Accent3 2 2 4 9" xfId="47080"/>
    <cellStyle name="40% - Accent3 2 2 5" xfId="5836"/>
    <cellStyle name="40% - Accent3 2 2 5 2" xfId="10566"/>
    <cellStyle name="40% - Accent3 2 2 5 2 2" xfId="12994"/>
    <cellStyle name="40% - Accent3 2 2 5 2 2 2" xfId="23886"/>
    <cellStyle name="40% - Accent3 2 2 5 2 2 2 2" xfId="41764"/>
    <cellStyle name="40% - Accent3 2 2 5 2 2 3" xfId="32827"/>
    <cellStyle name="40% - Accent3 2 2 5 2 2 4" xfId="56390"/>
    <cellStyle name="40% - Accent3 2 2 5 2 3" xfId="15213"/>
    <cellStyle name="40% - Accent3 2 2 5 2 3 2" xfId="26105"/>
    <cellStyle name="40% - Accent3 2 2 5 2 3 2 2" xfId="43983"/>
    <cellStyle name="40% - Accent3 2 2 5 2 3 3" xfId="35046"/>
    <cellStyle name="40% - Accent3 2 2 5 2 4" xfId="17657"/>
    <cellStyle name="40% - Accent3 2 2 5 2 4 2" xfId="28324"/>
    <cellStyle name="40% - Accent3 2 2 5 2 4 2 2" xfId="46202"/>
    <cellStyle name="40% - Accent3 2 2 5 2 4 3" xfId="37265"/>
    <cellStyle name="40% - Accent3 2 2 5 2 5" xfId="21667"/>
    <cellStyle name="40% - Accent3 2 2 5 2 5 2" xfId="39545"/>
    <cellStyle name="40% - Accent3 2 2 5 2 6" xfId="30608"/>
    <cellStyle name="40% - Accent3 2 2 5 2 7" xfId="51056"/>
    <cellStyle name="40% - Accent3 2 2 5 3" xfId="9833"/>
    <cellStyle name="40% - Accent3 2 2 5 3 2" xfId="12261"/>
    <cellStyle name="40% - Accent3 2 2 5 3 2 2" xfId="23153"/>
    <cellStyle name="40% - Accent3 2 2 5 3 2 2 2" xfId="41031"/>
    <cellStyle name="40% - Accent3 2 2 5 3 2 3" xfId="32094"/>
    <cellStyle name="40% - Accent3 2 2 5 3 3" xfId="14480"/>
    <cellStyle name="40% - Accent3 2 2 5 3 3 2" xfId="25372"/>
    <cellStyle name="40% - Accent3 2 2 5 3 3 2 2" xfId="43250"/>
    <cellStyle name="40% - Accent3 2 2 5 3 3 3" xfId="34313"/>
    <cellStyle name="40% - Accent3 2 2 5 3 4" xfId="16924"/>
    <cellStyle name="40% - Accent3 2 2 5 3 4 2" xfId="27591"/>
    <cellStyle name="40% - Accent3 2 2 5 3 4 2 2" xfId="45469"/>
    <cellStyle name="40% - Accent3 2 2 5 3 4 3" xfId="36532"/>
    <cellStyle name="40% - Accent3 2 2 5 3 5" xfId="20934"/>
    <cellStyle name="40% - Accent3 2 2 5 3 5 2" xfId="38812"/>
    <cellStyle name="40% - Accent3 2 2 5 3 6" xfId="29875"/>
    <cellStyle name="40% - Accent3 2 2 5 3 7" xfId="54009"/>
    <cellStyle name="40% - Accent3 2 2 5 4" xfId="11311"/>
    <cellStyle name="40% - Accent3 2 2 5 4 2" xfId="22410"/>
    <cellStyle name="40% - Accent3 2 2 5 4 2 2" xfId="40288"/>
    <cellStyle name="40% - Accent3 2 2 5 4 3" xfId="31351"/>
    <cellStyle name="40% - Accent3 2 2 5 4 4" xfId="47899"/>
    <cellStyle name="40% - Accent3 2 2 5 5" xfId="13737"/>
    <cellStyle name="40% - Accent3 2 2 5 5 2" xfId="24629"/>
    <cellStyle name="40% - Accent3 2 2 5 5 2 2" xfId="42507"/>
    <cellStyle name="40% - Accent3 2 2 5 5 3" xfId="33570"/>
    <cellStyle name="40% - Accent3 2 2 5 6" xfId="15958"/>
    <cellStyle name="40% - Accent3 2 2 5 6 2" xfId="26848"/>
    <cellStyle name="40% - Accent3 2 2 5 6 2 2" xfId="44726"/>
    <cellStyle name="40% - Accent3 2 2 5 6 3" xfId="35789"/>
    <cellStyle name="40% - Accent3 2 2 5 7" xfId="20191"/>
    <cellStyle name="40% - Accent3 2 2 5 7 2" xfId="38069"/>
    <cellStyle name="40% - Accent3 2 2 5 8" xfId="29120"/>
    <cellStyle name="40% - Accent3 2 2 5 9" xfId="47081"/>
    <cellStyle name="40% - Accent3 2 2 6" xfId="5837"/>
    <cellStyle name="40% - Accent3 2 2 6 2" xfId="10567"/>
    <cellStyle name="40% - Accent3 2 2 6 2 2" xfId="12995"/>
    <cellStyle name="40% - Accent3 2 2 6 2 2 2" xfId="23887"/>
    <cellStyle name="40% - Accent3 2 2 6 2 2 2 2" xfId="41765"/>
    <cellStyle name="40% - Accent3 2 2 6 2 2 3" xfId="32828"/>
    <cellStyle name="40% - Accent3 2 2 6 2 2 4" xfId="56391"/>
    <cellStyle name="40% - Accent3 2 2 6 2 3" xfId="15214"/>
    <cellStyle name="40% - Accent3 2 2 6 2 3 2" xfId="26106"/>
    <cellStyle name="40% - Accent3 2 2 6 2 3 2 2" xfId="43984"/>
    <cellStyle name="40% - Accent3 2 2 6 2 3 3" xfId="35047"/>
    <cellStyle name="40% - Accent3 2 2 6 2 4" xfId="17658"/>
    <cellStyle name="40% - Accent3 2 2 6 2 4 2" xfId="28325"/>
    <cellStyle name="40% - Accent3 2 2 6 2 4 2 2" xfId="46203"/>
    <cellStyle name="40% - Accent3 2 2 6 2 4 3" xfId="37266"/>
    <cellStyle name="40% - Accent3 2 2 6 2 5" xfId="21668"/>
    <cellStyle name="40% - Accent3 2 2 6 2 5 2" xfId="39546"/>
    <cellStyle name="40% - Accent3 2 2 6 2 6" xfId="30609"/>
    <cellStyle name="40% - Accent3 2 2 6 2 7" xfId="51057"/>
    <cellStyle name="40% - Accent3 2 2 6 3" xfId="9834"/>
    <cellStyle name="40% - Accent3 2 2 6 3 2" xfId="12262"/>
    <cellStyle name="40% - Accent3 2 2 6 3 2 2" xfId="23154"/>
    <cellStyle name="40% - Accent3 2 2 6 3 2 2 2" xfId="41032"/>
    <cellStyle name="40% - Accent3 2 2 6 3 2 3" xfId="32095"/>
    <cellStyle name="40% - Accent3 2 2 6 3 3" xfId="14481"/>
    <cellStyle name="40% - Accent3 2 2 6 3 3 2" xfId="25373"/>
    <cellStyle name="40% - Accent3 2 2 6 3 3 2 2" xfId="43251"/>
    <cellStyle name="40% - Accent3 2 2 6 3 3 3" xfId="34314"/>
    <cellStyle name="40% - Accent3 2 2 6 3 4" xfId="16925"/>
    <cellStyle name="40% - Accent3 2 2 6 3 4 2" xfId="27592"/>
    <cellStyle name="40% - Accent3 2 2 6 3 4 2 2" xfId="45470"/>
    <cellStyle name="40% - Accent3 2 2 6 3 4 3" xfId="36533"/>
    <cellStyle name="40% - Accent3 2 2 6 3 5" xfId="20935"/>
    <cellStyle name="40% - Accent3 2 2 6 3 5 2" xfId="38813"/>
    <cellStyle name="40% - Accent3 2 2 6 3 6" xfId="29876"/>
    <cellStyle name="40% - Accent3 2 2 6 3 7" xfId="54010"/>
    <cellStyle name="40% - Accent3 2 2 6 4" xfId="11312"/>
    <cellStyle name="40% - Accent3 2 2 6 4 2" xfId="22411"/>
    <cellStyle name="40% - Accent3 2 2 6 4 2 2" xfId="40289"/>
    <cellStyle name="40% - Accent3 2 2 6 4 3" xfId="31352"/>
    <cellStyle name="40% - Accent3 2 2 6 4 4" xfId="47900"/>
    <cellStyle name="40% - Accent3 2 2 6 5" xfId="13738"/>
    <cellStyle name="40% - Accent3 2 2 6 5 2" xfId="24630"/>
    <cellStyle name="40% - Accent3 2 2 6 5 2 2" xfId="42508"/>
    <cellStyle name="40% - Accent3 2 2 6 5 3" xfId="33571"/>
    <cellStyle name="40% - Accent3 2 2 6 6" xfId="15959"/>
    <cellStyle name="40% - Accent3 2 2 6 6 2" xfId="26849"/>
    <cellStyle name="40% - Accent3 2 2 6 6 2 2" xfId="44727"/>
    <cellStyle name="40% - Accent3 2 2 6 6 3" xfId="35790"/>
    <cellStyle name="40% - Accent3 2 2 6 7" xfId="20192"/>
    <cellStyle name="40% - Accent3 2 2 6 7 2" xfId="38070"/>
    <cellStyle name="40% - Accent3 2 2 6 8" xfId="29121"/>
    <cellStyle name="40% - Accent3 2 2 6 9" xfId="47082"/>
    <cellStyle name="40% - Accent3 2 2 7" xfId="5838"/>
    <cellStyle name="40% - Accent3 2 2 7 2" xfId="10568"/>
    <cellStyle name="40% - Accent3 2 2 7 2 2" xfId="12996"/>
    <cellStyle name="40% - Accent3 2 2 7 2 2 2" xfId="23888"/>
    <cellStyle name="40% - Accent3 2 2 7 2 2 2 2" xfId="41766"/>
    <cellStyle name="40% - Accent3 2 2 7 2 2 3" xfId="32829"/>
    <cellStyle name="40% - Accent3 2 2 7 2 2 4" xfId="56392"/>
    <cellStyle name="40% - Accent3 2 2 7 2 3" xfId="15215"/>
    <cellStyle name="40% - Accent3 2 2 7 2 3 2" xfId="26107"/>
    <cellStyle name="40% - Accent3 2 2 7 2 3 2 2" xfId="43985"/>
    <cellStyle name="40% - Accent3 2 2 7 2 3 3" xfId="35048"/>
    <cellStyle name="40% - Accent3 2 2 7 2 4" xfId="17659"/>
    <cellStyle name="40% - Accent3 2 2 7 2 4 2" xfId="28326"/>
    <cellStyle name="40% - Accent3 2 2 7 2 4 2 2" xfId="46204"/>
    <cellStyle name="40% - Accent3 2 2 7 2 4 3" xfId="37267"/>
    <cellStyle name="40% - Accent3 2 2 7 2 5" xfId="21669"/>
    <cellStyle name="40% - Accent3 2 2 7 2 5 2" xfId="39547"/>
    <cellStyle name="40% - Accent3 2 2 7 2 6" xfId="30610"/>
    <cellStyle name="40% - Accent3 2 2 7 2 7" xfId="51058"/>
    <cellStyle name="40% - Accent3 2 2 7 3" xfId="9835"/>
    <cellStyle name="40% - Accent3 2 2 7 3 2" xfId="12263"/>
    <cellStyle name="40% - Accent3 2 2 7 3 2 2" xfId="23155"/>
    <cellStyle name="40% - Accent3 2 2 7 3 2 2 2" xfId="41033"/>
    <cellStyle name="40% - Accent3 2 2 7 3 2 3" xfId="32096"/>
    <cellStyle name="40% - Accent3 2 2 7 3 3" xfId="14482"/>
    <cellStyle name="40% - Accent3 2 2 7 3 3 2" xfId="25374"/>
    <cellStyle name="40% - Accent3 2 2 7 3 3 2 2" xfId="43252"/>
    <cellStyle name="40% - Accent3 2 2 7 3 3 3" xfId="34315"/>
    <cellStyle name="40% - Accent3 2 2 7 3 4" xfId="16926"/>
    <cellStyle name="40% - Accent3 2 2 7 3 4 2" xfId="27593"/>
    <cellStyle name="40% - Accent3 2 2 7 3 4 2 2" xfId="45471"/>
    <cellStyle name="40% - Accent3 2 2 7 3 4 3" xfId="36534"/>
    <cellStyle name="40% - Accent3 2 2 7 3 5" xfId="20936"/>
    <cellStyle name="40% - Accent3 2 2 7 3 5 2" xfId="38814"/>
    <cellStyle name="40% - Accent3 2 2 7 3 6" xfId="29877"/>
    <cellStyle name="40% - Accent3 2 2 7 3 7" xfId="54011"/>
    <cellStyle name="40% - Accent3 2 2 7 4" xfId="11313"/>
    <cellStyle name="40% - Accent3 2 2 7 4 2" xfId="22412"/>
    <cellStyle name="40% - Accent3 2 2 7 4 2 2" xfId="40290"/>
    <cellStyle name="40% - Accent3 2 2 7 4 3" xfId="31353"/>
    <cellStyle name="40% - Accent3 2 2 7 4 4" xfId="47901"/>
    <cellStyle name="40% - Accent3 2 2 7 5" xfId="13739"/>
    <cellStyle name="40% - Accent3 2 2 7 5 2" xfId="24631"/>
    <cellStyle name="40% - Accent3 2 2 7 5 2 2" xfId="42509"/>
    <cellStyle name="40% - Accent3 2 2 7 5 3" xfId="33572"/>
    <cellStyle name="40% - Accent3 2 2 7 6" xfId="15960"/>
    <cellStyle name="40% - Accent3 2 2 7 6 2" xfId="26850"/>
    <cellStyle name="40% - Accent3 2 2 7 6 2 2" xfId="44728"/>
    <cellStyle name="40% - Accent3 2 2 7 6 3" xfId="35791"/>
    <cellStyle name="40% - Accent3 2 2 7 7" xfId="20193"/>
    <cellStyle name="40% - Accent3 2 2 7 7 2" xfId="38071"/>
    <cellStyle name="40% - Accent3 2 2 7 8" xfId="29122"/>
    <cellStyle name="40% - Accent3 2 2 7 9" xfId="47083"/>
    <cellStyle name="40% - Accent3 2 2 8" xfId="5839"/>
    <cellStyle name="40% - Accent3 2 2 8 2" xfId="10569"/>
    <cellStyle name="40% - Accent3 2 2 8 2 2" xfId="12997"/>
    <cellStyle name="40% - Accent3 2 2 8 2 2 2" xfId="23889"/>
    <cellStyle name="40% - Accent3 2 2 8 2 2 2 2" xfId="41767"/>
    <cellStyle name="40% - Accent3 2 2 8 2 2 3" xfId="32830"/>
    <cellStyle name="40% - Accent3 2 2 8 2 2 4" xfId="56393"/>
    <cellStyle name="40% - Accent3 2 2 8 2 3" xfId="15216"/>
    <cellStyle name="40% - Accent3 2 2 8 2 3 2" xfId="26108"/>
    <cellStyle name="40% - Accent3 2 2 8 2 3 2 2" xfId="43986"/>
    <cellStyle name="40% - Accent3 2 2 8 2 3 3" xfId="35049"/>
    <cellStyle name="40% - Accent3 2 2 8 2 4" xfId="17660"/>
    <cellStyle name="40% - Accent3 2 2 8 2 4 2" xfId="28327"/>
    <cellStyle name="40% - Accent3 2 2 8 2 4 2 2" xfId="46205"/>
    <cellStyle name="40% - Accent3 2 2 8 2 4 3" xfId="37268"/>
    <cellStyle name="40% - Accent3 2 2 8 2 5" xfId="21670"/>
    <cellStyle name="40% - Accent3 2 2 8 2 5 2" xfId="39548"/>
    <cellStyle name="40% - Accent3 2 2 8 2 6" xfId="30611"/>
    <cellStyle name="40% - Accent3 2 2 8 2 7" xfId="51059"/>
    <cellStyle name="40% - Accent3 2 2 8 3" xfId="9836"/>
    <cellStyle name="40% - Accent3 2 2 8 3 2" xfId="12264"/>
    <cellStyle name="40% - Accent3 2 2 8 3 2 2" xfId="23156"/>
    <cellStyle name="40% - Accent3 2 2 8 3 2 2 2" xfId="41034"/>
    <cellStyle name="40% - Accent3 2 2 8 3 2 3" xfId="32097"/>
    <cellStyle name="40% - Accent3 2 2 8 3 3" xfId="14483"/>
    <cellStyle name="40% - Accent3 2 2 8 3 3 2" xfId="25375"/>
    <cellStyle name="40% - Accent3 2 2 8 3 3 2 2" xfId="43253"/>
    <cellStyle name="40% - Accent3 2 2 8 3 3 3" xfId="34316"/>
    <cellStyle name="40% - Accent3 2 2 8 3 4" xfId="16927"/>
    <cellStyle name="40% - Accent3 2 2 8 3 4 2" xfId="27594"/>
    <cellStyle name="40% - Accent3 2 2 8 3 4 2 2" xfId="45472"/>
    <cellStyle name="40% - Accent3 2 2 8 3 4 3" xfId="36535"/>
    <cellStyle name="40% - Accent3 2 2 8 3 5" xfId="20937"/>
    <cellStyle name="40% - Accent3 2 2 8 3 5 2" xfId="38815"/>
    <cellStyle name="40% - Accent3 2 2 8 3 6" xfId="29878"/>
    <cellStyle name="40% - Accent3 2 2 8 3 7" xfId="54012"/>
    <cellStyle name="40% - Accent3 2 2 8 4" xfId="11314"/>
    <cellStyle name="40% - Accent3 2 2 8 4 2" xfId="22413"/>
    <cellStyle name="40% - Accent3 2 2 8 4 2 2" xfId="40291"/>
    <cellStyle name="40% - Accent3 2 2 8 4 3" xfId="31354"/>
    <cellStyle name="40% - Accent3 2 2 8 4 4" xfId="47902"/>
    <cellStyle name="40% - Accent3 2 2 8 5" xfId="13740"/>
    <cellStyle name="40% - Accent3 2 2 8 5 2" xfId="24632"/>
    <cellStyle name="40% - Accent3 2 2 8 5 2 2" xfId="42510"/>
    <cellStyle name="40% - Accent3 2 2 8 5 3" xfId="33573"/>
    <cellStyle name="40% - Accent3 2 2 8 6" xfId="15961"/>
    <cellStyle name="40% - Accent3 2 2 8 6 2" xfId="26851"/>
    <cellStyle name="40% - Accent3 2 2 8 6 2 2" xfId="44729"/>
    <cellStyle name="40% - Accent3 2 2 8 6 3" xfId="35792"/>
    <cellStyle name="40% - Accent3 2 2 8 7" xfId="20194"/>
    <cellStyle name="40% - Accent3 2 2 8 7 2" xfId="38072"/>
    <cellStyle name="40% - Accent3 2 2 8 8" xfId="29123"/>
    <cellStyle name="40% - Accent3 2 2 8 9" xfId="47084"/>
    <cellStyle name="40% - Accent3 2 2 9" xfId="5840"/>
    <cellStyle name="40% - Accent3 2 2 9 2" xfId="10570"/>
    <cellStyle name="40% - Accent3 2 2 9 2 2" xfId="12998"/>
    <cellStyle name="40% - Accent3 2 2 9 2 2 2" xfId="23890"/>
    <cellStyle name="40% - Accent3 2 2 9 2 2 2 2" xfId="41768"/>
    <cellStyle name="40% - Accent3 2 2 9 2 2 3" xfId="32831"/>
    <cellStyle name="40% - Accent3 2 2 9 2 2 4" xfId="56394"/>
    <cellStyle name="40% - Accent3 2 2 9 2 3" xfId="15217"/>
    <cellStyle name="40% - Accent3 2 2 9 2 3 2" xfId="26109"/>
    <cellStyle name="40% - Accent3 2 2 9 2 3 2 2" xfId="43987"/>
    <cellStyle name="40% - Accent3 2 2 9 2 3 3" xfId="35050"/>
    <cellStyle name="40% - Accent3 2 2 9 2 4" xfId="17661"/>
    <cellStyle name="40% - Accent3 2 2 9 2 4 2" xfId="28328"/>
    <cellStyle name="40% - Accent3 2 2 9 2 4 2 2" xfId="46206"/>
    <cellStyle name="40% - Accent3 2 2 9 2 4 3" xfId="37269"/>
    <cellStyle name="40% - Accent3 2 2 9 2 5" xfId="21671"/>
    <cellStyle name="40% - Accent3 2 2 9 2 5 2" xfId="39549"/>
    <cellStyle name="40% - Accent3 2 2 9 2 6" xfId="30612"/>
    <cellStyle name="40% - Accent3 2 2 9 2 7" xfId="51060"/>
    <cellStyle name="40% - Accent3 2 2 9 3" xfId="9837"/>
    <cellStyle name="40% - Accent3 2 2 9 3 2" xfId="12265"/>
    <cellStyle name="40% - Accent3 2 2 9 3 2 2" xfId="23157"/>
    <cellStyle name="40% - Accent3 2 2 9 3 2 2 2" xfId="41035"/>
    <cellStyle name="40% - Accent3 2 2 9 3 2 3" xfId="32098"/>
    <cellStyle name="40% - Accent3 2 2 9 3 3" xfId="14484"/>
    <cellStyle name="40% - Accent3 2 2 9 3 3 2" xfId="25376"/>
    <cellStyle name="40% - Accent3 2 2 9 3 3 2 2" xfId="43254"/>
    <cellStyle name="40% - Accent3 2 2 9 3 3 3" xfId="34317"/>
    <cellStyle name="40% - Accent3 2 2 9 3 4" xfId="16928"/>
    <cellStyle name="40% - Accent3 2 2 9 3 4 2" xfId="27595"/>
    <cellStyle name="40% - Accent3 2 2 9 3 4 2 2" xfId="45473"/>
    <cellStyle name="40% - Accent3 2 2 9 3 4 3" xfId="36536"/>
    <cellStyle name="40% - Accent3 2 2 9 3 5" xfId="20938"/>
    <cellStyle name="40% - Accent3 2 2 9 3 5 2" xfId="38816"/>
    <cellStyle name="40% - Accent3 2 2 9 3 6" xfId="29879"/>
    <cellStyle name="40% - Accent3 2 2 9 3 7" xfId="54013"/>
    <cellStyle name="40% - Accent3 2 2 9 4" xfId="11315"/>
    <cellStyle name="40% - Accent3 2 2 9 4 2" xfId="22414"/>
    <cellStyle name="40% - Accent3 2 2 9 4 2 2" xfId="40292"/>
    <cellStyle name="40% - Accent3 2 2 9 4 3" xfId="31355"/>
    <cellStyle name="40% - Accent3 2 2 9 4 4" xfId="47903"/>
    <cellStyle name="40% - Accent3 2 2 9 5" xfId="13741"/>
    <cellStyle name="40% - Accent3 2 2 9 5 2" xfId="24633"/>
    <cellStyle name="40% - Accent3 2 2 9 5 2 2" xfId="42511"/>
    <cellStyle name="40% - Accent3 2 2 9 5 3" xfId="33574"/>
    <cellStyle name="40% - Accent3 2 2 9 6" xfId="15962"/>
    <cellStyle name="40% - Accent3 2 2 9 6 2" xfId="26852"/>
    <cellStyle name="40% - Accent3 2 2 9 6 2 2" xfId="44730"/>
    <cellStyle name="40% - Accent3 2 2 9 6 3" xfId="35793"/>
    <cellStyle name="40% - Accent3 2 2 9 7" xfId="20195"/>
    <cellStyle name="40% - Accent3 2 2 9 7 2" xfId="38073"/>
    <cellStyle name="40% - Accent3 2 2 9 8" xfId="29124"/>
    <cellStyle name="40% - Accent3 2 2 9 9" xfId="47085"/>
    <cellStyle name="40% - Accent3 2 3" xfId="5841"/>
    <cellStyle name="40% - Accent3 2 3 10" xfId="10571"/>
    <cellStyle name="40% - Accent3 2 3 10 2" xfId="12999"/>
    <cellStyle name="40% - Accent3 2 3 10 2 2" xfId="23891"/>
    <cellStyle name="40% - Accent3 2 3 10 2 2 2" xfId="41769"/>
    <cellStyle name="40% - Accent3 2 3 10 2 3" xfId="32832"/>
    <cellStyle name="40% - Accent3 2 3 10 2 4" xfId="56395"/>
    <cellStyle name="40% - Accent3 2 3 10 3" xfId="15218"/>
    <cellStyle name="40% - Accent3 2 3 10 3 2" xfId="26110"/>
    <cellStyle name="40% - Accent3 2 3 10 3 2 2" xfId="43988"/>
    <cellStyle name="40% - Accent3 2 3 10 3 3" xfId="35051"/>
    <cellStyle name="40% - Accent3 2 3 10 4" xfId="17662"/>
    <cellStyle name="40% - Accent3 2 3 10 4 2" xfId="28329"/>
    <cellStyle name="40% - Accent3 2 3 10 4 2 2" xfId="46207"/>
    <cellStyle name="40% - Accent3 2 3 10 4 3" xfId="37270"/>
    <cellStyle name="40% - Accent3 2 3 10 5" xfId="21672"/>
    <cellStyle name="40% - Accent3 2 3 10 5 2" xfId="39550"/>
    <cellStyle name="40% - Accent3 2 3 10 6" xfId="30613"/>
    <cellStyle name="40% - Accent3 2 3 10 7" xfId="51061"/>
    <cellStyle name="40% - Accent3 2 3 11" xfId="9838"/>
    <cellStyle name="40% - Accent3 2 3 11 2" xfId="12266"/>
    <cellStyle name="40% - Accent3 2 3 11 2 2" xfId="23158"/>
    <cellStyle name="40% - Accent3 2 3 11 2 2 2" xfId="41036"/>
    <cellStyle name="40% - Accent3 2 3 11 2 3" xfId="32099"/>
    <cellStyle name="40% - Accent3 2 3 11 3" xfId="14485"/>
    <cellStyle name="40% - Accent3 2 3 11 3 2" xfId="25377"/>
    <cellStyle name="40% - Accent3 2 3 11 3 2 2" xfId="43255"/>
    <cellStyle name="40% - Accent3 2 3 11 3 3" xfId="34318"/>
    <cellStyle name="40% - Accent3 2 3 11 4" xfId="16929"/>
    <cellStyle name="40% - Accent3 2 3 11 4 2" xfId="27596"/>
    <cellStyle name="40% - Accent3 2 3 11 4 2 2" xfId="45474"/>
    <cellStyle name="40% - Accent3 2 3 11 4 3" xfId="36537"/>
    <cellStyle name="40% - Accent3 2 3 11 5" xfId="20939"/>
    <cellStyle name="40% - Accent3 2 3 11 5 2" xfId="38817"/>
    <cellStyle name="40% - Accent3 2 3 11 6" xfId="29880"/>
    <cellStyle name="40% - Accent3 2 3 11 7" xfId="54014"/>
    <cellStyle name="40% - Accent3 2 3 12" xfId="11316"/>
    <cellStyle name="40% - Accent3 2 3 12 2" xfId="22415"/>
    <cellStyle name="40% - Accent3 2 3 12 2 2" xfId="40293"/>
    <cellStyle name="40% - Accent3 2 3 12 3" xfId="31356"/>
    <cellStyle name="40% - Accent3 2 3 12 4" xfId="47904"/>
    <cellStyle name="40% - Accent3 2 3 13" xfId="13742"/>
    <cellStyle name="40% - Accent3 2 3 13 2" xfId="24634"/>
    <cellStyle name="40% - Accent3 2 3 13 2 2" xfId="42512"/>
    <cellStyle name="40% - Accent3 2 3 13 3" xfId="33575"/>
    <cellStyle name="40% - Accent3 2 3 14" xfId="15963"/>
    <cellStyle name="40% - Accent3 2 3 14 2" xfId="26853"/>
    <cellStyle name="40% - Accent3 2 3 14 2 2" xfId="44731"/>
    <cellStyle name="40% - Accent3 2 3 14 3" xfId="35794"/>
    <cellStyle name="40% - Accent3 2 3 15" xfId="20196"/>
    <cellStyle name="40% - Accent3 2 3 15 2" xfId="38074"/>
    <cellStyle name="40% - Accent3 2 3 16" xfId="29125"/>
    <cellStyle name="40% - Accent3 2 3 17" xfId="47086"/>
    <cellStyle name="40% - Accent3 2 3 2" xfId="5842"/>
    <cellStyle name="40% - Accent3 2 3 2 2" xfId="10572"/>
    <cellStyle name="40% - Accent3 2 3 2 2 2" xfId="13000"/>
    <cellStyle name="40% - Accent3 2 3 2 2 2 2" xfId="23892"/>
    <cellStyle name="40% - Accent3 2 3 2 2 2 2 2" xfId="41770"/>
    <cellStyle name="40% - Accent3 2 3 2 2 2 3" xfId="32833"/>
    <cellStyle name="40% - Accent3 2 3 2 2 2 4" xfId="56396"/>
    <cellStyle name="40% - Accent3 2 3 2 2 3" xfId="15219"/>
    <cellStyle name="40% - Accent3 2 3 2 2 3 2" xfId="26111"/>
    <cellStyle name="40% - Accent3 2 3 2 2 3 2 2" xfId="43989"/>
    <cellStyle name="40% - Accent3 2 3 2 2 3 3" xfId="35052"/>
    <cellStyle name="40% - Accent3 2 3 2 2 4" xfId="17663"/>
    <cellStyle name="40% - Accent3 2 3 2 2 4 2" xfId="28330"/>
    <cellStyle name="40% - Accent3 2 3 2 2 4 2 2" xfId="46208"/>
    <cellStyle name="40% - Accent3 2 3 2 2 4 3" xfId="37271"/>
    <cellStyle name="40% - Accent3 2 3 2 2 5" xfId="21673"/>
    <cellStyle name="40% - Accent3 2 3 2 2 5 2" xfId="39551"/>
    <cellStyle name="40% - Accent3 2 3 2 2 6" xfId="30614"/>
    <cellStyle name="40% - Accent3 2 3 2 2 7" xfId="51062"/>
    <cellStyle name="40% - Accent3 2 3 2 3" xfId="9839"/>
    <cellStyle name="40% - Accent3 2 3 2 3 2" xfId="12267"/>
    <cellStyle name="40% - Accent3 2 3 2 3 2 2" xfId="23159"/>
    <cellStyle name="40% - Accent3 2 3 2 3 2 2 2" xfId="41037"/>
    <cellStyle name="40% - Accent3 2 3 2 3 2 3" xfId="32100"/>
    <cellStyle name="40% - Accent3 2 3 2 3 3" xfId="14486"/>
    <cellStyle name="40% - Accent3 2 3 2 3 3 2" xfId="25378"/>
    <cellStyle name="40% - Accent3 2 3 2 3 3 2 2" xfId="43256"/>
    <cellStyle name="40% - Accent3 2 3 2 3 3 3" xfId="34319"/>
    <cellStyle name="40% - Accent3 2 3 2 3 4" xfId="16930"/>
    <cellStyle name="40% - Accent3 2 3 2 3 4 2" xfId="27597"/>
    <cellStyle name="40% - Accent3 2 3 2 3 4 2 2" xfId="45475"/>
    <cellStyle name="40% - Accent3 2 3 2 3 4 3" xfId="36538"/>
    <cellStyle name="40% - Accent3 2 3 2 3 5" xfId="20940"/>
    <cellStyle name="40% - Accent3 2 3 2 3 5 2" xfId="38818"/>
    <cellStyle name="40% - Accent3 2 3 2 3 6" xfId="29881"/>
    <cellStyle name="40% - Accent3 2 3 2 3 7" xfId="54015"/>
    <cellStyle name="40% - Accent3 2 3 2 4" xfId="11317"/>
    <cellStyle name="40% - Accent3 2 3 2 4 2" xfId="22416"/>
    <cellStyle name="40% - Accent3 2 3 2 4 2 2" xfId="40294"/>
    <cellStyle name="40% - Accent3 2 3 2 4 3" xfId="31357"/>
    <cellStyle name="40% - Accent3 2 3 2 4 4" xfId="47905"/>
    <cellStyle name="40% - Accent3 2 3 2 5" xfId="13743"/>
    <cellStyle name="40% - Accent3 2 3 2 5 2" xfId="24635"/>
    <cellStyle name="40% - Accent3 2 3 2 5 2 2" xfId="42513"/>
    <cellStyle name="40% - Accent3 2 3 2 5 3" xfId="33576"/>
    <cellStyle name="40% - Accent3 2 3 2 6" xfId="15964"/>
    <cellStyle name="40% - Accent3 2 3 2 6 2" xfId="26854"/>
    <cellStyle name="40% - Accent3 2 3 2 6 2 2" xfId="44732"/>
    <cellStyle name="40% - Accent3 2 3 2 6 3" xfId="35795"/>
    <cellStyle name="40% - Accent3 2 3 2 7" xfId="20197"/>
    <cellStyle name="40% - Accent3 2 3 2 7 2" xfId="38075"/>
    <cellStyle name="40% - Accent3 2 3 2 8" xfId="29126"/>
    <cellStyle name="40% - Accent3 2 3 2 9" xfId="47087"/>
    <cellStyle name="40% - Accent3 2 3 3" xfId="5843"/>
    <cellStyle name="40% - Accent3 2 3 3 2" xfId="10573"/>
    <cellStyle name="40% - Accent3 2 3 3 2 2" xfId="13001"/>
    <cellStyle name="40% - Accent3 2 3 3 2 2 2" xfId="23893"/>
    <cellStyle name="40% - Accent3 2 3 3 2 2 2 2" xfId="41771"/>
    <cellStyle name="40% - Accent3 2 3 3 2 2 3" xfId="32834"/>
    <cellStyle name="40% - Accent3 2 3 3 2 2 4" xfId="56397"/>
    <cellStyle name="40% - Accent3 2 3 3 2 3" xfId="15220"/>
    <cellStyle name="40% - Accent3 2 3 3 2 3 2" xfId="26112"/>
    <cellStyle name="40% - Accent3 2 3 3 2 3 2 2" xfId="43990"/>
    <cellStyle name="40% - Accent3 2 3 3 2 3 3" xfId="35053"/>
    <cellStyle name="40% - Accent3 2 3 3 2 4" xfId="17664"/>
    <cellStyle name="40% - Accent3 2 3 3 2 4 2" xfId="28331"/>
    <cellStyle name="40% - Accent3 2 3 3 2 4 2 2" xfId="46209"/>
    <cellStyle name="40% - Accent3 2 3 3 2 4 3" xfId="37272"/>
    <cellStyle name="40% - Accent3 2 3 3 2 5" xfId="21674"/>
    <cellStyle name="40% - Accent3 2 3 3 2 5 2" xfId="39552"/>
    <cellStyle name="40% - Accent3 2 3 3 2 6" xfId="30615"/>
    <cellStyle name="40% - Accent3 2 3 3 2 7" xfId="51063"/>
    <cellStyle name="40% - Accent3 2 3 3 3" xfId="9840"/>
    <cellStyle name="40% - Accent3 2 3 3 3 2" xfId="12268"/>
    <cellStyle name="40% - Accent3 2 3 3 3 2 2" xfId="23160"/>
    <cellStyle name="40% - Accent3 2 3 3 3 2 2 2" xfId="41038"/>
    <cellStyle name="40% - Accent3 2 3 3 3 2 3" xfId="32101"/>
    <cellStyle name="40% - Accent3 2 3 3 3 3" xfId="14487"/>
    <cellStyle name="40% - Accent3 2 3 3 3 3 2" xfId="25379"/>
    <cellStyle name="40% - Accent3 2 3 3 3 3 2 2" xfId="43257"/>
    <cellStyle name="40% - Accent3 2 3 3 3 3 3" xfId="34320"/>
    <cellStyle name="40% - Accent3 2 3 3 3 4" xfId="16931"/>
    <cellStyle name="40% - Accent3 2 3 3 3 4 2" xfId="27598"/>
    <cellStyle name="40% - Accent3 2 3 3 3 4 2 2" xfId="45476"/>
    <cellStyle name="40% - Accent3 2 3 3 3 4 3" xfId="36539"/>
    <cellStyle name="40% - Accent3 2 3 3 3 5" xfId="20941"/>
    <cellStyle name="40% - Accent3 2 3 3 3 5 2" xfId="38819"/>
    <cellStyle name="40% - Accent3 2 3 3 3 6" xfId="29882"/>
    <cellStyle name="40% - Accent3 2 3 3 3 7" xfId="54016"/>
    <cellStyle name="40% - Accent3 2 3 3 4" xfId="11318"/>
    <cellStyle name="40% - Accent3 2 3 3 4 2" xfId="22417"/>
    <cellStyle name="40% - Accent3 2 3 3 4 2 2" xfId="40295"/>
    <cellStyle name="40% - Accent3 2 3 3 4 3" xfId="31358"/>
    <cellStyle name="40% - Accent3 2 3 3 4 4" xfId="47906"/>
    <cellStyle name="40% - Accent3 2 3 3 5" xfId="13744"/>
    <cellStyle name="40% - Accent3 2 3 3 5 2" xfId="24636"/>
    <cellStyle name="40% - Accent3 2 3 3 5 2 2" xfId="42514"/>
    <cellStyle name="40% - Accent3 2 3 3 5 3" xfId="33577"/>
    <cellStyle name="40% - Accent3 2 3 3 6" xfId="15965"/>
    <cellStyle name="40% - Accent3 2 3 3 6 2" xfId="26855"/>
    <cellStyle name="40% - Accent3 2 3 3 6 2 2" xfId="44733"/>
    <cellStyle name="40% - Accent3 2 3 3 6 3" xfId="35796"/>
    <cellStyle name="40% - Accent3 2 3 3 7" xfId="20198"/>
    <cellStyle name="40% - Accent3 2 3 3 7 2" xfId="38076"/>
    <cellStyle name="40% - Accent3 2 3 3 8" xfId="29127"/>
    <cellStyle name="40% - Accent3 2 3 3 9" xfId="47088"/>
    <cellStyle name="40% - Accent3 2 3 4" xfId="5844"/>
    <cellStyle name="40% - Accent3 2 3 4 2" xfId="10574"/>
    <cellStyle name="40% - Accent3 2 3 4 2 2" xfId="13002"/>
    <cellStyle name="40% - Accent3 2 3 4 2 2 2" xfId="23894"/>
    <cellStyle name="40% - Accent3 2 3 4 2 2 2 2" xfId="41772"/>
    <cellStyle name="40% - Accent3 2 3 4 2 2 3" xfId="32835"/>
    <cellStyle name="40% - Accent3 2 3 4 2 2 4" xfId="56398"/>
    <cellStyle name="40% - Accent3 2 3 4 2 3" xfId="15221"/>
    <cellStyle name="40% - Accent3 2 3 4 2 3 2" xfId="26113"/>
    <cellStyle name="40% - Accent3 2 3 4 2 3 2 2" xfId="43991"/>
    <cellStyle name="40% - Accent3 2 3 4 2 3 3" xfId="35054"/>
    <cellStyle name="40% - Accent3 2 3 4 2 4" xfId="17665"/>
    <cellStyle name="40% - Accent3 2 3 4 2 4 2" xfId="28332"/>
    <cellStyle name="40% - Accent3 2 3 4 2 4 2 2" xfId="46210"/>
    <cellStyle name="40% - Accent3 2 3 4 2 4 3" xfId="37273"/>
    <cellStyle name="40% - Accent3 2 3 4 2 5" xfId="21675"/>
    <cellStyle name="40% - Accent3 2 3 4 2 5 2" xfId="39553"/>
    <cellStyle name="40% - Accent3 2 3 4 2 6" xfId="30616"/>
    <cellStyle name="40% - Accent3 2 3 4 2 7" xfId="51064"/>
    <cellStyle name="40% - Accent3 2 3 4 3" xfId="9841"/>
    <cellStyle name="40% - Accent3 2 3 4 3 2" xfId="12269"/>
    <cellStyle name="40% - Accent3 2 3 4 3 2 2" xfId="23161"/>
    <cellStyle name="40% - Accent3 2 3 4 3 2 2 2" xfId="41039"/>
    <cellStyle name="40% - Accent3 2 3 4 3 2 3" xfId="32102"/>
    <cellStyle name="40% - Accent3 2 3 4 3 3" xfId="14488"/>
    <cellStyle name="40% - Accent3 2 3 4 3 3 2" xfId="25380"/>
    <cellStyle name="40% - Accent3 2 3 4 3 3 2 2" xfId="43258"/>
    <cellStyle name="40% - Accent3 2 3 4 3 3 3" xfId="34321"/>
    <cellStyle name="40% - Accent3 2 3 4 3 4" xfId="16932"/>
    <cellStyle name="40% - Accent3 2 3 4 3 4 2" xfId="27599"/>
    <cellStyle name="40% - Accent3 2 3 4 3 4 2 2" xfId="45477"/>
    <cellStyle name="40% - Accent3 2 3 4 3 4 3" xfId="36540"/>
    <cellStyle name="40% - Accent3 2 3 4 3 5" xfId="20942"/>
    <cellStyle name="40% - Accent3 2 3 4 3 5 2" xfId="38820"/>
    <cellStyle name="40% - Accent3 2 3 4 3 6" xfId="29883"/>
    <cellStyle name="40% - Accent3 2 3 4 3 7" xfId="54017"/>
    <cellStyle name="40% - Accent3 2 3 4 4" xfId="11319"/>
    <cellStyle name="40% - Accent3 2 3 4 4 2" xfId="22418"/>
    <cellStyle name="40% - Accent3 2 3 4 4 2 2" xfId="40296"/>
    <cellStyle name="40% - Accent3 2 3 4 4 3" xfId="31359"/>
    <cellStyle name="40% - Accent3 2 3 4 4 4" xfId="47907"/>
    <cellStyle name="40% - Accent3 2 3 4 5" xfId="13745"/>
    <cellStyle name="40% - Accent3 2 3 4 5 2" xfId="24637"/>
    <cellStyle name="40% - Accent3 2 3 4 5 2 2" xfId="42515"/>
    <cellStyle name="40% - Accent3 2 3 4 5 3" xfId="33578"/>
    <cellStyle name="40% - Accent3 2 3 4 6" xfId="15966"/>
    <cellStyle name="40% - Accent3 2 3 4 6 2" xfId="26856"/>
    <cellStyle name="40% - Accent3 2 3 4 6 2 2" xfId="44734"/>
    <cellStyle name="40% - Accent3 2 3 4 6 3" xfId="35797"/>
    <cellStyle name="40% - Accent3 2 3 4 7" xfId="20199"/>
    <cellStyle name="40% - Accent3 2 3 4 7 2" xfId="38077"/>
    <cellStyle name="40% - Accent3 2 3 4 8" xfId="29128"/>
    <cellStyle name="40% - Accent3 2 3 4 9" xfId="47089"/>
    <cellStyle name="40% - Accent3 2 3 5" xfId="5845"/>
    <cellStyle name="40% - Accent3 2 3 5 2" xfId="10575"/>
    <cellStyle name="40% - Accent3 2 3 5 2 2" xfId="13003"/>
    <cellStyle name="40% - Accent3 2 3 5 2 2 2" xfId="23895"/>
    <cellStyle name="40% - Accent3 2 3 5 2 2 2 2" xfId="41773"/>
    <cellStyle name="40% - Accent3 2 3 5 2 2 3" xfId="32836"/>
    <cellStyle name="40% - Accent3 2 3 5 2 2 4" xfId="56399"/>
    <cellStyle name="40% - Accent3 2 3 5 2 3" xfId="15222"/>
    <cellStyle name="40% - Accent3 2 3 5 2 3 2" xfId="26114"/>
    <cellStyle name="40% - Accent3 2 3 5 2 3 2 2" xfId="43992"/>
    <cellStyle name="40% - Accent3 2 3 5 2 3 3" xfId="35055"/>
    <cellStyle name="40% - Accent3 2 3 5 2 4" xfId="17666"/>
    <cellStyle name="40% - Accent3 2 3 5 2 4 2" xfId="28333"/>
    <cellStyle name="40% - Accent3 2 3 5 2 4 2 2" xfId="46211"/>
    <cellStyle name="40% - Accent3 2 3 5 2 4 3" xfId="37274"/>
    <cellStyle name="40% - Accent3 2 3 5 2 5" xfId="21676"/>
    <cellStyle name="40% - Accent3 2 3 5 2 5 2" xfId="39554"/>
    <cellStyle name="40% - Accent3 2 3 5 2 6" xfId="30617"/>
    <cellStyle name="40% - Accent3 2 3 5 2 7" xfId="51065"/>
    <cellStyle name="40% - Accent3 2 3 5 3" xfId="9842"/>
    <cellStyle name="40% - Accent3 2 3 5 3 2" xfId="12270"/>
    <cellStyle name="40% - Accent3 2 3 5 3 2 2" xfId="23162"/>
    <cellStyle name="40% - Accent3 2 3 5 3 2 2 2" xfId="41040"/>
    <cellStyle name="40% - Accent3 2 3 5 3 2 3" xfId="32103"/>
    <cellStyle name="40% - Accent3 2 3 5 3 3" xfId="14489"/>
    <cellStyle name="40% - Accent3 2 3 5 3 3 2" xfId="25381"/>
    <cellStyle name="40% - Accent3 2 3 5 3 3 2 2" xfId="43259"/>
    <cellStyle name="40% - Accent3 2 3 5 3 3 3" xfId="34322"/>
    <cellStyle name="40% - Accent3 2 3 5 3 4" xfId="16933"/>
    <cellStyle name="40% - Accent3 2 3 5 3 4 2" xfId="27600"/>
    <cellStyle name="40% - Accent3 2 3 5 3 4 2 2" xfId="45478"/>
    <cellStyle name="40% - Accent3 2 3 5 3 4 3" xfId="36541"/>
    <cellStyle name="40% - Accent3 2 3 5 3 5" xfId="20943"/>
    <cellStyle name="40% - Accent3 2 3 5 3 5 2" xfId="38821"/>
    <cellStyle name="40% - Accent3 2 3 5 3 6" xfId="29884"/>
    <cellStyle name="40% - Accent3 2 3 5 3 7" xfId="54018"/>
    <cellStyle name="40% - Accent3 2 3 5 4" xfId="11320"/>
    <cellStyle name="40% - Accent3 2 3 5 4 2" xfId="22419"/>
    <cellStyle name="40% - Accent3 2 3 5 4 2 2" xfId="40297"/>
    <cellStyle name="40% - Accent3 2 3 5 4 3" xfId="31360"/>
    <cellStyle name="40% - Accent3 2 3 5 4 4" xfId="47908"/>
    <cellStyle name="40% - Accent3 2 3 5 5" xfId="13746"/>
    <cellStyle name="40% - Accent3 2 3 5 5 2" xfId="24638"/>
    <cellStyle name="40% - Accent3 2 3 5 5 2 2" xfId="42516"/>
    <cellStyle name="40% - Accent3 2 3 5 5 3" xfId="33579"/>
    <cellStyle name="40% - Accent3 2 3 5 6" xfId="15967"/>
    <cellStyle name="40% - Accent3 2 3 5 6 2" xfId="26857"/>
    <cellStyle name="40% - Accent3 2 3 5 6 2 2" xfId="44735"/>
    <cellStyle name="40% - Accent3 2 3 5 6 3" xfId="35798"/>
    <cellStyle name="40% - Accent3 2 3 5 7" xfId="20200"/>
    <cellStyle name="40% - Accent3 2 3 5 7 2" xfId="38078"/>
    <cellStyle name="40% - Accent3 2 3 5 8" xfId="29129"/>
    <cellStyle name="40% - Accent3 2 3 5 9" xfId="47090"/>
    <cellStyle name="40% - Accent3 2 3 6" xfId="5846"/>
    <cellStyle name="40% - Accent3 2 3 6 2" xfId="10576"/>
    <cellStyle name="40% - Accent3 2 3 6 2 2" xfId="13004"/>
    <cellStyle name="40% - Accent3 2 3 6 2 2 2" xfId="23896"/>
    <cellStyle name="40% - Accent3 2 3 6 2 2 2 2" xfId="41774"/>
    <cellStyle name="40% - Accent3 2 3 6 2 2 3" xfId="32837"/>
    <cellStyle name="40% - Accent3 2 3 6 2 2 4" xfId="56400"/>
    <cellStyle name="40% - Accent3 2 3 6 2 3" xfId="15223"/>
    <cellStyle name="40% - Accent3 2 3 6 2 3 2" xfId="26115"/>
    <cellStyle name="40% - Accent3 2 3 6 2 3 2 2" xfId="43993"/>
    <cellStyle name="40% - Accent3 2 3 6 2 3 3" xfId="35056"/>
    <cellStyle name="40% - Accent3 2 3 6 2 4" xfId="17667"/>
    <cellStyle name="40% - Accent3 2 3 6 2 4 2" xfId="28334"/>
    <cellStyle name="40% - Accent3 2 3 6 2 4 2 2" xfId="46212"/>
    <cellStyle name="40% - Accent3 2 3 6 2 4 3" xfId="37275"/>
    <cellStyle name="40% - Accent3 2 3 6 2 5" xfId="21677"/>
    <cellStyle name="40% - Accent3 2 3 6 2 5 2" xfId="39555"/>
    <cellStyle name="40% - Accent3 2 3 6 2 6" xfId="30618"/>
    <cellStyle name="40% - Accent3 2 3 6 2 7" xfId="51066"/>
    <cellStyle name="40% - Accent3 2 3 6 3" xfId="9843"/>
    <cellStyle name="40% - Accent3 2 3 6 3 2" xfId="12271"/>
    <cellStyle name="40% - Accent3 2 3 6 3 2 2" xfId="23163"/>
    <cellStyle name="40% - Accent3 2 3 6 3 2 2 2" xfId="41041"/>
    <cellStyle name="40% - Accent3 2 3 6 3 2 3" xfId="32104"/>
    <cellStyle name="40% - Accent3 2 3 6 3 3" xfId="14490"/>
    <cellStyle name="40% - Accent3 2 3 6 3 3 2" xfId="25382"/>
    <cellStyle name="40% - Accent3 2 3 6 3 3 2 2" xfId="43260"/>
    <cellStyle name="40% - Accent3 2 3 6 3 3 3" xfId="34323"/>
    <cellStyle name="40% - Accent3 2 3 6 3 4" xfId="16934"/>
    <cellStyle name="40% - Accent3 2 3 6 3 4 2" xfId="27601"/>
    <cellStyle name="40% - Accent3 2 3 6 3 4 2 2" xfId="45479"/>
    <cellStyle name="40% - Accent3 2 3 6 3 4 3" xfId="36542"/>
    <cellStyle name="40% - Accent3 2 3 6 3 5" xfId="20944"/>
    <cellStyle name="40% - Accent3 2 3 6 3 5 2" xfId="38822"/>
    <cellStyle name="40% - Accent3 2 3 6 3 6" xfId="29885"/>
    <cellStyle name="40% - Accent3 2 3 6 3 7" xfId="54019"/>
    <cellStyle name="40% - Accent3 2 3 6 4" xfId="11321"/>
    <cellStyle name="40% - Accent3 2 3 6 4 2" xfId="22420"/>
    <cellStyle name="40% - Accent3 2 3 6 4 2 2" xfId="40298"/>
    <cellStyle name="40% - Accent3 2 3 6 4 3" xfId="31361"/>
    <cellStyle name="40% - Accent3 2 3 6 4 4" xfId="47909"/>
    <cellStyle name="40% - Accent3 2 3 6 5" xfId="13747"/>
    <cellStyle name="40% - Accent3 2 3 6 5 2" xfId="24639"/>
    <cellStyle name="40% - Accent3 2 3 6 5 2 2" xfId="42517"/>
    <cellStyle name="40% - Accent3 2 3 6 5 3" xfId="33580"/>
    <cellStyle name="40% - Accent3 2 3 6 6" xfId="15968"/>
    <cellStyle name="40% - Accent3 2 3 6 6 2" xfId="26858"/>
    <cellStyle name="40% - Accent3 2 3 6 6 2 2" xfId="44736"/>
    <cellStyle name="40% - Accent3 2 3 6 6 3" xfId="35799"/>
    <cellStyle name="40% - Accent3 2 3 6 7" xfId="20201"/>
    <cellStyle name="40% - Accent3 2 3 6 7 2" xfId="38079"/>
    <cellStyle name="40% - Accent3 2 3 6 8" xfId="29130"/>
    <cellStyle name="40% - Accent3 2 3 6 9" xfId="47091"/>
    <cellStyle name="40% - Accent3 2 3 7" xfId="5847"/>
    <cellStyle name="40% - Accent3 2 3 7 2" xfId="10577"/>
    <cellStyle name="40% - Accent3 2 3 7 2 2" xfId="13005"/>
    <cellStyle name="40% - Accent3 2 3 7 2 2 2" xfId="23897"/>
    <cellStyle name="40% - Accent3 2 3 7 2 2 2 2" xfId="41775"/>
    <cellStyle name="40% - Accent3 2 3 7 2 2 3" xfId="32838"/>
    <cellStyle name="40% - Accent3 2 3 7 2 2 4" xfId="56401"/>
    <cellStyle name="40% - Accent3 2 3 7 2 3" xfId="15224"/>
    <cellStyle name="40% - Accent3 2 3 7 2 3 2" xfId="26116"/>
    <cellStyle name="40% - Accent3 2 3 7 2 3 2 2" xfId="43994"/>
    <cellStyle name="40% - Accent3 2 3 7 2 3 3" xfId="35057"/>
    <cellStyle name="40% - Accent3 2 3 7 2 4" xfId="17668"/>
    <cellStyle name="40% - Accent3 2 3 7 2 4 2" xfId="28335"/>
    <cellStyle name="40% - Accent3 2 3 7 2 4 2 2" xfId="46213"/>
    <cellStyle name="40% - Accent3 2 3 7 2 4 3" xfId="37276"/>
    <cellStyle name="40% - Accent3 2 3 7 2 5" xfId="21678"/>
    <cellStyle name="40% - Accent3 2 3 7 2 5 2" xfId="39556"/>
    <cellStyle name="40% - Accent3 2 3 7 2 6" xfId="30619"/>
    <cellStyle name="40% - Accent3 2 3 7 2 7" xfId="51067"/>
    <cellStyle name="40% - Accent3 2 3 7 3" xfId="9844"/>
    <cellStyle name="40% - Accent3 2 3 7 3 2" xfId="12272"/>
    <cellStyle name="40% - Accent3 2 3 7 3 2 2" xfId="23164"/>
    <cellStyle name="40% - Accent3 2 3 7 3 2 2 2" xfId="41042"/>
    <cellStyle name="40% - Accent3 2 3 7 3 2 3" xfId="32105"/>
    <cellStyle name="40% - Accent3 2 3 7 3 3" xfId="14491"/>
    <cellStyle name="40% - Accent3 2 3 7 3 3 2" xfId="25383"/>
    <cellStyle name="40% - Accent3 2 3 7 3 3 2 2" xfId="43261"/>
    <cellStyle name="40% - Accent3 2 3 7 3 3 3" xfId="34324"/>
    <cellStyle name="40% - Accent3 2 3 7 3 4" xfId="16935"/>
    <cellStyle name="40% - Accent3 2 3 7 3 4 2" xfId="27602"/>
    <cellStyle name="40% - Accent3 2 3 7 3 4 2 2" xfId="45480"/>
    <cellStyle name="40% - Accent3 2 3 7 3 4 3" xfId="36543"/>
    <cellStyle name="40% - Accent3 2 3 7 3 5" xfId="20945"/>
    <cellStyle name="40% - Accent3 2 3 7 3 5 2" xfId="38823"/>
    <cellStyle name="40% - Accent3 2 3 7 3 6" xfId="29886"/>
    <cellStyle name="40% - Accent3 2 3 7 3 7" xfId="54020"/>
    <cellStyle name="40% - Accent3 2 3 7 4" xfId="11322"/>
    <cellStyle name="40% - Accent3 2 3 7 4 2" xfId="22421"/>
    <cellStyle name="40% - Accent3 2 3 7 4 2 2" xfId="40299"/>
    <cellStyle name="40% - Accent3 2 3 7 4 3" xfId="31362"/>
    <cellStyle name="40% - Accent3 2 3 7 4 4" xfId="47910"/>
    <cellStyle name="40% - Accent3 2 3 7 5" xfId="13748"/>
    <cellStyle name="40% - Accent3 2 3 7 5 2" xfId="24640"/>
    <cellStyle name="40% - Accent3 2 3 7 5 2 2" xfId="42518"/>
    <cellStyle name="40% - Accent3 2 3 7 5 3" xfId="33581"/>
    <cellStyle name="40% - Accent3 2 3 7 6" xfId="15969"/>
    <cellStyle name="40% - Accent3 2 3 7 6 2" xfId="26859"/>
    <cellStyle name="40% - Accent3 2 3 7 6 2 2" xfId="44737"/>
    <cellStyle name="40% - Accent3 2 3 7 6 3" xfId="35800"/>
    <cellStyle name="40% - Accent3 2 3 7 7" xfId="20202"/>
    <cellStyle name="40% - Accent3 2 3 7 7 2" xfId="38080"/>
    <cellStyle name="40% - Accent3 2 3 7 8" xfId="29131"/>
    <cellStyle name="40% - Accent3 2 3 7 9" xfId="47092"/>
    <cellStyle name="40% - Accent3 2 3 8" xfId="5848"/>
    <cellStyle name="40% - Accent3 2 3 8 2" xfId="10578"/>
    <cellStyle name="40% - Accent3 2 3 8 2 2" xfId="13006"/>
    <cellStyle name="40% - Accent3 2 3 8 2 2 2" xfId="23898"/>
    <cellStyle name="40% - Accent3 2 3 8 2 2 2 2" xfId="41776"/>
    <cellStyle name="40% - Accent3 2 3 8 2 2 3" xfId="32839"/>
    <cellStyle name="40% - Accent3 2 3 8 2 2 4" xfId="56402"/>
    <cellStyle name="40% - Accent3 2 3 8 2 3" xfId="15225"/>
    <cellStyle name="40% - Accent3 2 3 8 2 3 2" xfId="26117"/>
    <cellStyle name="40% - Accent3 2 3 8 2 3 2 2" xfId="43995"/>
    <cellStyle name="40% - Accent3 2 3 8 2 3 3" xfId="35058"/>
    <cellStyle name="40% - Accent3 2 3 8 2 4" xfId="17669"/>
    <cellStyle name="40% - Accent3 2 3 8 2 4 2" xfId="28336"/>
    <cellStyle name="40% - Accent3 2 3 8 2 4 2 2" xfId="46214"/>
    <cellStyle name="40% - Accent3 2 3 8 2 4 3" xfId="37277"/>
    <cellStyle name="40% - Accent3 2 3 8 2 5" xfId="21679"/>
    <cellStyle name="40% - Accent3 2 3 8 2 5 2" xfId="39557"/>
    <cellStyle name="40% - Accent3 2 3 8 2 6" xfId="30620"/>
    <cellStyle name="40% - Accent3 2 3 8 2 7" xfId="51068"/>
    <cellStyle name="40% - Accent3 2 3 8 3" xfId="9845"/>
    <cellStyle name="40% - Accent3 2 3 8 3 2" xfId="12273"/>
    <cellStyle name="40% - Accent3 2 3 8 3 2 2" xfId="23165"/>
    <cellStyle name="40% - Accent3 2 3 8 3 2 2 2" xfId="41043"/>
    <cellStyle name="40% - Accent3 2 3 8 3 2 3" xfId="32106"/>
    <cellStyle name="40% - Accent3 2 3 8 3 3" xfId="14492"/>
    <cellStyle name="40% - Accent3 2 3 8 3 3 2" xfId="25384"/>
    <cellStyle name="40% - Accent3 2 3 8 3 3 2 2" xfId="43262"/>
    <cellStyle name="40% - Accent3 2 3 8 3 3 3" xfId="34325"/>
    <cellStyle name="40% - Accent3 2 3 8 3 4" xfId="16936"/>
    <cellStyle name="40% - Accent3 2 3 8 3 4 2" xfId="27603"/>
    <cellStyle name="40% - Accent3 2 3 8 3 4 2 2" xfId="45481"/>
    <cellStyle name="40% - Accent3 2 3 8 3 4 3" xfId="36544"/>
    <cellStyle name="40% - Accent3 2 3 8 3 5" xfId="20946"/>
    <cellStyle name="40% - Accent3 2 3 8 3 5 2" xfId="38824"/>
    <cellStyle name="40% - Accent3 2 3 8 3 6" xfId="29887"/>
    <cellStyle name="40% - Accent3 2 3 8 3 7" xfId="54021"/>
    <cellStyle name="40% - Accent3 2 3 8 4" xfId="11323"/>
    <cellStyle name="40% - Accent3 2 3 8 4 2" xfId="22422"/>
    <cellStyle name="40% - Accent3 2 3 8 4 2 2" xfId="40300"/>
    <cellStyle name="40% - Accent3 2 3 8 4 3" xfId="31363"/>
    <cellStyle name="40% - Accent3 2 3 8 4 4" xfId="47911"/>
    <cellStyle name="40% - Accent3 2 3 8 5" xfId="13749"/>
    <cellStyle name="40% - Accent3 2 3 8 5 2" xfId="24641"/>
    <cellStyle name="40% - Accent3 2 3 8 5 2 2" xfId="42519"/>
    <cellStyle name="40% - Accent3 2 3 8 5 3" xfId="33582"/>
    <cellStyle name="40% - Accent3 2 3 8 6" xfId="15970"/>
    <cellStyle name="40% - Accent3 2 3 8 6 2" xfId="26860"/>
    <cellStyle name="40% - Accent3 2 3 8 6 2 2" xfId="44738"/>
    <cellStyle name="40% - Accent3 2 3 8 6 3" xfId="35801"/>
    <cellStyle name="40% - Accent3 2 3 8 7" xfId="20203"/>
    <cellStyle name="40% - Accent3 2 3 8 7 2" xfId="38081"/>
    <cellStyle name="40% - Accent3 2 3 8 8" xfId="29132"/>
    <cellStyle name="40% - Accent3 2 3 8 9" xfId="47093"/>
    <cellStyle name="40% - Accent3 2 3 9" xfId="5849"/>
    <cellStyle name="40% - Accent3 2 3 9 2" xfId="10579"/>
    <cellStyle name="40% - Accent3 2 3 9 2 2" xfId="13007"/>
    <cellStyle name="40% - Accent3 2 3 9 2 2 2" xfId="23899"/>
    <cellStyle name="40% - Accent3 2 3 9 2 2 2 2" xfId="41777"/>
    <cellStyle name="40% - Accent3 2 3 9 2 2 3" xfId="32840"/>
    <cellStyle name="40% - Accent3 2 3 9 2 2 4" xfId="56403"/>
    <cellStyle name="40% - Accent3 2 3 9 2 3" xfId="15226"/>
    <cellStyle name="40% - Accent3 2 3 9 2 3 2" xfId="26118"/>
    <cellStyle name="40% - Accent3 2 3 9 2 3 2 2" xfId="43996"/>
    <cellStyle name="40% - Accent3 2 3 9 2 3 3" xfId="35059"/>
    <cellStyle name="40% - Accent3 2 3 9 2 4" xfId="17670"/>
    <cellStyle name="40% - Accent3 2 3 9 2 4 2" xfId="28337"/>
    <cellStyle name="40% - Accent3 2 3 9 2 4 2 2" xfId="46215"/>
    <cellStyle name="40% - Accent3 2 3 9 2 4 3" xfId="37278"/>
    <cellStyle name="40% - Accent3 2 3 9 2 5" xfId="21680"/>
    <cellStyle name="40% - Accent3 2 3 9 2 5 2" xfId="39558"/>
    <cellStyle name="40% - Accent3 2 3 9 2 6" xfId="30621"/>
    <cellStyle name="40% - Accent3 2 3 9 2 7" xfId="51069"/>
    <cellStyle name="40% - Accent3 2 3 9 3" xfId="9846"/>
    <cellStyle name="40% - Accent3 2 3 9 3 2" xfId="12274"/>
    <cellStyle name="40% - Accent3 2 3 9 3 2 2" xfId="23166"/>
    <cellStyle name="40% - Accent3 2 3 9 3 2 2 2" xfId="41044"/>
    <cellStyle name="40% - Accent3 2 3 9 3 2 3" xfId="32107"/>
    <cellStyle name="40% - Accent3 2 3 9 3 3" xfId="14493"/>
    <cellStyle name="40% - Accent3 2 3 9 3 3 2" xfId="25385"/>
    <cellStyle name="40% - Accent3 2 3 9 3 3 2 2" xfId="43263"/>
    <cellStyle name="40% - Accent3 2 3 9 3 3 3" xfId="34326"/>
    <cellStyle name="40% - Accent3 2 3 9 3 4" xfId="16937"/>
    <cellStyle name="40% - Accent3 2 3 9 3 4 2" xfId="27604"/>
    <cellStyle name="40% - Accent3 2 3 9 3 4 2 2" xfId="45482"/>
    <cellStyle name="40% - Accent3 2 3 9 3 4 3" xfId="36545"/>
    <cellStyle name="40% - Accent3 2 3 9 3 5" xfId="20947"/>
    <cellStyle name="40% - Accent3 2 3 9 3 5 2" xfId="38825"/>
    <cellStyle name="40% - Accent3 2 3 9 3 6" xfId="29888"/>
    <cellStyle name="40% - Accent3 2 3 9 3 7" xfId="54022"/>
    <cellStyle name="40% - Accent3 2 3 9 4" xfId="11324"/>
    <cellStyle name="40% - Accent3 2 3 9 4 2" xfId="22423"/>
    <cellStyle name="40% - Accent3 2 3 9 4 2 2" xfId="40301"/>
    <cellStyle name="40% - Accent3 2 3 9 4 3" xfId="31364"/>
    <cellStyle name="40% - Accent3 2 3 9 4 4" xfId="47912"/>
    <cellStyle name="40% - Accent3 2 3 9 5" xfId="13750"/>
    <cellStyle name="40% - Accent3 2 3 9 5 2" xfId="24642"/>
    <cellStyle name="40% - Accent3 2 3 9 5 2 2" xfId="42520"/>
    <cellStyle name="40% - Accent3 2 3 9 5 3" xfId="33583"/>
    <cellStyle name="40% - Accent3 2 3 9 6" xfId="15971"/>
    <cellStyle name="40% - Accent3 2 3 9 6 2" xfId="26861"/>
    <cellStyle name="40% - Accent3 2 3 9 6 2 2" xfId="44739"/>
    <cellStyle name="40% - Accent3 2 3 9 6 3" xfId="35802"/>
    <cellStyle name="40% - Accent3 2 3 9 7" xfId="20204"/>
    <cellStyle name="40% - Accent3 2 3 9 7 2" xfId="38082"/>
    <cellStyle name="40% - Accent3 2 3 9 8" xfId="29133"/>
    <cellStyle name="40% - Accent3 2 3 9 9" xfId="47094"/>
    <cellStyle name="40% - Accent3 2 4" xfId="5850"/>
    <cellStyle name="40% - Accent3 2 4 10" xfId="10580"/>
    <cellStyle name="40% - Accent3 2 4 10 2" xfId="13008"/>
    <cellStyle name="40% - Accent3 2 4 10 2 2" xfId="23900"/>
    <cellStyle name="40% - Accent3 2 4 10 2 2 2" xfId="41778"/>
    <cellStyle name="40% - Accent3 2 4 10 2 3" xfId="32841"/>
    <cellStyle name="40% - Accent3 2 4 10 2 4" xfId="56404"/>
    <cellStyle name="40% - Accent3 2 4 10 3" xfId="15227"/>
    <cellStyle name="40% - Accent3 2 4 10 3 2" xfId="26119"/>
    <cellStyle name="40% - Accent3 2 4 10 3 2 2" xfId="43997"/>
    <cellStyle name="40% - Accent3 2 4 10 3 3" xfId="35060"/>
    <cellStyle name="40% - Accent3 2 4 10 4" xfId="17671"/>
    <cellStyle name="40% - Accent3 2 4 10 4 2" xfId="28338"/>
    <cellStyle name="40% - Accent3 2 4 10 4 2 2" xfId="46216"/>
    <cellStyle name="40% - Accent3 2 4 10 4 3" xfId="37279"/>
    <cellStyle name="40% - Accent3 2 4 10 5" xfId="21681"/>
    <cellStyle name="40% - Accent3 2 4 10 5 2" xfId="39559"/>
    <cellStyle name="40% - Accent3 2 4 10 6" xfId="30622"/>
    <cellStyle name="40% - Accent3 2 4 10 7" xfId="51070"/>
    <cellStyle name="40% - Accent3 2 4 11" xfId="9847"/>
    <cellStyle name="40% - Accent3 2 4 11 2" xfId="12275"/>
    <cellStyle name="40% - Accent3 2 4 11 2 2" xfId="23167"/>
    <cellStyle name="40% - Accent3 2 4 11 2 2 2" xfId="41045"/>
    <cellStyle name="40% - Accent3 2 4 11 2 3" xfId="32108"/>
    <cellStyle name="40% - Accent3 2 4 11 3" xfId="14494"/>
    <cellStyle name="40% - Accent3 2 4 11 3 2" xfId="25386"/>
    <cellStyle name="40% - Accent3 2 4 11 3 2 2" xfId="43264"/>
    <cellStyle name="40% - Accent3 2 4 11 3 3" xfId="34327"/>
    <cellStyle name="40% - Accent3 2 4 11 4" xfId="16938"/>
    <cellStyle name="40% - Accent3 2 4 11 4 2" xfId="27605"/>
    <cellStyle name="40% - Accent3 2 4 11 4 2 2" xfId="45483"/>
    <cellStyle name="40% - Accent3 2 4 11 4 3" xfId="36546"/>
    <cellStyle name="40% - Accent3 2 4 11 5" xfId="20948"/>
    <cellStyle name="40% - Accent3 2 4 11 5 2" xfId="38826"/>
    <cellStyle name="40% - Accent3 2 4 11 6" xfId="29889"/>
    <cellStyle name="40% - Accent3 2 4 11 7" xfId="54023"/>
    <cellStyle name="40% - Accent3 2 4 12" xfId="11325"/>
    <cellStyle name="40% - Accent3 2 4 12 2" xfId="22424"/>
    <cellStyle name="40% - Accent3 2 4 12 2 2" xfId="40302"/>
    <cellStyle name="40% - Accent3 2 4 12 3" xfId="31365"/>
    <cellStyle name="40% - Accent3 2 4 12 4" xfId="47913"/>
    <cellStyle name="40% - Accent3 2 4 13" xfId="13751"/>
    <cellStyle name="40% - Accent3 2 4 13 2" xfId="24643"/>
    <cellStyle name="40% - Accent3 2 4 13 2 2" xfId="42521"/>
    <cellStyle name="40% - Accent3 2 4 13 3" xfId="33584"/>
    <cellStyle name="40% - Accent3 2 4 14" xfId="15972"/>
    <cellStyle name="40% - Accent3 2 4 14 2" xfId="26862"/>
    <cellStyle name="40% - Accent3 2 4 14 2 2" xfId="44740"/>
    <cellStyle name="40% - Accent3 2 4 14 3" xfId="35803"/>
    <cellStyle name="40% - Accent3 2 4 15" xfId="20205"/>
    <cellStyle name="40% - Accent3 2 4 15 2" xfId="38083"/>
    <cellStyle name="40% - Accent3 2 4 16" xfId="29134"/>
    <cellStyle name="40% - Accent3 2 4 17" xfId="47095"/>
    <cellStyle name="40% - Accent3 2 4 2" xfId="5851"/>
    <cellStyle name="40% - Accent3 2 4 2 2" xfId="10581"/>
    <cellStyle name="40% - Accent3 2 4 2 2 2" xfId="13009"/>
    <cellStyle name="40% - Accent3 2 4 2 2 2 2" xfId="23901"/>
    <cellStyle name="40% - Accent3 2 4 2 2 2 2 2" xfId="41779"/>
    <cellStyle name="40% - Accent3 2 4 2 2 2 3" xfId="32842"/>
    <cellStyle name="40% - Accent3 2 4 2 2 2 4" xfId="56405"/>
    <cellStyle name="40% - Accent3 2 4 2 2 3" xfId="15228"/>
    <cellStyle name="40% - Accent3 2 4 2 2 3 2" xfId="26120"/>
    <cellStyle name="40% - Accent3 2 4 2 2 3 2 2" xfId="43998"/>
    <cellStyle name="40% - Accent3 2 4 2 2 3 3" xfId="35061"/>
    <cellStyle name="40% - Accent3 2 4 2 2 4" xfId="17672"/>
    <cellStyle name="40% - Accent3 2 4 2 2 4 2" xfId="28339"/>
    <cellStyle name="40% - Accent3 2 4 2 2 4 2 2" xfId="46217"/>
    <cellStyle name="40% - Accent3 2 4 2 2 4 3" xfId="37280"/>
    <cellStyle name="40% - Accent3 2 4 2 2 5" xfId="21682"/>
    <cellStyle name="40% - Accent3 2 4 2 2 5 2" xfId="39560"/>
    <cellStyle name="40% - Accent3 2 4 2 2 6" xfId="30623"/>
    <cellStyle name="40% - Accent3 2 4 2 2 7" xfId="51071"/>
    <cellStyle name="40% - Accent3 2 4 2 3" xfId="9848"/>
    <cellStyle name="40% - Accent3 2 4 2 3 2" xfId="12276"/>
    <cellStyle name="40% - Accent3 2 4 2 3 2 2" xfId="23168"/>
    <cellStyle name="40% - Accent3 2 4 2 3 2 2 2" xfId="41046"/>
    <cellStyle name="40% - Accent3 2 4 2 3 2 3" xfId="32109"/>
    <cellStyle name="40% - Accent3 2 4 2 3 3" xfId="14495"/>
    <cellStyle name="40% - Accent3 2 4 2 3 3 2" xfId="25387"/>
    <cellStyle name="40% - Accent3 2 4 2 3 3 2 2" xfId="43265"/>
    <cellStyle name="40% - Accent3 2 4 2 3 3 3" xfId="34328"/>
    <cellStyle name="40% - Accent3 2 4 2 3 4" xfId="16939"/>
    <cellStyle name="40% - Accent3 2 4 2 3 4 2" xfId="27606"/>
    <cellStyle name="40% - Accent3 2 4 2 3 4 2 2" xfId="45484"/>
    <cellStyle name="40% - Accent3 2 4 2 3 4 3" xfId="36547"/>
    <cellStyle name="40% - Accent3 2 4 2 3 5" xfId="20949"/>
    <cellStyle name="40% - Accent3 2 4 2 3 5 2" xfId="38827"/>
    <cellStyle name="40% - Accent3 2 4 2 3 6" xfId="29890"/>
    <cellStyle name="40% - Accent3 2 4 2 3 7" xfId="54024"/>
    <cellStyle name="40% - Accent3 2 4 2 4" xfId="11326"/>
    <cellStyle name="40% - Accent3 2 4 2 4 2" xfId="22425"/>
    <cellStyle name="40% - Accent3 2 4 2 4 2 2" xfId="40303"/>
    <cellStyle name="40% - Accent3 2 4 2 4 3" xfId="31366"/>
    <cellStyle name="40% - Accent3 2 4 2 4 4" xfId="47914"/>
    <cellStyle name="40% - Accent3 2 4 2 5" xfId="13752"/>
    <cellStyle name="40% - Accent3 2 4 2 5 2" xfId="24644"/>
    <cellStyle name="40% - Accent3 2 4 2 5 2 2" xfId="42522"/>
    <cellStyle name="40% - Accent3 2 4 2 5 3" xfId="33585"/>
    <cellStyle name="40% - Accent3 2 4 2 6" xfId="15973"/>
    <cellStyle name="40% - Accent3 2 4 2 6 2" xfId="26863"/>
    <cellStyle name="40% - Accent3 2 4 2 6 2 2" xfId="44741"/>
    <cellStyle name="40% - Accent3 2 4 2 6 3" xfId="35804"/>
    <cellStyle name="40% - Accent3 2 4 2 7" xfId="20206"/>
    <cellStyle name="40% - Accent3 2 4 2 7 2" xfId="38084"/>
    <cellStyle name="40% - Accent3 2 4 2 8" xfId="29135"/>
    <cellStyle name="40% - Accent3 2 4 2 9" xfId="47096"/>
    <cellStyle name="40% - Accent3 2 4 3" xfId="5852"/>
    <cellStyle name="40% - Accent3 2 4 3 2" xfId="10582"/>
    <cellStyle name="40% - Accent3 2 4 3 2 2" xfId="13010"/>
    <cellStyle name="40% - Accent3 2 4 3 2 2 2" xfId="23902"/>
    <cellStyle name="40% - Accent3 2 4 3 2 2 2 2" xfId="41780"/>
    <cellStyle name="40% - Accent3 2 4 3 2 2 3" xfId="32843"/>
    <cellStyle name="40% - Accent3 2 4 3 2 2 4" xfId="56406"/>
    <cellStyle name="40% - Accent3 2 4 3 2 3" xfId="15229"/>
    <cellStyle name="40% - Accent3 2 4 3 2 3 2" xfId="26121"/>
    <cellStyle name="40% - Accent3 2 4 3 2 3 2 2" xfId="43999"/>
    <cellStyle name="40% - Accent3 2 4 3 2 3 3" xfId="35062"/>
    <cellStyle name="40% - Accent3 2 4 3 2 4" xfId="17673"/>
    <cellStyle name="40% - Accent3 2 4 3 2 4 2" xfId="28340"/>
    <cellStyle name="40% - Accent3 2 4 3 2 4 2 2" xfId="46218"/>
    <cellStyle name="40% - Accent3 2 4 3 2 4 3" xfId="37281"/>
    <cellStyle name="40% - Accent3 2 4 3 2 5" xfId="21683"/>
    <cellStyle name="40% - Accent3 2 4 3 2 5 2" xfId="39561"/>
    <cellStyle name="40% - Accent3 2 4 3 2 6" xfId="30624"/>
    <cellStyle name="40% - Accent3 2 4 3 2 7" xfId="51072"/>
    <cellStyle name="40% - Accent3 2 4 3 3" xfId="9849"/>
    <cellStyle name="40% - Accent3 2 4 3 3 2" xfId="12277"/>
    <cellStyle name="40% - Accent3 2 4 3 3 2 2" xfId="23169"/>
    <cellStyle name="40% - Accent3 2 4 3 3 2 2 2" xfId="41047"/>
    <cellStyle name="40% - Accent3 2 4 3 3 2 3" xfId="32110"/>
    <cellStyle name="40% - Accent3 2 4 3 3 3" xfId="14496"/>
    <cellStyle name="40% - Accent3 2 4 3 3 3 2" xfId="25388"/>
    <cellStyle name="40% - Accent3 2 4 3 3 3 2 2" xfId="43266"/>
    <cellStyle name="40% - Accent3 2 4 3 3 3 3" xfId="34329"/>
    <cellStyle name="40% - Accent3 2 4 3 3 4" xfId="16940"/>
    <cellStyle name="40% - Accent3 2 4 3 3 4 2" xfId="27607"/>
    <cellStyle name="40% - Accent3 2 4 3 3 4 2 2" xfId="45485"/>
    <cellStyle name="40% - Accent3 2 4 3 3 4 3" xfId="36548"/>
    <cellStyle name="40% - Accent3 2 4 3 3 5" xfId="20950"/>
    <cellStyle name="40% - Accent3 2 4 3 3 5 2" xfId="38828"/>
    <cellStyle name="40% - Accent3 2 4 3 3 6" xfId="29891"/>
    <cellStyle name="40% - Accent3 2 4 3 3 7" xfId="54025"/>
    <cellStyle name="40% - Accent3 2 4 3 4" xfId="11327"/>
    <cellStyle name="40% - Accent3 2 4 3 4 2" xfId="22426"/>
    <cellStyle name="40% - Accent3 2 4 3 4 2 2" xfId="40304"/>
    <cellStyle name="40% - Accent3 2 4 3 4 3" xfId="31367"/>
    <cellStyle name="40% - Accent3 2 4 3 4 4" xfId="47915"/>
    <cellStyle name="40% - Accent3 2 4 3 5" xfId="13753"/>
    <cellStyle name="40% - Accent3 2 4 3 5 2" xfId="24645"/>
    <cellStyle name="40% - Accent3 2 4 3 5 2 2" xfId="42523"/>
    <cellStyle name="40% - Accent3 2 4 3 5 3" xfId="33586"/>
    <cellStyle name="40% - Accent3 2 4 3 6" xfId="15974"/>
    <cellStyle name="40% - Accent3 2 4 3 6 2" xfId="26864"/>
    <cellStyle name="40% - Accent3 2 4 3 6 2 2" xfId="44742"/>
    <cellStyle name="40% - Accent3 2 4 3 6 3" xfId="35805"/>
    <cellStyle name="40% - Accent3 2 4 3 7" xfId="20207"/>
    <cellStyle name="40% - Accent3 2 4 3 7 2" xfId="38085"/>
    <cellStyle name="40% - Accent3 2 4 3 8" xfId="29136"/>
    <cellStyle name="40% - Accent3 2 4 3 9" xfId="47097"/>
    <cellStyle name="40% - Accent3 2 4 4" xfId="5853"/>
    <cellStyle name="40% - Accent3 2 4 4 2" xfId="10583"/>
    <cellStyle name="40% - Accent3 2 4 4 2 2" xfId="13011"/>
    <cellStyle name="40% - Accent3 2 4 4 2 2 2" xfId="23903"/>
    <cellStyle name="40% - Accent3 2 4 4 2 2 2 2" xfId="41781"/>
    <cellStyle name="40% - Accent3 2 4 4 2 2 3" xfId="32844"/>
    <cellStyle name="40% - Accent3 2 4 4 2 2 4" xfId="56407"/>
    <cellStyle name="40% - Accent3 2 4 4 2 3" xfId="15230"/>
    <cellStyle name="40% - Accent3 2 4 4 2 3 2" xfId="26122"/>
    <cellStyle name="40% - Accent3 2 4 4 2 3 2 2" xfId="44000"/>
    <cellStyle name="40% - Accent3 2 4 4 2 3 3" xfId="35063"/>
    <cellStyle name="40% - Accent3 2 4 4 2 4" xfId="17674"/>
    <cellStyle name="40% - Accent3 2 4 4 2 4 2" xfId="28341"/>
    <cellStyle name="40% - Accent3 2 4 4 2 4 2 2" xfId="46219"/>
    <cellStyle name="40% - Accent3 2 4 4 2 4 3" xfId="37282"/>
    <cellStyle name="40% - Accent3 2 4 4 2 5" xfId="21684"/>
    <cellStyle name="40% - Accent3 2 4 4 2 5 2" xfId="39562"/>
    <cellStyle name="40% - Accent3 2 4 4 2 6" xfId="30625"/>
    <cellStyle name="40% - Accent3 2 4 4 2 7" xfId="51073"/>
    <cellStyle name="40% - Accent3 2 4 4 3" xfId="9850"/>
    <cellStyle name="40% - Accent3 2 4 4 3 2" xfId="12278"/>
    <cellStyle name="40% - Accent3 2 4 4 3 2 2" xfId="23170"/>
    <cellStyle name="40% - Accent3 2 4 4 3 2 2 2" xfId="41048"/>
    <cellStyle name="40% - Accent3 2 4 4 3 2 3" xfId="32111"/>
    <cellStyle name="40% - Accent3 2 4 4 3 3" xfId="14497"/>
    <cellStyle name="40% - Accent3 2 4 4 3 3 2" xfId="25389"/>
    <cellStyle name="40% - Accent3 2 4 4 3 3 2 2" xfId="43267"/>
    <cellStyle name="40% - Accent3 2 4 4 3 3 3" xfId="34330"/>
    <cellStyle name="40% - Accent3 2 4 4 3 4" xfId="16941"/>
    <cellStyle name="40% - Accent3 2 4 4 3 4 2" xfId="27608"/>
    <cellStyle name="40% - Accent3 2 4 4 3 4 2 2" xfId="45486"/>
    <cellStyle name="40% - Accent3 2 4 4 3 4 3" xfId="36549"/>
    <cellStyle name="40% - Accent3 2 4 4 3 5" xfId="20951"/>
    <cellStyle name="40% - Accent3 2 4 4 3 5 2" xfId="38829"/>
    <cellStyle name="40% - Accent3 2 4 4 3 6" xfId="29892"/>
    <cellStyle name="40% - Accent3 2 4 4 3 7" xfId="54026"/>
    <cellStyle name="40% - Accent3 2 4 4 4" xfId="11328"/>
    <cellStyle name="40% - Accent3 2 4 4 4 2" xfId="22427"/>
    <cellStyle name="40% - Accent3 2 4 4 4 2 2" xfId="40305"/>
    <cellStyle name="40% - Accent3 2 4 4 4 3" xfId="31368"/>
    <cellStyle name="40% - Accent3 2 4 4 4 4" xfId="47916"/>
    <cellStyle name="40% - Accent3 2 4 4 5" xfId="13754"/>
    <cellStyle name="40% - Accent3 2 4 4 5 2" xfId="24646"/>
    <cellStyle name="40% - Accent3 2 4 4 5 2 2" xfId="42524"/>
    <cellStyle name="40% - Accent3 2 4 4 5 3" xfId="33587"/>
    <cellStyle name="40% - Accent3 2 4 4 6" xfId="15975"/>
    <cellStyle name="40% - Accent3 2 4 4 6 2" xfId="26865"/>
    <cellStyle name="40% - Accent3 2 4 4 6 2 2" xfId="44743"/>
    <cellStyle name="40% - Accent3 2 4 4 6 3" xfId="35806"/>
    <cellStyle name="40% - Accent3 2 4 4 7" xfId="20208"/>
    <cellStyle name="40% - Accent3 2 4 4 7 2" xfId="38086"/>
    <cellStyle name="40% - Accent3 2 4 4 8" xfId="29137"/>
    <cellStyle name="40% - Accent3 2 4 4 9" xfId="47098"/>
    <cellStyle name="40% - Accent3 2 4 5" xfId="5854"/>
    <cellStyle name="40% - Accent3 2 4 5 2" xfId="10584"/>
    <cellStyle name="40% - Accent3 2 4 5 2 2" xfId="13012"/>
    <cellStyle name="40% - Accent3 2 4 5 2 2 2" xfId="23904"/>
    <cellStyle name="40% - Accent3 2 4 5 2 2 2 2" xfId="41782"/>
    <cellStyle name="40% - Accent3 2 4 5 2 2 3" xfId="32845"/>
    <cellStyle name="40% - Accent3 2 4 5 2 2 4" xfId="56408"/>
    <cellStyle name="40% - Accent3 2 4 5 2 3" xfId="15231"/>
    <cellStyle name="40% - Accent3 2 4 5 2 3 2" xfId="26123"/>
    <cellStyle name="40% - Accent3 2 4 5 2 3 2 2" xfId="44001"/>
    <cellStyle name="40% - Accent3 2 4 5 2 3 3" xfId="35064"/>
    <cellStyle name="40% - Accent3 2 4 5 2 4" xfId="17675"/>
    <cellStyle name="40% - Accent3 2 4 5 2 4 2" xfId="28342"/>
    <cellStyle name="40% - Accent3 2 4 5 2 4 2 2" xfId="46220"/>
    <cellStyle name="40% - Accent3 2 4 5 2 4 3" xfId="37283"/>
    <cellStyle name="40% - Accent3 2 4 5 2 5" xfId="21685"/>
    <cellStyle name="40% - Accent3 2 4 5 2 5 2" xfId="39563"/>
    <cellStyle name="40% - Accent3 2 4 5 2 6" xfId="30626"/>
    <cellStyle name="40% - Accent3 2 4 5 2 7" xfId="51074"/>
    <cellStyle name="40% - Accent3 2 4 5 3" xfId="9851"/>
    <cellStyle name="40% - Accent3 2 4 5 3 2" xfId="12279"/>
    <cellStyle name="40% - Accent3 2 4 5 3 2 2" xfId="23171"/>
    <cellStyle name="40% - Accent3 2 4 5 3 2 2 2" xfId="41049"/>
    <cellStyle name="40% - Accent3 2 4 5 3 2 3" xfId="32112"/>
    <cellStyle name="40% - Accent3 2 4 5 3 3" xfId="14498"/>
    <cellStyle name="40% - Accent3 2 4 5 3 3 2" xfId="25390"/>
    <cellStyle name="40% - Accent3 2 4 5 3 3 2 2" xfId="43268"/>
    <cellStyle name="40% - Accent3 2 4 5 3 3 3" xfId="34331"/>
    <cellStyle name="40% - Accent3 2 4 5 3 4" xfId="16942"/>
    <cellStyle name="40% - Accent3 2 4 5 3 4 2" xfId="27609"/>
    <cellStyle name="40% - Accent3 2 4 5 3 4 2 2" xfId="45487"/>
    <cellStyle name="40% - Accent3 2 4 5 3 4 3" xfId="36550"/>
    <cellStyle name="40% - Accent3 2 4 5 3 5" xfId="20952"/>
    <cellStyle name="40% - Accent3 2 4 5 3 5 2" xfId="38830"/>
    <cellStyle name="40% - Accent3 2 4 5 3 6" xfId="29893"/>
    <cellStyle name="40% - Accent3 2 4 5 3 7" xfId="54027"/>
    <cellStyle name="40% - Accent3 2 4 5 4" xfId="11329"/>
    <cellStyle name="40% - Accent3 2 4 5 4 2" xfId="22428"/>
    <cellStyle name="40% - Accent3 2 4 5 4 2 2" xfId="40306"/>
    <cellStyle name="40% - Accent3 2 4 5 4 3" xfId="31369"/>
    <cellStyle name="40% - Accent3 2 4 5 4 4" xfId="47917"/>
    <cellStyle name="40% - Accent3 2 4 5 5" xfId="13755"/>
    <cellStyle name="40% - Accent3 2 4 5 5 2" xfId="24647"/>
    <cellStyle name="40% - Accent3 2 4 5 5 2 2" xfId="42525"/>
    <cellStyle name="40% - Accent3 2 4 5 5 3" xfId="33588"/>
    <cellStyle name="40% - Accent3 2 4 5 6" xfId="15976"/>
    <cellStyle name="40% - Accent3 2 4 5 6 2" xfId="26866"/>
    <cellStyle name="40% - Accent3 2 4 5 6 2 2" xfId="44744"/>
    <cellStyle name="40% - Accent3 2 4 5 6 3" xfId="35807"/>
    <cellStyle name="40% - Accent3 2 4 5 7" xfId="20209"/>
    <cellStyle name="40% - Accent3 2 4 5 7 2" xfId="38087"/>
    <cellStyle name="40% - Accent3 2 4 5 8" xfId="29138"/>
    <cellStyle name="40% - Accent3 2 4 5 9" xfId="47099"/>
    <cellStyle name="40% - Accent3 2 4 6" xfId="5855"/>
    <cellStyle name="40% - Accent3 2 4 6 2" xfId="10585"/>
    <cellStyle name="40% - Accent3 2 4 6 2 2" xfId="13013"/>
    <cellStyle name="40% - Accent3 2 4 6 2 2 2" xfId="23905"/>
    <cellStyle name="40% - Accent3 2 4 6 2 2 2 2" xfId="41783"/>
    <cellStyle name="40% - Accent3 2 4 6 2 2 3" xfId="32846"/>
    <cellStyle name="40% - Accent3 2 4 6 2 2 4" xfId="56409"/>
    <cellStyle name="40% - Accent3 2 4 6 2 3" xfId="15232"/>
    <cellStyle name="40% - Accent3 2 4 6 2 3 2" xfId="26124"/>
    <cellStyle name="40% - Accent3 2 4 6 2 3 2 2" xfId="44002"/>
    <cellStyle name="40% - Accent3 2 4 6 2 3 3" xfId="35065"/>
    <cellStyle name="40% - Accent3 2 4 6 2 4" xfId="17676"/>
    <cellStyle name="40% - Accent3 2 4 6 2 4 2" xfId="28343"/>
    <cellStyle name="40% - Accent3 2 4 6 2 4 2 2" xfId="46221"/>
    <cellStyle name="40% - Accent3 2 4 6 2 4 3" xfId="37284"/>
    <cellStyle name="40% - Accent3 2 4 6 2 5" xfId="21686"/>
    <cellStyle name="40% - Accent3 2 4 6 2 5 2" xfId="39564"/>
    <cellStyle name="40% - Accent3 2 4 6 2 6" xfId="30627"/>
    <cellStyle name="40% - Accent3 2 4 6 2 7" xfId="51075"/>
    <cellStyle name="40% - Accent3 2 4 6 3" xfId="9852"/>
    <cellStyle name="40% - Accent3 2 4 6 3 2" xfId="12280"/>
    <cellStyle name="40% - Accent3 2 4 6 3 2 2" xfId="23172"/>
    <cellStyle name="40% - Accent3 2 4 6 3 2 2 2" xfId="41050"/>
    <cellStyle name="40% - Accent3 2 4 6 3 2 3" xfId="32113"/>
    <cellStyle name="40% - Accent3 2 4 6 3 3" xfId="14499"/>
    <cellStyle name="40% - Accent3 2 4 6 3 3 2" xfId="25391"/>
    <cellStyle name="40% - Accent3 2 4 6 3 3 2 2" xfId="43269"/>
    <cellStyle name="40% - Accent3 2 4 6 3 3 3" xfId="34332"/>
    <cellStyle name="40% - Accent3 2 4 6 3 4" xfId="16943"/>
    <cellStyle name="40% - Accent3 2 4 6 3 4 2" xfId="27610"/>
    <cellStyle name="40% - Accent3 2 4 6 3 4 2 2" xfId="45488"/>
    <cellStyle name="40% - Accent3 2 4 6 3 4 3" xfId="36551"/>
    <cellStyle name="40% - Accent3 2 4 6 3 5" xfId="20953"/>
    <cellStyle name="40% - Accent3 2 4 6 3 5 2" xfId="38831"/>
    <cellStyle name="40% - Accent3 2 4 6 3 6" xfId="29894"/>
    <cellStyle name="40% - Accent3 2 4 6 3 7" xfId="54028"/>
    <cellStyle name="40% - Accent3 2 4 6 4" xfId="11330"/>
    <cellStyle name="40% - Accent3 2 4 6 4 2" xfId="22429"/>
    <cellStyle name="40% - Accent3 2 4 6 4 2 2" xfId="40307"/>
    <cellStyle name="40% - Accent3 2 4 6 4 3" xfId="31370"/>
    <cellStyle name="40% - Accent3 2 4 6 4 4" xfId="47918"/>
    <cellStyle name="40% - Accent3 2 4 6 5" xfId="13756"/>
    <cellStyle name="40% - Accent3 2 4 6 5 2" xfId="24648"/>
    <cellStyle name="40% - Accent3 2 4 6 5 2 2" xfId="42526"/>
    <cellStyle name="40% - Accent3 2 4 6 5 3" xfId="33589"/>
    <cellStyle name="40% - Accent3 2 4 6 6" xfId="15977"/>
    <cellStyle name="40% - Accent3 2 4 6 6 2" xfId="26867"/>
    <cellStyle name="40% - Accent3 2 4 6 6 2 2" xfId="44745"/>
    <cellStyle name="40% - Accent3 2 4 6 6 3" xfId="35808"/>
    <cellStyle name="40% - Accent3 2 4 6 7" xfId="20210"/>
    <cellStyle name="40% - Accent3 2 4 6 7 2" xfId="38088"/>
    <cellStyle name="40% - Accent3 2 4 6 8" xfId="29139"/>
    <cellStyle name="40% - Accent3 2 4 6 9" xfId="47100"/>
    <cellStyle name="40% - Accent3 2 4 7" xfId="5856"/>
    <cellStyle name="40% - Accent3 2 4 7 2" xfId="10586"/>
    <cellStyle name="40% - Accent3 2 4 7 2 2" xfId="13014"/>
    <cellStyle name="40% - Accent3 2 4 7 2 2 2" xfId="23906"/>
    <cellStyle name="40% - Accent3 2 4 7 2 2 2 2" xfId="41784"/>
    <cellStyle name="40% - Accent3 2 4 7 2 2 3" xfId="32847"/>
    <cellStyle name="40% - Accent3 2 4 7 2 2 4" xfId="56410"/>
    <cellStyle name="40% - Accent3 2 4 7 2 3" xfId="15233"/>
    <cellStyle name="40% - Accent3 2 4 7 2 3 2" xfId="26125"/>
    <cellStyle name="40% - Accent3 2 4 7 2 3 2 2" xfId="44003"/>
    <cellStyle name="40% - Accent3 2 4 7 2 3 3" xfId="35066"/>
    <cellStyle name="40% - Accent3 2 4 7 2 4" xfId="17677"/>
    <cellStyle name="40% - Accent3 2 4 7 2 4 2" xfId="28344"/>
    <cellStyle name="40% - Accent3 2 4 7 2 4 2 2" xfId="46222"/>
    <cellStyle name="40% - Accent3 2 4 7 2 4 3" xfId="37285"/>
    <cellStyle name="40% - Accent3 2 4 7 2 5" xfId="21687"/>
    <cellStyle name="40% - Accent3 2 4 7 2 5 2" xfId="39565"/>
    <cellStyle name="40% - Accent3 2 4 7 2 6" xfId="30628"/>
    <cellStyle name="40% - Accent3 2 4 7 2 7" xfId="51076"/>
    <cellStyle name="40% - Accent3 2 4 7 3" xfId="9853"/>
    <cellStyle name="40% - Accent3 2 4 7 3 2" xfId="12281"/>
    <cellStyle name="40% - Accent3 2 4 7 3 2 2" xfId="23173"/>
    <cellStyle name="40% - Accent3 2 4 7 3 2 2 2" xfId="41051"/>
    <cellStyle name="40% - Accent3 2 4 7 3 2 3" xfId="32114"/>
    <cellStyle name="40% - Accent3 2 4 7 3 3" xfId="14500"/>
    <cellStyle name="40% - Accent3 2 4 7 3 3 2" xfId="25392"/>
    <cellStyle name="40% - Accent3 2 4 7 3 3 2 2" xfId="43270"/>
    <cellStyle name="40% - Accent3 2 4 7 3 3 3" xfId="34333"/>
    <cellStyle name="40% - Accent3 2 4 7 3 4" xfId="16944"/>
    <cellStyle name="40% - Accent3 2 4 7 3 4 2" xfId="27611"/>
    <cellStyle name="40% - Accent3 2 4 7 3 4 2 2" xfId="45489"/>
    <cellStyle name="40% - Accent3 2 4 7 3 4 3" xfId="36552"/>
    <cellStyle name="40% - Accent3 2 4 7 3 5" xfId="20954"/>
    <cellStyle name="40% - Accent3 2 4 7 3 5 2" xfId="38832"/>
    <cellStyle name="40% - Accent3 2 4 7 3 6" xfId="29895"/>
    <cellStyle name="40% - Accent3 2 4 7 3 7" xfId="54029"/>
    <cellStyle name="40% - Accent3 2 4 7 4" xfId="11331"/>
    <cellStyle name="40% - Accent3 2 4 7 4 2" xfId="22430"/>
    <cellStyle name="40% - Accent3 2 4 7 4 2 2" xfId="40308"/>
    <cellStyle name="40% - Accent3 2 4 7 4 3" xfId="31371"/>
    <cellStyle name="40% - Accent3 2 4 7 4 4" xfId="47919"/>
    <cellStyle name="40% - Accent3 2 4 7 5" xfId="13757"/>
    <cellStyle name="40% - Accent3 2 4 7 5 2" xfId="24649"/>
    <cellStyle name="40% - Accent3 2 4 7 5 2 2" xfId="42527"/>
    <cellStyle name="40% - Accent3 2 4 7 5 3" xfId="33590"/>
    <cellStyle name="40% - Accent3 2 4 7 6" xfId="15978"/>
    <cellStyle name="40% - Accent3 2 4 7 6 2" xfId="26868"/>
    <cellStyle name="40% - Accent3 2 4 7 6 2 2" xfId="44746"/>
    <cellStyle name="40% - Accent3 2 4 7 6 3" xfId="35809"/>
    <cellStyle name="40% - Accent3 2 4 7 7" xfId="20211"/>
    <cellStyle name="40% - Accent3 2 4 7 7 2" xfId="38089"/>
    <cellStyle name="40% - Accent3 2 4 7 8" xfId="29140"/>
    <cellStyle name="40% - Accent3 2 4 7 9" xfId="47101"/>
    <cellStyle name="40% - Accent3 2 4 8" xfId="5857"/>
    <cellStyle name="40% - Accent3 2 4 8 2" xfId="10587"/>
    <cellStyle name="40% - Accent3 2 4 8 2 2" xfId="13015"/>
    <cellStyle name="40% - Accent3 2 4 8 2 2 2" xfId="23907"/>
    <cellStyle name="40% - Accent3 2 4 8 2 2 2 2" xfId="41785"/>
    <cellStyle name="40% - Accent3 2 4 8 2 2 3" xfId="32848"/>
    <cellStyle name="40% - Accent3 2 4 8 2 2 4" xfId="56411"/>
    <cellStyle name="40% - Accent3 2 4 8 2 3" xfId="15234"/>
    <cellStyle name="40% - Accent3 2 4 8 2 3 2" xfId="26126"/>
    <cellStyle name="40% - Accent3 2 4 8 2 3 2 2" xfId="44004"/>
    <cellStyle name="40% - Accent3 2 4 8 2 3 3" xfId="35067"/>
    <cellStyle name="40% - Accent3 2 4 8 2 4" xfId="17678"/>
    <cellStyle name="40% - Accent3 2 4 8 2 4 2" xfId="28345"/>
    <cellStyle name="40% - Accent3 2 4 8 2 4 2 2" xfId="46223"/>
    <cellStyle name="40% - Accent3 2 4 8 2 4 3" xfId="37286"/>
    <cellStyle name="40% - Accent3 2 4 8 2 5" xfId="21688"/>
    <cellStyle name="40% - Accent3 2 4 8 2 5 2" xfId="39566"/>
    <cellStyle name="40% - Accent3 2 4 8 2 6" xfId="30629"/>
    <cellStyle name="40% - Accent3 2 4 8 2 7" xfId="51077"/>
    <cellStyle name="40% - Accent3 2 4 8 3" xfId="9854"/>
    <cellStyle name="40% - Accent3 2 4 8 3 2" xfId="12282"/>
    <cellStyle name="40% - Accent3 2 4 8 3 2 2" xfId="23174"/>
    <cellStyle name="40% - Accent3 2 4 8 3 2 2 2" xfId="41052"/>
    <cellStyle name="40% - Accent3 2 4 8 3 2 3" xfId="32115"/>
    <cellStyle name="40% - Accent3 2 4 8 3 3" xfId="14501"/>
    <cellStyle name="40% - Accent3 2 4 8 3 3 2" xfId="25393"/>
    <cellStyle name="40% - Accent3 2 4 8 3 3 2 2" xfId="43271"/>
    <cellStyle name="40% - Accent3 2 4 8 3 3 3" xfId="34334"/>
    <cellStyle name="40% - Accent3 2 4 8 3 4" xfId="16945"/>
    <cellStyle name="40% - Accent3 2 4 8 3 4 2" xfId="27612"/>
    <cellStyle name="40% - Accent3 2 4 8 3 4 2 2" xfId="45490"/>
    <cellStyle name="40% - Accent3 2 4 8 3 4 3" xfId="36553"/>
    <cellStyle name="40% - Accent3 2 4 8 3 5" xfId="20955"/>
    <cellStyle name="40% - Accent3 2 4 8 3 5 2" xfId="38833"/>
    <cellStyle name="40% - Accent3 2 4 8 3 6" xfId="29896"/>
    <cellStyle name="40% - Accent3 2 4 8 3 7" xfId="54030"/>
    <cellStyle name="40% - Accent3 2 4 8 4" xfId="11332"/>
    <cellStyle name="40% - Accent3 2 4 8 4 2" xfId="22431"/>
    <cellStyle name="40% - Accent3 2 4 8 4 2 2" xfId="40309"/>
    <cellStyle name="40% - Accent3 2 4 8 4 3" xfId="31372"/>
    <cellStyle name="40% - Accent3 2 4 8 4 4" xfId="47920"/>
    <cellStyle name="40% - Accent3 2 4 8 5" xfId="13758"/>
    <cellStyle name="40% - Accent3 2 4 8 5 2" xfId="24650"/>
    <cellStyle name="40% - Accent3 2 4 8 5 2 2" xfId="42528"/>
    <cellStyle name="40% - Accent3 2 4 8 5 3" xfId="33591"/>
    <cellStyle name="40% - Accent3 2 4 8 6" xfId="15979"/>
    <cellStyle name="40% - Accent3 2 4 8 6 2" xfId="26869"/>
    <cellStyle name="40% - Accent3 2 4 8 6 2 2" xfId="44747"/>
    <cellStyle name="40% - Accent3 2 4 8 6 3" xfId="35810"/>
    <cellStyle name="40% - Accent3 2 4 8 7" xfId="20212"/>
    <cellStyle name="40% - Accent3 2 4 8 7 2" xfId="38090"/>
    <cellStyle name="40% - Accent3 2 4 8 8" xfId="29141"/>
    <cellStyle name="40% - Accent3 2 4 8 9" xfId="47102"/>
    <cellStyle name="40% - Accent3 2 4 9" xfId="5858"/>
    <cellStyle name="40% - Accent3 2 4 9 2" xfId="10588"/>
    <cellStyle name="40% - Accent3 2 4 9 2 2" xfId="13016"/>
    <cellStyle name="40% - Accent3 2 4 9 2 2 2" xfId="23908"/>
    <cellStyle name="40% - Accent3 2 4 9 2 2 2 2" xfId="41786"/>
    <cellStyle name="40% - Accent3 2 4 9 2 2 3" xfId="32849"/>
    <cellStyle name="40% - Accent3 2 4 9 2 2 4" xfId="56412"/>
    <cellStyle name="40% - Accent3 2 4 9 2 3" xfId="15235"/>
    <cellStyle name="40% - Accent3 2 4 9 2 3 2" xfId="26127"/>
    <cellStyle name="40% - Accent3 2 4 9 2 3 2 2" xfId="44005"/>
    <cellStyle name="40% - Accent3 2 4 9 2 3 3" xfId="35068"/>
    <cellStyle name="40% - Accent3 2 4 9 2 4" xfId="17679"/>
    <cellStyle name="40% - Accent3 2 4 9 2 4 2" xfId="28346"/>
    <cellStyle name="40% - Accent3 2 4 9 2 4 2 2" xfId="46224"/>
    <cellStyle name="40% - Accent3 2 4 9 2 4 3" xfId="37287"/>
    <cellStyle name="40% - Accent3 2 4 9 2 5" xfId="21689"/>
    <cellStyle name="40% - Accent3 2 4 9 2 5 2" xfId="39567"/>
    <cellStyle name="40% - Accent3 2 4 9 2 6" xfId="30630"/>
    <cellStyle name="40% - Accent3 2 4 9 2 7" xfId="51078"/>
    <cellStyle name="40% - Accent3 2 4 9 3" xfId="9855"/>
    <cellStyle name="40% - Accent3 2 4 9 3 2" xfId="12283"/>
    <cellStyle name="40% - Accent3 2 4 9 3 2 2" xfId="23175"/>
    <cellStyle name="40% - Accent3 2 4 9 3 2 2 2" xfId="41053"/>
    <cellStyle name="40% - Accent3 2 4 9 3 2 3" xfId="32116"/>
    <cellStyle name="40% - Accent3 2 4 9 3 3" xfId="14502"/>
    <cellStyle name="40% - Accent3 2 4 9 3 3 2" xfId="25394"/>
    <cellStyle name="40% - Accent3 2 4 9 3 3 2 2" xfId="43272"/>
    <cellStyle name="40% - Accent3 2 4 9 3 3 3" xfId="34335"/>
    <cellStyle name="40% - Accent3 2 4 9 3 4" xfId="16946"/>
    <cellStyle name="40% - Accent3 2 4 9 3 4 2" xfId="27613"/>
    <cellStyle name="40% - Accent3 2 4 9 3 4 2 2" xfId="45491"/>
    <cellStyle name="40% - Accent3 2 4 9 3 4 3" xfId="36554"/>
    <cellStyle name="40% - Accent3 2 4 9 3 5" xfId="20956"/>
    <cellStyle name="40% - Accent3 2 4 9 3 5 2" xfId="38834"/>
    <cellStyle name="40% - Accent3 2 4 9 3 6" xfId="29897"/>
    <cellStyle name="40% - Accent3 2 4 9 3 7" xfId="54031"/>
    <cellStyle name="40% - Accent3 2 4 9 4" xfId="11333"/>
    <cellStyle name="40% - Accent3 2 4 9 4 2" xfId="22432"/>
    <cellStyle name="40% - Accent3 2 4 9 4 2 2" xfId="40310"/>
    <cellStyle name="40% - Accent3 2 4 9 4 3" xfId="31373"/>
    <cellStyle name="40% - Accent3 2 4 9 4 4" xfId="47921"/>
    <cellStyle name="40% - Accent3 2 4 9 5" xfId="13759"/>
    <cellStyle name="40% - Accent3 2 4 9 5 2" xfId="24651"/>
    <cellStyle name="40% - Accent3 2 4 9 5 2 2" xfId="42529"/>
    <cellStyle name="40% - Accent3 2 4 9 5 3" xfId="33592"/>
    <cellStyle name="40% - Accent3 2 4 9 6" xfId="15980"/>
    <cellStyle name="40% - Accent3 2 4 9 6 2" xfId="26870"/>
    <cellStyle name="40% - Accent3 2 4 9 6 2 2" xfId="44748"/>
    <cellStyle name="40% - Accent3 2 4 9 6 3" xfId="35811"/>
    <cellStyle name="40% - Accent3 2 4 9 7" xfId="20213"/>
    <cellStyle name="40% - Accent3 2 4 9 7 2" xfId="38091"/>
    <cellStyle name="40% - Accent3 2 4 9 8" xfId="29142"/>
    <cellStyle name="40% - Accent3 2 4 9 9" xfId="47103"/>
    <cellStyle name="40% - Accent3 2 5" xfId="5859"/>
    <cellStyle name="40% - Accent3 2 5 10" xfId="10589"/>
    <cellStyle name="40% - Accent3 2 5 10 2" xfId="13017"/>
    <cellStyle name="40% - Accent3 2 5 10 2 2" xfId="23909"/>
    <cellStyle name="40% - Accent3 2 5 10 2 2 2" xfId="41787"/>
    <cellStyle name="40% - Accent3 2 5 10 2 3" xfId="32850"/>
    <cellStyle name="40% - Accent3 2 5 10 2 4" xfId="56413"/>
    <cellStyle name="40% - Accent3 2 5 10 3" xfId="15236"/>
    <cellStyle name="40% - Accent3 2 5 10 3 2" xfId="26128"/>
    <cellStyle name="40% - Accent3 2 5 10 3 2 2" xfId="44006"/>
    <cellStyle name="40% - Accent3 2 5 10 3 3" xfId="35069"/>
    <cellStyle name="40% - Accent3 2 5 10 4" xfId="17680"/>
    <cellStyle name="40% - Accent3 2 5 10 4 2" xfId="28347"/>
    <cellStyle name="40% - Accent3 2 5 10 4 2 2" xfId="46225"/>
    <cellStyle name="40% - Accent3 2 5 10 4 3" xfId="37288"/>
    <cellStyle name="40% - Accent3 2 5 10 5" xfId="21690"/>
    <cellStyle name="40% - Accent3 2 5 10 5 2" xfId="39568"/>
    <cellStyle name="40% - Accent3 2 5 10 6" xfId="30631"/>
    <cellStyle name="40% - Accent3 2 5 10 7" xfId="51079"/>
    <cellStyle name="40% - Accent3 2 5 11" xfId="9856"/>
    <cellStyle name="40% - Accent3 2 5 11 2" xfId="12284"/>
    <cellStyle name="40% - Accent3 2 5 11 2 2" xfId="23176"/>
    <cellStyle name="40% - Accent3 2 5 11 2 2 2" xfId="41054"/>
    <cellStyle name="40% - Accent3 2 5 11 2 3" xfId="32117"/>
    <cellStyle name="40% - Accent3 2 5 11 3" xfId="14503"/>
    <cellStyle name="40% - Accent3 2 5 11 3 2" xfId="25395"/>
    <cellStyle name="40% - Accent3 2 5 11 3 2 2" xfId="43273"/>
    <cellStyle name="40% - Accent3 2 5 11 3 3" xfId="34336"/>
    <cellStyle name="40% - Accent3 2 5 11 4" xfId="16947"/>
    <cellStyle name="40% - Accent3 2 5 11 4 2" xfId="27614"/>
    <cellStyle name="40% - Accent3 2 5 11 4 2 2" xfId="45492"/>
    <cellStyle name="40% - Accent3 2 5 11 4 3" xfId="36555"/>
    <cellStyle name="40% - Accent3 2 5 11 5" xfId="20957"/>
    <cellStyle name="40% - Accent3 2 5 11 5 2" xfId="38835"/>
    <cellStyle name="40% - Accent3 2 5 11 6" xfId="29898"/>
    <cellStyle name="40% - Accent3 2 5 11 7" xfId="54032"/>
    <cellStyle name="40% - Accent3 2 5 12" xfId="11334"/>
    <cellStyle name="40% - Accent3 2 5 12 2" xfId="22433"/>
    <cellStyle name="40% - Accent3 2 5 12 2 2" xfId="40311"/>
    <cellStyle name="40% - Accent3 2 5 12 3" xfId="31374"/>
    <cellStyle name="40% - Accent3 2 5 12 4" xfId="47922"/>
    <cellStyle name="40% - Accent3 2 5 13" xfId="13760"/>
    <cellStyle name="40% - Accent3 2 5 13 2" xfId="24652"/>
    <cellStyle name="40% - Accent3 2 5 13 2 2" xfId="42530"/>
    <cellStyle name="40% - Accent3 2 5 13 3" xfId="33593"/>
    <cellStyle name="40% - Accent3 2 5 14" xfId="15981"/>
    <cellStyle name="40% - Accent3 2 5 14 2" xfId="26871"/>
    <cellStyle name="40% - Accent3 2 5 14 2 2" xfId="44749"/>
    <cellStyle name="40% - Accent3 2 5 14 3" xfId="35812"/>
    <cellStyle name="40% - Accent3 2 5 15" xfId="20214"/>
    <cellStyle name="40% - Accent3 2 5 15 2" xfId="38092"/>
    <cellStyle name="40% - Accent3 2 5 16" xfId="29143"/>
    <cellStyle name="40% - Accent3 2 5 17" xfId="47104"/>
    <cellStyle name="40% - Accent3 2 5 2" xfId="5860"/>
    <cellStyle name="40% - Accent3 2 5 2 2" xfId="10590"/>
    <cellStyle name="40% - Accent3 2 5 2 2 2" xfId="13018"/>
    <cellStyle name="40% - Accent3 2 5 2 2 2 2" xfId="23910"/>
    <cellStyle name="40% - Accent3 2 5 2 2 2 2 2" xfId="41788"/>
    <cellStyle name="40% - Accent3 2 5 2 2 2 3" xfId="32851"/>
    <cellStyle name="40% - Accent3 2 5 2 2 2 4" xfId="56414"/>
    <cellStyle name="40% - Accent3 2 5 2 2 3" xfId="15237"/>
    <cellStyle name="40% - Accent3 2 5 2 2 3 2" xfId="26129"/>
    <cellStyle name="40% - Accent3 2 5 2 2 3 2 2" xfId="44007"/>
    <cellStyle name="40% - Accent3 2 5 2 2 3 3" xfId="35070"/>
    <cellStyle name="40% - Accent3 2 5 2 2 4" xfId="17681"/>
    <cellStyle name="40% - Accent3 2 5 2 2 4 2" xfId="28348"/>
    <cellStyle name="40% - Accent3 2 5 2 2 4 2 2" xfId="46226"/>
    <cellStyle name="40% - Accent3 2 5 2 2 4 3" xfId="37289"/>
    <cellStyle name="40% - Accent3 2 5 2 2 5" xfId="21691"/>
    <cellStyle name="40% - Accent3 2 5 2 2 5 2" xfId="39569"/>
    <cellStyle name="40% - Accent3 2 5 2 2 6" xfId="30632"/>
    <cellStyle name="40% - Accent3 2 5 2 2 7" xfId="51080"/>
    <cellStyle name="40% - Accent3 2 5 2 3" xfId="9857"/>
    <cellStyle name="40% - Accent3 2 5 2 3 2" xfId="12285"/>
    <cellStyle name="40% - Accent3 2 5 2 3 2 2" xfId="23177"/>
    <cellStyle name="40% - Accent3 2 5 2 3 2 2 2" xfId="41055"/>
    <cellStyle name="40% - Accent3 2 5 2 3 2 3" xfId="32118"/>
    <cellStyle name="40% - Accent3 2 5 2 3 3" xfId="14504"/>
    <cellStyle name="40% - Accent3 2 5 2 3 3 2" xfId="25396"/>
    <cellStyle name="40% - Accent3 2 5 2 3 3 2 2" xfId="43274"/>
    <cellStyle name="40% - Accent3 2 5 2 3 3 3" xfId="34337"/>
    <cellStyle name="40% - Accent3 2 5 2 3 4" xfId="16948"/>
    <cellStyle name="40% - Accent3 2 5 2 3 4 2" xfId="27615"/>
    <cellStyle name="40% - Accent3 2 5 2 3 4 2 2" xfId="45493"/>
    <cellStyle name="40% - Accent3 2 5 2 3 4 3" xfId="36556"/>
    <cellStyle name="40% - Accent3 2 5 2 3 5" xfId="20958"/>
    <cellStyle name="40% - Accent3 2 5 2 3 5 2" xfId="38836"/>
    <cellStyle name="40% - Accent3 2 5 2 3 6" xfId="29899"/>
    <cellStyle name="40% - Accent3 2 5 2 3 7" xfId="54033"/>
    <cellStyle name="40% - Accent3 2 5 2 4" xfId="11335"/>
    <cellStyle name="40% - Accent3 2 5 2 4 2" xfId="22434"/>
    <cellStyle name="40% - Accent3 2 5 2 4 2 2" xfId="40312"/>
    <cellStyle name="40% - Accent3 2 5 2 4 3" xfId="31375"/>
    <cellStyle name="40% - Accent3 2 5 2 4 4" xfId="47923"/>
    <cellStyle name="40% - Accent3 2 5 2 5" xfId="13761"/>
    <cellStyle name="40% - Accent3 2 5 2 5 2" xfId="24653"/>
    <cellStyle name="40% - Accent3 2 5 2 5 2 2" xfId="42531"/>
    <cellStyle name="40% - Accent3 2 5 2 5 3" xfId="33594"/>
    <cellStyle name="40% - Accent3 2 5 2 6" xfId="15982"/>
    <cellStyle name="40% - Accent3 2 5 2 6 2" xfId="26872"/>
    <cellStyle name="40% - Accent3 2 5 2 6 2 2" xfId="44750"/>
    <cellStyle name="40% - Accent3 2 5 2 6 3" xfId="35813"/>
    <cellStyle name="40% - Accent3 2 5 2 7" xfId="20215"/>
    <cellStyle name="40% - Accent3 2 5 2 7 2" xfId="38093"/>
    <cellStyle name="40% - Accent3 2 5 2 8" xfId="29144"/>
    <cellStyle name="40% - Accent3 2 5 2 9" xfId="47105"/>
    <cellStyle name="40% - Accent3 2 5 3" xfId="5861"/>
    <cellStyle name="40% - Accent3 2 5 3 2" xfId="10591"/>
    <cellStyle name="40% - Accent3 2 5 3 2 2" xfId="13019"/>
    <cellStyle name="40% - Accent3 2 5 3 2 2 2" xfId="23911"/>
    <cellStyle name="40% - Accent3 2 5 3 2 2 2 2" xfId="41789"/>
    <cellStyle name="40% - Accent3 2 5 3 2 2 3" xfId="32852"/>
    <cellStyle name="40% - Accent3 2 5 3 2 2 4" xfId="56415"/>
    <cellStyle name="40% - Accent3 2 5 3 2 3" xfId="15238"/>
    <cellStyle name="40% - Accent3 2 5 3 2 3 2" xfId="26130"/>
    <cellStyle name="40% - Accent3 2 5 3 2 3 2 2" xfId="44008"/>
    <cellStyle name="40% - Accent3 2 5 3 2 3 3" xfId="35071"/>
    <cellStyle name="40% - Accent3 2 5 3 2 4" xfId="17682"/>
    <cellStyle name="40% - Accent3 2 5 3 2 4 2" xfId="28349"/>
    <cellStyle name="40% - Accent3 2 5 3 2 4 2 2" xfId="46227"/>
    <cellStyle name="40% - Accent3 2 5 3 2 4 3" xfId="37290"/>
    <cellStyle name="40% - Accent3 2 5 3 2 5" xfId="21692"/>
    <cellStyle name="40% - Accent3 2 5 3 2 5 2" xfId="39570"/>
    <cellStyle name="40% - Accent3 2 5 3 2 6" xfId="30633"/>
    <cellStyle name="40% - Accent3 2 5 3 2 7" xfId="51081"/>
    <cellStyle name="40% - Accent3 2 5 3 3" xfId="9858"/>
    <cellStyle name="40% - Accent3 2 5 3 3 2" xfId="12286"/>
    <cellStyle name="40% - Accent3 2 5 3 3 2 2" xfId="23178"/>
    <cellStyle name="40% - Accent3 2 5 3 3 2 2 2" xfId="41056"/>
    <cellStyle name="40% - Accent3 2 5 3 3 2 3" xfId="32119"/>
    <cellStyle name="40% - Accent3 2 5 3 3 3" xfId="14505"/>
    <cellStyle name="40% - Accent3 2 5 3 3 3 2" xfId="25397"/>
    <cellStyle name="40% - Accent3 2 5 3 3 3 2 2" xfId="43275"/>
    <cellStyle name="40% - Accent3 2 5 3 3 3 3" xfId="34338"/>
    <cellStyle name="40% - Accent3 2 5 3 3 4" xfId="16949"/>
    <cellStyle name="40% - Accent3 2 5 3 3 4 2" xfId="27616"/>
    <cellStyle name="40% - Accent3 2 5 3 3 4 2 2" xfId="45494"/>
    <cellStyle name="40% - Accent3 2 5 3 3 4 3" xfId="36557"/>
    <cellStyle name="40% - Accent3 2 5 3 3 5" xfId="20959"/>
    <cellStyle name="40% - Accent3 2 5 3 3 5 2" xfId="38837"/>
    <cellStyle name="40% - Accent3 2 5 3 3 6" xfId="29900"/>
    <cellStyle name="40% - Accent3 2 5 3 3 7" xfId="54034"/>
    <cellStyle name="40% - Accent3 2 5 3 4" xfId="11336"/>
    <cellStyle name="40% - Accent3 2 5 3 4 2" xfId="22435"/>
    <cellStyle name="40% - Accent3 2 5 3 4 2 2" xfId="40313"/>
    <cellStyle name="40% - Accent3 2 5 3 4 3" xfId="31376"/>
    <cellStyle name="40% - Accent3 2 5 3 4 4" xfId="47924"/>
    <cellStyle name="40% - Accent3 2 5 3 5" xfId="13762"/>
    <cellStyle name="40% - Accent3 2 5 3 5 2" xfId="24654"/>
    <cellStyle name="40% - Accent3 2 5 3 5 2 2" xfId="42532"/>
    <cellStyle name="40% - Accent3 2 5 3 5 3" xfId="33595"/>
    <cellStyle name="40% - Accent3 2 5 3 6" xfId="15983"/>
    <cellStyle name="40% - Accent3 2 5 3 6 2" xfId="26873"/>
    <cellStyle name="40% - Accent3 2 5 3 6 2 2" xfId="44751"/>
    <cellStyle name="40% - Accent3 2 5 3 6 3" xfId="35814"/>
    <cellStyle name="40% - Accent3 2 5 3 7" xfId="20216"/>
    <cellStyle name="40% - Accent3 2 5 3 7 2" xfId="38094"/>
    <cellStyle name="40% - Accent3 2 5 3 8" xfId="29145"/>
    <cellStyle name="40% - Accent3 2 5 3 9" xfId="47106"/>
    <cellStyle name="40% - Accent3 2 5 4" xfId="5862"/>
    <cellStyle name="40% - Accent3 2 5 4 2" xfId="10592"/>
    <cellStyle name="40% - Accent3 2 5 4 2 2" xfId="13020"/>
    <cellStyle name="40% - Accent3 2 5 4 2 2 2" xfId="23912"/>
    <cellStyle name="40% - Accent3 2 5 4 2 2 2 2" xfId="41790"/>
    <cellStyle name="40% - Accent3 2 5 4 2 2 3" xfId="32853"/>
    <cellStyle name="40% - Accent3 2 5 4 2 2 4" xfId="56416"/>
    <cellStyle name="40% - Accent3 2 5 4 2 3" xfId="15239"/>
    <cellStyle name="40% - Accent3 2 5 4 2 3 2" xfId="26131"/>
    <cellStyle name="40% - Accent3 2 5 4 2 3 2 2" xfId="44009"/>
    <cellStyle name="40% - Accent3 2 5 4 2 3 3" xfId="35072"/>
    <cellStyle name="40% - Accent3 2 5 4 2 4" xfId="17683"/>
    <cellStyle name="40% - Accent3 2 5 4 2 4 2" xfId="28350"/>
    <cellStyle name="40% - Accent3 2 5 4 2 4 2 2" xfId="46228"/>
    <cellStyle name="40% - Accent3 2 5 4 2 4 3" xfId="37291"/>
    <cellStyle name="40% - Accent3 2 5 4 2 5" xfId="21693"/>
    <cellStyle name="40% - Accent3 2 5 4 2 5 2" xfId="39571"/>
    <cellStyle name="40% - Accent3 2 5 4 2 6" xfId="30634"/>
    <cellStyle name="40% - Accent3 2 5 4 2 7" xfId="51082"/>
    <cellStyle name="40% - Accent3 2 5 4 3" xfId="9859"/>
    <cellStyle name="40% - Accent3 2 5 4 3 2" xfId="12287"/>
    <cellStyle name="40% - Accent3 2 5 4 3 2 2" xfId="23179"/>
    <cellStyle name="40% - Accent3 2 5 4 3 2 2 2" xfId="41057"/>
    <cellStyle name="40% - Accent3 2 5 4 3 2 3" xfId="32120"/>
    <cellStyle name="40% - Accent3 2 5 4 3 3" xfId="14506"/>
    <cellStyle name="40% - Accent3 2 5 4 3 3 2" xfId="25398"/>
    <cellStyle name="40% - Accent3 2 5 4 3 3 2 2" xfId="43276"/>
    <cellStyle name="40% - Accent3 2 5 4 3 3 3" xfId="34339"/>
    <cellStyle name="40% - Accent3 2 5 4 3 4" xfId="16950"/>
    <cellStyle name="40% - Accent3 2 5 4 3 4 2" xfId="27617"/>
    <cellStyle name="40% - Accent3 2 5 4 3 4 2 2" xfId="45495"/>
    <cellStyle name="40% - Accent3 2 5 4 3 4 3" xfId="36558"/>
    <cellStyle name="40% - Accent3 2 5 4 3 5" xfId="20960"/>
    <cellStyle name="40% - Accent3 2 5 4 3 5 2" xfId="38838"/>
    <cellStyle name="40% - Accent3 2 5 4 3 6" xfId="29901"/>
    <cellStyle name="40% - Accent3 2 5 4 3 7" xfId="54035"/>
    <cellStyle name="40% - Accent3 2 5 4 4" xfId="11337"/>
    <cellStyle name="40% - Accent3 2 5 4 4 2" xfId="22436"/>
    <cellStyle name="40% - Accent3 2 5 4 4 2 2" xfId="40314"/>
    <cellStyle name="40% - Accent3 2 5 4 4 3" xfId="31377"/>
    <cellStyle name="40% - Accent3 2 5 4 4 4" xfId="47925"/>
    <cellStyle name="40% - Accent3 2 5 4 5" xfId="13763"/>
    <cellStyle name="40% - Accent3 2 5 4 5 2" xfId="24655"/>
    <cellStyle name="40% - Accent3 2 5 4 5 2 2" xfId="42533"/>
    <cellStyle name="40% - Accent3 2 5 4 5 3" xfId="33596"/>
    <cellStyle name="40% - Accent3 2 5 4 6" xfId="15984"/>
    <cellStyle name="40% - Accent3 2 5 4 6 2" xfId="26874"/>
    <cellStyle name="40% - Accent3 2 5 4 6 2 2" xfId="44752"/>
    <cellStyle name="40% - Accent3 2 5 4 6 3" xfId="35815"/>
    <cellStyle name="40% - Accent3 2 5 4 7" xfId="20217"/>
    <cellStyle name="40% - Accent3 2 5 4 7 2" xfId="38095"/>
    <cellStyle name="40% - Accent3 2 5 4 8" xfId="29146"/>
    <cellStyle name="40% - Accent3 2 5 4 9" xfId="47107"/>
    <cellStyle name="40% - Accent3 2 5 5" xfId="5863"/>
    <cellStyle name="40% - Accent3 2 5 5 2" xfId="10593"/>
    <cellStyle name="40% - Accent3 2 5 5 2 2" xfId="13021"/>
    <cellStyle name="40% - Accent3 2 5 5 2 2 2" xfId="23913"/>
    <cellStyle name="40% - Accent3 2 5 5 2 2 2 2" xfId="41791"/>
    <cellStyle name="40% - Accent3 2 5 5 2 2 3" xfId="32854"/>
    <cellStyle name="40% - Accent3 2 5 5 2 2 4" xfId="56417"/>
    <cellStyle name="40% - Accent3 2 5 5 2 3" xfId="15240"/>
    <cellStyle name="40% - Accent3 2 5 5 2 3 2" xfId="26132"/>
    <cellStyle name="40% - Accent3 2 5 5 2 3 2 2" xfId="44010"/>
    <cellStyle name="40% - Accent3 2 5 5 2 3 3" xfId="35073"/>
    <cellStyle name="40% - Accent3 2 5 5 2 4" xfId="17684"/>
    <cellStyle name="40% - Accent3 2 5 5 2 4 2" xfId="28351"/>
    <cellStyle name="40% - Accent3 2 5 5 2 4 2 2" xfId="46229"/>
    <cellStyle name="40% - Accent3 2 5 5 2 4 3" xfId="37292"/>
    <cellStyle name="40% - Accent3 2 5 5 2 5" xfId="21694"/>
    <cellStyle name="40% - Accent3 2 5 5 2 5 2" xfId="39572"/>
    <cellStyle name="40% - Accent3 2 5 5 2 6" xfId="30635"/>
    <cellStyle name="40% - Accent3 2 5 5 2 7" xfId="51083"/>
    <cellStyle name="40% - Accent3 2 5 5 3" xfId="9860"/>
    <cellStyle name="40% - Accent3 2 5 5 3 2" xfId="12288"/>
    <cellStyle name="40% - Accent3 2 5 5 3 2 2" xfId="23180"/>
    <cellStyle name="40% - Accent3 2 5 5 3 2 2 2" xfId="41058"/>
    <cellStyle name="40% - Accent3 2 5 5 3 2 3" xfId="32121"/>
    <cellStyle name="40% - Accent3 2 5 5 3 3" xfId="14507"/>
    <cellStyle name="40% - Accent3 2 5 5 3 3 2" xfId="25399"/>
    <cellStyle name="40% - Accent3 2 5 5 3 3 2 2" xfId="43277"/>
    <cellStyle name="40% - Accent3 2 5 5 3 3 3" xfId="34340"/>
    <cellStyle name="40% - Accent3 2 5 5 3 4" xfId="16951"/>
    <cellStyle name="40% - Accent3 2 5 5 3 4 2" xfId="27618"/>
    <cellStyle name="40% - Accent3 2 5 5 3 4 2 2" xfId="45496"/>
    <cellStyle name="40% - Accent3 2 5 5 3 4 3" xfId="36559"/>
    <cellStyle name="40% - Accent3 2 5 5 3 5" xfId="20961"/>
    <cellStyle name="40% - Accent3 2 5 5 3 5 2" xfId="38839"/>
    <cellStyle name="40% - Accent3 2 5 5 3 6" xfId="29902"/>
    <cellStyle name="40% - Accent3 2 5 5 3 7" xfId="54036"/>
    <cellStyle name="40% - Accent3 2 5 5 4" xfId="11338"/>
    <cellStyle name="40% - Accent3 2 5 5 4 2" xfId="22437"/>
    <cellStyle name="40% - Accent3 2 5 5 4 2 2" xfId="40315"/>
    <cellStyle name="40% - Accent3 2 5 5 4 3" xfId="31378"/>
    <cellStyle name="40% - Accent3 2 5 5 4 4" xfId="47926"/>
    <cellStyle name="40% - Accent3 2 5 5 5" xfId="13764"/>
    <cellStyle name="40% - Accent3 2 5 5 5 2" xfId="24656"/>
    <cellStyle name="40% - Accent3 2 5 5 5 2 2" xfId="42534"/>
    <cellStyle name="40% - Accent3 2 5 5 5 3" xfId="33597"/>
    <cellStyle name="40% - Accent3 2 5 5 6" xfId="15985"/>
    <cellStyle name="40% - Accent3 2 5 5 6 2" xfId="26875"/>
    <cellStyle name="40% - Accent3 2 5 5 6 2 2" xfId="44753"/>
    <cellStyle name="40% - Accent3 2 5 5 6 3" xfId="35816"/>
    <cellStyle name="40% - Accent3 2 5 5 7" xfId="20218"/>
    <cellStyle name="40% - Accent3 2 5 5 7 2" xfId="38096"/>
    <cellStyle name="40% - Accent3 2 5 5 8" xfId="29147"/>
    <cellStyle name="40% - Accent3 2 5 5 9" xfId="47108"/>
    <cellStyle name="40% - Accent3 2 5 6" xfId="5864"/>
    <cellStyle name="40% - Accent3 2 5 6 2" xfId="10594"/>
    <cellStyle name="40% - Accent3 2 5 6 2 2" xfId="13022"/>
    <cellStyle name="40% - Accent3 2 5 6 2 2 2" xfId="23914"/>
    <cellStyle name="40% - Accent3 2 5 6 2 2 2 2" xfId="41792"/>
    <cellStyle name="40% - Accent3 2 5 6 2 2 3" xfId="32855"/>
    <cellStyle name="40% - Accent3 2 5 6 2 2 4" xfId="56418"/>
    <cellStyle name="40% - Accent3 2 5 6 2 3" xfId="15241"/>
    <cellStyle name="40% - Accent3 2 5 6 2 3 2" xfId="26133"/>
    <cellStyle name="40% - Accent3 2 5 6 2 3 2 2" xfId="44011"/>
    <cellStyle name="40% - Accent3 2 5 6 2 3 3" xfId="35074"/>
    <cellStyle name="40% - Accent3 2 5 6 2 4" xfId="17685"/>
    <cellStyle name="40% - Accent3 2 5 6 2 4 2" xfId="28352"/>
    <cellStyle name="40% - Accent3 2 5 6 2 4 2 2" xfId="46230"/>
    <cellStyle name="40% - Accent3 2 5 6 2 4 3" xfId="37293"/>
    <cellStyle name="40% - Accent3 2 5 6 2 5" xfId="21695"/>
    <cellStyle name="40% - Accent3 2 5 6 2 5 2" xfId="39573"/>
    <cellStyle name="40% - Accent3 2 5 6 2 6" xfId="30636"/>
    <cellStyle name="40% - Accent3 2 5 6 2 7" xfId="51084"/>
    <cellStyle name="40% - Accent3 2 5 6 3" xfId="9861"/>
    <cellStyle name="40% - Accent3 2 5 6 3 2" xfId="12289"/>
    <cellStyle name="40% - Accent3 2 5 6 3 2 2" xfId="23181"/>
    <cellStyle name="40% - Accent3 2 5 6 3 2 2 2" xfId="41059"/>
    <cellStyle name="40% - Accent3 2 5 6 3 2 3" xfId="32122"/>
    <cellStyle name="40% - Accent3 2 5 6 3 3" xfId="14508"/>
    <cellStyle name="40% - Accent3 2 5 6 3 3 2" xfId="25400"/>
    <cellStyle name="40% - Accent3 2 5 6 3 3 2 2" xfId="43278"/>
    <cellStyle name="40% - Accent3 2 5 6 3 3 3" xfId="34341"/>
    <cellStyle name="40% - Accent3 2 5 6 3 4" xfId="16952"/>
    <cellStyle name="40% - Accent3 2 5 6 3 4 2" xfId="27619"/>
    <cellStyle name="40% - Accent3 2 5 6 3 4 2 2" xfId="45497"/>
    <cellStyle name="40% - Accent3 2 5 6 3 4 3" xfId="36560"/>
    <cellStyle name="40% - Accent3 2 5 6 3 5" xfId="20962"/>
    <cellStyle name="40% - Accent3 2 5 6 3 5 2" xfId="38840"/>
    <cellStyle name="40% - Accent3 2 5 6 3 6" xfId="29903"/>
    <cellStyle name="40% - Accent3 2 5 6 3 7" xfId="54037"/>
    <cellStyle name="40% - Accent3 2 5 6 4" xfId="11339"/>
    <cellStyle name="40% - Accent3 2 5 6 4 2" xfId="22438"/>
    <cellStyle name="40% - Accent3 2 5 6 4 2 2" xfId="40316"/>
    <cellStyle name="40% - Accent3 2 5 6 4 3" xfId="31379"/>
    <cellStyle name="40% - Accent3 2 5 6 4 4" xfId="47927"/>
    <cellStyle name="40% - Accent3 2 5 6 5" xfId="13765"/>
    <cellStyle name="40% - Accent3 2 5 6 5 2" xfId="24657"/>
    <cellStyle name="40% - Accent3 2 5 6 5 2 2" xfId="42535"/>
    <cellStyle name="40% - Accent3 2 5 6 5 3" xfId="33598"/>
    <cellStyle name="40% - Accent3 2 5 6 6" xfId="15986"/>
    <cellStyle name="40% - Accent3 2 5 6 6 2" xfId="26876"/>
    <cellStyle name="40% - Accent3 2 5 6 6 2 2" xfId="44754"/>
    <cellStyle name="40% - Accent3 2 5 6 6 3" xfId="35817"/>
    <cellStyle name="40% - Accent3 2 5 6 7" xfId="20219"/>
    <cellStyle name="40% - Accent3 2 5 6 7 2" xfId="38097"/>
    <cellStyle name="40% - Accent3 2 5 6 8" xfId="29148"/>
    <cellStyle name="40% - Accent3 2 5 6 9" xfId="47109"/>
    <cellStyle name="40% - Accent3 2 5 7" xfId="5865"/>
    <cellStyle name="40% - Accent3 2 5 7 2" xfId="10595"/>
    <cellStyle name="40% - Accent3 2 5 7 2 2" xfId="13023"/>
    <cellStyle name="40% - Accent3 2 5 7 2 2 2" xfId="23915"/>
    <cellStyle name="40% - Accent3 2 5 7 2 2 2 2" xfId="41793"/>
    <cellStyle name="40% - Accent3 2 5 7 2 2 3" xfId="32856"/>
    <cellStyle name="40% - Accent3 2 5 7 2 2 4" xfId="56419"/>
    <cellStyle name="40% - Accent3 2 5 7 2 3" xfId="15242"/>
    <cellStyle name="40% - Accent3 2 5 7 2 3 2" xfId="26134"/>
    <cellStyle name="40% - Accent3 2 5 7 2 3 2 2" xfId="44012"/>
    <cellStyle name="40% - Accent3 2 5 7 2 3 3" xfId="35075"/>
    <cellStyle name="40% - Accent3 2 5 7 2 4" xfId="17686"/>
    <cellStyle name="40% - Accent3 2 5 7 2 4 2" xfId="28353"/>
    <cellStyle name="40% - Accent3 2 5 7 2 4 2 2" xfId="46231"/>
    <cellStyle name="40% - Accent3 2 5 7 2 4 3" xfId="37294"/>
    <cellStyle name="40% - Accent3 2 5 7 2 5" xfId="21696"/>
    <cellStyle name="40% - Accent3 2 5 7 2 5 2" xfId="39574"/>
    <cellStyle name="40% - Accent3 2 5 7 2 6" xfId="30637"/>
    <cellStyle name="40% - Accent3 2 5 7 2 7" xfId="51085"/>
    <cellStyle name="40% - Accent3 2 5 7 3" xfId="9862"/>
    <cellStyle name="40% - Accent3 2 5 7 3 2" xfId="12290"/>
    <cellStyle name="40% - Accent3 2 5 7 3 2 2" xfId="23182"/>
    <cellStyle name="40% - Accent3 2 5 7 3 2 2 2" xfId="41060"/>
    <cellStyle name="40% - Accent3 2 5 7 3 2 3" xfId="32123"/>
    <cellStyle name="40% - Accent3 2 5 7 3 3" xfId="14509"/>
    <cellStyle name="40% - Accent3 2 5 7 3 3 2" xfId="25401"/>
    <cellStyle name="40% - Accent3 2 5 7 3 3 2 2" xfId="43279"/>
    <cellStyle name="40% - Accent3 2 5 7 3 3 3" xfId="34342"/>
    <cellStyle name="40% - Accent3 2 5 7 3 4" xfId="16953"/>
    <cellStyle name="40% - Accent3 2 5 7 3 4 2" xfId="27620"/>
    <cellStyle name="40% - Accent3 2 5 7 3 4 2 2" xfId="45498"/>
    <cellStyle name="40% - Accent3 2 5 7 3 4 3" xfId="36561"/>
    <cellStyle name="40% - Accent3 2 5 7 3 5" xfId="20963"/>
    <cellStyle name="40% - Accent3 2 5 7 3 5 2" xfId="38841"/>
    <cellStyle name="40% - Accent3 2 5 7 3 6" xfId="29904"/>
    <cellStyle name="40% - Accent3 2 5 7 3 7" xfId="54038"/>
    <cellStyle name="40% - Accent3 2 5 7 4" xfId="11340"/>
    <cellStyle name="40% - Accent3 2 5 7 4 2" xfId="22439"/>
    <cellStyle name="40% - Accent3 2 5 7 4 2 2" xfId="40317"/>
    <cellStyle name="40% - Accent3 2 5 7 4 3" xfId="31380"/>
    <cellStyle name="40% - Accent3 2 5 7 4 4" xfId="47928"/>
    <cellStyle name="40% - Accent3 2 5 7 5" xfId="13766"/>
    <cellStyle name="40% - Accent3 2 5 7 5 2" xfId="24658"/>
    <cellStyle name="40% - Accent3 2 5 7 5 2 2" xfId="42536"/>
    <cellStyle name="40% - Accent3 2 5 7 5 3" xfId="33599"/>
    <cellStyle name="40% - Accent3 2 5 7 6" xfId="15987"/>
    <cellStyle name="40% - Accent3 2 5 7 6 2" xfId="26877"/>
    <cellStyle name="40% - Accent3 2 5 7 6 2 2" xfId="44755"/>
    <cellStyle name="40% - Accent3 2 5 7 6 3" xfId="35818"/>
    <cellStyle name="40% - Accent3 2 5 7 7" xfId="20220"/>
    <cellStyle name="40% - Accent3 2 5 7 7 2" xfId="38098"/>
    <cellStyle name="40% - Accent3 2 5 7 8" xfId="29149"/>
    <cellStyle name="40% - Accent3 2 5 7 9" xfId="47110"/>
    <cellStyle name="40% - Accent3 2 5 8" xfId="5866"/>
    <cellStyle name="40% - Accent3 2 5 8 2" xfId="10596"/>
    <cellStyle name="40% - Accent3 2 5 8 2 2" xfId="13024"/>
    <cellStyle name="40% - Accent3 2 5 8 2 2 2" xfId="23916"/>
    <cellStyle name="40% - Accent3 2 5 8 2 2 2 2" xfId="41794"/>
    <cellStyle name="40% - Accent3 2 5 8 2 2 3" xfId="32857"/>
    <cellStyle name="40% - Accent3 2 5 8 2 2 4" xfId="56420"/>
    <cellStyle name="40% - Accent3 2 5 8 2 3" xfId="15243"/>
    <cellStyle name="40% - Accent3 2 5 8 2 3 2" xfId="26135"/>
    <cellStyle name="40% - Accent3 2 5 8 2 3 2 2" xfId="44013"/>
    <cellStyle name="40% - Accent3 2 5 8 2 3 3" xfId="35076"/>
    <cellStyle name="40% - Accent3 2 5 8 2 4" xfId="17687"/>
    <cellStyle name="40% - Accent3 2 5 8 2 4 2" xfId="28354"/>
    <cellStyle name="40% - Accent3 2 5 8 2 4 2 2" xfId="46232"/>
    <cellStyle name="40% - Accent3 2 5 8 2 4 3" xfId="37295"/>
    <cellStyle name="40% - Accent3 2 5 8 2 5" xfId="21697"/>
    <cellStyle name="40% - Accent3 2 5 8 2 5 2" xfId="39575"/>
    <cellStyle name="40% - Accent3 2 5 8 2 6" xfId="30638"/>
    <cellStyle name="40% - Accent3 2 5 8 2 7" xfId="51086"/>
    <cellStyle name="40% - Accent3 2 5 8 3" xfId="9863"/>
    <cellStyle name="40% - Accent3 2 5 8 3 2" xfId="12291"/>
    <cellStyle name="40% - Accent3 2 5 8 3 2 2" xfId="23183"/>
    <cellStyle name="40% - Accent3 2 5 8 3 2 2 2" xfId="41061"/>
    <cellStyle name="40% - Accent3 2 5 8 3 2 3" xfId="32124"/>
    <cellStyle name="40% - Accent3 2 5 8 3 3" xfId="14510"/>
    <cellStyle name="40% - Accent3 2 5 8 3 3 2" xfId="25402"/>
    <cellStyle name="40% - Accent3 2 5 8 3 3 2 2" xfId="43280"/>
    <cellStyle name="40% - Accent3 2 5 8 3 3 3" xfId="34343"/>
    <cellStyle name="40% - Accent3 2 5 8 3 4" xfId="16954"/>
    <cellStyle name="40% - Accent3 2 5 8 3 4 2" xfId="27621"/>
    <cellStyle name="40% - Accent3 2 5 8 3 4 2 2" xfId="45499"/>
    <cellStyle name="40% - Accent3 2 5 8 3 4 3" xfId="36562"/>
    <cellStyle name="40% - Accent3 2 5 8 3 5" xfId="20964"/>
    <cellStyle name="40% - Accent3 2 5 8 3 5 2" xfId="38842"/>
    <cellStyle name="40% - Accent3 2 5 8 3 6" xfId="29905"/>
    <cellStyle name="40% - Accent3 2 5 8 3 7" xfId="54039"/>
    <cellStyle name="40% - Accent3 2 5 8 4" xfId="11341"/>
    <cellStyle name="40% - Accent3 2 5 8 4 2" xfId="22440"/>
    <cellStyle name="40% - Accent3 2 5 8 4 2 2" xfId="40318"/>
    <cellStyle name="40% - Accent3 2 5 8 4 3" xfId="31381"/>
    <cellStyle name="40% - Accent3 2 5 8 4 4" xfId="47929"/>
    <cellStyle name="40% - Accent3 2 5 8 5" xfId="13767"/>
    <cellStyle name="40% - Accent3 2 5 8 5 2" xfId="24659"/>
    <cellStyle name="40% - Accent3 2 5 8 5 2 2" xfId="42537"/>
    <cellStyle name="40% - Accent3 2 5 8 5 3" xfId="33600"/>
    <cellStyle name="40% - Accent3 2 5 8 6" xfId="15988"/>
    <cellStyle name="40% - Accent3 2 5 8 6 2" xfId="26878"/>
    <cellStyle name="40% - Accent3 2 5 8 6 2 2" xfId="44756"/>
    <cellStyle name="40% - Accent3 2 5 8 6 3" xfId="35819"/>
    <cellStyle name="40% - Accent3 2 5 8 7" xfId="20221"/>
    <cellStyle name="40% - Accent3 2 5 8 7 2" xfId="38099"/>
    <cellStyle name="40% - Accent3 2 5 8 8" xfId="29150"/>
    <cellStyle name="40% - Accent3 2 5 8 9" xfId="47111"/>
    <cellStyle name="40% - Accent3 2 5 9" xfId="5867"/>
    <cellStyle name="40% - Accent3 2 5 9 2" xfId="10597"/>
    <cellStyle name="40% - Accent3 2 5 9 2 2" xfId="13025"/>
    <cellStyle name="40% - Accent3 2 5 9 2 2 2" xfId="23917"/>
    <cellStyle name="40% - Accent3 2 5 9 2 2 2 2" xfId="41795"/>
    <cellStyle name="40% - Accent3 2 5 9 2 2 3" xfId="32858"/>
    <cellStyle name="40% - Accent3 2 5 9 2 2 4" xfId="56421"/>
    <cellStyle name="40% - Accent3 2 5 9 2 3" xfId="15244"/>
    <cellStyle name="40% - Accent3 2 5 9 2 3 2" xfId="26136"/>
    <cellStyle name="40% - Accent3 2 5 9 2 3 2 2" xfId="44014"/>
    <cellStyle name="40% - Accent3 2 5 9 2 3 3" xfId="35077"/>
    <cellStyle name="40% - Accent3 2 5 9 2 4" xfId="17688"/>
    <cellStyle name="40% - Accent3 2 5 9 2 4 2" xfId="28355"/>
    <cellStyle name="40% - Accent3 2 5 9 2 4 2 2" xfId="46233"/>
    <cellStyle name="40% - Accent3 2 5 9 2 4 3" xfId="37296"/>
    <cellStyle name="40% - Accent3 2 5 9 2 5" xfId="21698"/>
    <cellStyle name="40% - Accent3 2 5 9 2 5 2" xfId="39576"/>
    <cellStyle name="40% - Accent3 2 5 9 2 6" xfId="30639"/>
    <cellStyle name="40% - Accent3 2 5 9 2 7" xfId="51087"/>
    <cellStyle name="40% - Accent3 2 5 9 3" xfId="9864"/>
    <cellStyle name="40% - Accent3 2 5 9 3 2" xfId="12292"/>
    <cellStyle name="40% - Accent3 2 5 9 3 2 2" xfId="23184"/>
    <cellStyle name="40% - Accent3 2 5 9 3 2 2 2" xfId="41062"/>
    <cellStyle name="40% - Accent3 2 5 9 3 2 3" xfId="32125"/>
    <cellStyle name="40% - Accent3 2 5 9 3 3" xfId="14511"/>
    <cellStyle name="40% - Accent3 2 5 9 3 3 2" xfId="25403"/>
    <cellStyle name="40% - Accent3 2 5 9 3 3 2 2" xfId="43281"/>
    <cellStyle name="40% - Accent3 2 5 9 3 3 3" xfId="34344"/>
    <cellStyle name="40% - Accent3 2 5 9 3 4" xfId="16955"/>
    <cellStyle name="40% - Accent3 2 5 9 3 4 2" xfId="27622"/>
    <cellStyle name="40% - Accent3 2 5 9 3 4 2 2" xfId="45500"/>
    <cellStyle name="40% - Accent3 2 5 9 3 4 3" xfId="36563"/>
    <cellStyle name="40% - Accent3 2 5 9 3 5" xfId="20965"/>
    <cellStyle name="40% - Accent3 2 5 9 3 5 2" xfId="38843"/>
    <cellStyle name="40% - Accent3 2 5 9 3 6" xfId="29906"/>
    <cellStyle name="40% - Accent3 2 5 9 3 7" xfId="54040"/>
    <cellStyle name="40% - Accent3 2 5 9 4" xfId="11342"/>
    <cellStyle name="40% - Accent3 2 5 9 4 2" xfId="22441"/>
    <cellStyle name="40% - Accent3 2 5 9 4 2 2" xfId="40319"/>
    <cellStyle name="40% - Accent3 2 5 9 4 3" xfId="31382"/>
    <cellStyle name="40% - Accent3 2 5 9 4 4" xfId="47930"/>
    <cellStyle name="40% - Accent3 2 5 9 5" xfId="13768"/>
    <cellStyle name="40% - Accent3 2 5 9 5 2" xfId="24660"/>
    <cellStyle name="40% - Accent3 2 5 9 5 2 2" xfId="42538"/>
    <cellStyle name="40% - Accent3 2 5 9 5 3" xfId="33601"/>
    <cellStyle name="40% - Accent3 2 5 9 6" xfId="15989"/>
    <cellStyle name="40% - Accent3 2 5 9 6 2" xfId="26879"/>
    <cellStyle name="40% - Accent3 2 5 9 6 2 2" xfId="44757"/>
    <cellStyle name="40% - Accent3 2 5 9 6 3" xfId="35820"/>
    <cellStyle name="40% - Accent3 2 5 9 7" xfId="20222"/>
    <cellStyle name="40% - Accent3 2 5 9 7 2" xfId="38100"/>
    <cellStyle name="40% - Accent3 2 5 9 8" xfId="29151"/>
    <cellStyle name="40% - Accent3 2 5 9 9" xfId="47112"/>
    <cellStyle name="40% - Accent3 2 6" xfId="5868"/>
    <cellStyle name="40% - Accent3 2 6 10" xfId="15990"/>
    <cellStyle name="40% - Accent3 2 6 10 2" xfId="26880"/>
    <cellStyle name="40% - Accent3 2 6 10 2 2" xfId="44758"/>
    <cellStyle name="40% - Accent3 2 6 10 3" xfId="35821"/>
    <cellStyle name="40% - Accent3 2 6 11" xfId="20223"/>
    <cellStyle name="40% - Accent3 2 6 11 2" xfId="38101"/>
    <cellStyle name="40% - Accent3 2 6 12" xfId="29152"/>
    <cellStyle name="40% - Accent3 2 6 13" xfId="47113"/>
    <cellStyle name="40% - Accent3 2 6 2" xfId="5869"/>
    <cellStyle name="40% - Accent3 2 6 2 2" xfId="10599"/>
    <cellStyle name="40% - Accent3 2 6 2 2 2" xfId="13027"/>
    <cellStyle name="40% - Accent3 2 6 2 2 2 2" xfId="23919"/>
    <cellStyle name="40% - Accent3 2 6 2 2 2 2 2" xfId="41797"/>
    <cellStyle name="40% - Accent3 2 6 2 2 2 3" xfId="32860"/>
    <cellStyle name="40% - Accent3 2 6 2 2 2 4" xfId="56423"/>
    <cellStyle name="40% - Accent3 2 6 2 2 3" xfId="15246"/>
    <cellStyle name="40% - Accent3 2 6 2 2 3 2" xfId="26138"/>
    <cellStyle name="40% - Accent3 2 6 2 2 3 2 2" xfId="44016"/>
    <cellStyle name="40% - Accent3 2 6 2 2 3 3" xfId="35079"/>
    <cellStyle name="40% - Accent3 2 6 2 2 4" xfId="17690"/>
    <cellStyle name="40% - Accent3 2 6 2 2 4 2" xfId="28357"/>
    <cellStyle name="40% - Accent3 2 6 2 2 4 2 2" xfId="46235"/>
    <cellStyle name="40% - Accent3 2 6 2 2 4 3" xfId="37298"/>
    <cellStyle name="40% - Accent3 2 6 2 2 5" xfId="21700"/>
    <cellStyle name="40% - Accent3 2 6 2 2 5 2" xfId="39578"/>
    <cellStyle name="40% - Accent3 2 6 2 2 6" xfId="30641"/>
    <cellStyle name="40% - Accent3 2 6 2 2 7" xfId="51089"/>
    <cellStyle name="40% - Accent3 2 6 2 3" xfId="9866"/>
    <cellStyle name="40% - Accent3 2 6 2 3 2" xfId="12294"/>
    <cellStyle name="40% - Accent3 2 6 2 3 2 2" xfId="23186"/>
    <cellStyle name="40% - Accent3 2 6 2 3 2 2 2" xfId="41064"/>
    <cellStyle name="40% - Accent3 2 6 2 3 2 3" xfId="32127"/>
    <cellStyle name="40% - Accent3 2 6 2 3 3" xfId="14513"/>
    <cellStyle name="40% - Accent3 2 6 2 3 3 2" xfId="25405"/>
    <cellStyle name="40% - Accent3 2 6 2 3 3 2 2" xfId="43283"/>
    <cellStyle name="40% - Accent3 2 6 2 3 3 3" xfId="34346"/>
    <cellStyle name="40% - Accent3 2 6 2 3 4" xfId="16957"/>
    <cellStyle name="40% - Accent3 2 6 2 3 4 2" xfId="27624"/>
    <cellStyle name="40% - Accent3 2 6 2 3 4 2 2" xfId="45502"/>
    <cellStyle name="40% - Accent3 2 6 2 3 4 3" xfId="36565"/>
    <cellStyle name="40% - Accent3 2 6 2 3 5" xfId="20967"/>
    <cellStyle name="40% - Accent3 2 6 2 3 5 2" xfId="38845"/>
    <cellStyle name="40% - Accent3 2 6 2 3 6" xfId="29908"/>
    <cellStyle name="40% - Accent3 2 6 2 3 7" xfId="54042"/>
    <cellStyle name="40% - Accent3 2 6 2 4" xfId="11344"/>
    <cellStyle name="40% - Accent3 2 6 2 4 2" xfId="22443"/>
    <cellStyle name="40% - Accent3 2 6 2 4 2 2" xfId="40321"/>
    <cellStyle name="40% - Accent3 2 6 2 4 3" xfId="31384"/>
    <cellStyle name="40% - Accent3 2 6 2 4 4" xfId="47932"/>
    <cellStyle name="40% - Accent3 2 6 2 5" xfId="13770"/>
    <cellStyle name="40% - Accent3 2 6 2 5 2" xfId="24662"/>
    <cellStyle name="40% - Accent3 2 6 2 5 2 2" xfId="42540"/>
    <cellStyle name="40% - Accent3 2 6 2 5 3" xfId="33603"/>
    <cellStyle name="40% - Accent3 2 6 2 6" xfId="15991"/>
    <cellStyle name="40% - Accent3 2 6 2 6 2" xfId="26881"/>
    <cellStyle name="40% - Accent3 2 6 2 6 2 2" xfId="44759"/>
    <cellStyle name="40% - Accent3 2 6 2 6 3" xfId="35822"/>
    <cellStyle name="40% - Accent3 2 6 2 7" xfId="20224"/>
    <cellStyle name="40% - Accent3 2 6 2 7 2" xfId="38102"/>
    <cellStyle name="40% - Accent3 2 6 2 8" xfId="29153"/>
    <cellStyle name="40% - Accent3 2 6 2 9" xfId="47114"/>
    <cellStyle name="40% - Accent3 2 6 3" xfId="5870"/>
    <cellStyle name="40% - Accent3 2 6 3 2" xfId="10600"/>
    <cellStyle name="40% - Accent3 2 6 3 2 2" xfId="13028"/>
    <cellStyle name="40% - Accent3 2 6 3 2 2 2" xfId="23920"/>
    <cellStyle name="40% - Accent3 2 6 3 2 2 2 2" xfId="41798"/>
    <cellStyle name="40% - Accent3 2 6 3 2 2 3" xfId="32861"/>
    <cellStyle name="40% - Accent3 2 6 3 2 2 4" xfId="56424"/>
    <cellStyle name="40% - Accent3 2 6 3 2 3" xfId="15247"/>
    <cellStyle name="40% - Accent3 2 6 3 2 3 2" xfId="26139"/>
    <cellStyle name="40% - Accent3 2 6 3 2 3 2 2" xfId="44017"/>
    <cellStyle name="40% - Accent3 2 6 3 2 3 3" xfId="35080"/>
    <cellStyle name="40% - Accent3 2 6 3 2 4" xfId="17691"/>
    <cellStyle name="40% - Accent3 2 6 3 2 4 2" xfId="28358"/>
    <cellStyle name="40% - Accent3 2 6 3 2 4 2 2" xfId="46236"/>
    <cellStyle name="40% - Accent3 2 6 3 2 4 3" xfId="37299"/>
    <cellStyle name="40% - Accent3 2 6 3 2 5" xfId="21701"/>
    <cellStyle name="40% - Accent3 2 6 3 2 5 2" xfId="39579"/>
    <cellStyle name="40% - Accent3 2 6 3 2 6" xfId="30642"/>
    <cellStyle name="40% - Accent3 2 6 3 2 7" xfId="51090"/>
    <cellStyle name="40% - Accent3 2 6 3 3" xfId="9867"/>
    <cellStyle name="40% - Accent3 2 6 3 3 2" xfId="12295"/>
    <cellStyle name="40% - Accent3 2 6 3 3 2 2" xfId="23187"/>
    <cellStyle name="40% - Accent3 2 6 3 3 2 2 2" xfId="41065"/>
    <cellStyle name="40% - Accent3 2 6 3 3 2 3" xfId="32128"/>
    <cellStyle name="40% - Accent3 2 6 3 3 3" xfId="14514"/>
    <cellStyle name="40% - Accent3 2 6 3 3 3 2" xfId="25406"/>
    <cellStyle name="40% - Accent3 2 6 3 3 3 2 2" xfId="43284"/>
    <cellStyle name="40% - Accent3 2 6 3 3 3 3" xfId="34347"/>
    <cellStyle name="40% - Accent3 2 6 3 3 4" xfId="16958"/>
    <cellStyle name="40% - Accent3 2 6 3 3 4 2" xfId="27625"/>
    <cellStyle name="40% - Accent3 2 6 3 3 4 2 2" xfId="45503"/>
    <cellStyle name="40% - Accent3 2 6 3 3 4 3" xfId="36566"/>
    <cellStyle name="40% - Accent3 2 6 3 3 5" xfId="20968"/>
    <cellStyle name="40% - Accent3 2 6 3 3 5 2" xfId="38846"/>
    <cellStyle name="40% - Accent3 2 6 3 3 6" xfId="29909"/>
    <cellStyle name="40% - Accent3 2 6 3 3 7" xfId="54043"/>
    <cellStyle name="40% - Accent3 2 6 3 4" xfId="11345"/>
    <cellStyle name="40% - Accent3 2 6 3 4 2" xfId="22444"/>
    <cellStyle name="40% - Accent3 2 6 3 4 2 2" xfId="40322"/>
    <cellStyle name="40% - Accent3 2 6 3 4 3" xfId="31385"/>
    <cellStyle name="40% - Accent3 2 6 3 4 4" xfId="47933"/>
    <cellStyle name="40% - Accent3 2 6 3 5" xfId="13771"/>
    <cellStyle name="40% - Accent3 2 6 3 5 2" xfId="24663"/>
    <cellStyle name="40% - Accent3 2 6 3 5 2 2" xfId="42541"/>
    <cellStyle name="40% - Accent3 2 6 3 5 3" xfId="33604"/>
    <cellStyle name="40% - Accent3 2 6 3 6" xfId="15992"/>
    <cellStyle name="40% - Accent3 2 6 3 6 2" xfId="26882"/>
    <cellStyle name="40% - Accent3 2 6 3 6 2 2" xfId="44760"/>
    <cellStyle name="40% - Accent3 2 6 3 6 3" xfId="35823"/>
    <cellStyle name="40% - Accent3 2 6 3 7" xfId="20225"/>
    <cellStyle name="40% - Accent3 2 6 3 7 2" xfId="38103"/>
    <cellStyle name="40% - Accent3 2 6 3 8" xfId="29154"/>
    <cellStyle name="40% - Accent3 2 6 3 9" xfId="47115"/>
    <cellStyle name="40% - Accent3 2 6 4" xfId="5871"/>
    <cellStyle name="40% - Accent3 2 6 4 2" xfId="10601"/>
    <cellStyle name="40% - Accent3 2 6 4 2 2" xfId="13029"/>
    <cellStyle name="40% - Accent3 2 6 4 2 2 2" xfId="23921"/>
    <cellStyle name="40% - Accent3 2 6 4 2 2 2 2" xfId="41799"/>
    <cellStyle name="40% - Accent3 2 6 4 2 2 3" xfId="32862"/>
    <cellStyle name="40% - Accent3 2 6 4 2 2 4" xfId="56425"/>
    <cellStyle name="40% - Accent3 2 6 4 2 3" xfId="15248"/>
    <cellStyle name="40% - Accent3 2 6 4 2 3 2" xfId="26140"/>
    <cellStyle name="40% - Accent3 2 6 4 2 3 2 2" xfId="44018"/>
    <cellStyle name="40% - Accent3 2 6 4 2 3 3" xfId="35081"/>
    <cellStyle name="40% - Accent3 2 6 4 2 4" xfId="17692"/>
    <cellStyle name="40% - Accent3 2 6 4 2 4 2" xfId="28359"/>
    <cellStyle name="40% - Accent3 2 6 4 2 4 2 2" xfId="46237"/>
    <cellStyle name="40% - Accent3 2 6 4 2 4 3" xfId="37300"/>
    <cellStyle name="40% - Accent3 2 6 4 2 5" xfId="21702"/>
    <cellStyle name="40% - Accent3 2 6 4 2 5 2" xfId="39580"/>
    <cellStyle name="40% - Accent3 2 6 4 2 6" xfId="30643"/>
    <cellStyle name="40% - Accent3 2 6 4 2 7" xfId="51091"/>
    <cellStyle name="40% - Accent3 2 6 4 3" xfId="9868"/>
    <cellStyle name="40% - Accent3 2 6 4 3 2" xfId="12296"/>
    <cellStyle name="40% - Accent3 2 6 4 3 2 2" xfId="23188"/>
    <cellStyle name="40% - Accent3 2 6 4 3 2 2 2" xfId="41066"/>
    <cellStyle name="40% - Accent3 2 6 4 3 2 3" xfId="32129"/>
    <cellStyle name="40% - Accent3 2 6 4 3 3" xfId="14515"/>
    <cellStyle name="40% - Accent3 2 6 4 3 3 2" xfId="25407"/>
    <cellStyle name="40% - Accent3 2 6 4 3 3 2 2" xfId="43285"/>
    <cellStyle name="40% - Accent3 2 6 4 3 3 3" xfId="34348"/>
    <cellStyle name="40% - Accent3 2 6 4 3 4" xfId="16959"/>
    <cellStyle name="40% - Accent3 2 6 4 3 4 2" xfId="27626"/>
    <cellStyle name="40% - Accent3 2 6 4 3 4 2 2" xfId="45504"/>
    <cellStyle name="40% - Accent3 2 6 4 3 4 3" xfId="36567"/>
    <cellStyle name="40% - Accent3 2 6 4 3 5" xfId="20969"/>
    <cellStyle name="40% - Accent3 2 6 4 3 5 2" xfId="38847"/>
    <cellStyle name="40% - Accent3 2 6 4 3 6" xfId="29910"/>
    <cellStyle name="40% - Accent3 2 6 4 3 7" xfId="54044"/>
    <cellStyle name="40% - Accent3 2 6 4 4" xfId="11346"/>
    <cellStyle name="40% - Accent3 2 6 4 4 2" xfId="22445"/>
    <cellStyle name="40% - Accent3 2 6 4 4 2 2" xfId="40323"/>
    <cellStyle name="40% - Accent3 2 6 4 4 3" xfId="31386"/>
    <cellStyle name="40% - Accent3 2 6 4 4 4" xfId="47934"/>
    <cellStyle name="40% - Accent3 2 6 4 5" xfId="13772"/>
    <cellStyle name="40% - Accent3 2 6 4 5 2" xfId="24664"/>
    <cellStyle name="40% - Accent3 2 6 4 5 2 2" xfId="42542"/>
    <cellStyle name="40% - Accent3 2 6 4 5 3" xfId="33605"/>
    <cellStyle name="40% - Accent3 2 6 4 6" xfId="15993"/>
    <cellStyle name="40% - Accent3 2 6 4 6 2" xfId="26883"/>
    <cellStyle name="40% - Accent3 2 6 4 6 2 2" xfId="44761"/>
    <cellStyle name="40% - Accent3 2 6 4 6 3" xfId="35824"/>
    <cellStyle name="40% - Accent3 2 6 4 7" xfId="20226"/>
    <cellStyle name="40% - Accent3 2 6 4 7 2" xfId="38104"/>
    <cellStyle name="40% - Accent3 2 6 4 8" xfId="29155"/>
    <cellStyle name="40% - Accent3 2 6 4 9" xfId="47116"/>
    <cellStyle name="40% - Accent3 2 6 5" xfId="5872"/>
    <cellStyle name="40% - Accent3 2 6 5 2" xfId="10602"/>
    <cellStyle name="40% - Accent3 2 6 5 2 2" xfId="13030"/>
    <cellStyle name="40% - Accent3 2 6 5 2 2 2" xfId="23922"/>
    <cellStyle name="40% - Accent3 2 6 5 2 2 2 2" xfId="41800"/>
    <cellStyle name="40% - Accent3 2 6 5 2 2 3" xfId="32863"/>
    <cellStyle name="40% - Accent3 2 6 5 2 2 4" xfId="56426"/>
    <cellStyle name="40% - Accent3 2 6 5 2 3" xfId="15249"/>
    <cellStyle name="40% - Accent3 2 6 5 2 3 2" xfId="26141"/>
    <cellStyle name="40% - Accent3 2 6 5 2 3 2 2" xfId="44019"/>
    <cellStyle name="40% - Accent3 2 6 5 2 3 3" xfId="35082"/>
    <cellStyle name="40% - Accent3 2 6 5 2 4" xfId="17693"/>
    <cellStyle name="40% - Accent3 2 6 5 2 4 2" xfId="28360"/>
    <cellStyle name="40% - Accent3 2 6 5 2 4 2 2" xfId="46238"/>
    <cellStyle name="40% - Accent3 2 6 5 2 4 3" xfId="37301"/>
    <cellStyle name="40% - Accent3 2 6 5 2 5" xfId="21703"/>
    <cellStyle name="40% - Accent3 2 6 5 2 5 2" xfId="39581"/>
    <cellStyle name="40% - Accent3 2 6 5 2 6" xfId="30644"/>
    <cellStyle name="40% - Accent3 2 6 5 2 7" xfId="51092"/>
    <cellStyle name="40% - Accent3 2 6 5 3" xfId="9869"/>
    <cellStyle name="40% - Accent3 2 6 5 3 2" xfId="12297"/>
    <cellStyle name="40% - Accent3 2 6 5 3 2 2" xfId="23189"/>
    <cellStyle name="40% - Accent3 2 6 5 3 2 2 2" xfId="41067"/>
    <cellStyle name="40% - Accent3 2 6 5 3 2 3" xfId="32130"/>
    <cellStyle name="40% - Accent3 2 6 5 3 3" xfId="14516"/>
    <cellStyle name="40% - Accent3 2 6 5 3 3 2" xfId="25408"/>
    <cellStyle name="40% - Accent3 2 6 5 3 3 2 2" xfId="43286"/>
    <cellStyle name="40% - Accent3 2 6 5 3 3 3" xfId="34349"/>
    <cellStyle name="40% - Accent3 2 6 5 3 4" xfId="16960"/>
    <cellStyle name="40% - Accent3 2 6 5 3 4 2" xfId="27627"/>
    <cellStyle name="40% - Accent3 2 6 5 3 4 2 2" xfId="45505"/>
    <cellStyle name="40% - Accent3 2 6 5 3 4 3" xfId="36568"/>
    <cellStyle name="40% - Accent3 2 6 5 3 5" xfId="20970"/>
    <cellStyle name="40% - Accent3 2 6 5 3 5 2" xfId="38848"/>
    <cellStyle name="40% - Accent3 2 6 5 3 6" xfId="29911"/>
    <cellStyle name="40% - Accent3 2 6 5 3 7" xfId="54045"/>
    <cellStyle name="40% - Accent3 2 6 5 4" xfId="11347"/>
    <cellStyle name="40% - Accent3 2 6 5 4 2" xfId="22446"/>
    <cellStyle name="40% - Accent3 2 6 5 4 2 2" xfId="40324"/>
    <cellStyle name="40% - Accent3 2 6 5 4 3" xfId="31387"/>
    <cellStyle name="40% - Accent3 2 6 5 4 4" xfId="47935"/>
    <cellStyle name="40% - Accent3 2 6 5 5" xfId="13773"/>
    <cellStyle name="40% - Accent3 2 6 5 5 2" xfId="24665"/>
    <cellStyle name="40% - Accent3 2 6 5 5 2 2" xfId="42543"/>
    <cellStyle name="40% - Accent3 2 6 5 5 3" xfId="33606"/>
    <cellStyle name="40% - Accent3 2 6 5 6" xfId="15994"/>
    <cellStyle name="40% - Accent3 2 6 5 6 2" xfId="26884"/>
    <cellStyle name="40% - Accent3 2 6 5 6 2 2" xfId="44762"/>
    <cellStyle name="40% - Accent3 2 6 5 6 3" xfId="35825"/>
    <cellStyle name="40% - Accent3 2 6 5 7" xfId="20227"/>
    <cellStyle name="40% - Accent3 2 6 5 7 2" xfId="38105"/>
    <cellStyle name="40% - Accent3 2 6 5 8" xfId="29156"/>
    <cellStyle name="40% - Accent3 2 6 5 9" xfId="47117"/>
    <cellStyle name="40% - Accent3 2 6 6" xfId="10598"/>
    <cellStyle name="40% - Accent3 2 6 6 2" xfId="13026"/>
    <cellStyle name="40% - Accent3 2 6 6 2 2" xfId="23918"/>
    <cellStyle name="40% - Accent3 2 6 6 2 2 2" xfId="41796"/>
    <cellStyle name="40% - Accent3 2 6 6 2 3" xfId="32859"/>
    <cellStyle name="40% - Accent3 2 6 6 2 4" xfId="56422"/>
    <cellStyle name="40% - Accent3 2 6 6 3" xfId="15245"/>
    <cellStyle name="40% - Accent3 2 6 6 3 2" xfId="26137"/>
    <cellStyle name="40% - Accent3 2 6 6 3 2 2" xfId="44015"/>
    <cellStyle name="40% - Accent3 2 6 6 3 3" xfId="35078"/>
    <cellStyle name="40% - Accent3 2 6 6 4" xfId="17689"/>
    <cellStyle name="40% - Accent3 2 6 6 4 2" xfId="28356"/>
    <cellStyle name="40% - Accent3 2 6 6 4 2 2" xfId="46234"/>
    <cellStyle name="40% - Accent3 2 6 6 4 3" xfId="37297"/>
    <cellStyle name="40% - Accent3 2 6 6 5" xfId="21699"/>
    <cellStyle name="40% - Accent3 2 6 6 5 2" xfId="39577"/>
    <cellStyle name="40% - Accent3 2 6 6 6" xfId="30640"/>
    <cellStyle name="40% - Accent3 2 6 6 7" xfId="51088"/>
    <cellStyle name="40% - Accent3 2 6 7" xfId="9865"/>
    <cellStyle name="40% - Accent3 2 6 7 2" xfId="12293"/>
    <cellStyle name="40% - Accent3 2 6 7 2 2" xfId="23185"/>
    <cellStyle name="40% - Accent3 2 6 7 2 2 2" xfId="41063"/>
    <cellStyle name="40% - Accent3 2 6 7 2 3" xfId="32126"/>
    <cellStyle name="40% - Accent3 2 6 7 3" xfId="14512"/>
    <cellStyle name="40% - Accent3 2 6 7 3 2" xfId="25404"/>
    <cellStyle name="40% - Accent3 2 6 7 3 2 2" xfId="43282"/>
    <cellStyle name="40% - Accent3 2 6 7 3 3" xfId="34345"/>
    <cellStyle name="40% - Accent3 2 6 7 4" xfId="16956"/>
    <cellStyle name="40% - Accent3 2 6 7 4 2" xfId="27623"/>
    <cellStyle name="40% - Accent3 2 6 7 4 2 2" xfId="45501"/>
    <cellStyle name="40% - Accent3 2 6 7 4 3" xfId="36564"/>
    <cellStyle name="40% - Accent3 2 6 7 5" xfId="20966"/>
    <cellStyle name="40% - Accent3 2 6 7 5 2" xfId="38844"/>
    <cellStyle name="40% - Accent3 2 6 7 6" xfId="29907"/>
    <cellStyle name="40% - Accent3 2 6 7 7" xfId="54041"/>
    <cellStyle name="40% - Accent3 2 6 8" xfId="11343"/>
    <cellStyle name="40% - Accent3 2 6 8 2" xfId="22442"/>
    <cellStyle name="40% - Accent3 2 6 8 2 2" xfId="40320"/>
    <cellStyle name="40% - Accent3 2 6 8 3" xfId="31383"/>
    <cellStyle name="40% - Accent3 2 6 8 4" xfId="47931"/>
    <cellStyle name="40% - Accent3 2 6 9" xfId="13769"/>
    <cellStyle name="40% - Accent3 2 6 9 2" xfId="24661"/>
    <cellStyle name="40% - Accent3 2 6 9 2 2" xfId="42539"/>
    <cellStyle name="40% - Accent3 2 6 9 3" xfId="33602"/>
    <cellStyle name="40% - Accent3 2 7" xfId="5873"/>
    <cellStyle name="40% - Accent3 2 7 2" xfId="10603"/>
    <cellStyle name="40% - Accent3 2 7 2 2" xfId="13031"/>
    <cellStyle name="40% - Accent3 2 7 2 2 2" xfId="23923"/>
    <cellStyle name="40% - Accent3 2 7 2 2 2 2" xfId="41801"/>
    <cellStyle name="40% - Accent3 2 7 2 2 3" xfId="32864"/>
    <cellStyle name="40% - Accent3 2 7 2 2 4" xfId="56427"/>
    <cellStyle name="40% - Accent3 2 7 2 3" xfId="15250"/>
    <cellStyle name="40% - Accent3 2 7 2 3 2" xfId="26142"/>
    <cellStyle name="40% - Accent3 2 7 2 3 2 2" xfId="44020"/>
    <cellStyle name="40% - Accent3 2 7 2 3 3" xfId="35083"/>
    <cellStyle name="40% - Accent3 2 7 2 4" xfId="17694"/>
    <cellStyle name="40% - Accent3 2 7 2 4 2" xfId="28361"/>
    <cellStyle name="40% - Accent3 2 7 2 4 2 2" xfId="46239"/>
    <cellStyle name="40% - Accent3 2 7 2 4 3" xfId="37302"/>
    <cellStyle name="40% - Accent3 2 7 2 5" xfId="21704"/>
    <cellStyle name="40% - Accent3 2 7 2 5 2" xfId="39582"/>
    <cellStyle name="40% - Accent3 2 7 2 6" xfId="30645"/>
    <cellStyle name="40% - Accent3 2 7 2 7" xfId="51093"/>
    <cellStyle name="40% - Accent3 2 7 3" xfId="9870"/>
    <cellStyle name="40% - Accent3 2 7 3 2" xfId="12298"/>
    <cellStyle name="40% - Accent3 2 7 3 2 2" xfId="23190"/>
    <cellStyle name="40% - Accent3 2 7 3 2 2 2" xfId="41068"/>
    <cellStyle name="40% - Accent3 2 7 3 2 3" xfId="32131"/>
    <cellStyle name="40% - Accent3 2 7 3 3" xfId="14517"/>
    <cellStyle name="40% - Accent3 2 7 3 3 2" xfId="25409"/>
    <cellStyle name="40% - Accent3 2 7 3 3 2 2" xfId="43287"/>
    <cellStyle name="40% - Accent3 2 7 3 3 3" xfId="34350"/>
    <cellStyle name="40% - Accent3 2 7 3 4" xfId="16961"/>
    <cellStyle name="40% - Accent3 2 7 3 4 2" xfId="27628"/>
    <cellStyle name="40% - Accent3 2 7 3 4 2 2" xfId="45506"/>
    <cellStyle name="40% - Accent3 2 7 3 4 3" xfId="36569"/>
    <cellStyle name="40% - Accent3 2 7 3 5" xfId="20971"/>
    <cellStyle name="40% - Accent3 2 7 3 5 2" xfId="38849"/>
    <cellStyle name="40% - Accent3 2 7 3 6" xfId="29912"/>
    <cellStyle name="40% - Accent3 2 7 3 7" xfId="54046"/>
    <cellStyle name="40% - Accent3 2 7 4" xfId="11348"/>
    <cellStyle name="40% - Accent3 2 7 4 2" xfId="22447"/>
    <cellStyle name="40% - Accent3 2 7 4 2 2" xfId="40325"/>
    <cellStyle name="40% - Accent3 2 7 4 3" xfId="31388"/>
    <cellStyle name="40% - Accent3 2 7 4 4" xfId="47936"/>
    <cellStyle name="40% - Accent3 2 7 5" xfId="13774"/>
    <cellStyle name="40% - Accent3 2 7 5 2" xfId="24666"/>
    <cellStyle name="40% - Accent3 2 7 5 2 2" xfId="42544"/>
    <cellStyle name="40% - Accent3 2 7 5 3" xfId="33607"/>
    <cellStyle name="40% - Accent3 2 7 6" xfId="15995"/>
    <cellStyle name="40% - Accent3 2 7 6 2" xfId="26885"/>
    <cellStyle name="40% - Accent3 2 7 6 2 2" xfId="44763"/>
    <cellStyle name="40% - Accent3 2 7 6 3" xfId="35826"/>
    <cellStyle name="40% - Accent3 2 7 7" xfId="20228"/>
    <cellStyle name="40% - Accent3 2 7 7 2" xfId="38106"/>
    <cellStyle name="40% - Accent3 2 7 8" xfId="29157"/>
    <cellStyle name="40% - Accent3 2 7 9" xfId="47118"/>
    <cellStyle name="40% - Accent3 2 8" xfId="5874"/>
    <cellStyle name="40% - Accent3 2 8 2" xfId="10604"/>
    <cellStyle name="40% - Accent3 2 8 2 2" xfId="13032"/>
    <cellStyle name="40% - Accent3 2 8 2 2 2" xfId="23924"/>
    <cellStyle name="40% - Accent3 2 8 2 2 2 2" xfId="41802"/>
    <cellStyle name="40% - Accent3 2 8 2 2 3" xfId="32865"/>
    <cellStyle name="40% - Accent3 2 8 2 2 4" xfId="56428"/>
    <cellStyle name="40% - Accent3 2 8 2 3" xfId="15251"/>
    <cellStyle name="40% - Accent3 2 8 2 3 2" xfId="26143"/>
    <cellStyle name="40% - Accent3 2 8 2 3 2 2" xfId="44021"/>
    <cellStyle name="40% - Accent3 2 8 2 3 3" xfId="35084"/>
    <cellStyle name="40% - Accent3 2 8 2 4" xfId="17695"/>
    <cellStyle name="40% - Accent3 2 8 2 4 2" xfId="28362"/>
    <cellStyle name="40% - Accent3 2 8 2 4 2 2" xfId="46240"/>
    <cellStyle name="40% - Accent3 2 8 2 4 3" xfId="37303"/>
    <cellStyle name="40% - Accent3 2 8 2 5" xfId="21705"/>
    <cellStyle name="40% - Accent3 2 8 2 5 2" xfId="39583"/>
    <cellStyle name="40% - Accent3 2 8 2 6" xfId="30646"/>
    <cellStyle name="40% - Accent3 2 8 2 7" xfId="51094"/>
    <cellStyle name="40% - Accent3 2 8 3" xfId="9871"/>
    <cellStyle name="40% - Accent3 2 8 3 2" xfId="12299"/>
    <cellStyle name="40% - Accent3 2 8 3 2 2" xfId="23191"/>
    <cellStyle name="40% - Accent3 2 8 3 2 2 2" xfId="41069"/>
    <cellStyle name="40% - Accent3 2 8 3 2 3" xfId="32132"/>
    <cellStyle name="40% - Accent3 2 8 3 3" xfId="14518"/>
    <cellStyle name="40% - Accent3 2 8 3 3 2" xfId="25410"/>
    <cellStyle name="40% - Accent3 2 8 3 3 2 2" xfId="43288"/>
    <cellStyle name="40% - Accent3 2 8 3 3 3" xfId="34351"/>
    <cellStyle name="40% - Accent3 2 8 3 4" xfId="16962"/>
    <cellStyle name="40% - Accent3 2 8 3 4 2" xfId="27629"/>
    <cellStyle name="40% - Accent3 2 8 3 4 2 2" xfId="45507"/>
    <cellStyle name="40% - Accent3 2 8 3 4 3" xfId="36570"/>
    <cellStyle name="40% - Accent3 2 8 3 5" xfId="20972"/>
    <cellStyle name="40% - Accent3 2 8 3 5 2" xfId="38850"/>
    <cellStyle name="40% - Accent3 2 8 3 6" xfId="29913"/>
    <cellStyle name="40% - Accent3 2 8 3 7" xfId="54047"/>
    <cellStyle name="40% - Accent3 2 8 4" xfId="11349"/>
    <cellStyle name="40% - Accent3 2 8 4 2" xfId="22448"/>
    <cellStyle name="40% - Accent3 2 8 4 2 2" xfId="40326"/>
    <cellStyle name="40% - Accent3 2 8 4 3" xfId="31389"/>
    <cellStyle name="40% - Accent3 2 8 4 4" xfId="47937"/>
    <cellStyle name="40% - Accent3 2 8 5" xfId="13775"/>
    <cellStyle name="40% - Accent3 2 8 5 2" xfId="24667"/>
    <cellStyle name="40% - Accent3 2 8 5 2 2" xfId="42545"/>
    <cellStyle name="40% - Accent3 2 8 5 3" xfId="33608"/>
    <cellStyle name="40% - Accent3 2 8 6" xfId="15996"/>
    <cellStyle name="40% - Accent3 2 8 6 2" xfId="26886"/>
    <cellStyle name="40% - Accent3 2 8 6 2 2" xfId="44764"/>
    <cellStyle name="40% - Accent3 2 8 6 3" xfId="35827"/>
    <cellStyle name="40% - Accent3 2 8 7" xfId="20229"/>
    <cellStyle name="40% - Accent3 2 8 7 2" xfId="38107"/>
    <cellStyle name="40% - Accent3 2 8 8" xfId="29158"/>
    <cellStyle name="40% - Accent3 2 8 9" xfId="47119"/>
    <cellStyle name="40% - Accent3 2 9" xfId="5875"/>
    <cellStyle name="40% - Accent3 2 9 2" xfId="10605"/>
    <cellStyle name="40% - Accent3 2 9 2 2" xfId="13033"/>
    <cellStyle name="40% - Accent3 2 9 2 2 2" xfId="23925"/>
    <cellStyle name="40% - Accent3 2 9 2 2 2 2" xfId="41803"/>
    <cellStyle name="40% - Accent3 2 9 2 2 3" xfId="32866"/>
    <cellStyle name="40% - Accent3 2 9 2 2 4" xfId="56429"/>
    <cellStyle name="40% - Accent3 2 9 2 3" xfId="15252"/>
    <cellStyle name="40% - Accent3 2 9 2 3 2" xfId="26144"/>
    <cellStyle name="40% - Accent3 2 9 2 3 2 2" xfId="44022"/>
    <cellStyle name="40% - Accent3 2 9 2 3 3" xfId="35085"/>
    <cellStyle name="40% - Accent3 2 9 2 4" xfId="17696"/>
    <cellStyle name="40% - Accent3 2 9 2 4 2" xfId="28363"/>
    <cellStyle name="40% - Accent3 2 9 2 4 2 2" xfId="46241"/>
    <cellStyle name="40% - Accent3 2 9 2 4 3" xfId="37304"/>
    <cellStyle name="40% - Accent3 2 9 2 5" xfId="21706"/>
    <cellStyle name="40% - Accent3 2 9 2 5 2" xfId="39584"/>
    <cellStyle name="40% - Accent3 2 9 2 6" xfId="30647"/>
    <cellStyle name="40% - Accent3 2 9 2 7" xfId="51095"/>
    <cellStyle name="40% - Accent3 2 9 3" xfId="9872"/>
    <cellStyle name="40% - Accent3 2 9 3 2" xfId="12300"/>
    <cellStyle name="40% - Accent3 2 9 3 2 2" xfId="23192"/>
    <cellStyle name="40% - Accent3 2 9 3 2 2 2" xfId="41070"/>
    <cellStyle name="40% - Accent3 2 9 3 2 3" xfId="32133"/>
    <cellStyle name="40% - Accent3 2 9 3 3" xfId="14519"/>
    <cellStyle name="40% - Accent3 2 9 3 3 2" xfId="25411"/>
    <cellStyle name="40% - Accent3 2 9 3 3 2 2" xfId="43289"/>
    <cellStyle name="40% - Accent3 2 9 3 3 3" xfId="34352"/>
    <cellStyle name="40% - Accent3 2 9 3 4" xfId="16963"/>
    <cellStyle name="40% - Accent3 2 9 3 4 2" xfId="27630"/>
    <cellStyle name="40% - Accent3 2 9 3 4 2 2" xfId="45508"/>
    <cellStyle name="40% - Accent3 2 9 3 4 3" xfId="36571"/>
    <cellStyle name="40% - Accent3 2 9 3 5" xfId="20973"/>
    <cellStyle name="40% - Accent3 2 9 3 5 2" xfId="38851"/>
    <cellStyle name="40% - Accent3 2 9 3 6" xfId="29914"/>
    <cellStyle name="40% - Accent3 2 9 3 7" xfId="54048"/>
    <cellStyle name="40% - Accent3 2 9 4" xfId="11350"/>
    <cellStyle name="40% - Accent3 2 9 4 2" xfId="22449"/>
    <cellStyle name="40% - Accent3 2 9 4 2 2" xfId="40327"/>
    <cellStyle name="40% - Accent3 2 9 4 3" xfId="31390"/>
    <cellStyle name="40% - Accent3 2 9 4 4" xfId="47938"/>
    <cellStyle name="40% - Accent3 2 9 5" xfId="13776"/>
    <cellStyle name="40% - Accent3 2 9 5 2" xfId="24668"/>
    <cellStyle name="40% - Accent3 2 9 5 2 2" xfId="42546"/>
    <cellStyle name="40% - Accent3 2 9 5 3" xfId="33609"/>
    <cellStyle name="40% - Accent3 2 9 6" xfId="15997"/>
    <cellStyle name="40% - Accent3 2 9 6 2" xfId="26887"/>
    <cellStyle name="40% - Accent3 2 9 6 2 2" xfId="44765"/>
    <cellStyle name="40% - Accent3 2 9 6 3" xfId="35828"/>
    <cellStyle name="40% - Accent3 2 9 7" xfId="20230"/>
    <cellStyle name="40% - Accent3 2 9 7 2" xfId="38108"/>
    <cellStyle name="40% - Accent3 2 9 8" xfId="29159"/>
    <cellStyle name="40% - Accent3 2 9 9" xfId="47120"/>
    <cellStyle name="40% - Accent3 20" xfId="5876"/>
    <cellStyle name="40% - Accent3 21" xfId="5877"/>
    <cellStyle name="40% - Accent3 22" xfId="5878"/>
    <cellStyle name="40% - Accent3 23" xfId="5879"/>
    <cellStyle name="40% - Accent3 24" xfId="5880"/>
    <cellStyle name="40% - Accent3 25" xfId="5881"/>
    <cellStyle name="40% - Accent3 26" xfId="5882"/>
    <cellStyle name="40% - Accent3 27" xfId="10102"/>
    <cellStyle name="40% - Accent3 27 2" xfId="12530"/>
    <cellStyle name="40% - Accent3 27 2 2" xfId="23422"/>
    <cellStyle name="40% - Accent3 27 2 2 2" xfId="41300"/>
    <cellStyle name="40% - Accent3 27 2 3" xfId="32363"/>
    <cellStyle name="40% - Accent3 27 3" xfId="14749"/>
    <cellStyle name="40% - Accent3 27 3 2" xfId="25641"/>
    <cellStyle name="40% - Accent3 27 3 2 2" xfId="43519"/>
    <cellStyle name="40% - Accent3 27 3 3" xfId="34582"/>
    <cellStyle name="40% - Accent3 27 4" xfId="17193"/>
    <cellStyle name="40% - Accent3 27 4 2" xfId="27860"/>
    <cellStyle name="40% - Accent3 27 4 2 2" xfId="45738"/>
    <cellStyle name="40% - Accent3 27 4 3" xfId="36801"/>
    <cellStyle name="40% - Accent3 27 5" xfId="21203"/>
    <cellStyle name="40% - Accent3 27 5 2" xfId="39081"/>
    <cellStyle name="40% - Accent3 27 6" xfId="30144"/>
    <cellStyle name="40% - Accent3 28" xfId="9369"/>
    <cellStyle name="40% - Accent3 28 2" xfId="11797"/>
    <cellStyle name="40% - Accent3 28 2 2" xfId="22689"/>
    <cellStyle name="40% - Accent3 28 2 2 2" xfId="40567"/>
    <cellStyle name="40% - Accent3 28 2 3" xfId="31630"/>
    <cellStyle name="40% - Accent3 28 3" xfId="14016"/>
    <cellStyle name="40% - Accent3 28 3 2" xfId="24908"/>
    <cellStyle name="40% - Accent3 28 3 2 2" xfId="42786"/>
    <cellStyle name="40% - Accent3 28 3 3" xfId="33849"/>
    <cellStyle name="40% - Accent3 28 4" xfId="16460"/>
    <cellStyle name="40% - Accent3 28 4 2" xfId="27127"/>
    <cellStyle name="40% - Accent3 28 4 2 2" xfId="45005"/>
    <cellStyle name="40% - Accent3 28 4 3" xfId="36068"/>
    <cellStyle name="40% - Accent3 28 5" xfId="20470"/>
    <cellStyle name="40% - Accent3 28 5 2" xfId="38348"/>
    <cellStyle name="40% - Accent3 28 6" xfId="29411"/>
    <cellStyle name="40% - Accent3 29" xfId="10845"/>
    <cellStyle name="40% - Accent3 29 2" xfId="21946"/>
    <cellStyle name="40% - Accent3 29 2 2" xfId="39824"/>
    <cellStyle name="40% - Accent3 29 3" xfId="30887"/>
    <cellStyle name="40% - Accent3 3" xfId="276"/>
    <cellStyle name="40% - Accent3 3 10" xfId="5884"/>
    <cellStyle name="40% - Accent3 3 11" xfId="56699"/>
    <cellStyle name="40% - Accent3 3 12" xfId="5883"/>
    <cellStyle name="40% - Accent3 3 2" xfId="5885"/>
    <cellStyle name="40% - Accent3 3 2 2" xfId="10606"/>
    <cellStyle name="40% - Accent3 3 2 2 2" xfId="13034"/>
    <cellStyle name="40% - Accent3 3 2 2 2 2" xfId="23926"/>
    <cellStyle name="40% - Accent3 3 2 2 2 2 2" xfId="41804"/>
    <cellStyle name="40% - Accent3 3 2 2 2 3" xfId="32867"/>
    <cellStyle name="40% - Accent3 3 2 2 2 4" xfId="56430"/>
    <cellStyle name="40% - Accent3 3 2 2 3" xfId="15253"/>
    <cellStyle name="40% - Accent3 3 2 2 3 2" xfId="26145"/>
    <cellStyle name="40% - Accent3 3 2 2 3 2 2" xfId="44023"/>
    <cellStyle name="40% - Accent3 3 2 2 3 3" xfId="35086"/>
    <cellStyle name="40% - Accent3 3 2 2 4" xfId="17697"/>
    <cellStyle name="40% - Accent3 3 2 2 4 2" xfId="28364"/>
    <cellStyle name="40% - Accent3 3 2 2 4 2 2" xfId="46242"/>
    <cellStyle name="40% - Accent3 3 2 2 4 3" xfId="37305"/>
    <cellStyle name="40% - Accent3 3 2 2 5" xfId="21707"/>
    <cellStyle name="40% - Accent3 3 2 2 5 2" xfId="39585"/>
    <cellStyle name="40% - Accent3 3 2 2 6" xfId="30648"/>
    <cellStyle name="40% - Accent3 3 2 2 7" xfId="51096"/>
    <cellStyle name="40% - Accent3 3 2 3" xfId="9873"/>
    <cellStyle name="40% - Accent3 3 2 3 2" xfId="12301"/>
    <cellStyle name="40% - Accent3 3 2 3 2 2" xfId="23193"/>
    <cellStyle name="40% - Accent3 3 2 3 2 2 2" xfId="41071"/>
    <cellStyle name="40% - Accent3 3 2 3 2 3" xfId="32134"/>
    <cellStyle name="40% - Accent3 3 2 3 3" xfId="14520"/>
    <cellStyle name="40% - Accent3 3 2 3 3 2" xfId="25412"/>
    <cellStyle name="40% - Accent3 3 2 3 3 2 2" xfId="43290"/>
    <cellStyle name="40% - Accent3 3 2 3 3 3" xfId="34353"/>
    <cellStyle name="40% - Accent3 3 2 3 4" xfId="16964"/>
    <cellStyle name="40% - Accent3 3 2 3 4 2" xfId="27631"/>
    <cellStyle name="40% - Accent3 3 2 3 4 2 2" xfId="45509"/>
    <cellStyle name="40% - Accent3 3 2 3 4 3" xfId="36572"/>
    <cellStyle name="40% - Accent3 3 2 3 5" xfId="20974"/>
    <cellStyle name="40% - Accent3 3 2 3 5 2" xfId="38852"/>
    <cellStyle name="40% - Accent3 3 2 3 6" xfId="29915"/>
    <cellStyle name="40% - Accent3 3 2 3 7" xfId="54049"/>
    <cellStyle name="40% - Accent3 3 2 4" xfId="11351"/>
    <cellStyle name="40% - Accent3 3 2 4 2" xfId="22450"/>
    <cellStyle name="40% - Accent3 3 2 4 2 2" xfId="40328"/>
    <cellStyle name="40% - Accent3 3 2 4 3" xfId="31391"/>
    <cellStyle name="40% - Accent3 3 2 4 4" xfId="47939"/>
    <cellStyle name="40% - Accent3 3 2 5" xfId="13777"/>
    <cellStyle name="40% - Accent3 3 2 5 2" xfId="24669"/>
    <cellStyle name="40% - Accent3 3 2 5 2 2" xfId="42547"/>
    <cellStyle name="40% - Accent3 3 2 5 3" xfId="33610"/>
    <cellStyle name="40% - Accent3 3 2 6" xfId="15998"/>
    <cellStyle name="40% - Accent3 3 2 6 2" xfId="26888"/>
    <cellStyle name="40% - Accent3 3 2 6 2 2" xfId="44766"/>
    <cellStyle name="40% - Accent3 3 2 6 3" xfId="35829"/>
    <cellStyle name="40% - Accent3 3 2 7" xfId="20231"/>
    <cellStyle name="40% - Accent3 3 2 7 2" xfId="38109"/>
    <cellStyle name="40% - Accent3 3 2 8" xfId="29160"/>
    <cellStyle name="40% - Accent3 3 2 9" xfId="47121"/>
    <cellStyle name="40% - Accent3 3 3" xfId="5886"/>
    <cellStyle name="40% - Accent3 3 3 2" xfId="10607"/>
    <cellStyle name="40% - Accent3 3 3 2 2" xfId="13035"/>
    <cellStyle name="40% - Accent3 3 3 2 2 2" xfId="23927"/>
    <cellStyle name="40% - Accent3 3 3 2 2 2 2" xfId="41805"/>
    <cellStyle name="40% - Accent3 3 3 2 2 3" xfId="32868"/>
    <cellStyle name="40% - Accent3 3 3 2 2 4" xfId="56431"/>
    <cellStyle name="40% - Accent3 3 3 2 3" xfId="15254"/>
    <cellStyle name="40% - Accent3 3 3 2 3 2" xfId="26146"/>
    <cellStyle name="40% - Accent3 3 3 2 3 2 2" xfId="44024"/>
    <cellStyle name="40% - Accent3 3 3 2 3 3" xfId="35087"/>
    <cellStyle name="40% - Accent3 3 3 2 4" xfId="17698"/>
    <cellStyle name="40% - Accent3 3 3 2 4 2" xfId="28365"/>
    <cellStyle name="40% - Accent3 3 3 2 4 2 2" xfId="46243"/>
    <cellStyle name="40% - Accent3 3 3 2 4 3" xfId="37306"/>
    <cellStyle name="40% - Accent3 3 3 2 5" xfId="21708"/>
    <cellStyle name="40% - Accent3 3 3 2 5 2" xfId="39586"/>
    <cellStyle name="40% - Accent3 3 3 2 6" xfId="30649"/>
    <cellStyle name="40% - Accent3 3 3 2 7" xfId="51097"/>
    <cellStyle name="40% - Accent3 3 3 3" xfId="9874"/>
    <cellStyle name="40% - Accent3 3 3 3 2" xfId="12302"/>
    <cellStyle name="40% - Accent3 3 3 3 2 2" xfId="23194"/>
    <cellStyle name="40% - Accent3 3 3 3 2 2 2" xfId="41072"/>
    <cellStyle name="40% - Accent3 3 3 3 2 3" xfId="32135"/>
    <cellStyle name="40% - Accent3 3 3 3 3" xfId="14521"/>
    <cellStyle name="40% - Accent3 3 3 3 3 2" xfId="25413"/>
    <cellStyle name="40% - Accent3 3 3 3 3 2 2" xfId="43291"/>
    <cellStyle name="40% - Accent3 3 3 3 3 3" xfId="34354"/>
    <cellStyle name="40% - Accent3 3 3 3 4" xfId="16965"/>
    <cellStyle name="40% - Accent3 3 3 3 4 2" xfId="27632"/>
    <cellStyle name="40% - Accent3 3 3 3 4 2 2" xfId="45510"/>
    <cellStyle name="40% - Accent3 3 3 3 4 3" xfId="36573"/>
    <cellStyle name="40% - Accent3 3 3 3 5" xfId="20975"/>
    <cellStyle name="40% - Accent3 3 3 3 5 2" xfId="38853"/>
    <cellStyle name="40% - Accent3 3 3 3 6" xfId="29916"/>
    <cellStyle name="40% - Accent3 3 3 3 7" xfId="54050"/>
    <cellStyle name="40% - Accent3 3 3 4" xfId="11352"/>
    <cellStyle name="40% - Accent3 3 3 4 2" xfId="22451"/>
    <cellStyle name="40% - Accent3 3 3 4 2 2" xfId="40329"/>
    <cellStyle name="40% - Accent3 3 3 4 3" xfId="31392"/>
    <cellStyle name="40% - Accent3 3 3 4 4" xfId="47940"/>
    <cellStyle name="40% - Accent3 3 3 5" xfId="13778"/>
    <cellStyle name="40% - Accent3 3 3 5 2" xfId="24670"/>
    <cellStyle name="40% - Accent3 3 3 5 2 2" xfId="42548"/>
    <cellStyle name="40% - Accent3 3 3 5 3" xfId="33611"/>
    <cellStyle name="40% - Accent3 3 3 6" xfId="15999"/>
    <cellStyle name="40% - Accent3 3 3 6 2" xfId="26889"/>
    <cellStyle name="40% - Accent3 3 3 6 2 2" xfId="44767"/>
    <cellStyle name="40% - Accent3 3 3 6 3" xfId="35830"/>
    <cellStyle name="40% - Accent3 3 3 7" xfId="20232"/>
    <cellStyle name="40% - Accent3 3 3 7 2" xfId="38110"/>
    <cellStyle name="40% - Accent3 3 3 8" xfId="29161"/>
    <cellStyle name="40% - Accent3 3 3 9" xfId="47122"/>
    <cellStyle name="40% - Accent3 3 4" xfId="5887"/>
    <cellStyle name="40% - Accent3 3 4 2" xfId="10608"/>
    <cellStyle name="40% - Accent3 3 4 2 2" xfId="13036"/>
    <cellStyle name="40% - Accent3 3 4 2 2 2" xfId="23928"/>
    <cellStyle name="40% - Accent3 3 4 2 2 2 2" xfId="41806"/>
    <cellStyle name="40% - Accent3 3 4 2 2 3" xfId="32869"/>
    <cellStyle name="40% - Accent3 3 4 2 2 4" xfId="56432"/>
    <cellStyle name="40% - Accent3 3 4 2 3" xfId="15255"/>
    <cellStyle name="40% - Accent3 3 4 2 3 2" xfId="26147"/>
    <cellStyle name="40% - Accent3 3 4 2 3 2 2" xfId="44025"/>
    <cellStyle name="40% - Accent3 3 4 2 3 3" xfId="35088"/>
    <cellStyle name="40% - Accent3 3 4 2 4" xfId="17699"/>
    <cellStyle name="40% - Accent3 3 4 2 4 2" xfId="28366"/>
    <cellStyle name="40% - Accent3 3 4 2 4 2 2" xfId="46244"/>
    <cellStyle name="40% - Accent3 3 4 2 4 3" xfId="37307"/>
    <cellStyle name="40% - Accent3 3 4 2 5" xfId="21709"/>
    <cellStyle name="40% - Accent3 3 4 2 5 2" xfId="39587"/>
    <cellStyle name="40% - Accent3 3 4 2 6" xfId="30650"/>
    <cellStyle name="40% - Accent3 3 4 2 7" xfId="51098"/>
    <cellStyle name="40% - Accent3 3 4 3" xfId="9875"/>
    <cellStyle name="40% - Accent3 3 4 3 2" xfId="12303"/>
    <cellStyle name="40% - Accent3 3 4 3 2 2" xfId="23195"/>
    <cellStyle name="40% - Accent3 3 4 3 2 2 2" xfId="41073"/>
    <cellStyle name="40% - Accent3 3 4 3 2 3" xfId="32136"/>
    <cellStyle name="40% - Accent3 3 4 3 3" xfId="14522"/>
    <cellStyle name="40% - Accent3 3 4 3 3 2" xfId="25414"/>
    <cellStyle name="40% - Accent3 3 4 3 3 2 2" xfId="43292"/>
    <cellStyle name="40% - Accent3 3 4 3 3 3" xfId="34355"/>
    <cellStyle name="40% - Accent3 3 4 3 4" xfId="16966"/>
    <cellStyle name="40% - Accent3 3 4 3 4 2" xfId="27633"/>
    <cellStyle name="40% - Accent3 3 4 3 4 2 2" xfId="45511"/>
    <cellStyle name="40% - Accent3 3 4 3 4 3" xfId="36574"/>
    <cellStyle name="40% - Accent3 3 4 3 5" xfId="20976"/>
    <cellStyle name="40% - Accent3 3 4 3 5 2" xfId="38854"/>
    <cellStyle name="40% - Accent3 3 4 3 6" xfId="29917"/>
    <cellStyle name="40% - Accent3 3 4 3 7" xfId="54051"/>
    <cellStyle name="40% - Accent3 3 4 4" xfId="11353"/>
    <cellStyle name="40% - Accent3 3 4 4 2" xfId="22452"/>
    <cellStyle name="40% - Accent3 3 4 4 2 2" xfId="40330"/>
    <cellStyle name="40% - Accent3 3 4 4 3" xfId="31393"/>
    <cellStyle name="40% - Accent3 3 4 4 4" xfId="47941"/>
    <cellStyle name="40% - Accent3 3 4 5" xfId="13779"/>
    <cellStyle name="40% - Accent3 3 4 5 2" xfId="24671"/>
    <cellStyle name="40% - Accent3 3 4 5 2 2" xfId="42549"/>
    <cellStyle name="40% - Accent3 3 4 5 3" xfId="33612"/>
    <cellStyle name="40% - Accent3 3 4 6" xfId="16000"/>
    <cellStyle name="40% - Accent3 3 4 6 2" xfId="26890"/>
    <cellStyle name="40% - Accent3 3 4 6 2 2" xfId="44768"/>
    <cellStyle name="40% - Accent3 3 4 6 3" xfId="35831"/>
    <cellStyle name="40% - Accent3 3 4 7" xfId="20233"/>
    <cellStyle name="40% - Accent3 3 4 7 2" xfId="38111"/>
    <cellStyle name="40% - Accent3 3 4 8" xfId="29162"/>
    <cellStyle name="40% - Accent3 3 4 9" xfId="47123"/>
    <cellStyle name="40% - Accent3 3 5" xfId="5888"/>
    <cellStyle name="40% - Accent3 3 5 2" xfId="10609"/>
    <cellStyle name="40% - Accent3 3 5 2 2" xfId="13037"/>
    <cellStyle name="40% - Accent3 3 5 2 2 2" xfId="23929"/>
    <cellStyle name="40% - Accent3 3 5 2 2 2 2" xfId="41807"/>
    <cellStyle name="40% - Accent3 3 5 2 2 3" xfId="32870"/>
    <cellStyle name="40% - Accent3 3 5 2 2 4" xfId="56433"/>
    <cellStyle name="40% - Accent3 3 5 2 3" xfId="15256"/>
    <cellStyle name="40% - Accent3 3 5 2 3 2" xfId="26148"/>
    <cellStyle name="40% - Accent3 3 5 2 3 2 2" xfId="44026"/>
    <cellStyle name="40% - Accent3 3 5 2 3 3" xfId="35089"/>
    <cellStyle name="40% - Accent3 3 5 2 4" xfId="17700"/>
    <cellStyle name="40% - Accent3 3 5 2 4 2" xfId="28367"/>
    <cellStyle name="40% - Accent3 3 5 2 4 2 2" xfId="46245"/>
    <cellStyle name="40% - Accent3 3 5 2 4 3" xfId="37308"/>
    <cellStyle name="40% - Accent3 3 5 2 5" xfId="21710"/>
    <cellStyle name="40% - Accent3 3 5 2 5 2" xfId="39588"/>
    <cellStyle name="40% - Accent3 3 5 2 6" xfId="30651"/>
    <cellStyle name="40% - Accent3 3 5 2 7" xfId="51099"/>
    <cellStyle name="40% - Accent3 3 5 3" xfId="9876"/>
    <cellStyle name="40% - Accent3 3 5 3 2" xfId="12304"/>
    <cellStyle name="40% - Accent3 3 5 3 2 2" xfId="23196"/>
    <cellStyle name="40% - Accent3 3 5 3 2 2 2" xfId="41074"/>
    <cellStyle name="40% - Accent3 3 5 3 2 3" xfId="32137"/>
    <cellStyle name="40% - Accent3 3 5 3 3" xfId="14523"/>
    <cellStyle name="40% - Accent3 3 5 3 3 2" xfId="25415"/>
    <cellStyle name="40% - Accent3 3 5 3 3 2 2" xfId="43293"/>
    <cellStyle name="40% - Accent3 3 5 3 3 3" xfId="34356"/>
    <cellStyle name="40% - Accent3 3 5 3 4" xfId="16967"/>
    <cellStyle name="40% - Accent3 3 5 3 4 2" xfId="27634"/>
    <cellStyle name="40% - Accent3 3 5 3 4 2 2" xfId="45512"/>
    <cellStyle name="40% - Accent3 3 5 3 4 3" xfId="36575"/>
    <cellStyle name="40% - Accent3 3 5 3 5" xfId="20977"/>
    <cellStyle name="40% - Accent3 3 5 3 5 2" xfId="38855"/>
    <cellStyle name="40% - Accent3 3 5 3 6" xfId="29918"/>
    <cellStyle name="40% - Accent3 3 5 3 7" xfId="54052"/>
    <cellStyle name="40% - Accent3 3 5 4" xfId="11354"/>
    <cellStyle name="40% - Accent3 3 5 4 2" xfId="22453"/>
    <cellStyle name="40% - Accent3 3 5 4 2 2" xfId="40331"/>
    <cellStyle name="40% - Accent3 3 5 4 3" xfId="31394"/>
    <cellStyle name="40% - Accent3 3 5 4 4" xfId="47942"/>
    <cellStyle name="40% - Accent3 3 5 5" xfId="13780"/>
    <cellStyle name="40% - Accent3 3 5 5 2" xfId="24672"/>
    <cellStyle name="40% - Accent3 3 5 5 2 2" xfId="42550"/>
    <cellStyle name="40% - Accent3 3 5 5 3" xfId="33613"/>
    <cellStyle name="40% - Accent3 3 5 6" xfId="16001"/>
    <cellStyle name="40% - Accent3 3 5 6 2" xfId="26891"/>
    <cellStyle name="40% - Accent3 3 5 6 2 2" xfId="44769"/>
    <cellStyle name="40% - Accent3 3 5 6 3" xfId="35832"/>
    <cellStyle name="40% - Accent3 3 5 7" xfId="20234"/>
    <cellStyle name="40% - Accent3 3 5 7 2" xfId="38112"/>
    <cellStyle name="40% - Accent3 3 5 8" xfId="29163"/>
    <cellStyle name="40% - Accent3 3 5 9" xfId="47124"/>
    <cellStyle name="40% - Accent3 3 6" xfId="5889"/>
    <cellStyle name="40% - Accent3 3 7" xfId="5890"/>
    <cellStyle name="40% - Accent3 3 8" xfId="5891"/>
    <cellStyle name="40% - Accent3 3 9" xfId="5892"/>
    <cellStyle name="40% - Accent3 30" xfId="13273"/>
    <cellStyle name="40% - Accent3 30 2" xfId="24165"/>
    <cellStyle name="40% - Accent3 30 2 2" xfId="42043"/>
    <cellStyle name="40% - Accent3 30 3" xfId="33106"/>
    <cellStyle name="40% - Accent3 31" xfId="15492"/>
    <cellStyle name="40% - Accent3 31 2" xfId="26384"/>
    <cellStyle name="40% - Accent3 31 2 2" xfId="44262"/>
    <cellStyle name="40% - Accent3 31 3" xfId="35325"/>
    <cellStyle name="40% - Accent3 32" xfId="28615"/>
    <cellStyle name="40% - Accent3 32 2" xfId="46494"/>
    <cellStyle name="40% - Accent3 33" xfId="28638"/>
    <cellStyle name="40% - Accent3 4" xfId="5893"/>
    <cellStyle name="40% - Accent3 4 2" xfId="5894"/>
    <cellStyle name="40% - Accent3 4 3" xfId="5895"/>
    <cellStyle name="40% - Accent3 4 4" xfId="5896"/>
    <cellStyle name="40% - Accent3 4 5" xfId="5897"/>
    <cellStyle name="40% - Accent3 4 6" xfId="5898"/>
    <cellStyle name="40% - Accent3 5" xfId="5899"/>
    <cellStyle name="40% - Accent3 5 2" xfId="5900"/>
    <cellStyle name="40% - Accent3 5 3" xfId="5901"/>
    <cellStyle name="40% - Accent3 5 4" xfId="5902"/>
    <cellStyle name="40% - Accent3 5 5" xfId="5903"/>
    <cellStyle name="40% - Accent3 5 6" xfId="5904"/>
    <cellStyle name="40% - Accent3 6" xfId="5905"/>
    <cellStyle name="40% - Accent3 6 2" xfId="5906"/>
    <cellStyle name="40% - Accent3 6 3" xfId="5907"/>
    <cellStyle name="40% - Accent3 6 4" xfId="5908"/>
    <cellStyle name="40% - Accent3 6 5" xfId="5909"/>
    <cellStyle name="40% - Accent3 6 6" xfId="5910"/>
    <cellStyle name="40% - Accent3 7" xfId="5911"/>
    <cellStyle name="40% - Accent3 7 10" xfId="13781"/>
    <cellStyle name="40% - Accent3 7 10 2" xfId="24673"/>
    <cellStyle name="40% - Accent3 7 10 2 2" xfId="42551"/>
    <cellStyle name="40% - Accent3 7 10 3" xfId="33614"/>
    <cellStyle name="40% - Accent3 7 11" xfId="16002"/>
    <cellStyle name="40% - Accent3 7 11 2" xfId="26892"/>
    <cellStyle name="40% - Accent3 7 11 2 2" xfId="44770"/>
    <cellStyle name="40% - Accent3 7 11 3" xfId="35833"/>
    <cellStyle name="40% - Accent3 7 12" xfId="20235"/>
    <cellStyle name="40% - Accent3 7 12 2" xfId="38113"/>
    <cellStyle name="40% - Accent3 7 13" xfId="29164"/>
    <cellStyle name="40% - Accent3 7 14" xfId="47125"/>
    <cellStyle name="40% - Accent3 7 2" xfId="5912"/>
    <cellStyle name="40% - Accent3 7 3" xfId="5913"/>
    <cellStyle name="40% - Accent3 7 4" xfId="5914"/>
    <cellStyle name="40% - Accent3 7 5" xfId="5915"/>
    <cellStyle name="40% - Accent3 7 6" xfId="5916"/>
    <cellStyle name="40% - Accent3 7 7" xfId="10610"/>
    <cellStyle name="40% - Accent3 7 7 2" xfId="13038"/>
    <cellStyle name="40% - Accent3 7 7 2 2" xfId="23930"/>
    <cellStyle name="40% - Accent3 7 7 2 2 2" xfId="41808"/>
    <cellStyle name="40% - Accent3 7 7 2 3" xfId="32871"/>
    <cellStyle name="40% - Accent3 7 7 2 4" xfId="56434"/>
    <cellStyle name="40% - Accent3 7 7 3" xfId="15257"/>
    <cellStyle name="40% - Accent3 7 7 3 2" xfId="26149"/>
    <cellStyle name="40% - Accent3 7 7 3 2 2" xfId="44027"/>
    <cellStyle name="40% - Accent3 7 7 3 3" xfId="35090"/>
    <cellStyle name="40% - Accent3 7 7 4" xfId="17701"/>
    <cellStyle name="40% - Accent3 7 7 4 2" xfId="28368"/>
    <cellStyle name="40% - Accent3 7 7 4 2 2" xfId="46246"/>
    <cellStyle name="40% - Accent3 7 7 4 3" xfId="37309"/>
    <cellStyle name="40% - Accent3 7 7 5" xfId="21711"/>
    <cellStyle name="40% - Accent3 7 7 5 2" xfId="39589"/>
    <cellStyle name="40% - Accent3 7 7 6" xfId="30652"/>
    <cellStyle name="40% - Accent3 7 7 7" xfId="51100"/>
    <cellStyle name="40% - Accent3 7 8" xfId="9877"/>
    <cellStyle name="40% - Accent3 7 8 2" xfId="12305"/>
    <cellStyle name="40% - Accent3 7 8 2 2" xfId="23197"/>
    <cellStyle name="40% - Accent3 7 8 2 2 2" xfId="41075"/>
    <cellStyle name="40% - Accent3 7 8 2 3" xfId="32138"/>
    <cellStyle name="40% - Accent3 7 8 3" xfId="14524"/>
    <cellStyle name="40% - Accent3 7 8 3 2" xfId="25416"/>
    <cellStyle name="40% - Accent3 7 8 3 2 2" xfId="43294"/>
    <cellStyle name="40% - Accent3 7 8 3 3" xfId="34357"/>
    <cellStyle name="40% - Accent3 7 8 4" xfId="16968"/>
    <cellStyle name="40% - Accent3 7 8 4 2" xfId="27635"/>
    <cellStyle name="40% - Accent3 7 8 4 2 2" xfId="45513"/>
    <cellStyle name="40% - Accent3 7 8 4 3" xfId="36576"/>
    <cellStyle name="40% - Accent3 7 8 5" xfId="20978"/>
    <cellStyle name="40% - Accent3 7 8 5 2" xfId="38856"/>
    <cellStyle name="40% - Accent3 7 8 6" xfId="29919"/>
    <cellStyle name="40% - Accent3 7 8 7" xfId="54053"/>
    <cellStyle name="40% - Accent3 7 9" xfId="11355"/>
    <cellStyle name="40% - Accent3 7 9 2" xfId="22454"/>
    <cellStyle name="40% - Accent3 7 9 2 2" xfId="40332"/>
    <cellStyle name="40% - Accent3 7 9 3" xfId="31395"/>
    <cellStyle name="40% - Accent3 7 9 4" xfId="47943"/>
    <cellStyle name="40% - Accent3 8" xfId="5917"/>
    <cellStyle name="40% - Accent3 8 2" xfId="5918"/>
    <cellStyle name="40% - Accent3 8 3" xfId="5919"/>
    <cellStyle name="40% - Accent3 8 4" xfId="5920"/>
    <cellStyle name="40% - Accent3 8 5" xfId="5921"/>
    <cellStyle name="40% - Accent3 8 6" xfId="5922"/>
    <cellStyle name="40% - Accent3 9" xfId="5923"/>
    <cellStyle name="40% - Accent3 9 2" xfId="5924"/>
    <cellStyle name="40% - Accent3 9 3" xfId="5925"/>
    <cellStyle name="40% - Accent3 9 4" xfId="5926"/>
    <cellStyle name="40% - Accent3 9 5" xfId="5927"/>
    <cellStyle name="40% - Accent4" xfId="27" builtinId="43" customBuiltin="1"/>
    <cellStyle name="40% - Accent4 10" xfId="5928"/>
    <cellStyle name="40% - Accent4 10 2" xfId="5929"/>
    <cellStyle name="40% - Accent4 10 3" xfId="5930"/>
    <cellStyle name="40% - Accent4 10 4" xfId="5931"/>
    <cellStyle name="40% - Accent4 10 5" xfId="5932"/>
    <cellStyle name="40% - Accent4 11" xfId="5933"/>
    <cellStyle name="40% - Accent4 11 2" xfId="5934"/>
    <cellStyle name="40% - Accent4 11 3" xfId="5935"/>
    <cellStyle name="40% - Accent4 11 4" xfId="5936"/>
    <cellStyle name="40% - Accent4 11 5" xfId="5937"/>
    <cellStyle name="40% - Accent4 12" xfId="5938"/>
    <cellStyle name="40% - Accent4 12 2" xfId="5939"/>
    <cellStyle name="40% - Accent4 12 3" xfId="5940"/>
    <cellStyle name="40% - Accent4 12 4" xfId="5941"/>
    <cellStyle name="40% - Accent4 12 5" xfId="5942"/>
    <cellStyle name="40% - Accent4 13" xfId="5943"/>
    <cellStyle name="40% - Accent4 14" xfId="5944"/>
    <cellStyle name="40% - Accent4 15" xfId="5945"/>
    <cellStyle name="40% - Accent4 16" xfId="5946"/>
    <cellStyle name="40% - Accent4 17" xfId="5947"/>
    <cellStyle name="40% - Accent4 18" xfId="5948"/>
    <cellStyle name="40% - Accent4 19" xfId="5949"/>
    <cellStyle name="40% - Accent4 2" xfId="51"/>
    <cellStyle name="40% - Accent4 2 10" xfId="5951"/>
    <cellStyle name="40% - Accent4 2 10 2" xfId="10611"/>
    <cellStyle name="40% - Accent4 2 10 2 2" xfId="13039"/>
    <cellStyle name="40% - Accent4 2 10 2 2 2" xfId="23931"/>
    <cellStyle name="40% - Accent4 2 10 2 2 2 2" xfId="41809"/>
    <cellStyle name="40% - Accent4 2 10 2 2 3" xfId="32872"/>
    <cellStyle name="40% - Accent4 2 10 2 2 4" xfId="56435"/>
    <cellStyle name="40% - Accent4 2 10 2 3" xfId="15258"/>
    <cellStyle name="40% - Accent4 2 10 2 3 2" xfId="26150"/>
    <cellStyle name="40% - Accent4 2 10 2 3 2 2" xfId="44028"/>
    <cellStyle name="40% - Accent4 2 10 2 3 3" xfId="35091"/>
    <cellStyle name="40% - Accent4 2 10 2 4" xfId="17702"/>
    <cellStyle name="40% - Accent4 2 10 2 4 2" xfId="28369"/>
    <cellStyle name="40% - Accent4 2 10 2 4 2 2" xfId="46247"/>
    <cellStyle name="40% - Accent4 2 10 2 4 3" xfId="37310"/>
    <cellStyle name="40% - Accent4 2 10 2 5" xfId="21712"/>
    <cellStyle name="40% - Accent4 2 10 2 5 2" xfId="39590"/>
    <cellStyle name="40% - Accent4 2 10 2 6" xfId="30653"/>
    <cellStyle name="40% - Accent4 2 10 2 7" xfId="51101"/>
    <cellStyle name="40% - Accent4 2 10 3" xfId="9878"/>
    <cellStyle name="40% - Accent4 2 10 3 2" xfId="12306"/>
    <cellStyle name="40% - Accent4 2 10 3 2 2" xfId="23198"/>
    <cellStyle name="40% - Accent4 2 10 3 2 2 2" xfId="41076"/>
    <cellStyle name="40% - Accent4 2 10 3 2 3" xfId="32139"/>
    <cellStyle name="40% - Accent4 2 10 3 3" xfId="14525"/>
    <cellStyle name="40% - Accent4 2 10 3 3 2" xfId="25417"/>
    <cellStyle name="40% - Accent4 2 10 3 3 2 2" xfId="43295"/>
    <cellStyle name="40% - Accent4 2 10 3 3 3" xfId="34358"/>
    <cellStyle name="40% - Accent4 2 10 3 4" xfId="16969"/>
    <cellStyle name="40% - Accent4 2 10 3 4 2" xfId="27636"/>
    <cellStyle name="40% - Accent4 2 10 3 4 2 2" xfId="45514"/>
    <cellStyle name="40% - Accent4 2 10 3 4 3" xfId="36577"/>
    <cellStyle name="40% - Accent4 2 10 3 5" xfId="20979"/>
    <cellStyle name="40% - Accent4 2 10 3 5 2" xfId="38857"/>
    <cellStyle name="40% - Accent4 2 10 3 6" xfId="29920"/>
    <cellStyle name="40% - Accent4 2 10 3 7" xfId="54054"/>
    <cellStyle name="40% - Accent4 2 10 4" xfId="11356"/>
    <cellStyle name="40% - Accent4 2 10 4 2" xfId="22455"/>
    <cellStyle name="40% - Accent4 2 10 4 2 2" xfId="40333"/>
    <cellStyle name="40% - Accent4 2 10 4 3" xfId="31396"/>
    <cellStyle name="40% - Accent4 2 10 4 4" xfId="47944"/>
    <cellStyle name="40% - Accent4 2 10 5" xfId="13782"/>
    <cellStyle name="40% - Accent4 2 10 5 2" xfId="24674"/>
    <cellStyle name="40% - Accent4 2 10 5 2 2" xfId="42552"/>
    <cellStyle name="40% - Accent4 2 10 5 3" xfId="33615"/>
    <cellStyle name="40% - Accent4 2 10 6" xfId="16003"/>
    <cellStyle name="40% - Accent4 2 10 6 2" xfId="26893"/>
    <cellStyle name="40% - Accent4 2 10 6 2 2" xfId="44771"/>
    <cellStyle name="40% - Accent4 2 10 6 3" xfId="35834"/>
    <cellStyle name="40% - Accent4 2 10 7" xfId="20236"/>
    <cellStyle name="40% - Accent4 2 10 7 2" xfId="38114"/>
    <cellStyle name="40% - Accent4 2 10 8" xfId="29165"/>
    <cellStyle name="40% - Accent4 2 10 9" xfId="47126"/>
    <cellStyle name="40% - Accent4 2 11" xfId="5952"/>
    <cellStyle name="40% - Accent4 2 11 2" xfId="5953"/>
    <cellStyle name="40% - Accent4 2 11 2 2" xfId="10612"/>
    <cellStyle name="40% - Accent4 2 11 2 2 2" xfId="13040"/>
    <cellStyle name="40% - Accent4 2 11 2 2 2 2" xfId="23932"/>
    <cellStyle name="40% - Accent4 2 11 2 2 2 2 2" xfId="41810"/>
    <cellStyle name="40% - Accent4 2 11 2 2 2 3" xfId="32873"/>
    <cellStyle name="40% - Accent4 2 11 2 2 2 4" xfId="56436"/>
    <cellStyle name="40% - Accent4 2 11 2 2 3" xfId="15259"/>
    <cellStyle name="40% - Accent4 2 11 2 2 3 2" xfId="26151"/>
    <cellStyle name="40% - Accent4 2 11 2 2 3 2 2" xfId="44029"/>
    <cellStyle name="40% - Accent4 2 11 2 2 3 3" xfId="35092"/>
    <cellStyle name="40% - Accent4 2 11 2 2 4" xfId="17703"/>
    <cellStyle name="40% - Accent4 2 11 2 2 4 2" xfId="28370"/>
    <cellStyle name="40% - Accent4 2 11 2 2 4 2 2" xfId="46248"/>
    <cellStyle name="40% - Accent4 2 11 2 2 4 3" xfId="37311"/>
    <cellStyle name="40% - Accent4 2 11 2 2 5" xfId="21713"/>
    <cellStyle name="40% - Accent4 2 11 2 2 5 2" xfId="39591"/>
    <cellStyle name="40% - Accent4 2 11 2 2 6" xfId="30654"/>
    <cellStyle name="40% - Accent4 2 11 2 2 7" xfId="51102"/>
    <cellStyle name="40% - Accent4 2 11 2 3" xfId="9879"/>
    <cellStyle name="40% - Accent4 2 11 2 3 2" xfId="12307"/>
    <cellStyle name="40% - Accent4 2 11 2 3 2 2" xfId="23199"/>
    <cellStyle name="40% - Accent4 2 11 2 3 2 2 2" xfId="41077"/>
    <cellStyle name="40% - Accent4 2 11 2 3 2 3" xfId="32140"/>
    <cellStyle name="40% - Accent4 2 11 2 3 3" xfId="14526"/>
    <cellStyle name="40% - Accent4 2 11 2 3 3 2" xfId="25418"/>
    <cellStyle name="40% - Accent4 2 11 2 3 3 2 2" xfId="43296"/>
    <cellStyle name="40% - Accent4 2 11 2 3 3 3" xfId="34359"/>
    <cellStyle name="40% - Accent4 2 11 2 3 4" xfId="16970"/>
    <cellStyle name="40% - Accent4 2 11 2 3 4 2" xfId="27637"/>
    <cellStyle name="40% - Accent4 2 11 2 3 4 2 2" xfId="45515"/>
    <cellStyle name="40% - Accent4 2 11 2 3 4 3" xfId="36578"/>
    <cellStyle name="40% - Accent4 2 11 2 3 5" xfId="20980"/>
    <cellStyle name="40% - Accent4 2 11 2 3 5 2" xfId="38858"/>
    <cellStyle name="40% - Accent4 2 11 2 3 6" xfId="29921"/>
    <cellStyle name="40% - Accent4 2 11 2 3 7" xfId="54055"/>
    <cellStyle name="40% - Accent4 2 11 2 4" xfId="11357"/>
    <cellStyle name="40% - Accent4 2 11 2 4 2" xfId="22456"/>
    <cellStyle name="40% - Accent4 2 11 2 4 2 2" xfId="40334"/>
    <cellStyle name="40% - Accent4 2 11 2 4 3" xfId="31397"/>
    <cellStyle name="40% - Accent4 2 11 2 4 4" xfId="47945"/>
    <cellStyle name="40% - Accent4 2 11 2 5" xfId="13783"/>
    <cellStyle name="40% - Accent4 2 11 2 5 2" xfId="24675"/>
    <cellStyle name="40% - Accent4 2 11 2 5 2 2" xfId="42553"/>
    <cellStyle name="40% - Accent4 2 11 2 5 3" xfId="33616"/>
    <cellStyle name="40% - Accent4 2 11 2 6" xfId="16004"/>
    <cellStyle name="40% - Accent4 2 11 2 6 2" xfId="26894"/>
    <cellStyle name="40% - Accent4 2 11 2 6 2 2" xfId="44772"/>
    <cellStyle name="40% - Accent4 2 11 2 6 3" xfId="35835"/>
    <cellStyle name="40% - Accent4 2 11 2 7" xfId="20237"/>
    <cellStyle name="40% - Accent4 2 11 2 7 2" xfId="38115"/>
    <cellStyle name="40% - Accent4 2 11 2 8" xfId="29166"/>
    <cellStyle name="40% - Accent4 2 11 2 9" xfId="47127"/>
    <cellStyle name="40% - Accent4 2 11 3" xfId="5954"/>
    <cellStyle name="40% - Accent4 2 11 3 2" xfId="10613"/>
    <cellStyle name="40% - Accent4 2 11 3 2 2" xfId="13041"/>
    <cellStyle name="40% - Accent4 2 11 3 2 2 2" xfId="23933"/>
    <cellStyle name="40% - Accent4 2 11 3 2 2 2 2" xfId="41811"/>
    <cellStyle name="40% - Accent4 2 11 3 2 2 3" xfId="32874"/>
    <cellStyle name="40% - Accent4 2 11 3 2 2 4" xfId="56437"/>
    <cellStyle name="40% - Accent4 2 11 3 2 3" xfId="15260"/>
    <cellStyle name="40% - Accent4 2 11 3 2 3 2" xfId="26152"/>
    <cellStyle name="40% - Accent4 2 11 3 2 3 2 2" xfId="44030"/>
    <cellStyle name="40% - Accent4 2 11 3 2 3 3" xfId="35093"/>
    <cellStyle name="40% - Accent4 2 11 3 2 4" xfId="17704"/>
    <cellStyle name="40% - Accent4 2 11 3 2 4 2" xfId="28371"/>
    <cellStyle name="40% - Accent4 2 11 3 2 4 2 2" xfId="46249"/>
    <cellStyle name="40% - Accent4 2 11 3 2 4 3" xfId="37312"/>
    <cellStyle name="40% - Accent4 2 11 3 2 5" xfId="21714"/>
    <cellStyle name="40% - Accent4 2 11 3 2 5 2" xfId="39592"/>
    <cellStyle name="40% - Accent4 2 11 3 2 6" xfId="30655"/>
    <cellStyle name="40% - Accent4 2 11 3 2 7" xfId="51103"/>
    <cellStyle name="40% - Accent4 2 11 3 3" xfId="9880"/>
    <cellStyle name="40% - Accent4 2 11 3 3 2" xfId="12308"/>
    <cellStyle name="40% - Accent4 2 11 3 3 2 2" xfId="23200"/>
    <cellStyle name="40% - Accent4 2 11 3 3 2 2 2" xfId="41078"/>
    <cellStyle name="40% - Accent4 2 11 3 3 2 3" xfId="32141"/>
    <cellStyle name="40% - Accent4 2 11 3 3 3" xfId="14527"/>
    <cellStyle name="40% - Accent4 2 11 3 3 3 2" xfId="25419"/>
    <cellStyle name="40% - Accent4 2 11 3 3 3 2 2" xfId="43297"/>
    <cellStyle name="40% - Accent4 2 11 3 3 3 3" xfId="34360"/>
    <cellStyle name="40% - Accent4 2 11 3 3 4" xfId="16971"/>
    <cellStyle name="40% - Accent4 2 11 3 3 4 2" xfId="27638"/>
    <cellStyle name="40% - Accent4 2 11 3 3 4 2 2" xfId="45516"/>
    <cellStyle name="40% - Accent4 2 11 3 3 4 3" xfId="36579"/>
    <cellStyle name="40% - Accent4 2 11 3 3 5" xfId="20981"/>
    <cellStyle name="40% - Accent4 2 11 3 3 5 2" xfId="38859"/>
    <cellStyle name="40% - Accent4 2 11 3 3 6" xfId="29922"/>
    <cellStyle name="40% - Accent4 2 11 3 3 7" xfId="54056"/>
    <cellStyle name="40% - Accent4 2 11 3 4" xfId="11358"/>
    <cellStyle name="40% - Accent4 2 11 3 4 2" xfId="22457"/>
    <cellStyle name="40% - Accent4 2 11 3 4 2 2" xfId="40335"/>
    <cellStyle name="40% - Accent4 2 11 3 4 3" xfId="31398"/>
    <cellStyle name="40% - Accent4 2 11 3 4 4" xfId="47946"/>
    <cellStyle name="40% - Accent4 2 11 3 5" xfId="13784"/>
    <cellStyle name="40% - Accent4 2 11 3 5 2" xfId="24676"/>
    <cellStyle name="40% - Accent4 2 11 3 5 2 2" xfId="42554"/>
    <cellStyle name="40% - Accent4 2 11 3 5 3" xfId="33617"/>
    <cellStyle name="40% - Accent4 2 11 3 6" xfId="16005"/>
    <cellStyle name="40% - Accent4 2 11 3 6 2" xfId="26895"/>
    <cellStyle name="40% - Accent4 2 11 3 6 2 2" xfId="44773"/>
    <cellStyle name="40% - Accent4 2 11 3 6 3" xfId="35836"/>
    <cellStyle name="40% - Accent4 2 11 3 7" xfId="20238"/>
    <cellStyle name="40% - Accent4 2 11 3 7 2" xfId="38116"/>
    <cellStyle name="40% - Accent4 2 11 3 8" xfId="29167"/>
    <cellStyle name="40% - Accent4 2 11 3 9" xfId="47128"/>
    <cellStyle name="40% - Accent4 2 11 4" xfId="5955"/>
    <cellStyle name="40% - Accent4 2 11 4 2" xfId="10614"/>
    <cellStyle name="40% - Accent4 2 11 4 2 2" xfId="13042"/>
    <cellStyle name="40% - Accent4 2 11 4 2 2 2" xfId="23934"/>
    <cellStyle name="40% - Accent4 2 11 4 2 2 2 2" xfId="41812"/>
    <cellStyle name="40% - Accent4 2 11 4 2 2 3" xfId="32875"/>
    <cellStyle name="40% - Accent4 2 11 4 2 2 4" xfId="56438"/>
    <cellStyle name="40% - Accent4 2 11 4 2 3" xfId="15261"/>
    <cellStyle name="40% - Accent4 2 11 4 2 3 2" xfId="26153"/>
    <cellStyle name="40% - Accent4 2 11 4 2 3 2 2" xfId="44031"/>
    <cellStyle name="40% - Accent4 2 11 4 2 3 3" xfId="35094"/>
    <cellStyle name="40% - Accent4 2 11 4 2 4" xfId="17705"/>
    <cellStyle name="40% - Accent4 2 11 4 2 4 2" xfId="28372"/>
    <cellStyle name="40% - Accent4 2 11 4 2 4 2 2" xfId="46250"/>
    <cellStyle name="40% - Accent4 2 11 4 2 4 3" xfId="37313"/>
    <cellStyle name="40% - Accent4 2 11 4 2 5" xfId="21715"/>
    <cellStyle name="40% - Accent4 2 11 4 2 5 2" xfId="39593"/>
    <cellStyle name="40% - Accent4 2 11 4 2 6" xfId="30656"/>
    <cellStyle name="40% - Accent4 2 11 4 2 7" xfId="51104"/>
    <cellStyle name="40% - Accent4 2 11 4 3" xfId="9881"/>
    <cellStyle name="40% - Accent4 2 11 4 3 2" xfId="12309"/>
    <cellStyle name="40% - Accent4 2 11 4 3 2 2" xfId="23201"/>
    <cellStyle name="40% - Accent4 2 11 4 3 2 2 2" xfId="41079"/>
    <cellStyle name="40% - Accent4 2 11 4 3 2 3" xfId="32142"/>
    <cellStyle name="40% - Accent4 2 11 4 3 3" xfId="14528"/>
    <cellStyle name="40% - Accent4 2 11 4 3 3 2" xfId="25420"/>
    <cellStyle name="40% - Accent4 2 11 4 3 3 2 2" xfId="43298"/>
    <cellStyle name="40% - Accent4 2 11 4 3 3 3" xfId="34361"/>
    <cellStyle name="40% - Accent4 2 11 4 3 4" xfId="16972"/>
    <cellStyle name="40% - Accent4 2 11 4 3 4 2" xfId="27639"/>
    <cellStyle name="40% - Accent4 2 11 4 3 4 2 2" xfId="45517"/>
    <cellStyle name="40% - Accent4 2 11 4 3 4 3" xfId="36580"/>
    <cellStyle name="40% - Accent4 2 11 4 3 5" xfId="20982"/>
    <cellStyle name="40% - Accent4 2 11 4 3 5 2" xfId="38860"/>
    <cellStyle name="40% - Accent4 2 11 4 3 6" xfId="29923"/>
    <cellStyle name="40% - Accent4 2 11 4 3 7" xfId="54057"/>
    <cellStyle name="40% - Accent4 2 11 4 4" xfId="11359"/>
    <cellStyle name="40% - Accent4 2 11 4 4 2" xfId="22458"/>
    <cellStyle name="40% - Accent4 2 11 4 4 2 2" xfId="40336"/>
    <cellStyle name="40% - Accent4 2 11 4 4 3" xfId="31399"/>
    <cellStyle name="40% - Accent4 2 11 4 4 4" xfId="47947"/>
    <cellStyle name="40% - Accent4 2 11 4 5" xfId="13785"/>
    <cellStyle name="40% - Accent4 2 11 4 5 2" xfId="24677"/>
    <cellStyle name="40% - Accent4 2 11 4 5 2 2" xfId="42555"/>
    <cellStyle name="40% - Accent4 2 11 4 5 3" xfId="33618"/>
    <cellStyle name="40% - Accent4 2 11 4 6" xfId="16006"/>
    <cellStyle name="40% - Accent4 2 11 4 6 2" xfId="26896"/>
    <cellStyle name="40% - Accent4 2 11 4 6 2 2" xfId="44774"/>
    <cellStyle name="40% - Accent4 2 11 4 6 3" xfId="35837"/>
    <cellStyle name="40% - Accent4 2 11 4 7" xfId="20239"/>
    <cellStyle name="40% - Accent4 2 11 4 7 2" xfId="38117"/>
    <cellStyle name="40% - Accent4 2 11 4 8" xfId="29168"/>
    <cellStyle name="40% - Accent4 2 11 4 9" xfId="47129"/>
    <cellStyle name="40% - Accent4 2 11 5" xfId="5956"/>
    <cellStyle name="40% - Accent4 2 11 5 2" xfId="10615"/>
    <cellStyle name="40% - Accent4 2 11 5 2 2" xfId="13043"/>
    <cellStyle name="40% - Accent4 2 11 5 2 2 2" xfId="23935"/>
    <cellStyle name="40% - Accent4 2 11 5 2 2 2 2" xfId="41813"/>
    <cellStyle name="40% - Accent4 2 11 5 2 2 3" xfId="32876"/>
    <cellStyle name="40% - Accent4 2 11 5 2 2 4" xfId="56439"/>
    <cellStyle name="40% - Accent4 2 11 5 2 3" xfId="15262"/>
    <cellStyle name="40% - Accent4 2 11 5 2 3 2" xfId="26154"/>
    <cellStyle name="40% - Accent4 2 11 5 2 3 2 2" xfId="44032"/>
    <cellStyle name="40% - Accent4 2 11 5 2 3 3" xfId="35095"/>
    <cellStyle name="40% - Accent4 2 11 5 2 4" xfId="17706"/>
    <cellStyle name="40% - Accent4 2 11 5 2 4 2" xfId="28373"/>
    <cellStyle name="40% - Accent4 2 11 5 2 4 2 2" xfId="46251"/>
    <cellStyle name="40% - Accent4 2 11 5 2 4 3" xfId="37314"/>
    <cellStyle name="40% - Accent4 2 11 5 2 5" xfId="21716"/>
    <cellStyle name="40% - Accent4 2 11 5 2 5 2" xfId="39594"/>
    <cellStyle name="40% - Accent4 2 11 5 2 6" xfId="30657"/>
    <cellStyle name="40% - Accent4 2 11 5 2 7" xfId="51105"/>
    <cellStyle name="40% - Accent4 2 11 5 3" xfId="9882"/>
    <cellStyle name="40% - Accent4 2 11 5 3 2" xfId="12310"/>
    <cellStyle name="40% - Accent4 2 11 5 3 2 2" xfId="23202"/>
    <cellStyle name="40% - Accent4 2 11 5 3 2 2 2" xfId="41080"/>
    <cellStyle name="40% - Accent4 2 11 5 3 2 3" xfId="32143"/>
    <cellStyle name="40% - Accent4 2 11 5 3 3" xfId="14529"/>
    <cellStyle name="40% - Accent4 2 11 5 3 3 2" xfId="25421"/>
    <cellStyle name="40% - Accent4 2 11 5 3 3 2 2" xfId="43299"/>
    <cellStyle name="40% - Accent4 2 11 5 3 3 3" xfId="34362"/>
    <cellStyle name="40% - Accent4 2 11 5 3 4" xfId="16973"/>
    <cellStyle name="40% - Accent4 2 11 5 3 4 2" xfId="27640"/>
    <cellStyle name="40% - Accent4 2 11 5 3 4 2 2" xfId="45518"/>
    <cellStyle name="40% - Accent4 2 11 5 3 4 3" xfId="36581"/>
    <cellStyle name="40% - Accent4 2 11 5 3 5" xfId="20983"/>
    <cellStyle name="40% - Accent4 2 11 5 3 5 2" xfId="38861"/>
    <cellStyle name="40% - Accent4 2 11 5 3 6" xfId="29924"/>
    <cellStyle name="40% - Accent4 2 11 5 3 7" xfId="54058"/>
    <cellStyle name="40% - Accent4 2 11 5 4" xfId="11360"/>
    <cellStyle name="40% - Accent4 2 11 5 4 2" xfId="22459"/>
    <cellStyle name="40% - Accent4 2 11 5 4 2 2" xfId="40337"/>
    <cellStyle name="40% - Accent4 2 11 5 4 3" xfId="31400"/>
    <cellStyle name="40% - Accent4 2 11 5 4 4" xfId="47948"/>
    <cellStyle name="40% - Accent4 2 11 5 5" xfId="13786"/>
    <cellStyle name="40% - Accent4 2 11 5 5 2" xfId="24678"/>
    <cellStyle name="40% - Accent4 2 11 5 5 2 2" xfId="42556"/>
    <cellStyle name="40% - Accent4 2 11 5 5 3" xfId="33619"/>
    <cellStyle name="40% - Accent4 2 11 5 6" xfId="16007"/>
    <cellStyle name="40% - Accent4 2 11 5 6 2" xfId="26897"/>
    <cellStyle name="40% - Accent4 2 11 5 6 2 2" xfId="44775"/>
    <cellStyle name="40% - Accent4 2 11 5 6 3" xfId="35838"/>
    <cellStyle name="40% - Accent4 2 11 5 7" xfId="20240"/>
    <cellStyle name="40% - Accent4 2 11 5 7 2" xfId="38118"/>
    <cellStyle name="40% - Accent4 2 11 5 8" xfId="29169"/>
    <cellStyle name="40% - Accent4 2 11 5 9" xfId="47130"/>
    <cellStyle name="40% - Accent4 2 12" xfId="5957"/>
    <cellStyle name="40% - Accent4 2 13" xfId="5958"/>
    <cellStyle name="40% - Accent4 2 14" xfId="5959"/>
    <cellStyle name="40% - Accent4 2 15" xfId="5960"/>
    <cellStyle name="40% - Accent4 2 15 2" xfId="10616"/>
    <cellStyle name="40% - Accent4 2 15 2 2" xfId="13044"/>
    <cellStyle name="40% - Accent4 2 15 2 2 2" xfId="23936"/>
    <cellStyle name="40% - Accent4 2 15 2 2 2 2" xfId="41814"/>
    <cellStyle name="40% - Accent4 2 15 2 2 3" xfId="32877"/>
    <cellStyle name="40% - Accent4 2 15 2 2 4" xfId="56440"/>
    <cellStyle name="40% - Accent4 2 15 2 3" xfId="15263"/>
    <cellStyle name="40% - Accent4 2 15 2 3 2" xfId="26155"/>
    <cellStyle name="40% - Accent4 2 15 2 3 2 2" xfId="44033"/>
    <cellStyle name="40% - Accent4 2 15 2 3 3" xfId="35096"/>
    <cellStyle name="40% - Accent4 2 15 2 4" xfId="17707"/>
    <cellStyle name="40% - Accent4 2 15 2 4 2" xfId="28374"/>
    <cellStyle name="40% - Accent4 2 15 2 4 2 2" xfId="46252"/>
    <cellStyle name="40% - Accent4 2 15 2 4 3" xfId="37315"/>
    <cellStyle name="40% - Accent4 2 15 2 5" xfId="21717"/>
    <cellStyle name="40% - Accent4 2 15 2 5 2" xfId="39595"/>
    <cellStyle name="40% - Accent4 2 15 2 6" xfId="30658"/>
    <cellStyle name="40% - Accent4 2 15 2 7" xfId="51106"/>
    <cellStyle name="40% - Accent4 2 15 3" xfId="9883"/>
    <cellStyle name="40% - Accent4 2 15 3 2" xfId="12311"/>
    <cellStyle name="40% - Accent4 2 15 3 2 2" xfId="23203"/>
    <cellStyle name="40% - Accent4 2 15 3 2 2 2" xfId="41081"/>
    <cellStyle name="40% - Accent4 2 15 3 2 3" xfId="32144"/>
    <cellStyle name="40% - Accent4 2 15 3 3" xfId="14530"/>
    <cellStyle name="40% - Accent4 2 15 3 3 2" xfId="25422"/>
    <cellStyle name="40% - Accent4 2 15 3 3 2 2" xfId="43300"/>
    <cellStyle name="40% - Accent4 2 15 3 3 3" xfId="34363"/>
    <cellStyle name="40% - Accent4 2 15 3 4" xfId="16974"/>
    <cellStyle name="40% - Accent4 2 15 3 4 2" xfId="27641"/>
    <cellStyle name="40% - Accent4 2 15 3 4 2 2" xfId="45519"/>
    <cellStyle name="40% - Accent4 2 15 3 4 3" xfId="36582"/>
    <cellStyle name="40% - Accent4 2 15 3 5" xfId="20984"/>
    <cellStyle name="40% - Accent4 2 15 3 5 2" xfId="38862"/>
    <cellStyle name="40% - Accent4 2 15 3 6" xfId="29925"/>
    <cellStyle name="40% - Accent4 2 15 3 7" xfId="54059"/>
    <cellStyle name="40% - Accent4 2 15 4" xfId="11361"/>
    <cellStyle name="40% - Accent4 2 15 4 2" xfId="22460"/>
    <cellStyle name="40% - Accent4 2 15 4 2 2" xfId="40338"/>
    <cellStyle name="40% - Accent4 2 15 4 3" xfId="31401"/>
    <cellStyle name="40% - Accent4 2 15 4 4" xfId="47949"/>
    <cellStyle name="40% - Accent4 2 15 5" xfId="13787"/>
    <cellStyle name="40% - Accent4 2 15 5 2" xfId="24679"/>
    <cellStyle name="40% - Accent4 2 15 5 2 2" xfId="42557"/>
    <cellStyle name="40% - Accent4 2 15 5 3" xfId="33620"/>
    <cellStyle name="40% - Accent4 2 15 6" xfId="16008"/>
    <cellStyle name="40% - Accent4 2 15 6 2" xfId="26898"/>
    <cellStyle name="40% - Accent4 2 15 6 2 2" xfId="44776"/>
    <cellStyle name="40% - Accent4 2 15 6 3" xfId="35839"/>
    <cellStyle name="40% - Accent4 2 15 7" xfId="20241"/>
    <cellStyle name="40% - Accent4 2 15 7 2" xfId="38119"/>
    <cellStyle name="40% - Accent4 2 15 8" xfId="29170"/>
    <cellStyle name="40% - Accent4 2 15 9" xfId="47131"/>
    <cellStyle name="40% - Accent4 2 16" xfId="5961"/>
    <cellStyle name="40% - Accent4 2 17" xfId="5950"/>
    <cellStyle name="40% - Accent4 2 18" xfId="56783"/>
    <cellStyle name="40% - Accent4 2 2" xfId="277"/>
    <cellStyle name="40% - Accent4 2 2 10" xfId="10617"/>
    <cellStyle name="40% - Accent4 2 2 10 2" xfId="13045"/>
    <cellStyle name="40% - Accent4 2 2 10 2 2" xfId="23937"/>
    <cellStyle name="40% - Accent4 2 2 10 2 2 2" xfId="41815"/>
    <cellStyle name="40% - Accent4 2 2 10 2 3" xfId="32878"/>
    <cellStyle name="40% - Accent4 2 2 10 2 4" xfId="56441"/>
    <cellStyle name="40% - Accent4 2 2 10 3" xfId="15264"/>
    <cellStyle name="40% - Accent4 2 2 10 3 2" xfId="26156"/>
    <cellStyle name="40% - Accent4 2 2 10 3 2 2" xfId="44034"/>
    <cellStyle name="40% - Accent4 2 2 10 3 3" xfId="35097"/>
    <cellStyle name="40% - Accent4 2 2 10 4" xfId="17708"/>
    <cellStyle name="40% - Accent4 2 2 10 4 2" xfId="28375"/>
    <cellStyle name="40% - Accent4 2 2 10 4 2 2" xfId="46253"/>
    <cellStyle name="40% - Accent4 2 2 10 4 3" xfId="37316"/>
    <cellStyle name="40% - Accent4 2 2 10 5" xfId="21718"/>
    <cellStyle name="40% - Accent4 2 2 10 5 2" xfId="39596"/>
    <cellStyle name="40% - Accent4 2 2 10 6" xfId="30659"/>
    <cellStyle name="40% - Accent4 2 2 10 7" xfId="51107"/>
    <cellStyle name="40% - Accent4 2 2 11" xfId="9884"/>
    <cellStyle name="40% - Accent4 2 2 11 2" xfId="12312"/>
    <cellStyle name="40% - Accent4 2 2 11 2 2" xfId="23204"/>
    <cellStyle name="40% - Accent4 2 2 11 2 2 2" xfId="41082"/>
    <cellStyle name="40% - Accent4 2 2 11 2 3" xfId="32145"/>
    <cellStyle name="40% - Accent4 2 2 11 3" xfId="14531"/>
    <cellStyle name="40% - Accent4 2 2 11 3 2" xfId="25423"/>
    <cellStyle name="40% - Accent4 2 2 11 3 2 2" xfId="43301"/>
    <cellStyle name="40% - Accent4 2 2 11 3 3" xfId="34364"/>
    <cellStyle name="40% - Accent4 2 2 11 4" xfId="16975"/>
    <cellStyle name="40% - Accent4 2 2 11 4 2" xfId="27642"/>
    <cellStyle name="40% - Accent4 2 2 11 4 2 2" xfId="45520"/>
    <cellStyle name="40% - Accent4 2 2 11 4 3" xfId="36583"/>
    <cellStyle name="40% - Accent4 2 2 11 5" xfId="20985"/>
    <cellStyle name="40% - Accent4 2 2 11 5 2" xfId="38863"/>
    <cellStyle name="40% - Accent4 2 2 11 6" xfId="29926"/>
    <cellStyle name="40% - Accent4 2 2 11 7" xfId="54060"/>
    <cellStyle name="40% - Accent4 2 2 12" xfId="11362"/>
    <cellStyle name="40% - Accent4 2 2 12 2" xfId="22461"/>
    <cellStyle name="40% - Accent4 2 2 12 2 2" xfId="40339"/>
    <cellStyle name="40% - Accent4 2 2 12 3" xfId="31402"/>
    <cellStyle name="40% - Accent4 2 2 12 4" xfId="47950"/>
    <cellStyle name="40% - Accent4 2 2 13" xfId="13788"/>
    <cellStyle name="40% - Accent4 2 2 13 2" xfId="24680"/>
    <cellStyle name="40% - Accent4 2 2 13 2 2" xfId="42558"/>
    <cellStyle name="40% - Accent4 2 2 13 3" xfId="33621"/>
    <cellStyle name="40% - Accent4 2 2 13 4" xfId="56701"/>
    <cellStyle name="40% - Accent4 2 2 14" xfId="16009"/>
    <cellStyle name="40% - Accent4 2 2 14 2" xfId="26899"/>
    <cellStyle name="40% - Accent4 2 2 14 2 2" xfId="44777"/>
    <cellStyle name="40% - Accent4 2 2 14 3" xfId="35840"/>
    <cellStyle name="40% - Accent4 2 2 15" xfId="20242"/>
    <cellStyle name="40% - Accent4 2 2 15 2" xfId="38120"/>
    <cellStyle name="40% - Accent4 2 2 16" xfId="29171"/>
    <cellStyle name="40% - Accent4 2 2 17" xfId="47132"/>
    <cellStyle name="40% - Accent4 2 2 2" xfId="5962"/>
    <cellStyle name="40% - Accent4 2 2 2 2" xfId="10618"/>
    <cellStyle name="40% - Accent4 2 2 2 2 2" xfId="13046"/>
    <cellStyle name="40% - Accent4 2 2 2 2 2 2" xfId="23938"/>
    <cellStyle name="40% - Accent4 2 2 2 2 2 2 2" xfId="41816"/>
    <cellStyle name="40% - Accent4 2 2 2 2 2 3" xfId="32879"/>
    <cellStyle name="40% - Accent4 2 2 2 2 2 4" xfId="56442"/>
    <cellStyle name="40% - Accent4 2 2 2 2 3" xfId="15265"/>
    <cellStyle name="40% - Accent4 2 2 2 2 3 2" xfId="26157"/>
    <cellStyle name="40% - Accent4 2 2 2 2 3 2 2" xfId="44035"/>
    <cellStyle name="40% - Accent4 2 2 2 2 3 3" xfId="35098"/>
    <cellStyle name="40% - Accent4 2 2 2 2 4" xfId="17709"/>
    <cellStyle name="40% - Accent4 2 2 2 2 4 2" xfId="28376"/>
    <cellStyle name="40% - Accent4 2 2 2 2 4 2 2" xfId="46254"/>
    <cellStyle name="40% - Accent4 2 2 2 2 4 3" xfId="37317"/>
    <cellStyle name="40% - Accent4 2 2 2 2 5" xfId="21719"/>
    <cellStyle name="40% - Accent4 2 2 2 2 5 2" xfId="39597"/>
    <cellStyle name="40% - Accent4 2 2 2 2 6" xfId="30660"/>
    <cellStyle name="40% - Accent4 2 2 2 2 7" xfId="51108"/>
    <cellStyle name="40% - Accent4 2 2 2 3" xfId="9885"/>
    <cellStyle name="40% - Accent4 2 2 2 3 2" xfId="12313"/>
    <cellStyle name="40% - Accent4 2 2 2 3 2 2" xfId="23205"/>
    <cellStyle name="40% - Accent4 2 2 2 3 2 2 2" xfId="41083"/>
    <cellStyle name="40% - Accent4 2 2 2 3 2 3" xfId="32146"/>
    <cellStyle name="40% - Accent4 2 2 2 3 3" xfId="14532"/>
    <cellStyle name="40% - Accent4 2 2 2 3 3 2" xfId="25424"/>
    <cellStyle name="40% - Accent4 2 2 2 3 3 2 2" xfId="43302"/>
    <cellStyle name="40% - Accent4 2 2 2 3 3 3" xfId="34365"/>
    <cellStyle name="40% - Accent4 2 2 2 3 4" xfId="16976"/>
    <cellStyle name="40% - Accent4 2 2 2 3 4 2" xfId="27643"/>
    <cellStyle name="40% - Accent4 2 2 2 3 4 2 2" xfId="45521"/>
    <cellStyle name="40% - Accent4 2 2 2 3 4 3" xfId="36584"/>
    <cellStyle name="40% - Accent4 2 2 2 3 5" xfId="20986"/>
    <cellStyle name="40% - Accent4 2 2 2 3 5 2" xfId="38864"/>
    <cellStyle name="40% - Accent4 2 2 2 3 6" xfId="29927"/>
    <cellStyle name="40% - Accent4 2 2 2 3 7" xfId="54061"/>
    <cellStyle name="40% - Accent4 2 2 2 4" xfId="11363"/>
    <cellStyle name="40% - Accent4 2 2 2 4 2" xfId="22462"/>
    <cellStyle name="40% - Accent4 2 2 2 4 2 2" xfId="40340"/>
    <cellStyle name="40% - Accent4 2 2 2 4 3" xfId="31403"/>
    <cellStyle name="40% - Accent4 2 2 2 4 4" xfId="47951"/>
    <cellStyle name="40% - Accent4 2 2 2 5" xfId="13789"/>
    <cellStyle name="40% - Accent4 2 2 2 5 2" xfId="24681"/>
    <cellStyle name="40% - Accent4 2 2 2 5 2 2" xfId="42559"/>
    <cellStyle name="40% - Accent4 2 2 2 5 3" xfId="33622"/>
    <cellStyle name="40% - Accent4 2 2 2 6" xfId="16010"/>
    <cellStyle name="40% - Accent4 2 2 2 6 2" xfId="26900"/>
    <cellStyle name="40% - Accent4 2 2 2 6 2 2" xfId="44778"/>
    <cellStyle name="40% - Accent4 2 2 2 6 3" xfId="35841"/>
    <cellStyle name="40% - Accent4 2 2 2 7" xfId="20243"/>
    <cellStyle name="40% - Accent4 2 2 2 7 2" xfId="38121"/>
    <cellStyle name="40% - Accent4 2 2 2 8" xfId="29172"/>
    <cellStyle name="40% - Accent4 2 2 2 9" xfId="47133"/>
    <cellStyle name="40% - Accent4 2 2 3" xfId="5963"/>
    <cellStyle name="40% - Accent4 2 2 3 2" xfId="10619"/>
    <cellStyle name="40% - Accent4 2 2 3 2 2" xfId="13047"/>
    <cellStyle name="40% - Accent4 2 2 3 2 2 2" xfId="23939"/>
    <cellStyle name="40% - Accent4 2 2 3 2 2 2 2" xfId="41817"/>
    <cellStyle name="40% - Accent4 2 2 3 2 2 3" xfId="32880"/>
    <cellStyle name="40% - Accent4 2 2 3 2 2 4" xfId="56443"/>
    <cellStyle name="40% - Accent4 2 2 3 2 3" xfId="15266"/>
    <cellStyle name="40% - Accent4 2 2 3 2 3 2" xfId="26158"/>
    <cellStyle name="40% - Accent4 2 2 3 2 3 2 2" xfId="44036"/>
    <cellStyle name="40% - Accent4 2 2 3 2 3 3" xfId="35099"/>
    <cellStyle name="40% - Accent4 2 2 3 2 4" xfId="17710"/>
    <cellStyle name="40% - Accent4 2 2 3 2 4 2" xfId="28377"/>
    <cellStyle name="40% - Accent4 2 2 3 2 4 2 2" xfId="46255"/>
    <cellStyle name="40% - Accent4 2 2 3 2 4 3" xfId="37318"/>
    <cellStyle name="40% - Accent4 2 2 3 2 5" xfId="21720"/>
    <cellStyle name="40% - Accent4 2 2 3 2 5 2" xfId="39598"/>
    <cellStyle name="40% - Accent4 2 2 3 2 6" xfId="30661"/>
    <cellStyle name="40% - Accent4 2 2 3 2 7" xfId="51109"/>
    <cellStyle name="40% - Accent4 2 2 3 3" xfId="9886"/>
    <cellStyle name="40% - Accent4 2 2 3 3 2" xfId="12314"/>
    <cellStyle name="40% - Accent4 2 2 3 3 2 2" xfId="23206"/>
    <cellStyle name="40% - Accent4 2 2 3 3 2 2 2" xfId="41084"/>
    <cellStyle name="40% - Accent4 2 2 3 3 2 3" xfId="32147"/>
    <cellStyle name="40% - Accent4 2 2 3 3 3" xfId="14533"/>
    <cellStyle name="40% - Accent4 2 2 3 3 3 2" xfId="25425"/>
    <cellStyle name="40% - Accent4 2 2 3 3 3 2 2" xfId="43303"/>
    <cellStyle name="40% - Accent4 2 2 3 3 3 3" xfId="34366"/>
    <cellStyle name="40% - Accent4 2 2 3 3 4" xfId="16977"/>
    <cellStyle name="40% - Accent4 2 2 3 3 4 2" xfId="27644"/>
    <cellStyle name="40% - Accent4 2 2 3 3 4 2 2" xfId="45522"/>
    <cellStyle name="40% - Accent4 2 2 3 3 4 3" xfId="36585"/>
    <cellStyle name="40% - Accent4 2 2 3 3 5" xfId="20987"/>
    <cellStyle name="40% - Accent4 2 2 3 3 5 2" xfId="38865"/>
    <cellStyle name="40% - Accent4 2 2 3 3 6" xfId="29928"/>
    <cellStyle name="40% - Accent4 2 2 3 3 7" xfId="54062"/>
    <cellStyle name="40% - Accent4 2 2 3 4" xfId="11364"/>
    <cellStyle name="40% - Accent4 2 2 3 4 2" xfId="22463"/>
    <cellStyle name="40% - Accent4 2 2 3 4 2 2" xfId="40341"/>
    <cellStyle name="40% - Accent4 2 2 3 4 3" xfId="31404"/>
    <cellStyle name="40% - Accent4 2 2 3 4 4" xfId="47952"/>
    <cellStyle name="40% - Accent4 2 2 3 5" xfId="13790"/>
    <cellStyle name="40% - Accent4 2 2 3 5 2" xfId="24682"/>
    <cellStyle name="40% - Accent4 2 2 3 5 2 2" xfId="42560"/>
    <cellStyle name="40% - Accent4 2 2 3 5 3" xfId="33623"/>
    <cellStyle name="40% - Accent4 2 2 3 6" xfId="16011"/>
    <cellStyle name="40% - Accent4 2 2 3 6 2" xfId="26901"/>
    <cellStyle name="40% - Accent4 2 2 3 6 2 2" xfId="44779"/>
    <cellStyle name="40% - Accent4 2 2 3 6 3" xfId="35842"/>
    <cellStyle name="40% - Accent4 2 2 3 7" xfId="20244"/>
    <cellStyle name="40% - Accent4 2 2 3 7 2" xfId="38122"/>
    <cellStyle name="40% - Accent4 2 2 3 8" xfId="29173"/>
    <cellStyle name="40% - Accent4 2 2 3 9" xfId="47134"/>
    <cellStyle name="40% - Accent4 2 2 4" xfId="5964"/>
    <cellStyle name="40% - Accent4 2 2 4 2" xfId="10620"/>
    <cellStyle name="40% - Accent4 2 2 4 2 2" xfId="13048"/>
    <cellStyle name="40% - Accent4 2 2 4 2 2 2" xfId="23940"/>
    <cellStyle name="40% - Accent4 2 2 4 2 2 2 2" xfId="41818"/>
    <cellStyle name="40% - Accent4 2 2 4 2 2 3" xfId="32881"/>
    <cellStyle name="40% - Accent4 2 2 4 2 2 4" xfId="56444"/>
    <cellStyle name="40% - Accent4 2 2 4 2 3" xfId="15267"/>
    <cellStyle name="40% - Accent4 2 2 4 2 3 2" xfId="26159"/>
    <cellStyle name="40% - Accent4 2 2 4 2 3 2 2" xfId="44037"/>
    <cellStyle name="40% - Accent4 2 2 4 2 3 3" xfId="35100"/>
    <cellStyle name="40% - Accent4 2 2 4 2 4" xfId="17711"/>
    <cellStyle name="40% - Accent4 2 2 4 2 4 2" xfId="28378"/>
    <cellStyle name="40% - Accent4 2 2 4 2 4 2 2" xfId="46256"/>
    <cellStyle name="40% - Accent4 2 2 4 2 4 3" xfId="37319"/>
    <cellStyle name="40% - Accent4 2 2 4 2 5" xfId="21721"/>
    <cellStyle name="40% - Accent4 2 2 4 2 5 2" xfId="39599"/>
    <cellStyle name="40% - Accent4 2 2 4 2 6" xfId="30662"/>
    <cellStyle name="40% - Accent4 2 2 4 2 7" xfId="51110"/>
    <cellStyle name="40% - Accent4 2 2 4 3" xfId="9887"/>
    <cellStyle name="40% - Accent4 2 2 4 3 2" xfId="12315"/>
    <cellStyle name="40% - Accent4 2 2 4 3 2 2" xfId="23207"/>
    <cellStyle name="40% - Accent4 2 2 4 3 2 2 2" xfId="41085"/>
    <cellStyle name="40% - Accent4 2 2 4 3 2 3" xfId="32148"/>
    <cellStyle name="40% - Accent4 2 2 4 3 3" xfId="14534"/>
    <cellStyle name="40% - Accent4 2 2 4 3 3 2" xfId="25426"/>
    <cellStyle name="40% - Accent4 2 2 4 3 3 2 2" xfId="43304"/>
    <cellStyle name="40% - Accent4 2 2 4 3 3 3" xfId="34367"/>
    <cellStyle name="40% - Accent4 2 2 4 3 4" xfId="16978"/>
    <cellStyle name="40% - Accent4 2 2 4 3 4 2" xfId="27645"/>
    <cellStyle name="40% - Accent4 2 2 4 3 4 2 2" xfId="45523"/>
    <cellStyle name="40% - Accent4 2 2 4 3 4 3" xfId="36586"/>
    <cellStyle name="40% - Accent4 2 2 4 3 5" xfId="20988"/>
    <cellStyle name="40% - Accent4 2 2 4 3 5 2" xfId="38866"/>
    <cellStyle name="40% - Accent4 2 2 4 3 6" xfId="29929"/>
    <cellStyle name="40% - Accent4 2 2 4 3 7" xfId="54063"/>
    <cellStyle name="40% - Accent4 2 2 4 4" xfId="11365"/>
    <cellStyle name="40% - Accent4 2 2 4 4 2" xfId="22464"/>
    <cellStyle name="40% - Accent4 2 2 4 4 2 2" xfId="40342"/>
    <cellStyle name="40% - Accent4 2 2 4 4 3" xfId="31405"/>
    <cellStyle name="40% - Accent4 2 2 4 4 4" xfId="47953"/>
    <cellStyle name="40% - Accent4 2 2 4 5" xfId="13791"/>
    <cellStyle name="40% - Accent4 2 2 4 5 2" xfId="24683"/>
    <cellStyle name="40% - Accent4 2 2 4 5 2 2" xfId="42561"/>
    <cellStyle name="40% - Accent4 2 2 4 5 3" xfId="33624"/>
    <cellStyle name="40% - Accent4 2 2 4 6" xfId="16012"/>
    <cellStyle name="40% - Accent4 2 2 4 6 2" xfId="26902"/>
    <cellStyle name="40% - Accent4 2 2 4 6 2 2" xfId="44780"/>
    <cellStyle name="40% - Accent4 2 2 4 6 3" xfId="35843"/>
    <cellStyle name="40% - Accent4 2 2 4 7" xfId="20245"/>
    <cellStyle name="40% - Accent4 2 2 4 7 2" xfId="38123"/>
    <cellStyle name="40% - Accent4 2 2 4 8" xfId="29174"/>
    <cellStyle name="40% - Accent4 2 2 4 9" xfId="47135"/>
    <cellStyle name="40% - Accent4 2 2 5" xfId="5965"/>
    <cellStyle name="40% - Accent4 2 2 5 2" xfId="10621"/>
    <cellStyle name="40% - Accent4 2 2 5 2 2" xfId="13049"/>
    <cellStyle name="40% - Accent4 2 2 5 2 2 2" xfId="23941"/>
    <cellStyle name="40% - Accent4 2 2 5 2 2 2 2" xfId="41819"/>
    <cellStyle name="40% - Accent4 2 2 5 2 2 3" xfId="32882"/>
    <cellStyle name="40% - Accent4 2 2 5 2 2 4" xfId="56445"/>
    <cellStyle name="40% - Accent4 2 2 5 2 3" xfId="15268"/>
    <cellStyle name="40% - Accent4 2 2 5 2 3 2" xfId="26160"/>
    <cellStyle name="40% - Accent4 2 2 5 2 3 2 2" xfId="44038"/>
    <cellStyle name="40% - Accent4 2 2 5 2 3 3" xfId="35101"/>
    <cellStyle name="40% - Accent4 2 2 5 2 4" xfId="17712"/>
    <cellStyle name="40% - Accent4 2 2 5 2 4 2" xfId="28379"/>
    <cellStyle name="40% - Accent4 2 2 5 2 4 2 2" xfId="46257"/>
    <cellStyle name="40% - Accent4 2 2 5 2 4 3" xfId="37320"/>
    <cellStyle name="40% - Accent4 2 2 5 2 5" xfId="21722"/>
    <cellStyle name="40% - Accent4 2 2 5 2 5 2" xfId="39600"/>
    <cellStyle name="40% - Accent4 2 2 5 2 6" xfId="30663"/>
    <cellStyle name="40% - Accent4 2 2 5 2 7" xfId="51111"/>
    <cellStyle name="40% - Accent4 2 2 5 3" xfId="9888"/>
    <cellStyle name="40% - Accent4 2 2 5 3 2" xfId="12316"/>
    <cellStyle name="40% - Accent4 2 2 5 3 2 2" xfId="23208"/>
    <cellStyle name="40% - Accent4 2 2 5 3 2 2 2" xfId="41086"/>
    <cellStyle name="40% - Accent4 2 2 5 3 2 3" xfId="32149"/>
    <cellStyle name="40% - Accent4 2 2 5 3 3" xfId="14535"/>
    <cellStyle name="40% - Accent4 2 2 5 3 3 2" xfId="25427"/>
    <cellStyle name="40% - Accent4 2 2 5 3 3 2 2" xfId="43305"/>
    <cellStyle name="40% - Accent4 2 2 5 3 3 3" xfId="34368"/>
    <cellStyle name="40% - Accent4 2 2 5 3 4" xfId="16979"/>
    <cellStyle name="40% - Accent4 2 2 5 3 4 2" xfId="27646"/>
    <cellStyle name="40% - Accent4 2 2 5 3 4 2 2" xfId="45524"/>
    <cellStyle name="40% - Accent4 2 2 5 3 4 3" xfId="36587"/>
    <cellStyle name="40% - Accent4 2 2 5 3 5" xfId="20989"/>
    <cellStyle name="40% - Accent4 2 2 5 3 5 2" xfId="38867"/>
    <cellStyle name="40% - Accent4 2 2 5 3 6" xfId="29930"/>
    <cellStyle name="40% - Accent4 2 2 5 3 7" xfId="54064"/>
    <cellStyle name="40% - Accent4 2 2 5 4" xfId="11366"/>
    <cellStyle name="40% - Accent4 2 2 5 4 2" xfId="22465"/>
    <cellStyle name="40% - Accent4 2 2 5 4 2 2" xfId="40343"/>
    <cellStyle name="40% - Accent4 2 2 5 4 3" xfId="31406"/>
    <cellStyle name="40% - Accent4 2 2 5 4 4" xfId="47954"/>
    <cellStyle name="40% - Accent4 2 2 5 5" xfId="13792"/>
    <cellStyle name="40% - Accent4 2 2 5 5 2" xfId="24684"/>
    <cellStyle name="40% - Accent4 2 2 5 5 2 2" xfId="42562"/>
    <cellStyle name="40% - Accent4 2 2 5 5 3" xfId="33625"/>
    <cellStyle name="40% - Accent4 2 2 5 6" xfId="16013"/>
    <cellStyle name="40% - Accent4 2 2 5 6 2" xfId="26903"/>
    <cellStyle name="40% - Accent4 2 2 5 6 2 2" xfId="44781"/>
    <cellStyle name="40% - Accent4 2 2 5 6 3" xfId="35844"/>
    <cellStyle name="40% - Accent4 2 2 5 7" xfId="20246"/>
    <cellStyle name="40% - Accent4 2 2 5 7 2" xfId="38124"/>
    <cellStyle name="40% - Accent4 2 2 5 8" xfId="29175"/>
    <cellStyle name="40% - Accent4 2 2 5 9" xfId="47136"/>
    <cellStyle name="40% - Accent4 2 2 6" xfId="5966"/>
    <cellStyle name="40% - Accent4 2 2 6 2" xfId="10622"/>
    <cellStyle name="40% - Accent4 2 2 6 2 2" xfId="13050"/>
    <cellStyle name="40% - Accent4 2 2 6 2 2 2" xfId="23942"/>
    <cellStyle name="40% - Accent4 2 2 6 2 2 2 2" xfId="41820"/>
    <cellStyle name="40% - Accent4 2 2 6 2 2 3" xfId="32883"/>
    <cellStyle name="40% - Accent4 2 2 6 2 2 4" xfId="56446"/>
    <cellStyle name="40% - Accent4 2 2 6 2 3" xfId="15269"/>
    <cellStyle name="40% - Accent4 2 2 6 2 3 2" xfId="26161"/>
    <cellStyle name="40% - Accent4 2 2 6 2 3 2 2" xfId="44039"/>
    <cellStyle name="40% - Accent4 2 2 6 2 3 3" xfId="35102"/>
    <cellStyle name="40% - Accent4 2 2 6 2 4" xfId="17713"/>
    <cellStyle name="40% - Accent4 2 2 6 2 4 2" xfId="28380"/>
    <cellStyle name="40% - Accent4 2 2 6 2 4 2 2" xfId="46258"/>
    <cellStyle name="40% - Accent4 2 2 6 2 4 3" xfId="37321"/>
    <cellStyle name="40% - Accent4 2 2 6 2 5" xfId="21723"/>
    <cellStyle name="40% - Accent4 2 2 6 2 5 2" xfId="39601"/>
    <cellStyle name="40% - Accent4 2 2 6 2 6" xfId="30664"/>
    <cellStyle name="40% - Accent4 2 2 6 2 7" xfId="51112"/>
    <cellStyle name="40% - Accent4 2 2 6 3" xfId="9889"/>
    <cellStyle name="40% - Accent4 2 2 6 3 2" xfId="12317"/>
    <cellStyle name="40% - Accent4 2 2 6 3 2 2" xfId="23209"/>
    <cellStyle name="40% - Accent4 2 2 6 3 2 2 2" xfId="41087"/>
    <cellStyle name="40% - Accent4 2 2 6 3 2 3" xfId="32150"/>
    <cellStyle name="40% - Accent4 2 2 6 3 3" xfId="14536"/>
    <cellStyle name="40% - Accent4 2 2 6 3 3 2" xfId="25428"/>
    <cellStyle name="40% - Accent4 2 2 6 3 3 2 2" xfId="43306"/>
    <cellStyle name="40% - Accent4 2 2 6 3 3 3" xfId="34369"/>
    <cellStyle name="40% - Accent4 2 2 6 3 4" xfId="16980"/>
    <cellStyle name="40% - Accent4 2 2 6 3 4 2" xfId="27647"/>
    <cellStyle name="40% - Accent4 2 2 6 3 4 2 2" xfId="45525"/>
    <cellStyle name="40% - Accent4 2 2 6 3 4 3" xfId="36588"/>
    <cellStyle name="40% - Accent4 2 2 6 3 5" xfId="20990"/>
    <cellStyle name="40% - Accent4 2 2 6 3 5 2" xfId="38868"/>
    <cellStyle name="40% - Accent4 2 2 6 3 6" xfId="29931"/>
    <cellStyle name="40% - Accent4 2 2 6 3 7" xfId="54065"/>
    <cellStyle name="40% - Accent4 2 2 6 4" xfId="11367"/>
    <cellStyle name="40% - Accent4 2 2 6 4 2" xfId="22466"/>
    <cellStyle name="40% - Accent4 2 2 6 4 2 2" xfId="40344"/>
    <cellStyle name="40% - Accent4 2 2 6 4 3" xfId="31407"/>
    <cellStyle name="40% - Accent4 2 2 6 4 4" xfId="47955"/>
    <cellStyle name="40% - Accent4 2 2 6 5" xfId="13793"/>
    <cellStyle name="40% - Accent4 2 2 6 5 2" xfId="24685"/>
    <cellStyle name="40% - Accent4 2 2 6 5 2 2" xfId="42563"/>
    <cellStyle name="40% - Accent4 2 2 6 5 3" xfId="33626"/>
    <cellStyle name="40% - Accent4 2 2 6 6" xfId="16014"/>
    <cellStyle name="40% - Accent4 2 2 6 6 2" xfId="26904"/>
    <cellStyle name="40% - Accent4 2 2 6 6 2 2" xfId="44782"/>
    <cellStyle name="40% - Accent4 2 2 6 6 3" xfId="35845"/>
    <cellStyle name="40% - Accent4 2 2 6 7" xfId="20247"/>
    <cellStyle name="40% - Accent4 2 2 6 7 2" xfId="38125"/>
    <cellStyle name="40% - Accent4 2 2 6 8" xfId="29176"/>
    <cellStyle name="40% - Accent4 2 2 6 9" xfId="47137"/>
    <cellStyle name="40% - Accent4 2 2 7" xfId="5967"/>
    <cellStyle name="40% - Accent4 2 2 7 2" xfId="10623"/>
    <cellStyle name="40% - Accent4 2 2 7 2 2" xfId="13051"/>
    <cellStyle name="40% - Accent4 2 2 7 2 2 2" xfId="23943"/>
    <cellStyle name="40% - Accent4 2 2 7 2 2 2 2" xfId="41821"/>
    <cellStyle name="40% - Accent4 2 2 7 2 2 3" xfId="32884"/>
    <cellStyle name="40% - Accent4 2 2 7 2 2 4" xfId="56447"/>
    <cellStyle name="40% - Accent4 2 2 7 2 3" xfId="15270"/>
    <cellStyle name="40% - Accent4 2 2 7 2 3 2" xfId="26162"/>
    <cellStyle name="40% - Accent4 2 2 7 2 3 2 2" xfId="44040"/>
    <cellStyle name="40% - Accent4 2 2 7 2 3 3" xfId="35103"/>
    <cellStyle name="40% - Accent4 2 2 7 2 4" xfId="17714"/>
    <cellStyle name="40% - Accent4 2 2 7 2 4 2" xfId="28381"/>
    <cellStyle name="40% - Accent4 2 2 7 2 4 2 2" xfId="46259"/>
    <cellStyle name="40% - Accent4 2 2 7 2 4 3" xfId="37322"/>
    <cellStyle name="40% - Accent4 2 2 7 2 5" xfId="21724"/>
    <cellStyle name="40% - Accent4 2 2 7 2 5 2" xfId="39602"/>
    <cellStyle name="40% - Accent4 2 2 7 2 6" xfId="30665"/>
    <cellStyle name="40% - Accent4 2 2 7 2 7" xfId="51113"/>
    <cellStyle name="40% - Accent4 2 2 7 3" xfId="9890"/>
    <cellStyle name="40% - Accent4 2 2 7 3 2" xfId="12318"/>
    <cellStyle name="40% - Accent4 2 2 7 3 2 2" xfId="23210"/>
    <cellStyle name="40% - Accent4 2 2 7 3 2 2 2" xfId="41088"/>
    <cellStyle name="40% - Accent4 2 2 7 3 2 3" xfId="32151"/>
    <cellStyle name="40% - Accent4 2 2 7 3 3" xfId="14537"/>
    <cellStyle name="40% - Accent4 2 2 7 3 3 2" xfId="25429"/>
    <cellStyle name="40% - Accent4 2 2 7 3 3 2 2" xfId="43307"/>
    <cellStyle name="40% - Accent4 2 2 7 3 3 3" xfId="34370"/>
    <cellStyle name="40% - Accent4 2 2 7 3 4" xfId="16981"/>
    <cellStyle name="40% - Accent4 2 2 7 3 4 2" xfId="27648"/>
    <cellStyle name="40% - Accent4 2 2 7 3 4 2 2" xfId="45526"/>
    <cellStyle name="40% - Accent4 2 2 7 3 4 3" xfId="36589"/>
    <cellStyle name="40% - Accent4 2 2 7 3 5" xfId="20991"/>
    <cellStyle name="40% - Accent4 2 2 7 3 5 2" xfId="38869"/>
    <cellStyle name="40% - Accent4 2 2 7 3 6" xfId="29932"/>
    <cellStyle name="40% - Accent4 2 2 7 3 7" xfId="54066"/>
    <cellStyle name="40% - Accent4 2 2 7 4" xfId="11368"/>
    <cellStyle name="40% - Accent4 2 2 7 4 2" xfId="22467"/>
    <cellStyle name="40% - Accent4 2 2 7 4 2 2" xfId="40345"/>
    <cellStyle name="40% - Accent4 2 2 7 4 3" xfId="31408"/>
    <cellStyle name="40% - Accent4 2 2 7 4 4" xfId="47956"/>
    <cellStyle name="40% - Accent4 2 2 7 5" xfId="13794"/>
    <cellStyle name="40% - Accent4 2 2 7 5 2" xfId="24686"/>
    <cellStyle name="40% - Accent4 2 2 7 5 2 2" xfId="42564"/>
    <cellStyle name="40% - Accent4 2 2 7 5 3" xfId="33627"/>
    <cellStyle name="40% - Accent4 2 2 7 6" xfId="16015"/>
    <cellStyle name="40% - Accent4 2 2 7 6 2" xfId="26905"/>
    <cellStyle name="40% - Accent4 2 2 7 6 2 2" xfId="44783"/>
    <cellStyle name="40% - Accent4 2 2 7 6 3" xfId="35846"/>
    <cellStyle name="40% - Accent4 2 2 7 7" xfId="20248"/>
    <cellStyle name="40% - Accent4 2 2 7 7 2" xfId="38126"/>
    <cellStyle name="40% - Accent4 2 2 7 8" xfId="29177"/>
    <cellStyle name="40% - Accent4 2 2 7 9" xfId="47138"/>
    <cellStyle name="40% - Accent4 2 2 8" xfId="5968"/>
    <cellStyle name="40% - Accent4 2 2 8 2" xfId="10624"/>
    <cellStyle name="40% - Accent4 2 2 8 2 2" xfId="13052"/>
    <cellStyle name="40% - Accent4 2 2 8 2 2 2" xfId="23944"/>
    <cellStyle name="40% - Accent4 2 2 8 2 2 2 2" xfId="41822"/>
    <cellStyle name="40% - Accent4 2 2 8 2 2 3" xfId="32885"/>
    <cellStyle name="40% - Accent4 2 2 8 2 2 4" xfId="56448"/>
    <cellStyle name="40% - Accent4 2 2 8 2 3" xfId="15271"/>
    <cellStyle name="40% - Accent4 2 2 8 2 3 2" xfId="26163"/>
    <cellStyle name="40% - Accent4 2 2 8 2 3 2 2" xfId="44041"/>
    <cellStyle name="40% - Accent4 2 2 8 2 3 3" xfId="35104"/>
    <cellStyle name="40% - Accent4 2 2 8 2 4" xfId="17715"/>
    <cellStyle name="40% - Accent4 2 2 8 2 4 2" xfId="28382"/>
    <cellStyle name="40% - Accent4 2 2 8 2 4 2 2" xfId="46260"/>
    <cellStyle name="40% - Accent4 2 2 8 2 4 3" xfId="37323"/>
    <cellStyle name="40% - Accent4 2 2 8 2 5" xfId="21725"/>
    <cellStyle name="40% - Accent4 2 2 8 2 5 2" xfId="39603"/>
    <cellStyle name="40% - Accent4 2 2 8 2 6" xfId="30666"/>
    <cellStyle name="40% - Accent4 2 2 8 2 7" xfId="51114"/>
    <cellStyle name="40% - Accent4 2 2 8 3" xfId="9891"/>
    <cellStyle name="40% - Accent4 2 2 8 3 2" xfId="12319"/>
    <cellStyle name="40% - Accent4 2 2 8 3 2 2" xfId="23211"/>
    <cellStyle name="40% - Accent4 2 2 8 3 2 2 2" xfId="41089"/>
    <cellStyle name="40% - Accent4 2 2 8 3 2 3" xfId="32152"/>
    <cellStyle name="40% - Accent4 2 2 8 3 3" xfId="14538"/>
    <cellStyle name="40% - Accent4 2 2 8 3 3 2" xfId="25430"/>
    <cellStyle name="40% - Accent4 2 2 8 3 3 2 2" xfId="43308"/>
    <cellStyle name="40% - Accent4 2 2 8 3 3 3" xfId="34371"/>
    <cellStyle name="40% - Accent4 2 2 8 3 4" xfId="16982"/>
    <cellStyle name="40% - Accent4 2 2 8 3 4 2" xfId="27649"/>
    <cellStyle name="40% - Accent4 2 2 8 3 4 2 2" xfId="45527"/>
    <cellStyle name="40% - Accent4 2 2 8 3 4 3" xfId="36590"/>
    <cellStyle name="40% - Accent4 2 2 8 3 5" xfId="20992"/>
    <cellStyle name="40% - Accent4 2 2 8 3 5 2" xfId="38870"/>
    <cellStyle name="40% - Accent4 2 2 8 3 6" xfId="29933"/>
    <cellStyle name="40% - Accent4 2 2 8 3 7" xfId="54067"/>
    <cellStyle name="40% - Accent4 2 2 8 4" xfId="11369"/>
    <cellStyle name="40% - Accent4 2 2 8 4 2" xfId="22468"/>
    <cellStyle name="40% - Accent4 2 2 8 4 2 2" xfId="40346"/>
    <cellStyle name="40% - Accent4 2 2 8 4 3" xfId="31409"/>
    <cellStyle name="40% - Accent4 2 2 8 4 4" xfId="47957"/>
    <cellStyle name="40% - Accent4 2 2 8 5" xfId="13795"/>
    <cellStyle name="40% - Accent4 2 2 8 5 2" xfId="24687"/>
    <cellStyle name="40% - Accent4 2 2 8 5 2 2" xfId="42565"/>
    <cellStyle name="40% - Accent4 2 2 8 5 3" xfId="33628"/>
    <cellStyle name="40% - Accent4 2 2 8 6" xfId="16016"/>
    <cellStyle name="40% - Accent4 2 2 8 6 2" xfId="26906"/>
    <cellStyle name="40% - Accent4 2 2 8 6 2 2" xfId="44784"/>
    <cellStyle name="40% - Accent4 2 2 8 6 3" xfId="35847"/>
    <cellStyle name="40% - Accent4 2 2 8 7" xfId="20249"/>
    <cellStyle name="40% - Accent4 2 2 8 7 2" xfId="38127"/>
    <cellStyle name="40% - Accent4 2 2 8 8" xfId="29178"/>
    <cellStyle name="40% - Accent4 2 2 8 9" xfId="47139"/>
    <cellStyle name="40% - Accent4 2 2 9" xfId="5969"/>
    <cellStyle name="40% - Accent4 2 2 9 2" xfId="10625"/>
    <cellStyle name="40% - Accent4 2 2 9 2 2" xfId="13053"/>
    <cellStyle name="40% - Accent4 2 2 9 2 2 2" xfId="23945"/>
    <cellStyle name="40% - Accent4 2 2 9 2 2 2 2" xfId="41823"/>
    <cellStyle name="40% - Accent4 2 2 9 2 2 3" xfId="32886"/>
    <cellStyle name="40% - Accent4 2 2 9 2 2 4" xfId="56449"/>
    <cellStyle name="40% - Accent4 2 2 9 2 3" xfId="15272"/>
    <cellStyle name="40% - Accent4 2 2 9 2 3 2" xfId="26164"/>
    <cellStyle name="40% - Accent4 2 2 9 2 3 2 2" xfId="44042"/>
    <cellStyle name="40% - Accent4 2 2 9 2 3 3" xfId="35105"/>
    <cellStyle name="40% - Accent4 2 2 9 2 4" xfId="17716"/>
    <cellStyle name="40% - Accent4 2 2 9 2 4 2" xfId="28383"/>
    <cellStyle name="40% - Accent4 2 2 9 2 4 2 2" xfId="46261"/>
    <cellStyle name="40% - Accent4 2 2 9 2 4 3" xfId="37324"/>
    <cellStyle name="40% - Accent4 2 2 9 2 5" xfId="21726"/>
    <cellStyle name="40% - Accent4 2 2 9 2 5 2" xfId="39604"/>
    <cellStyle name="40% - Accent4 2 2 9 2 6" xfId="30667"/>
    <cellStyle name="40% - Accent4 2 2 9 2 7" xfId="51115"/>
    <cellStyle name="40% - Accent4 2 2 9 3" xfId="9892"/>
    <cellStyle name="40% - Accent4 2 2 9 3 2" xfId="12320"/>
    <cellStyle name="40% - Accent4 2 2 9 3 2 2" xfId="23212"/>
    <cellStyle name="40% - Accent4 2 2 9 3 2 2 2" xfId="41090"/>
    <cellStyle name="40% - Accent4 2 2 9 3 2 3" xfId="32153"/>
    <cellStyle name="40% - Accent4 2 2 9 3 3" xfId="14539"/>
    <cellStyle name="40% - Accent4 2 2 9 3 3 2" xfId="25431"/>
    <cellStyle name="40% - Accent4 2 2 9 3 3 2 2" xfId="43309"/>
    <cellStyle name="40% - Accent4 2 2 9 3 3 3" xfId="34372"/>
    <cellStyle name="40% - Accent4 2 2 9 3 4" xfId="16983"/>
    <cellStyle name="40% - Accent4 2 2 9 3 4 2" xfId="27650"/>
    <cellStyle name="40% - Accent4 2 2 9 3 4 2 2" xfId="45528"/>
    <cellStyle name="40% - Accent4 2 2 9 3 4 3" xfId="36591"/>
    <cellStyle name="40% - Accent4 2 2 9 3 5" xfId="20993"/>
    <cellStyle name="40% - Accent4 2 2 9 3 5 2" xfId="38871"/>
    <cellStyle name="40% - Accent4 2 2 9 3 6" xfId="29934"/>
    <cellStyle name="40% - Accent4 2 2 9 3 7" xfId="54068"/>
    <cellStyle name="40% - Accent4 2 2 9 4" xfId="11370"/>
    <cellStyle name="40% - Accent4 2 2 9 4 2" xfId="22469"/>
    <cellStyle name="40% - Accent4 2 2 9 4 2 2" xfId="40347"/>
    <cellStyle name="40% - Accent4 2 2 9 4 3" xfId="31410"/>
    <cellStyle name="40% - Accent4 2 2 9 4 4" xfId="47958"/>
    <cellStyle name="40% - Accent4 2 2 9 5" xfId="13796"/>
    <cellStyle name="40% - Accent4 2 2 9 5 2" xfId="24688"/>
    <cellStyle name="40% - Accent4 2 2 9 5 2 2" xfId="42566"/>
    <cellStyle name="40% - Accent4 2 2 9 5 3" xfId="33629"/>
    <cellStyle name="40% - Accent4 2 2 9 6" xfId="16017"/>
    <cellStyle name="40% - Accent4 2 2 9 6 2" xfId="26907"/>
    <cellStyle name="40% - Accent4 2 2 9 6 2 2" xfId="44785"/>
    <cellStyle name="40% - Accent4 2 2 9 6 3" xfId="35848"/>
    <cellStyle name="40% - Accent4 2 2 9 7" xfId="20250"/>
    <cellStyle name="40% - Accent4 2 2 9 7 2" xfId="38128"/>
    <cellStyle name="40% - Accent4 2 2 9 8" xfId="29179"/>
    <cellStyle name="40% - Accent4 2 2 9 9" xfId="47140"/>
    <cellStyle name="40% - Accent4 2 3" xfId="5970"/>
    <cellStyle name="40% - Accent4 2 3 10" xfId="10626"/>
    <cellStyle name="40% - Accent4 2 3 10 2" xfId="13054"/>
    <cellStyle name="40% - Accent4 2 3 10 2 2" xfId="23946"/>
    <cellStyle name="40% - Accent4 2 3 10 2 2 2" xfId="41824"/>
    <cellStyle name="40% - Accent4 2 3 10 2 3" xfId="32887"/>
    <cellStyle name="40% - Accent4 2 3 10 2 4" xfId="56450"/>
    <cellStyle name="40% - Accent4 2 3 10 3" xfId="15273"/>
    <cellStyle name="40% - Accent4 2 3 10 3 2" xfId="26165"/>
    <cellStyle name="40% - Accent4 2 3 10 3 2 2" xfId="44043"/>
    <cellStyle name="40% - Accent4 2 3 10 3 3" xfId="35106"/>
    <cellStyle name="40% - Accent4 2 3 10 4" xfId="17717"/>
    <cellStyle name="40% - Accent4 2 3 10 4 2" xfId="28384"/>
    <cellStyle name="40% - Accent4 2 3 10 4 2 2" xfId="46262"/>
    <cellStyle name="40% - Accent4 2 3 10 4 3" xfId="37325"/>
    <cellStyle name="40% - Accent4 2 3 10 5" xfId="21727"/>
    <cellStyle name="40% - Accent4 2 3 10 5 2" xfId="39605"/>
    <cellStyle name="40% - Accent4 2 3 10 6" xfId="30668"/>
    <cellStyle name="40% - Accent4 2 3 10 7" xfId="51116"/>
    <cellStyle name="40% - Accent4 2 3 11" xfId="9893"/>
    <cellStyle name="40% - Accent4 2 3 11 2" xfId="12321"/>
    <cellStyle name="40% - Accent4 2 3 11 2 2" xfId="23213"/>
    <cellStyle name="40% - Accent4 2 3 11 2 2 2" xfId="41091"/>
    <cellStyle name="40% - Accent4 2 3 11 2 3" xfId="32154"/>
    <cellStyle name="40% - Accent4 2 3 11 3" xfId="14540"/>
    <cellStyle name="40% - Accent4 2 3 11 3 2" xfId="25432"/>
    <cellStyle name="40% - Accent4 2 3 11 3 2 2" xfId="43310"/>
    <cellStyle name="40% - Accent4 2 3 11 3 3" xfId="34373"/>
    <cellStyle name="40% - Accent4 2 3 11 4" xfId="16984"/>
    <cellStyle name="40% - Accent4 2 3 11 4 2" xfId="27651"/>
    <cellStyle name="40% - Accent4 2 3 11 4 2 2" xfId="45529"/>
    <cellStyle name="40% - Accent4 2 3 11 4 3" xfId="36592"/>
    <cellStyle name="40% - Accent4 2 3 11 5" xfId="20994"/>
    <cellStyle name="40% - Accent4 2 3 11 5 2" xfId="38872"/>
    <cellStyle name="40% - Accent4 2 3 11 6" xfId="29935"/>
    <cellStyle name="40% - Accent4 2 3 11 7" xfId="54069"/>
    <cellStyle name="40% - Accent4 2 3 12" xfId="11371"/>
    <cellStyle name="40% - Accent4 2 3 12 2" xfId="22470"/>
    <cellStyle name="40% - Accent4 2 3 12 2 2" xfId="40348"/>
    <cellStyle name="40% - Accent4 2 3 12 3" xfId="31411"/>
    <cellStyle name="40% - Accent4 2 3 12 4" xfId="47959"/>
    <cellStyle name="40% - Accent4 2 3 13" xfId="13797"/>
    <cellStyle name="40% - Accent4 2 3 13 2" xfId="24689"/>
    <cellStyle name="40% - Accent4 2 3 13 2 2" xfId="42567"/>
    <cellStyle name="40% - Accent4 2 3 13 3" xfId="33630"/>
    <cellStyle name="40% - Accent4 2 3 14" xfId="16018"/>
    <cellStyle name="40% - Accent4 2 3 14 2" xfId="26908"/>
    <cellStyle name="40% - Accent4 2 3 14 2 2" xfId="44786"/>
    <cellStyle name="40% - Accent4 2 3 14 3" xfId="35849"/>
    <cellStyle name="40% - Accent4 2 3 15" xfId="20251"/>
    <cellStyle name="40% - Accent4 2 3 15 2" xfId="38129"/>
    <cellStyle name="40% - Accent4 2 3 16" xfId="29180"/>
    <cellStyle name="40% - Accent4 2 3 17" xfId="47141"/>
    <cellStyle name="40% - Accent4 2 3 2" xfId="5971"/>
    <cellStyle name="40% - Accent4 2 3 2 2" xfId="10627"/>
    <cellStyle name="40% - Accent4 2 3 2 2 2" xfId="13055"/>
    <cellStyle name="40% - Accent4 2 3 2 2 2 2" xfId="23947"/>
    <cellStyle name="40% - Accent4 2 3 2 2 2 2 2" xfId="41825"/>
    <cellStyle name="40% - Accent4 2 3 2 2 2 3" xfId="32888"/>
    <cellStyle name="40% - Accent4 2 3 2 2 2 4" xfId="56451"/>
    <cellStyle name="40% - Accent4 2 3 2 2 3" xfId="15274"/>
    <cellStyle name="40% - Accent4 2 3 2 2 3 2" xfId="26166"/>
    <cellStyle name="40% - Accent4 2 3 2 2 3 2 2" xfId="44044"/>
    <cellStyle name="40% - Accent4 2 3 2 2 3 3" xfId="35107"/>
    <cellStyle name="40% - Accent4 2 3 2 2 4" xfId="17718"/>
    <cellStyle name="40% - Accent4 2 3 2 2 4 2" xfId="28385"/>
    <cellStyle name="40% - Accent4 2 3 2 2 4 2 2" xfId="46263"/>
    <cellStyle name="40% - Accent4 2 3 2 2 4 3" xfId="37326"/>
    <cellStyle name="40% - Accent4 2 3 2 2 5" xfId="21728"/>
    <cellStyle name="40% - Accent4 2 3 2 2 5 2" xfId="39606"/>
    <cellStyle name="40% - Accent4 2 3 2 2 6" xfId="30669"/>
    <cellStyle name="40% - Accent4 2 3 2 2 7" xfId="51117"/>
    <cellStyle name="40% - Accent4 2 3 2 3" xfId="9894"/>
    <cellStyle name="40% - Accent4 2 3 2 3 2" xfId="12322"/>
    <cellStyle name="40% - Accent4 2 3 2 3 2 2" xfId="23214"/>
    <cellStyle name="40% - Accent4 2 3 2 3 2 2 2" xfId="41092"/>
    <cellStyle name="40% - Accent4 2 3 2 3 2 3" xfId="32155"/>
    <cellStyle name="40% - Accent4 2 3 2 3 3" xfId="14541"/>
    <cellStyle name="40% - Accent4 2 3 2 3 3 2" xfId="25433"/>
    <cellStyle name="40% - Accent4 2 3 2 3 3 2 2" xfId="43311"/>
    <cellStyle name="40% - Accent4 2 3 2 3 3 3" xfId="34374"/>
    <cellStyle name="40% - Accent4 2 3 2 3 4" xfId="16985"/>
    <cellStyle name="40% - Accent4 2 3 2 3 4 2" xfId="27652"/>
    <cellStyle name="40% - Accent4 2 3 2 3 4 2 2" xfId="45530"/>
    <cellStyle name="40% - Accent4 2 3 2 3 4 3" xfId="36593"/>
    <cellStyle name="40% - Accent4 2 3 2 3 5" xfId="20995"/>
    <cellStyle name="40% - Accent4 2 3 2 3 5 2" xfId="38873"/>
    <cellStyle name="40% - Accent4 2 3 2 3 6" xfId="29936"/>
    <cellStyle name="40% - Accent4 2 3 2 3 7" xfId="54070"/>
    <cellStyle name="40% - Accent4 2 3 2 4" xfId="11372"/>
    <cellStyle name="40% - Accent4 2 3 2 4 2" xfId="22471"/>
    <cellStyle name="40% - Accent4 2 3 2 4 2 2" xfId="40349"/>
    <cellStyle name="40% - Accent4 2 3 2 4 3" xfId="31412"/>
    <cellStyle name="40% - Accent4 2 3 2 4 4" xfId="47960"/>
    <cellStyle name="40% - Accent4 2 3 2 5" xfId="13798"/>
    <cellStyle name="40% - Accent4 2 3 2 5 2" xfId="24690"/>
    <cellStyle name="40% - Accent4 2 3 2 5 2 2" xfId="42568"/>
    <cellStyle name="40% - Accent4 2 3 2 5 3" xfId="33631"/>
    <cellStyle name="40% - Accent4 2 3 2 6" xfId="16019"/>
    <cellStyle name="40% - Accent4 2 3 2 6 2" xfId="26909"/>
    <cellStyle name="40% - Accent4 2 3 2 6 2 2" xfId="44787"/>
    <cellStyle name="40% - Accent4 2 3 2 6 3" xfId="35850"/>
    <cellStyle name="40% - Accent4 2 3 2 7" xfId="20252"/>
    <cellStyle name="40% - Accent4 2 3 2 7 2" xfId="38130"/>
    <cellStyle name="40% - Accent4 2 3 2 8" xfId="29181"/>
    <cellStyle name="40% - Accent4 2 3 2 9" xfId="47142"/>
    <cellStyle name="40% - Accent4 2 3 3" xfId="5972"/>
    <cellStyle name="40% - Accent4 2 3 3 2" xfId="10628"/>
    <cellStyle name="40% - Accent4 2 3 3 2 2" xfId="13056"/>
    <cellStyle name="40% - Accent4 2 3 3 2 2 2" xfId="23948"/>
    <cellStyle name="40% - Accent4 2 3 3 2 2 2 2" xfId="41826"/>
    <cellStyle name="40% - Accent4 2 3 3 2 2 3" xfId="32889"/>
    <cellStyle name="40% - Accent4 2 3 3 2 2 4" xfId="56452"/>
    <cellStyle name="40% - Accent4 2 3 3 2 3" xfId="15275"/>
    <cellStyle name="40% - Accent4 2 3 3 2 3 2" xfId="26167"/>
    <cellStyle name="40% - Accent4 2 3 3 2 3 2 2" xfId="44045"/>
    <cellStyle name="40% - Accent4 2 3 3 2 3 3" xfId="35108"/>
    <cellStyle name="40% - Accent4 2 3 3 2 4" xfId="17719"/>
    <cellStyle name="40% - Accent4 2 3 3 2 4 2" xfId="28386"/>
    <cellStyle name="40% - Accent4 2 3 3 2 4 2 2" xfId="46264"/>
    <cellStyle name="40% - Accent4 2 3 3 2 4 3" xfId="37327"/>
    <cellStyle name="40% - Accent4 2 3 3 2 5" xfId="21729"/>
    <cellStyle name="40% - Accent4 2 3 3 2 5 2" xfId="39607"/>
    <cellStyle name="40% - Accent4 2 3 3 2 6" xfId="30670"/>
    <cellStyle name="40% - Accent4 2 3 3 2 7" xfId="51118"/>
    <cellStyle name="40% - Accent4 2 3 3 3" xfId="9895"/>
    <cellStyle name="40% - Accent4 2 3 3 3 2" xfId="12323"/>
    <cellStyle name="40% - Accent4 2 3 3 3 2 2" xfId="23215"/>
    <cellStyle name="40% - Accent4 2 3 3 3 2 2 2" xfId="41093"/>
    <cellStyle name="40% - Accent4 2 3 3 3 2 3" xfId="32156"/>
    <cellStyle name="40% - Accent4 2 3 3 3 3" xfId="14542"/>
    <cellStyle name="40% - Accent4 2 3 3 3 3 2" xfId="25434"/>
    <cellStyle name="40% - Accent4 2 3 3 3 3 2 2" xfId="43312"/>
    <cellStyle name="40% - Accent4 2 3 3 3 3 3" xfId="34375"/>
    <cellStyle name="40% - Accent4 2 3 3 3 4" xfId="16986"/>
    <cellStyle name="40% - Accent4 2 3 3 3 4 2" xfId="27653"/>
    <cellStyle name="40% - Accent4 2 3 3 3 4 2 2" xfId="45531"/>
    <cellStyle name="40% - Accent4 2 3 3 3 4 3" xfId="36594"/>
    <cellStyle name="40% - Accent4 2 3 3 3 5" xfId="20996"/>
    <cellStyle name="40% - Accent4 2 3 3 3 5 2" xfId="38874"/>
    <cellStyle name="40% - Accent4 2 3 3 3 6" xfId="29937"/>
    <cellStyle name="40% - Accent4 2 3 3 3 7" xfId="54071"/>
    <cellStyle name="40% - Accent4 2 3 3 4" xfId="11373"/>
    <cellStyle name="40% - Accent4 2 3 3 4 2" xfId="22472"/>
    <cellStyle name="40% - Accent4 2 3 3 4 2 2" xfId="40350"/>
    <cellStyle name="40% - Accent4 2 3 3 4 3" xfId="31413"/>
    <cellStyle name="40% - Accent4 2 3 3 4 4" xfId="47961"/>
    <cellStyle name="40% - Accent4 2 3 3 5" xfId="13799"/>
    <cellStyle name="40% - Accent4 2 3 3 5 2" xfId="24691"/>
    <cellStyle name="40% - Accent4 2 3 3 5 2 2" xfId="42569"/>
    <cellStyle name="40% - Accent4 2 3 3 5 3" xfId="33632"/>
    <cellStyle name="40% - Accent4 2 3 3 6" xfId="16020"/>
    <cellStyle name="40% - Accent4 2 3 3 6 2" xfId="26910"/>
    <cellStyle name="40% - Accent4 2 3 3 6 2 2" xfId="44788"/>
    <cellStyle name="40% - Accent4 2 3 3 6 3" xfId="35851"/>
    <cellStyle name="40% - Accent4 2 3 3 7" xfId="20253"/>
    <cellStyle name="40% - Accent4 2 3 3 7 2" xfId="38131"/>
    <cellStyle name="40% - Accent4 2 3 3 8" xfId="29182"/>
    <cellStyle name="40% - Accent4 2 3 3 9" xfId="47143"/>
    <cellStyle name="40% - Accent4 2 3 4" xfId="5973"/>
    <cellStyle name="40% - Accent4 2 3 4 2" xfId="10629"/>
    <cellStyle name="40% - Accent4 2 3 4 2 2" xfId="13057"/>
    <cellStyle name="40% - Accent4 2 3 4 2 2 2" xfId="23949"/>
    <cellStyle name="40% - Accent4 2 3 4 2 2 2 2" xfId="41827"/>
    <cellStyle name="40% - Accent4 2 3 4 2 2 3" xfId="32890"/>
    <cellStyle name="40% - Accent4 2 3 4 2 2 4" xfId="56453"/>
    <cellStyle name="40% - Accent4 2 3 4 2 3" xfId="15276"/>
    <cellStyle name="40% - Accent4 2 3 4 2 3 2" xfId="26168"/>
    <cellStyle name="40% - Accent4 2 3 4 2 3 2 2" xfId="44046"/>
    <cellStyle name="40% - Accent4 2 3 4 2 3 3" xfId="35109"/>
    <cellStyle name="40% - Accent4 2 3 4 2 4" xfId="17720"/>
    <cellStyle name="40% - Accent4 2 3 4 2 4 2" xfId="28387"/>
    <cellStyle name="40% - Accent4 2 3 4 2 4 2 2" xfId="46265"/>
    <cellStyle name="40% - Accent4 2 3 4 2 4 3" xfId="37328"/>
    <cellStyle name="40% - Accent4 2 3 4 2 5" xfId="21730"/>
    <cellStyle name="40% - Accent4 2 3 4 2 5 2" xfId="39608"/>
    <cellStyle name="40% - Accent4 2 3 4 2 6" xfId="30671"/>
    <cellStyle name="40% - Accent4 2 3 4 2 7" xfId="51119"/>
    <cellStyle name="40% - Accent4 2 3 4 3" xfId="9896"/>
    <cellStyle name="40% - Accent4 2 3 4 3 2" xfId="12324"/>
    <cellStyle name="40% - Accent4 2 3 4 3 2 2" xfId="23216"/>
    <cellStyle name="40% - Accent4 2 3 4 3 2 2 2" xfId="41094"/>
    <cellStyle name="40% - Accent4 2 3 4 3 2 3" xfId="32157"/>
    <cellStyle name="40% - Accent4 2 3 4 3 3" xfId="14543"/>
    <cellStyle name="40% - Accent4 2 3 4 3 3 2" xfId="25435"/>
    <cellStyle name="40% - Accent4 2 3 4 3 3 2 2" xfId="43313"/>
    <cellStyle name="40% - Accent4 2 3 4 3 3 3" xfId="34376"/>
    <cellStyle name="40% - Accent4 2 3 4 3 4" xfId="16987"/>
    <cellStyle name="40% - Accent4 2 3 4 3 4 2" xfId="27654"/>
    <cellStyle name="40% - Accent4 2 3 4 3 4 2 2" xfId="45532"/>
    <cellStyle name="40% - Accent4 2 3 4 3 4 3" xfId="36595"/>
    <cellStyle name="40% - Accent4 2 3 4 3 5" xfId="20997"/>
    <cellStyle name="40% - Accent4 2 3 4 3 5 2" xfId="38875"/>
    <cellStyle name="40% - Accent4 2 3 4 3 6" xfId="29938"/>
    <cellStyle name="40% - Accent4 2 3 4 3 7" xfId="54072"/>
    <cellStyle name="40% - Accent4 2 3 4 4" xfId="11374"/>
    <cellStyle name="40% - Accent4 2 3 4 4 2" xfId="22473"/>
    <cellStyle name="40% - Accent4 2 3 4 4 2 2" xfId="40351"/>
    <cellStyle name="40% - Accent4 2 3 4 4 3" xfId="31414"/>
    <cellStyle name="40% - Accent4 2 3 4 4 4" xfId="47962"/>
    <cellStyle name="40% - Accent4 2 3 4 5" xfId="13800"/>
    <cellStyle name="40% - Accent4 2 3 4 5 2" xfId="24692"/>
    <cellStyle name="40% - Accent4 2 3 4 5 2 2" xfId="42570"/>
    <cellStyle name="40% - Accent4 2 3 4 5 3" xfId="33633"/>
    <cellStyle name="40% - Accent4 2 3 4 6" xfId="16021"/>
    <cellStyle name="40% - Accent4 2 3 4 6 2" xfId="26911"/>
    <cellStyle name="40% - Accent4 2 3 4 6 2 2" xfId="44789"/>
    <cellStyle name="40% - Accent4 2 3 4 6 3" xfId="35852"/>
    <cellStyle name="40% - Accent4 2 3 4 7" xfId="20254"/>
    <cellStyle name="40% - Accent4 2 3 4 7 2" xfId="38132"/>
    <cellStyle name="40% - Accent4 2 3 4 8" xfId="29183"/>
    <cellStyle name="40% - Accent4 2 3 4 9" xfId="47144"/>
    <cellStyle name="40% - Accent4 2 3 5" xfId="5974"/>
    <cellStyle name="40% - Accent4 2 3 5 2" xfId="10630"/>
    <cellStyle name="40% - Accent4 2 3 5 2 2" xfId="13058"/>
    <cellStyle name="40% - Accent4 2 3 5 2 2 2" xfId="23950"/>
    <cellStyle name="40% - Accent4 2 3 5 2 2 2 2" xfId="41828"/>
    <cellStyle name="40% - Accent4 2 3 5 2 2 3" xfId="32891"/>
    <cellStyle name="40% - Accent4 2 3 5 2 2 4" xfId="56454"/>
    <cellStyle name="40% - Accent4 2 3 5 2 3" xfId="15277"/>
    <cellStyle name="40% - Accent4 2 3 5 2 3 2" xfId="26169"/>
    <cellStyle name="40% - Accent4 2 3 5 2 3 2 2" xfId="44047"/>
    <cellStyle name="40% - Accent4 2 3 5 2 3 3" xfId="35110"/>
    <cellStyle name="40% - Accent4 2 3 5 2 4" xfId="17721"/>
    <cellStyle name="40% - Accent4 2 3 5 2 4 2" xfId="28388"/>
    <cellStyle name="40% - Accent4 2 3 5 2 4 2 2" xfId="46266"/>
    <cellStyle name="40% - Accent4 2 3 5 2 4 3" xfId="37329"/>
    <cellStyle name="40% - Accent4 2 3 5 2 5" xfId="21731"/>
    <cellStyle name="40% - Accent4 2 3 5 2 5 2" xfId="39609"/>
    <cellStyle name="40% - Accent4 2 3 5 2 6" xfId="30672"/>
    <cellStyle name="40% - Accent4 2 3 5 2 7" xfId="51120"/>
    <cellStyle name="40% - Accent4 2 3 5 3" xfId="9897"/>
    <cellStyle name="40% - Accent4 2 3 5 3 2" xfId="12325"/>
    <cellStyle name="40% - Accent4 2 3 5 3 2 2" xfId="23217"/>
    <cellStyle name="40% - Accent4 2 3 5 3 2 2 2" xfId="41095"/>
    <cellStyle name="40% - Accent4 2 3 5 3 2 3" xfId="32158"/>
    <cellStyle name="40% - Accent4 2 3 5 3 3" xfId="14544"/>
    <cellStyle name="40% - Accent4 2 3 5 3 3 2" xfId="25436"/>
    <cellStyle name="40% - Accent4 2 3 5 3 3 2 2" xfId="43314"/>
    <cellStyle name="40% - Accent4 2 3 5 3 3 3" xfId="34377"/>
    <cellStyle name="40% - Accent4 2 3 5 3 4" xfId="16988"/>
    <cellStyle name="40% - Accent4 2 3 5 3 4 2" xfId="27655"/>
    <cellStyle name="40% - Accent4 2 3 5 3 4 2 2" xfId="45533"/>
    <cellStyle name="40% - Accent4 2 3 5 3 4 3" xfId="36596"/>
    <cellStyle name="40% - Accent4 2 3 5 3 5" xfId="20998"/>
    <cellStyle name="40% - Accent4 2 3 5 3 5 2" xfId="38876"/>
    <cellStyle name="40% - Accent4 2 3 5 3 6" xfId="29939"/>
    <cellStyle name="40% - Accent4 2 3 5 3 7" xfId="54073"/>
    <cellStyle name="40% - Accent4 2 3 5 4" xfId="11375"/>
    <cellStyle name="40% - Accent4 2 3 5 4 2" xfId="22474"/>
    <cellStyle name="40% - Accent4 2 3 5 4 2 2" xfId="40352"/>
    <cellStyle name="40% - Accent4 2 3 5 4 3" xfId="31415"/>
    <cellStyle name="40% - Accent4 2 3 5 4 4" xfId="47963"/>
    <cellStyle name="40% - Accent4 2 3 5 5" xfId="13801"/>
    <cellStyle name="40% - Accent4 2 3 5 5 2" xfId="24693"/>
    <cellStyle name="40% - Accent4 2 3 5 5 2 2" xfId="42571"/>
    <cellStyle name="40% - Accent4 2 3 5 5 3" xfId="33634"/>
    <cellStyle name="40% - Accent4 2 3 5 6" xfId="16022"/>
    <cellStyle name="40% - Accent4 2 3 5 6 2" xfId="26912"/>
    <cellStyle name="40% - Accent4 2 3 5 6 2 2" xfId="44790"/>
    <cellStyle name="40% - Accent4 2 3 5 6 3" xfId="35853"/>
    <cellStyle name="40% - Accent4 2 3 5 7" xfId="20255"/>
    <cellStyle name="40% - Accent4 2 3 5 7 2" xfId="38133"/>
    <cellStyle name="40% - Accent4 2 3 5 8" xfId="29184"/>
    <cellStyle name="40% - Accent4 2 3 5 9" xfId="47145"/>
    <cellStyle name="40% - Accent4 2 3 6" xfId="5975"/>
    <cellStyle name="40% - Accent4 2 3 6 2" xfId="10631"/>
    <cellStyle name="40% - Accent4 2 3 6 2 2" xfId="13059"/>
    <cellStyle name="40% - Accent4 2 3 6 2 2 2" xfId="23951"/>
    <cellStyle name="40% - Accent4 2 3 6 2 2 2 2" xfId="41829"/>
    <cellStyle name="40% - Accent4 2 3 6 2 2 3" xfId="32892"/>
    <cellStyle name="40% - Accent4 2 3 6 2 2 4" xfId="56455"/>
    <cellStyle name="40% - Accent4 2 3 6 2 3" xfId="15278"/>
    <cellStyle name="40% - Accent4 2 3 6 2 3 2" xfId="26170"/>
    <cellStyle name="40% - Accent4 2 3 6 2 3 2 2" xfId="44048"/>
    <cellStyle name="40% - Accent4 2 3 6 2 3 3" xfId="35111"/>
    <cellStyle name="40% - Accent4 2 3 6 2 4" xfId="17722"/>
    <cellStyle name="40% - Accent4 2 3 6 2 4 2" xfId="28389"/>
    <cellStyle name="40% - Accent4 2 3 6 2 4 2 2" xfId="46267"/>
    <cellStyle name="40% - Accent4 2 3 6 2 4 3" xfId="37330"/>
    <cellStyle name="40% - Accent4 2 3 6 2 5" xfId="21732"/>
    <cellStyle name="40% - Accent4 2 3 6 2 5 2" xfId="39610"/>
    <cellStyle name="40% - Accent4 2 3 6 2 6" xfId="30673"/>
    <cellStyle name="40% - Accent4 2 3 6 2 7" xfId="51121"/>
    <cellStyle name="40% - Accent4 2 3 6 3" xfId="9898"/>
    <cellStyle name="40% - Accent4 2 3 6 3 2" xfId="12326"/>
    <cellStyle name="40% - Accent4 2 3 6 3 2 2" xfId="23218"/>
    <cellStyle name="40% - Accent4 2 3 6 3 2 2 2" xfId="41096"/>
    <cellStyle name="40% - Accent4 2 3 6 3 2 3" xfId="32159"/>
    <cellStyle name="40% - Accent4 2 3 6 3 3" xfId="14545"/>
    <cellStyle name="40% - Accent4 2 3 6 3 3 2" xfId="25437"/>
    <cellStyle name="40% - Accent4 2 3 6 3 3 2 2" xfId="43315"/>
    <cellStyle name="40% - Accent4 2 3 6 3 3 3" xfId="34378"/>
    <cellStyle name="40% - Accent4 2 3 6 3 4" xfId="16989"/>
    <cellStyle name="40% - Accent4 2 3 6 3 4 2" xfId="27656"/>
    <cellStyle name="40% - Accent4 2 3 6 3 4 2 2" xfId="45534"/>
    <cellStyle name="40% - Accent4 2 3 6 3 4 3" xfId="36597"/>
    <cellStyle name="40% - Accent4 2 3 6 3 5" xfId="20999"/>
    <cellStyle name="40% - Accent4 2 3 6 3 5 2" xfId="38877"/>
    <cellStyle name="40% - Accent4 2 3 6 3 6" xfId="29940"/>
    <cellStyle name="40% - Accent4 2 3 6 3 7" xfId="54074"/>
    <cellStyle name="40% - Accent4 2 3 6 4" xfId="11376"/>
    <cellStyle name="40% - Accent4 2 3 6 4 2" xfId="22475"/>
    <cellStyle name="40% - Accent4 2 3 6 4 2 2" xfId="40353"/>
    <cellStyle name="40% - Accent4 2 3 6 4 3" xfId="31416"/>
    <cellStyle name="40% - Accent4 2 3 6 4 4" xfId="47964"/>
    <cellStyle name="40% - Accent4 2 3 6 5" xfId="13802"/>
    <cellStyle name="40% - Accent4 2 3 6 5 2" xfId="24694"/>
    <cellStyle name="40% - Accent4 2 3 6 5 2 2" xfId="42572"/>
    <cellStyle name="40% - Accent4 2 3 6 5 3" xfId="33635"/>
    <cellStyle name="40% - Accent4 2 3 6 6" xfId="16023"/>
    <cellStyle name="40% - Accent4 2 3 6 6 2" xfId="26913"/>
    <cellStyle name="40% - Accent4 2 3 6 6 2 2" xfId="44791"/>
    <cellStyle name="40% - Accent4 2 3 6 6 3" xfId="35854"/>
    <cellStyle name="40% - Accent4 2 3 6 7" xfId="20256"/>
    <cellStyle name="40% - Accent4 2 3 6 7 2" xfId="38134"/>
    <cellStyle name="40% - Accent4 2 3 6 8" xfId="29185"/>
    <cellStyle name="40% - Accent4 2 3 6 9" xfId="47146"/>
    <cellStyle name="40% - Accent4 2 3 7" xfId="5976"/>
    <cellStyle name="40% - Accent4 2 3 7 2" xfId="10632"/>
    <cellStyle name="40% - Accent4 2 3 7 2 2" xfId="13060"/>
    <cellStyle name="40% - Accent4 2 3 7 2 2 2" xfId="23952"/>
    <cellStyle name="40% - Accent4 2 3 7 2 2 2 2" xfId="41830"/>
    <cellStyle name="40% - Accent4 2 3 7 2 2 3" xfId="32893"/>
    <cellStyle name="40% - Accent4 2 3 7 2 2 4" xfId="56456"/>
    <cellStyle name="40% - Accent4 2 3 7 2 3" xfId="15279"/>
    <cellStyle name="40% - Accent4 2 3 7 2 3 2" xfId="26171"/>
    <cellStyle name="40% - Accent4 2 3 7 2 3 2 2" xfId="44049"/>
    <cellStyle name="40% - Accent4 2 3 7 2 3 3" xfId="35112"/>
    <cellStyle name="40% - Accent4 2 3 7 2 4" xfId="17723"/>
    <cellStyle name="40% - Accent4 2 3 7 2 4 2" xfId="28390"/>
    <cellStyle name="40% - Accent4 2 3 7 2 4 2 2" xfId="46268"/>
    <cellStyle name="40% - Accent4 2 3 7 2 4 3" xfId="37331"/>
    <cellStyle name="40% - Accent4 2 3 7 2 5" xfId="21733"/>
    <cellStyle name="40% - Accent4 2 3 7 2 5 2" xfId="39611"/>
    <cellStyle name="40% - Accent4 2 3 7 2 6" xfId="30674"/>
    <cellStyle name="40% - Accent4 2 3 7 2 7" xfId="51122"/>
    <cellStyle name="40% - Accent4 2 3 7 3" xfId="9899"/>
    <cellStyle name="40% - Accent4 2 3 7 3 2" xfId="12327"/>
    <cellStyle name="40% - Accent4 2 3 7 3 2 2" xfId="23219"/>
    <cellStyle name="40% - Accent4 2 3 7 3 2 2 2" xfId="41097"/>
    <cellStyle name="40% - Accent4 2 3 7 3 2 3" xfId="32160"/>
    <cellStyle name="40% - Accent4 2 3 7 3 3" xfId="14546"/>
    <cellStyle name="40% - Accent4 2 3 7 3 3 2" xfId="25438"/>
    <cellStyle name="40% - Accent4 2 3 7 3 3 2 2" xfId="43316"/>
    <cellStyle name="40% - Accent4 2 3 7 3 3 3" xfId="34379"/>
    <cellStyle name="40% - Accent4 2 3 7 3 4" xfId="16990"/>
    <cellStyle name="40% - Accent4 2 3 7 3 4 2" xfId="27657"/>
    <cellStyle name="40% - Accent4 2 3 7 3 4 2 2" xfId="45535"/>
    <cellStyle name="40% - Accent4 2 3 7 3 4 3" xfId="36598"/>
    <cellStyle name="40% - Accent4 2 3 7 3 5" xfId="21000"/>
    <cellStyle name="40% - Accent4 2 3 7 3 5 2" xfId="38878"/>
    <cellStyle name="40% - Accent4 2 3 7 3 6" xfId="29941"/>
    <cellStyle name="40% - Accent4 2 3 7 3 7" xfId="54075"/>
    <cellStyle name="40% - Accent4 2 3 7 4" xfId="11377"/>
    <cellStyle name="40% - Accent4 2 3 7 4 2" xfId="22476"/>
    <cellStyle name="40% - Accent4 2 3 7 4 2 2" xfId="40354"/>
    <cellStyle name="40% - Accent4 2 3 7 4 3" xfId="31417"/>
    <cellStyle name="40% - Accent4 2 3 7 4 4" xfId="47965"/>
    <cellStyle name="40% - Accent4 2 3 7 5" xfId="13803"/>
    <cellStyle name="40% - Accent4 2 3 7 5 2" xfId="24695"/>
    <cellStyle name="40% - Accent4 2 3 7 5 2 2" xfId="42573"/>
    <cellStyle name="40% - Accent4 2 3 7 5 3" xfId="33636"/>
    <cellStyle name="40% - Accent4 2 3 7 6" xfId="16024"/>
    <cellStyle name="40% - Accent4 2 3 7 6 2" xfId="26914"/>
    <cellStyle name="40% - Accent4 2 3 7 6 2 2" xfId="44792"/>
    <cellStyle name="40% - Accent4 2 3 7 6 3" xfId="35855"/>
    <cellStyle name="40% - Accent4 2 3 7 7" xfId="20257"/>
    <cellStyle name="40% - Accent4 2 3 7 7 2" xfId="38135"/>
    <cellStyle name="40% - Accent4 2 3 7 8" xfId="29186"/>
    <cellStyle name="40% - Accent4 2 3 7 9" xfId="47147"/>
    <cellStyle name="40% - Accent4 2 3 8" xfId="5977"/>
    <cellStyle name="40% - Accent4 2 3 8 2" xfId="10633"/>
    <cellStyle name="40% - Accent4 2 3 8 2 2" xfId="13061"/>
    <cellStyle name="40% - Accent4 2 3 8 2 2 2" xfId="23953"/>
    <cellStyle name="40% - Accent4 2 3 8 2 2 2 2" xfId="41831"/>
    <cellStyle name="40% - Accent4 2 3 8 2 2 3" xfId="32894"/>
    <cellStyle name="40% - Accent4 2 3 8 2 2 4" xfId="56457"/>
    <cellStyle name="40% - Accent4 2 3 8 2 3" xfId="15280"/>
    <cellStyle name="40% - Accent4 2 3 8 2 3 2" xfId="26172"/>
    <cellStyle name="40% - Accent4 2 3 8 2 3 2 2" xfId="44050"/>
    <cellStyle name="40% - Accent4 2 3 8 2 3 3" xfId="35113"/>
    <cellStyle name="40% - Accent4 2 3 8 2 4" xfId="17724"/>
    <cellStyle name="40% - Accent4 2 3 8 2 4 2" xfId="28391"/>
    <cellStyle name="40% - Accent4 2 3 8 2 4 2 2" xfId="46269"/>
    <cellStyle name="40% - Accent4 2 3 8 2 4 3" xfId="37332"/>
    <cellStyle name="40% - Accent4 2 3 8 2 5" xfId="21734"/>
    <cellStyle name="40% - Accent4 2 3 8 2 5 2" xfId="39612"/>
    <cellStyle name="40% - Accent4 2 3 8 2 6" xfId="30675"/>
    <cellStyle name="40% - Accent4 2 3 8 2 7" xfId="51123"/>
    <cellStyle name="40% - Accent4 2 3 8 3" xfId="9900"/>
    <cellStyle name="40% - Accent4 2 3 8 3 2" xfId="12328"/>
    <cellStyle name="40% - Accent4 2 3 8 3 2 2" xfId="23220"/>
    <cellStyle name="40% - Accent4 2 3 8 3 2 2 2" xfId="41098"/>
    <cellStyle name="40% - Accent4 2 3 8 3 2 3" xfId="32161"/>
    <cellStyle name="40% - Accent4 2 3 8 3 3" xfId="14547"/>
    <cellStyle name="40% - Accent4 2 3 8 3 3 2" xfId="25439"/>
    <cellStyle name="40% - Accent4 2 3 8 3 3 2 2" xfId="43317"/>
    <cellStyle name="40% - Accent4 2 3 8 3 3 3" xfId="34380"/>
    <cellStyle name="40% - Accent4 2 3 8 3 4" xfId="16991"/>
    <cellStyle name="40% - Accent4 2 3 8 3 4 2" xfId="27658"/>
    <cellStyle name="40% - Accent4 2 3 8 3 4 2 2" xfId="45536"/>
    <cellStyle name="40% - Accent4 2 3 8 3 4 3" xfId="36599"/>
    <cellStyle name="40% - Accent4 2 3 8 3 5" xfId="21001"/>
    <cellStyle name="40% - Accent4 2 3 8 3 5 2" xfId="38879"/>
    <cellStyle name="40% - Accent4 2 3 8 3 6" xfId="29942"/>
    <cellStyle name="40% - Accent4 2 3 8 3 7" xfId="54076"/>
    <cellStyle name="40% - Accent4 2 3 8 4" xfId="11378"/>
    <cellStyle name="40% - Accent4 2 3 8 4 2" xfId="22477"/>
    <cellStyle name="40% - Accent4 2 3 8 4 2 2" xfId="40355"/>
    <cellStyle name="40% - Accent4 2 3 8 4 3" xfId="31418"/>
    <cellStyle name="40% - Accent4 2 3 8 4 4" xfId="47966"/>
    <cellStyle name="40% - Accent4 2 3 8 5" xfId="13804"/>
    <cellStyle name="40% - Accent4 2 3 8 5 2" xfId="24696"/>
    <cellStyle name="40% - Accent4 2 3 8 5 2 2" xfId="42574"/>
    <cellStyle name="40% - Accent4 2 3 8 5 3" xfId="33637"/>
    <cellStyle name="40% - Accent4 2 3 8 6" xfId="16025"/>
    <cellStyle name="40% - Accent4 2 3 8 6 2" xfId="26915"/>
    <cellStyle name="40% - Accent4 2 3 8 6 2 2" xfId="44793"/>
    <cellStyle name="40% - Accent4 2 3 8 6 3" xfId="35856"/>
    <cellStyle name="40% - Accent4 2 3 8 7" xfId="20258"/>
    <cellStyle name="40% - Accent4 2 3 8 7 2" xfId="38136"/>
    <cellStyle name="40% - Accent4 2 3 8 8" xfId="29187"/>
    <cellStyle name="40% - Accent4 2 3 8 9" xfId="47148"/>
    <cellStyle name="40% - Accent4 2 3 9" xfId="5978"/>
    <cellStyle name="40% - Accent4 2 3 9 2" xfId="10634"/>
    <cellStyle name="40% - Accent4 2 3 9 2 2" xfId="13062"/>
    <cellStyle name="40% - Accent4 2 3 9 2 2 2" xfId="23954"/>
    <cellStyle name="40% - Accent4 2 3 9 2 2 2 2" xfId="41832"/>
    <cellStyle name="40% - Accent4 2 3 9 2 2 3" xfId="32895"/>
    <cellStyle name="40% - Accent4 2 3 9 2 2 4" xfId="56458"/>
    <cellStyle name="40% - Accent4 2 3 9 2 3" xfId="15281"/>
    <cellStyle name="40% - Accent4 2 3 9 2 3 2" xfId="26173"/>
    <cellStyle name="40% - Accent4 2 3 9 2 3 2 2" xfId="44051"/>
    <cellStyle name="40% - Accent4 2 3 9 2 3 3" xfId="35114"/>
    <cellStyle name="40% - Accent4 2 3 9 2 4" xfId="17725"/>
    <cellStyle name="40% - Accent4 2 3 9 2 4 2" xfId="28392"/>
    <cellStyle name="40% - Accent4 2 3 9 2 4 2 2" xfId="46270"/>
    <cellStyle name="40% - Accent4 2 3 9 2 4 3" xfId="37333"/>
    <cellStyle name="40% - Accent4 2 3 9 2 5" xfId="21735"/>
    <cellStyle name="40% - Accent4 2 3 9 2 5 2" xfId="39613"/>
    <cellStyle name="40% - Accent4 2 3 9 2 6" xfId="30676"/>
    <cellStyle name="40% - Accent4 2 3 9 2 7" xfId="51124"/>
    <cellStyle name="40% - Accent4 2 3 9 3" xfId="9901"/>
    <cellStyle name="40% - Accent4 2 3 9 3 2" xfId="12329"/>
    <cellStyle name="40% - Accent4 2 3 9 3 2 2" xfId="23221"/>
    <cellStyle name="40% - Accent4 2 3 9 3 2 2 2" xfId="41099"/>
    <cellStyle name="40% - Accent4 2 3 9 3 2 3" xfId="32162"/>
    <cellStyle name="40% - Accent4 2 3 9 3 3" xfId="14548"/>
    <cellStyle name="40% - Accent4 2 3 9 3 3 2" xfId="25440"/>
    <cellStyle name="40% - Accent4 2 3 9 3 3 2 2" xfId="43318"/>
    <cellStyle name="40% - Accent4 2 3 9 3 3 3" xfId="34381"/>
    <cellStyle name="40% - Accent4 2 3 9 3 4" xfId="16992"/>
    <cellStyle name="40% - Accent4 2 3 9 3 4 2" xfId="27659"/>
    <cellStyle name="40% - Accent4 2 3 9 3 4 2 2" xfId="45537"/>
    <cellStyle name="40% - Accent4 2 3 9 3 4 3" xfId="36600"/>
    <cellStyle name="40% - Accent4 2 3 9 3 5" xfId="21002"/>
    <cellStyle name="40% - Accent4 2 3 9 3 5 2" xfId="38880"/>
    <cellStyle name="40% - Accent4 2 3 9 3 6" xfId="29943"/>
    <cellStyle name="40% - Accent4 2 3 9 3 7" xfId="54077"/>
    <cellStyle name="40% - Accent4 2 3 9 4" xfId="11379"/>
    <cellStyle name="40% - Accent4 2 3 9 4 2" xfId="22478"/>
    <cellStyle name="40% - Accent4 2 3 9 4 2 2" xfId="40356"/>
    <cellStyle name="40% - Accent4 2 3 9 4 3" xfId="31419"/>
    <cellStyle name="40% - Accent4 2 3 9 4 4" xfId="47967"/>
    <cellStyle name="40% - Accent4 2 3 9 5" xfId="13805"/>
    <cellStyle name="40% - Accent4 2 3 9 5 2" xfId="24697"/>
    <cellStyle name="40% - Accent4 2 3 9 5 2 2" xfId="42575"/>
    <cellStyle name="40% - Accent4 2 3 9 5 3" xfId="33638"/>
    <cellStyle name="40% - Accent4 2 3 9 6" xfId="16026"/>
    <cellStyle name="40% - Accent4 2 3 9 6 2" xfId="26916"/>
    <cellStyle name="40% - Accent4 2 3 9 6 2 2" xfId="44794"/>
    <cellStyle name="40% - Accent4 2 3 9 6 3" xfId="35857"/>
    <cellStyle name="40% - Accent4 2 3 9 7" xfId="20259"/>
    <cellStyle name="40% - Accent4 2 3 9 7 2" xfId="38137"/>
    <cellStyle name="40% - Accent4 2 3 9 8" xfId="29188"/>
    <cellStyle name="40% - Accent4 2 3 9 9" xfId="47149"/>
    <cellStyle name="40% - Accent4 2 4" xfId="5979"/>
    <cellStyle name="40% - Accent4 2 4 10" xfId="10635"/>
    <cellStyle name="40% - Accent4 2 4 10 2" xfId="13063"/>
    <cellStyle name="40% - Accent4 2 4 10 2 2" xfId="23955"/>
    <cellStyle name="40% - Accent4 2 4 10 2 2 2" xfId="41833"/>
    <cellStyle name="40% - Accent4 2 4 10 2 3" xfId="32896"/>
    <cellStyle name="40% - Accent4 2 4 10 2 4" xfId="56459"/>
    <cellStyle name="40% - Accent4 2 4 10 3" xfId="15282"/>
    <cellStyle name="40% - Accent4 2 4 10 3 2" xfId="26174"/>
    <cellStyle name="40% - Accent4 2 4 10 3 2 2" xfId="44052"/>
    <cellStyle name="40% - Accent4 2 4 10 3 3" xfId="35115"/>
    <cellStyle name="40% - Accent4 2 4 10 4" xfId="17726"/>
    <cellStyle name="40% - Accent4 2 4 10 4 2" xfId="28393"/>
    <cellStyle name="40% - Accent4 2 4 10 4 2 2" xfId="46271"/>
    <cellStyle name="40% - Accent4 2 4 10 4 3" xfId="37334"/>
    <cellStyle name="40% - Accent4 2 4 10 5" xfId="21736"/>
    <cellStyle name="40% - Accent4 2 4 10 5 2" xfId="39614"/>
    <cellStyle name="40% - Accent4 2 4 10 6" xfId="30677"/>
    <cellStyle name="40% - Accent4 2 4 10 7" xfId="51125"/>
    <cellStyle name="40% - Accent4 2 4 11" xfId="9902"/>
    <cellStyle name="40% - Accent4 2 4 11 2" xfId="12330"/>
    <cellStyle name="40% - Accent4 2 4 11 2 2" xfId="23222"/>
    <cellStyle name="40% - Accent4 2 4 11 2 2 2" xfId="41100"/>
    <cellStyle name="40% - Accent4 2 4 11 2 3" xfId="32163"/>
    <cellStyle name="40% - Accent4 2 4 11 3" xfId="14549"/>
    <cellStyle name="40% - Accent4 2 4 11 3 2" xfId="25441"/>
    <cellStyle name="40% - Accent4 2 4 11 3 2 2" xfId="43319"/>
    <cellStyle name="40% - Accent4 2 4 11 3 3" xfId="34382"/>
    <cellStyle name="40% - Accent4 2 4 11 4" xfId="16993"/>
    <cellStyle name="40% - Accent4 2 4 11 4 2" xfId="27660"/>
    <cellStyle name="40% - Accent4 2 4 11 4 2 2" xfId="45538"/>
    <cellStyle name="40% - Accent4 2 4 11 4 3" xfId="36601"/>
    <cellStyle name="40% - Accent4 2 4 11 5" xfId="21003"/>
    <cellStyle name="40% - Accent4 2 4 11 5 2" xfId="38881"/>
    <cellStyle name="40% - Accent4 2 4 11 6" xfId="29944"/>
    <cellStyle name="40% - Accent4 2 4 11 7" xfId="54078"/>
    <cellStyle name="40% - Accent4 2 4 12" xfId="11380"/>
    <cellStyle name="40% - Accent4 2 4 12 2" xfId="22479"/>
    <cellStyle name="40% - Accent4 2 4 12 2 2" xfId="40357"/>
    <cellStyle name="40% - Accent4 2 4 12 3" xfId="31420"/>
    <cellStyle name="40% - Accent4 2 4 12 4" xfId="47968"/>
    <cellStyle name="40% - Accent4 2 4 13" xfId="13806"/>
    <cellStyle name="40% - Accent4 2 4 13 2" xfId="24698"/>
    <cellStyle name="40% - Accent4 2 4 13 2 2" xfId="42576"/>
    <cellStyle name="40% - Accent4 2 4 13 3" xfId="33639"/>
    <cellStyle name="40% - Accent4 2 4 14" xfId="16027"/>
    <cellStyle name="40% - Accent4 2 4 14 2" xfId="26917"/>
    <cellStyle name="40% - Accent4 2 4 14 2 2" xfId="44795"/>
    <cellStyle name="40% - Accent4 2 4 14 3" xfId="35858"/>
    <cellStyle name="40% - Accent4 2 4 15" xfId="20260"/>
    <cellStyle name="40% - Accent4 2 4 15 2" xfId="38138"/>
    <cellStyle name="40% - Accent4 2 4 16" xfId="29189"/>
    <cellStyle name="40% - Accent4 2 4 17" xfId="47150"/>
    <cellStyle name="40% - Accent4 2 4 2" xfId="5980"/>
    <cellStyle name="40% - Accent4 2 4 2 2" xfId="10636"/>
    <cellStyle name="40% - Accent4 2 4 2 2 2" xfId="13064"/>
    <cellStyle name="40% - Accent4 2 4 2 2 2 2" xfId="23956"/>
    <cellStyle name="40% - Accent4 2 4 2 2 2 2 2" xfId="41834"/>
    <cellStyle name="40% - Accent4 2 4 2 2 2 3" xfId="32897"/>
    <cellStyle name="40% - Accent4 2 4 2 2 2 4" xfId="56460"/>
    <cellStyle name="40% - Accent4 2 4 2 2 3" xfId="15283"/>
    <cellStyle name="40% - Accent4 2 4 2 2 3 2" xfId="26175"/>
    <cellStyle name="40% - Accent4 2 4 2 2 3 2 2" xfId="44053"/>
    <cellStyle name="40% - Accent4 2 4 2 2 3 3" xfId="35116"/>
    <cellStyle name="40% - Accent4 2 4 2 2 4" xfId="17727"/>
    <cellStyle name="40% - Accent4 2 4 2 2 4 2" xfId="28394"/>
    <cellStyle name="40% - Accent4 2 4 2 2 4 2 2" xfId="46272"/>
    <cellStyle name="40% - Accent4 2 4 2 2 4 3" xfId="37335"/>
    <cellStyle name="40% - Accent4 2 4 2 2 5" xfId="21737"/>
    <cellStyle name="40% - Accent4 2 4 2 2 5 2" xfId="39615"/>
    <cellStyle name="40% - Accent4 2 4 2 2 6" xfId="30678"/>
    <cellStyle name="40% - Accent4 2 4 2 2 7" xfId="51126"/>
    <cellStyle name="40% - Accent4 2 4 2 3" xfId="9903"/>
    <cellStyle name="40% - Accent4 2 4 2 3 2" xfId="12331"/>
    <cellStyle name="40% - Accent4 2 4 2 3 2 2" xfId="23223"/>
    <cellStyle name="40% - Accent4 2 4 2 3 2 2 2" xfId="41101"/>
    <cellStyle name="40% - Accent4 2 4 2 3 2 3" xfId="32164"/>
    <cellStyle name="40% - Accent4 2 4 2 3 3" xfId="14550"/>
    <cellStyle name="40% - Accent4 2 4 2 3 3 2" xfId="25442"/>
    <cellStyle name="40% - Accent4 2 4 2 3 3 2 2" xfId="43320"/>
    <cellStyle name="40% - Accent4 2 4 2 3 3 3" xfId="34383"/>
    <cellStyle name="40% - Accent4 2 4 2 3 4" xfId="16994"/>
    <cellStyle name="40% - Accent4 2 4 2 3 4 2" xfId="27661"/>
    <cellStyle name="40% - Accent4 2 4 2 3 4 2 2" xfId="45539"/>
    <cellStyle name="40% - Accent4 2 4 2 3 4 3" xfId="36602"/>
    <cellStyle name="40% - Accent4 2 4 2 3 5" xfId="21004"/>
    <cellStyle name="40% - Accent4 2 4 2 3 5 2" xfId="38882"/>
    <cellStyle name="40% - Accent4 2 4 2 3 6" xfId="29945"/>
    <cellStyle name="40% - Accent4 2 4 2 3 7" xfId="54079"/>
    <cellStyle name="40% - Accent4 2 4 2 4" xfId="11381"/>
    <cellStyle name="40% - Accent4 2 4 2 4 2" xfId="22480"/>
    <cellStyle name="40% - Accent4 2 4 2 4 2 2" xfId="40358"/>
    <cellStyle name="40% - Accent4 2 4 2 4 3" xfId="31421"/>
    <cellStyle name="40% - Accent4 2 4 2 4 4" xfId="47969"/>
    <cellStyle name="40% - Accent4 2 4 2 5" xfId="13807"/>
    <cellStyle name="40% - Accent4 2 4 2 5 2" xfId="24699"/>
    <cellStyle name="40% - Accent4 2 4 2 5 2 2" xfId="42577"/>
    <cellStyle name="40% - Accent4 2 4 2 5 3" xfId="33640"/>
    <cellStyle name="40% - Accent4 2 4 2 6" xfId="16028"/>
    <cellStyle name="40% - Accent4 2 4 2 6 2" xfId="26918"/>
    <cellStyle name="40% - Accent4 2 4 2 6 2 2" xfId="44796"/>
    <cellStyle name="40% - Accent4 2 4 2 6 3" xfId="35859"/>
    <cellStyle name="40% - Accent4 2 4 2 7" xfId="20261"/>
    <cellStyle name="40% - Accent4 2 4 2 7 2" xfId="38139"/>
    <cellStyle name="40% - Accent4 2 4 2 8" xfId="29190"/>
    <cellStyle name="40% - Accent4 2 4 2 9" xfId="47151"/>
    <cellStyle name="40% - Accent4 2 4 3" xfId="5981"/>
    <cellStyle name="40% - Accent4 2 4 3 2" xfId="10637"/>
    <cellStyle name="40% - Accent4 2 4 3 2 2" xfId="13065"/>
    <cellStyle name="40% - Accent4 2 4 3 2 2 2" xfId="23957"/>
    <cellStyle name="40% - Accent4 2 4 3 2 2 2 2" xfId="41835"/>
    <cellStyle name="40% - Accent4 2 4 3 2 2 3" xfId="32898"/>
    <cellStyle name="40% - Accent4 2 4 3 2 2 4" xfId="56461"/>
    <cellStyle name="40% - Accent4 2 4 3 2 3" xfId="15284"/>
    <cellStyle name="40% - Accent4 2 4 3 2 3 2" xfId="26176"/>
    <cellStyle name="40% - Accent4 2 4 3 2 3 2 2" xfId="44054"/>
    <cellStyle name="40% - Accent4 2 4 3 2 3 3" xfId="35117"/>
    <cellStyle name="40% - Accent4 2 4 3 2 4" xfId="17728"/>
    <cellStyle name="40% - Accent4 2 4 3 2 4 2" xfId="28395"/>
    <cellStyle name="40% - Accent4 2 4 3 2 4 2 2" xfId="46273"/>
    <cellStyle name="40% - Accent4 2 4 3 2 4 3" xfId="37336"/>
    <cellStyle name="40% - Accent4 2 4 3 2 5" xfId="21738"/>
    <cellStyle name="40% - Accent4 2 4 3 2 5 2" xfId="39616"/>
    <cellStyle name="40% - Accent4 2 4 3 2 6" xfId="30679"/>
    <cellStyle name="40% - Accent4 2 4 3 2 7" xfId="51127"/>
    <cellStyle name="40% - Accent4 2 4 3 3" xfId="9904"/>
    <cellStyle name="40% - Accent4 2 4 3 3 2" xfId="12332"/>
    <cellStyle name="40% - Accent4 2 4 3 3 2 2" xfId="23224"/>
    <cellStyle name="40% - Accent4 2 4 3 3 2 2 2" xfId="41102"/>
    <cellStyle name="40% - Accent4 2 4 3 3 2 3" xfId="32165"/>
    <cellStyle name="40% - Accent4 2 4 3 3 3" xfId="14551"/>
    <cellStyle name="40% - Accent4 2 4 3 3 3 2" xfId="25443"/>
    <cellStyle name="40% - Accent4 2 4 3 3 3 2 2" xfId="43321"/>
    <cellStyle name="40% - Accent4 2 4 3 3 3 3" xfId="34384"/>
    <cellStyle name="40% - Accent4 2 4 3 3 4" xfId="16995"/>
    <cellStyle name="40% - Accent4 2 4 3 3 4 2" xfId="27662"/>
    <cellStyle name="40% - Accent4 2 4 3 3 4 2 2" xfId="45540"/>
    <cellStyle name="40% - Accent4 2 4 3 3 4 3" xfId="36603"/>
    <cellStyle name="40% - Accent4 2 4 3 3 5" xfId="21005"/>
    <cellStyle name="40% - Accent4 2 4 3 3 5 2" xfId="38883"/>
    <cellStyle name="40% - Accent4 2 4 3 3 6" xfId="29946"/>
    <cellStyle name="40% - Accent4 2 4 3 3 7" xfId="54080"/>
    <cellStyle name="40% - Accent4 2 4 3 4" xfId="11382"/>
    <cellStyle name="40% - Accent4 2 4 3 4 2" xfId="22481"/>
    <cellStyle name="40% - Accent4 2 4 3 4 2 2" xfId="40359"/>
    <cellStyle name="40% - Accent4 2 4 3 4 3" xfId="31422"/>
    <cellStyle name="40% - Accent4 2 4 3 4 4" xfId="47970"/>
    <cellStyle name="40% - Accent4 2 4 3 5" xfId="13808"/>
    <cellStyle name="40% - Accent4 2 4 3 5 2" xfId="24700"/>
    <cellStyle name="40% - Accent4 2 4 3 5 2 2" xfId="42578"/>
    <cellStyle name="40% - Accent4 2 4 3 5 3" xfId="33641"/>
    <cellStyle name="40% - Accent4 2 4 3 6" xfId="16029"/>
    <cellStyle name="40% - Accent4 2 4 3 6 2" xfId="26919"/>
    <cellStyle name="40% - Accent4 2 4 3 6 2 2" xfId="44797"/>
    <cellStyle name="40% - Accent4 2 4 3 6 3" xfId="35860"/>
    <cellStyle name="40% - Accent4 2 4 3 7" xfId="20262"/>
    <cellStyle name="40% - Accent4 2 4 3 7 2" xfId="38140"/>
    <cellStyle name="40% - Accent4 2 4 3 8" xfId="29191"/>
    <cellStyle name="40% - Accent4 2 4 3 9" xfId="47152"/>
    <cellStyle name="40% - Accent4 2 4 4" xfId="5982"/>
    <cellStyle name="40% - Accent4 2 4 4 2" xfId="10638"/>
    <cellStyle name="40% - Accent4 2 4 4 2 2" xfId="13066"/>
    <cellStyle name="40% - Accent4 2 4 4 2 2 2" xfId="23958"/>
    <cellStyle name="40% - Accent4 2 4 4 2 2 2 2" xfId="41836"/>
    <cellStyle name="40% - Accent4 2 4 4 2 2 3" xfId="32899"/>
    <cellStyle name="40% - Accent4 2 4 4 2 2 4" xfId="56462"/>
    <cellStyle name="40% - Accent4 2 4 4 2 3" xfId="15285"/>
    <cellStyle name="40% - Accent4 2 4 4 2 3 2" xfId="26177"/>
    <cellStyle name="40% - Accent4 2 4 4 2 3 2 2" xfId="44055"/>
    <cellStyle name="40% - Accent4 2 4 4 2 3 3" xfId="35118"/>
    <cellStyle name="40% - Accent4 2 4 4 2 4" xfId="17729"/>
    <cellStyle name="40% - Accent4 2 4 4 2 4 2" xfId="28396"/>
    <cellStyle name="40% - Accent4 2 4 4 2 4 2 2" xfId="46274"/>
    <cellStyle name="40% - Accent4 2 4 4 2 4 3" xfId="37337"/>
    <cellStyle name="40% - Accent4 2 4 4 2 5" xfId="21739"/>
    <cellStyle name="40% - Accent4 2 4 4 2 5 2" xfId="39617"/>
    <cellStyle name="40% - Accent4 2 4 4 2 6" xfId="30680"/>
    <cellStyle name="40% - Accent4 2 4 4 2 7" xfId="51128"/>
    <cellStyle name="40% - Accent4 2 4 4 3" xfId="9905"/>
    <cellStyle name="40% - Accent4 2 4 4 3 2" xfId="12333"/>
    <cellStyle name="40% - Accent4 2 4 4 3 2 2" xfId="23225"/>
    <cellStyle name="40% - Accent4 2 4 4 3 2 2 2" xfId="41103"/>
    <cellStyle name="40% - Accent4 2 4 4 3 2 3" xfId="32166"/>
    <cellStyle name="40% - Accent4 2 4 4 3 3" xfId="14552"/>
    <cellStyle name="40% - Accent4 2 4 4 3 3 2" xfId="25444"/>
    <cellStyle name="40% - Accent4 2 4 4 3 3 2 2" xfId="43322"/>
    <cellStyle name="40% - Accent4 2 4 4 3 3 3" xfId="34385"/>
    <cellStyle name="40% - Accent4 2 4 4 3 4" xfId="16996"/>
    <cellStyle name="40% - Accent4 2 4 4 3 4 2" xfId="27663"/>
    <cellStyle name="40% - Accent4 2 4 4 3 4 2 2" xfId="45541"/>
    <cellStyle name="40% - Accent4 2 4 4 3 4 3" xfId="36604"/>
    <cellStyle name="40% - Accent4 2 4 4 3 5" xfId="21006"/>
    <cellStyle name="40% - Accent4 2 4 4 3 5 2" xfId="38884"/>
    <cellStyle name="40% - Accent4 2 4 4 3 6" xfId="29947"/>
    <cellStyle name="40% - Accent4 2 4 4 3 7" xfId="54081"/>
    <cellStyle name="40% - Accent4 2 4 4 4" xfId="11383"/>
    <cellStyle name="40% - Accent4 2 4 4 4 2" xfId="22482"/>
    <cellStyle name="40% - Accent4 2 4 4 4 2 2" xfId="40360"/>
    <cellStyle name="40% - Accent4 2 4 4 4 3" xfId="31423"/>
    <cellStyle name="40% - Accent4 2 4 4 4 4" xfId="47971"/>
    <cellStyle name="40% - Accent4 2 4 4 5" xfId="13809"/>
    <cellStyle name="40% - Accent4 2 4 4 5 2" xfId="24701"/>
    <cellStyle name="40% - Accent4 2 4 4 5 2 2" xfId="42579"/>
    <cellStyle name="40% - Accent4 2 4 4 5 3" xfId="33642"/>
    <cellStyle name="40% - Accent4 2 4 4 6" xfId="16030"/>
    <cellStyle name="40% - Accent4 2 4 4 6 2" xfId="26920"/>
    <cellStyle name="40% - Accent4 2 4 4 6 2 2" xfId="44798"/>
    <cellStyle name="40% - Accent4 2 4 4 6 3" xfId="35861"/>
    <cellStyle name="40% - Accent4 2 4 4 7" xfId="20263"/>
    <cellStyle name="40% - Accent4 2 4 4 7 2" xfId="38141"/>
    <cellStyle name="40% - Accent4 2 4 4 8" xfId="29192"/>
    <cellStyle name="40% - Accent4 2 4 4 9" xfId="47153"/>
    <cellStyle name="40% - Accent4 2 4 5" xfId="5983"/>
    <cellStyle name="40% - Accent4 2 4 5 2" xfId="10639"/>
    <cellStyle name="40% - Accent4 2 4 5 2 2" xfId="13067"/>
    <cellStyle name="40% - Accent4 2 4 5 2 2 2" xfId="23959"/>
    <cellStyle name="40% - Accent4 2 4 5 2 2 2 2" xfId="41837"/>
    <cellStyle name="40% - Accent4 2 4 5 2 2 3" xfId="32900"/>
    <cellStyle name="40% - Accent4 2 4 5 2 2 4" xfId="56463"/>
    <cellStyle name="40% - Accent4 2 4 5 2 3" xfId="15286"/>
    <cellStyle name="40% - Accent4 2 4 5 2 3 2" xfId="26178"/>
    <cellStyle name="40% - Accent4 2 4 5 2 3 2 2" xfId="44056"/>
    <cellStyle name="40% - Accent4 2 4 5 2 3 3" xfId="35119"/>
    <cellStyle name="40% - Accent4 2 4 5 2 4" xfId="17730"/>
    <cellStyle name="40% - Accent4 2 4 5 2 4 2" xfId="28397"/>
    <cellStyle name="40% - Accent4 2 4 5 2 4 2 2" xfId="46275"/>
    <cellStyle name="40% - Accent4 2 4 5 2 4 3" xfId="37338"/>
    <cellStyle name="40% - Accent4 2 4 5 2 5" xfId="21740"/>
    <cellStyle name="40% - Accent4 2 4 5 2 5 2" xfId="39618"/>
    <cellStyle name="40% - Accent4 2 4 5 2 6" xfId="30681"/>
    <cellStyle name="40% - Accent4 2 4 5 2 7" xfId="51129"/>
    <cellStyle name="40% - Accent4 2 4 5 3" xfId="9906"/>
    <cellStyle name="40% - Accent4 2 4 5 3 2" xfId="12334"/>
    <cellStyle name="40% - Accent4 2 4 5 3 2 2" xfId="23226"/>
    <cellStyle name="40% - Accent4 2 4 5 3 2 2 2" xfId="41104"/>
    <cellStyle name="40% - Accent4 2 4 5 3 2 3" xfId="32167"/>
    <cellStyle name="40% - Accent4 2 4 5 3 3" xfId="14553"/>
    <cellStyle name="40% - Accent4 2 4 5 3 3 2" xfId="25445"/>
    <cellStyle name="40% - Accent4 2 4 5 3 3 2 2" xfId="43323"/>
    <cellStyle name="40% - Accent4 2 4 5 3 3 3" xfId="34386"/>
    <cellStyle name="40% - Accent4 2 4 5 3 4" xfId="16997"/>
    <cellStyle name="40% - Accent4 2 4 5 3 4 2" xfId="27664"/>
    <cellStyle name="40% - Accent4 2 4 5 3 4 2 2" xfId="45542"/>
    <cellStyle name="40% - Accent4 2 4 5 3 4 3" xfId="36605"/>
    <cellStyle name="40% - Accent4 2 4 5 3 5" xfId="21007"/>
    <cellStyle name="40% - Accent4 2 4 5 3 5 2" xfId="38885"/>
    <cellStyle name="40% - Accent4 2 4 5 3 6" xfId="29948"/>
    <cellStyle name="40% - Accent4 2 4 5 3 7" xfId="54082"/>
    <cellStyle name="40% - Accent4 2 4 5 4" xfId="11384"/>
    <cellStyle name="40% - Accent4 2 4 5 4 2" xfId="22483"/>
    <cellStyle name="40% - Accent4 2 4 5 4 2 2" xfId="40361"/>
    <cellStyle name="40% - Accent4 2 4 5 4 3" xfId="31424"/>
    <cellStyle name="40% - Accent4 2 4 5 4 4" xfId="47972"/>
    <cellStyle name="40% - Accent4 2 4 5 5" xfId="13810"/>
    <cellStyle name="40% - Accent4 2 4 5 5 2" xfId="24702"/>
    <cellStyle name="40% - Accent4 2 4 5 5 2 2" xfId="42580"/>
    <cellStyle name="40% - Accent4 2 4 5 5 3" xfId="33643"/>
    <cellStyle name="40% - Accent4 2 4 5 6" xfId="16031"/>
    <cellStyle name="40% - Accent4 2 4 5 6 2" xfId="26921"/>
    <cellStyle name="40% - Accent4 2 4 5 6 2 2" xfId="44799"/>
    <cellStyle name="40% - Accent4 2 4 5 6 3" xfId="35862"/>
    <cellStyle name="40% - Accent4 2 4 5 7" xfId="20264"/>
    <cellStyle name="40% - Accent4 2 4 5 7 2" xfId="38142"/>
    <cellStyle name="40% - Accent4 2 4 5 8" xfId="29193"/>
    <cellStyle name="40% - Accent4 2 4 5 9" xfId="47154"/>
    <cellStyle name="40% - Accent4 2 4 6" xfId="5984"/>
    <cellStyle name="40% - Accent4 2 4 6 2" xfId="10640"/>
    <cellStyle name="40% - Accent4 2 4 6 2 2" xfId="13068"/>
    <cellStyle name="40% - Accent4 2 4 6 2 2 2" xfId="23960"/>
    <cellStyle name="40% - Accent4 2 4 6 2 2 2 2" xfId="41838"/>
    <cellStyle name="40% - Accent4 2 4 6 2 2 3" xfId="32901"/>
    <cellStyle name="40% - Accent4 2 4 6 2 2 4" xfId="56464"/>
    <cellStyle name="40% - Accent4 2 4 6 2 3" xfId="15287"/>
    <cellStyle name="40% - Accent4 2 4 6 2 3 2" xfId="26179"/>
    <cellStyle name="40% - Accent4 2 4 6 2 3 2 2" xfId="44057"/>
    <cellStyle name="40% - Accent4 2 4 6 2 3 3" xfId="35120"/>
    <cellStyle name="40% - Accent4 2 4 6 2 4" xfId="17731"/>
    <cellStyle name="40% - Accent4 2 4 6 2 4 2" xfId="28398"/>
    <cellStyle name="40% - Accent4 2 4 6 2 4 2 2" xfId="46276"/>
    <cellStyle name="40% - Accent4 2 4 6 2 4 3" xfId="37339"/>
    <cellStyle name="40% - Accent4 2 4 6 2 5" xfId="21741"/>
    <cellStyle name="40% - Accent4 2 4 6 2 5 2" xfId="39619"/>
    <cellStyle name="40% - Accent4 2 4 6 2 6" xfId="30682"/>
    <cellStyle name="40% - Accent4 2 4 6 2 7" xfId="51130"/>
    <cellStyle name="40% - Accent4 2 4 6 3" xfId="9907"/>
    <cellStyle name="40% - Accent4 2 4 6 3 2" xfId="12335"/>
    <cellStyle name="40% - Accent4 2 4 6 3 2 2" xfId="23227"/>
    <cellStyle name="40% - Accent4 2 4 6 3 2 2 2" xfId="41105"/>
    <cellStyle name="40% - Accent4 2 4 6 3 2 3" xfId="32168"/>
    <cellStyle name="40% - Accent4 2 4 6 3 3" xfId="14554"/>
    <cellStyle name="40% - Accent4 2 4 6 3 3 2" xfId="25446"/>
    <cellStyle name="40% - Accent4 2 4 6 3 3 2 2" xfId="43324"/>
    <cellStyle name="40% - Accent4 2 4 6 3 3 3" xfId="34387"/>
    <cellStyle name="40% - Accent4 2 4 6 3 4" xfId="16998"/>
    <cellStyle name="40% - Accent4 2 4 6 3 4 2" xfId="27665"/>
    <cellStyle name="40% - Accent4 2 4 6 3 4 2 2" xfId="45543"/>
    <cellStyle name="40% - Accent4 2 4 6 3 4 3" xfId="36606"/>
    <cellStyle name="40% - Accent4 2 4 6 3 5" xfId="21008"/>
    <cellStyle name="40% - Accent4 2 4 6 3 5 2" xfId="38886"/>
    <cellStyle name="40% - Accent4 2 4 6 3 6" xfId="29949"/>
    <cellStyle name="40% - Accent4 2 4 6 3 7" xfId="54083"/>
    <cellStyle name="40% - Accent4 2 4 6 4" xfId="11385"/>
    <cellStyle name="40% - Accent4 2 4 6 4 2" xfId="22484"/>
    <cellStyle name="40% - Accent4 2 4 6 4 2 2" xfId="40362"/>
    <cellStyle name="40% - Accent4 2 4 6 4 3" xfId="31425"/>
    <cellStyle name="40% - Accent4 2 4 6 4 4" xfId="47973"/>
    <cellStyle name="40% - Accent4 2 4 6 5" xfId="13811"/>
    <cellStyle name="40% - Accent4 2 4 6 5 2" xfId="24703"/>
    <cellStyle name="40% - Accent4 2 4 6 5 2 2" xfId="42581"/>
    <cellStyle name="40% - Accent4 2 4 6 5 3" xfId="33644"/>
    <cellStyle name="40% - Accent4 2 4 6 6" xfId="16032"/>
    <cellStyle name="40% - Accent4 2 4 6 6 2" xfId="26922"/>
    <cellStyle name="40% - Accent4 2 4 6 6 2 2" xfId="44800"/>
    <cellStyle name="40% - Accent4 2 4 6 6 3" xfId="35863"/>
    <cellStyle name="40% - Accent4 2 4 6 7" xfId="20265"/>
    <cellStyle name="40% - Accent4 2 4 6 7 2" xfId="38143"/>
    <cellStyle name="40% - Accent4 2 4 6 8" xfId="29194"/>
    <cellStyle name="40% - Accent4 2 4 6 9" xfId="47155"/>
    <cellStyle name="40% - Accent4 2 4 7" xfId="5985"/>
    <cellStyle name="40% - Accent4 2 4 7 2" xfId="10641"/>
    <cellStyle name="40% - Accent4 2 4 7 2 2" xfId="13069"/>
    <cellStyle name="40% - Accent4 2 4 7 2 2 2" xfId="23961"/>
    <cellStyle name="40% - Accent4 2 4 7 2 2 2 2" xfId="41839"/>
    <cellStyle name="40% - Accent4 2 4 7 2 2 3" xfId="32902"/>
    <cellStyle name="40% - Accent4 2 4 7 2 2 4" xfId="56465"/>
    <cellStyle name="40% - Accent4 2 4 7 2 3" xfId="15288"/>
    <cellStyle name="40% - Accent4 2 4 7 2 3 2" xfId="26180"/>
    <cellStyle name="40% - Accent4 2 4 7 2 3 2 2" xfId="44058"/>
    <cellStyle name="40% - Accent4 2 4 7 2 3 3" xfId="35121"/>
    <cellStyle name="40% - Accent4 2 4 7 2 4" xfId="17732"/>
    <cellStyle name="40% - Accent4 2 4 7 2 4 2" xfId="28399"/>
    <cellStyle name="40% - Accent4 2 4 7 2 4 2 2" xfId="46277"/>
    <cellStyle name="40% - Accent4 2 4 7 2 4 3" xfId="37340"/>
    <cellStyle name="40% - Accent4 2 4 7 2 5" xfId="21742"/>
    <cellStyle name="40% - Accent4 2 4 7 2 5 2" xfId="39620"/>
    <cellStyle name="40% - Accent4 2 4 7 2 6" xfId="30683"/>
    <cellStyle name="40% - Accent4 2 4 7 2 7" xfId="51131"/>
    <cellStyle name="40% - Accent4 2 4 7 3" xfId="9908"/>
    <cellStyle name="40% - Accent4 2 4 7 3 2" xfId="12336"/>
    <cellStyle name="40% - Accent4 2 4 7 3 2 2" xfId="23228"/>
    <cellStyle name="40% - Accent4 2 4 7 3 2 2 2" xfId="41106"/>
    <cellStyle name="40% - Accent4 2 4 7 3 2 3" xfId="32169"/>
    <cellStyle name="40% - Accent4 2 4 7 3 3" xfId="14555"/>
    <cellStyle name="40% - Accent4 2 4 7 3 3 2" xfId="25447"/>
    <cellStyle name="40% - Accent4 2 4 7 3 3 2 2" xfId="43325"/>
    <cellStyle name="40% - Accent4 2 4 7 3 3 3" xfId="34388"/>
    <cellStyle name="40% - Accent4 2 4 7 3 4" xfId="16999"/>
    <cellStyle name="40% - Accent4 2 4 7 3 4 2" xfId="27666"/>
    <cellStyle name="40% - Accent4 2 4 7 3 4 2 2" xfId="45544"/>
    <cellStyle name="40% - Accent4 2 4 7 3 4 3" xfId="36607"/>
    <cellStyle name="40% - Accent4 2 4 7 3 5" xfId="21009"/>
    <cellStyle name="40% - Accent4 2 4 7 3 5 2" xfId="38887"/>
    <cellStyle name="40% - Accent4 2 4 7 3 6" xfId="29950"/>
    <cellStyle name="40% - Accent4 2 4 7 3 7" xfId="54084"/>
    <cellStyle name="40% - Accent4 2 4 7 4" xfId="11386"/>
    <cellStyle name="40% - Accent4 2 4 7 4 2" xfId="22485"/>
    <cellStyle name="40% - Accent4 2 4 7 4 2 2" xfId="40363"/>
    <cellStyle name="40% - Accent4 2 4 7 4 3" xfId="31426"/>
    <cellStyle name="40% - Accent4 2 4 7 4 4" xfId="47974"/>
    <cellStyle name="40% - Accent4 2 4 7 5" xfId="13812"/>
    <cellStyle name="40% - Accent4 2 4 7 5 2" xfId="24704"/>
    <cellStyle name="40% - Accent4 2 4 7 5 2 2" xfId="42582"/>
    <cellStyle name="40% - Accent4 2 4 7 5 3" xfId="33645"/>
    <cellStyle name="40% - Accent4 2 4 7 6" xfId="16033"/>
    <cellStyle name="40% - Accent4 2 4 7 6 2" xfId="26923"/>
    <cellStyle name="40% - Accent4 2 4 7 6 2 2" xfId="44801"/>
    <cellStyle name="40% - Accent4 2 4 7 6 3" xfId="35864"/>
    <cellStyle name="40% - Accent4 2 4 7 7" xfId="20266"/>
    <cellStyle name="40% - Accent4 2 4 7 7 2" xfId="38144"/>
    <cellStyle name="40% - Accent4 2 4 7 8" xfId="29195"/>
    <cellStyle name="40% - Accent4 2 4 7 9" xfId="47156"/>
    <cellStyle name="40% - Accent4 2 4 8" xfId="5986"/>
    <cellStyle name="40% - Accent4 2 4 8 2" xfId="10642"/>
    <cellStyle name="40% - Accent4 2 4 8 2 2" xfId="13070"/>
    <cellStyle name="40% - Accent4 2 4 8 2 2 2" xfId="23962"/>
    <cellStyle name="40% - Accent4 2 4 8 2 2 2 2" xfId="41840"/>
    <cellStyle name="40% - Accent4 2 4 8 2 2 3" xfId="32903"/>
    <cellStyle name="40% - Accent4 2 4 8 2 2 4" xfId="56466"/>
    <cellStyle name="40% - Accent4 2 4 8 2 3" xfId="15289"/>
    <cellStyle name="40% - Accent4 2 4 8 2 3 2" xfId="26181"/>
    <cellStyle name="40% - Accent4 2 4 8 2 3 2 2" xfId="44059"/>
    <cellStyle name="40% - Accent4 2 4 8 2 3 3" xfId="35122"/>
    <cellStyle name="40% - Accent4 2 4 8 2 4" xfId="17733"/>
    <cellStyle name="40% - Accent4 2 4 8 2 4 2" xfId="28400"/>
    <cellStyle name="40% - Accent4 2 4 8 2 4 2 2" xfId="46278"/>
    <cellStyle name="40% - Accent4 2 4 8 2 4 3" xfId="37341"/>
    <cellStyle name="40% - Accent4 2 4 8 2 5" xfId="21743"/>
    <cellStyle name="40% - Accent4 2 4 8 2 5 2" xfId="39621"/>
    <cellStyle name="40% - Accent4 2 4 8 2 6" xfId="30684"/>
    <cellStyle name="40% - Accent4 2 4 8 2 7" xfId="51132"/>
    <cellStyle name="40% - Accent4 2 4 8 3" xfId="9909"/>
    <cellStyle name="40% - Accent4 2 4 8 3 2" xfId="12337"/>
    <cellStyle name="40% - Accent4 2 4 8 3 2 2" xfId="23229"/>
    <cellStyle name="40% - Accent4 2 4 8 3 2 2 2" xfId="41107"/>
    <cellStyle name="40% - Accent4 2 4 8 3 2 3" xfId="32170"/>
    <cellStyle name="40% - Accent4 2 4 8 3 3" xfId="14556"/>
    <cellStyle name="40% - Accent4 2 4 8 3 3 2" xfId="25448"/>
    <cellStyle name="40% - Accent4 2 4 8 3 3 2 2" xfId="43326"/>
    <cellStyle name="40% - Accent4 2 4 8 3 3 3" xfId="34389"/>
    <cellStyle name="40% - Accent4 2 4 8 3 4" xfId="17000"/>
    <cellStyle name="40% - Accent4 2 4 8 3 4 2" xfId="27667"/>
    <cellStyle name="40% - Accent4 2 4 8 3 4 2 2" xfId="45545"/>
    <cellStyle name="40% - Accent4 2 4 8 3 4 3" xfId="36608"/>
    <cellStyle name="40% - Accent4 2 4 8 3 5" xfId="21010"/>
    <cellStyle name="40% - Accent4 2 4 8 3 5 2" xfId="38888"/>
    <cellStyle name="40% - Accent4 2 4 8 3 6" xfId="29951"/>
    <cellStyle name="40% - Accent4 2 4 8 3 7" xfId="54085"/>
    <cellStyle name="40% - Accent4 2 4 8 4" xfId="11387"/>
    <cellStyle name="40% - Accent4 2 4 8 4 2" xfId="22486"/>
    <cellStyle name="40% - Accent4 2 4 8 4 2 2" xfId="40364"/>
    <cellStyle name="40% - Accent4 2 4 8 4 3" xfId="31427"/>
    <cellStyle name="40% - Accent4 2 4 8 4 4" xfId="47975"/>
    <cellStyle name="40% - Accent4 2 4 8 5" xfId="13813"/>
    <cellStyle name="40% - Accent4 2 4 8 5 2" xfId="24705"/>
    <cellStyle name="40% - Accent4 2 4 8 5 2 2" xfId="42583"/>
    <cellStyle name="40% - Accent4 2 4 8 5 3" xfId="33646"/>
    <cellStyle name="40% - Accent4 2 4 8 6" xfId="16034"/>
    <cellStyle name="40% - Accent4 2 4 8 6 2" xfId="26924"/>
    <cellStyle name="40% - Accent4 2 4 8 6 2 2" xfId="44802"/>
    <cellStyle name="40% - Accent4 2 4 8 6 3" xfId="35865"/>
    <cellStyle name="40% - Accent4 2 4 8 7" xfId="20267"/>
    <cellStyle name="40% - Accent4 2 4 8 7 2" xfId="38145"/>
    <cellStyle name="40% - Accent4 2 4 8 8" xfId="29196"/>
    <cellStyle name="40% - Accent4 2 4 8 9" xfId="47157"/>
    <cellStyle name="40% - Accent4 2 4 9" xfId="5987"/>
    <cellStyle name="40% - Accent4 2 4 9 2" xfId="10643"/>
    <cellStyle name="40% - Accent4 2 4 9 2 2" xfId="13071"/>
    <cellStyle name="40% - Accent4 2 4 9 2 2 2" xfId="23963"/>
    <cellStyle name="40% - Accent4 2 4 9 2 2 2 2" xfId="41841"/>
    <cellStyle name="40% - Accent4 2 4 9 2 2 3" xfId="32904"/>
    <cellStyle name="40% - Accent4 2 4 9 2 2 4" xfId="56467"/>
    <cellStyle name="40% - Accent4 2 4 9 2 3" xfId="15290"/>
    <cellStyle name="40% - Accent4 2 4 9 2 3 2" xfId="26182"/>
    <cellStyle name="40% - Accent4 2 4 9 2 3 2 2" xfId="44060"/>
    <cellStyle name="40% - Accent4 2 4 9 2 3 3" xfId="35123"/>
    <cellStyle name="40% - Accent4 2 4 9 2 4" xfId="17734"/>
    <cellStyle name="40% - Accent4 2 4 9 2 4 2" xfId="28401"/>
    <cellStyle name="40% - Accent4 2 4 9 2 4 2 2" xfId="46279"/>
    <cellStyle name="40% - Accent4 2 4 9 2 4 3" xfId="37342"/>
    <cellStyle name="40% - Accent4 2 4 9 2 5" xfId="21744"/>
    <cellStyle name="40% - Accent4 2 4 9 2 5 2" xfId="39622"/>
    <cellStyle name="40% - Accent4 2 4 9 2 6" xfId="30685"/>
    <cellStyle name="40% - Accent4 2 4 9 2 7" xfId="51133"/>
    <cellStyle name="40% - Accent4 2 4 9 3" xfId="9910"/>
    <cellStyle name="40% - Accent4 2 4 9 3 2" xfId="12338"/>
    <cellStyle name="40% - Accent4 2 4 9 3 2 2" xfId="23230"/>
    <cellStyle name="40% - Accent4 2 4 9 3 2 2 2" xfId="41108"/>
    <cellStyle name="40% - Accent4 2 4 9 3 2 3" xfId="32171"/>
    <cellStyle name="40% - Accent4 2 4 9 3 3" xfId="14557"/>
    <cellStyle name="40% - Accent4 2 4 9 3 3 2" xfId="25449"/>
    <cellStyle name="40% - Accent4 2 4 9 3 3 2 2" xfId="43327"/>
    <cellStyle name="40% - Accent4 2 4 9 3 3 3" xfId="34390"/>
    <cellStyle name="40% - Accent4 2 4 9 3 4" xfId="17001"/>
    <cellStyle name="40% - Accent4 2 4 9 3 4 2" xfId="27668"/>
    <cellStyle name="40% - Accent4 2 4 9 3 4 2 2" xfId="45546"/>
    <cellStyle name="40% - Accent4 2 4 9 3 4 3" xfId="36609"/>
    <cellStyle name="40% - Accent4 2 4 9 3 5" xfId="21011"/>
    <cellStyle name="40% - Accent4 2 4 9 3 5 2" xfId="38889"/>
    <cellStyle name="40% - Accent4 2 4 9 3 6" xfId="29952"/>
    <cellStyle name="40% - Accent4 2 4 9 3 7" xfId="54086"/>
    <cellStyle name="40% - Accent4 2 4 9 4" xfId="11388"/>
    <cellStyle name="40% - Accent4 2 4 9 4 2" xfId="22487"/>
    <cellStyle name="40% - Accent4 2 4 9 4 2 2" xfId="40365"/>
    <cellStyle name="40% - Accent4 2 4 9 4 3" xfId="31428"/>
    <cellStyle name="40% - Accent4 2 4 9 4 4" xfId="47976"/>
    <cellStyle name="40% - Accent4 2 4 9 5" xfId="13814"/>
    <cellStyle name="40% - Accent4 2 4 9 5 2" xfId="24706"/>
    <cellStyle name="40% - Accent4 2 4 9 5 2 2" xfId="42584"/>
    <cellStyle name="40% - Accent4 2 4 9 5 3" xfId="33647"/>
    <cellStyle name="40% - Accent4 2 4 9 6" xfId="16035"/>
    <cellStyle name="40% - Accent4 2 4 9 6 2" xfId="26925"/>
    <cellStyle name="40% - Accent4 2 4 9 6 2 2" xfId="44803"/>
    <cellStyle name="40% - Accent4 2 4 9 6 3" xfId="35866"/>
    <cellStyle name="40% - Accent4 2 4 9 7" xfId="20268"/>
    <cellStyle name="40% - Accent4 2 4 9 7 2" xfId="38146"/>
    <cellStyle name="40% - Accent4 2 4 9 8" xfId="29197"/>
    <cellStyle name="40% - Accent4 2 4 9 9" xfId="47158"/>
    <cellStyle name="40% - Accent4 2 5" xfId="5988"/>
    <cellStyle name="40% - Accent4 2 5 10" xfId="10644"/>
    <cellStyle name="40% - Accent4 2 5 10 2" xfId="13072"/>
    <cellStyle name="40% - Accent4 2 5 10 2 2" xfId="23964"/>
    <cellStyle name="40% - Accent4 2 5 10 2 2 2" xfId="41842"/>
    <cellStyle name="40% - Accent4 2 5 10 2 3" xfId="32905"/>
    <cellStyle name="40% - Accent4 2 5 10 2 4" xfId="56468"/>
    <cellStyle name="40% - Accent4 2 5 10 3" xfId="15291"/>
    <cellStyle name="40% - Accent4 2 5 10 3 2" xfId="26183"/>
    <cellStyle name="40% - Accent4 2 5 10 3 2 2" xfId="44061"/>
    <cellStyle name="40% - Accent4 2 5 10 3 3" xfId="35124"/>
    <cellStyle name="40% - Accent4 2 5 10 4" xfId="17735"/>
    <cellStyle name="40% - Accent4 2 5 10 4 2" xfId="28402"/>
    <cellStyle name="40% - Accent4 2 5 10 4 2 2" xfId="46280"/>
    <cellStyle name="40% - Accent4 2 5 10 4 3" xfId="37343"/>
    <cellStyle name="40% - Accent4 2 5 10 5" xfId="21745"/>
    <cellStyle name="40% - Accent4 2 5 10 5 2" xfId="39623"/>
    <cellStyle name="40% - Accent4 2 5 10 6" xfId="30686"/>
    <cellStyle name="40% - Accent4 2 5 10 7" xfId="51134"/>
    <cellStyle name="40% - Accent4 2 5 11" xfId="9911"/>
    <cellStyle name="40% - Accent4 2 5 11 2" xfId="12339"/>
    <cellStyle name="40% - Accent4 2 5 11 2 2" xfId="23231"/>
    <cellStyle name="40% - Accent4 2 5 11 2 2 2" xfId="41109"/>
    <cellStyle name="40% - Accent4 2 5 11 2 3" xfId="32172"/>
    <cellStyle name="40% - Accent4 2 5 11 3" xfId="14558"/>
    <cellStyle name="40% - Accent4 2 5 11 3 2" xfId="25450"/>
    <cellStyle name="40% - Accent4 2 5 11 3 2 2" xfId="43328"/>
    <cellStyle name="40% - Accent4 2 5 11 3 3" xfId="34391"/>
    <cellStyle name="40% - Accent4 2 5 11 4" xfId="17002"/>
    <cellStyle name="40% - Accent4 2 5 11 4 2" xfId="27669"/>
    <cellStyle name="40% - Accent4 2 5 11 4 2 2" xfId="45547"/>
    <cellStyle name="40% - Accent4 2 5 11 4 3" xfId="36610"/>
    <cellStyle name="40% - Accent4 2 5 11 5" xfId="21012"/>
    <cellStyle name="40% - Accent4 2 5 11 5 2" xfId="38890"/>
    <cellStyle name="40% - Accent4 2 5 11 6" xfId="29953"/>
    <cellStyle name="40% - Accent4 2 5 11 7" xfId="54087"/>
    <cellStyle name="40% - Accent4 2 5 12" xfId="11389"/>
    <cellStyle name="40% - Accent4 2 5 12 2" xfId="22488"/>
    <cellStyle name="40% - Accent4 2 5 12 2 2" xfId="40366"/>
    <cellStyle name="40% - Accent4 2 5 12 3" xfId="31429"/>
    <cellStyle name="40% - Accent4 2 5 12 4" xfId="47977"/>
    <cellStyle name="40% - Accent4 2 5 13" xfId="13815"/>
    <cellStyle name="40% - Accent4 2 5 13 2" xfId="24707"/>
    <cellStyle name="40% - Accent4 2 5 13 2 2" xfId="42585"/>
    <cellStyle name="40% - Accent4 2 5 13 3" xfId="33648"/>
    <cellStyle name="40% - Accent4 2 5 14" xfId="16036"/>
    <cellStyle name="40% - Accent4 2 5 14 2" xfId="26926"/>
    <cellStyle name="40% - Accent4 2 5 14 2 2" xfId="44804"/>
    <cellStyle name="40% - Accent4 2 5 14 3" xfId="35867"/>
    <cellStyle name="40% - Accent4 2 5 15" xfId="20269"/>
    <cellStyle name="40% - Accent4 2 5 15 2" xfId="38147"/>
    <cellStyle name="40% - Accent4 2 5 16" xfId="29198"/>
    <cellStyle name="40% - Accent4 2 5 17" xfId="47159"/>
    <cellStyle name="40% - Accent4 2 5 2" xfId="5989"/>
    <cellStyle name="40% - Accent4 2 5 2 2" xfId="10645"/>
    <cellStyle name="40% - Accent4 2 5 2 2 2" xfId="13073"/>
    <cellStyle name="40% - Accent4 2 5 2 2 2 2" xfId="23965"/>
    <cellStyle name="40% - Accent4 2 5 2 2 2 2 2" xfId="41843"/>
    <cellStyle name="40% - Accent4 2 5 2 2 2 3" xfId="32906"/>
    <cellStyle name="40% - Accent4 2 5 2 2 2 4" xfId="56469"/>
    <cellStyle name="40% - Accent4 2 5 2 2 3" xfId="15292"/>
    <cellStyle name="40% - Accent4 2 5 2 2 3 2" xfId="26184"/>
    <cellStyle name="40% - Accent4 2 5 2 2 3 2 2" xfId="44062"/>
    <cellStyle name="40% - Accent4 2 5 2 2 3 3" xfId="35125"/>
    <cellStyle name="40% - Accent4 2 5 2 2 4" xfId="17736"/>
    <cellStyle name="40% - Accent4 2 5 2 2 4 2" xfId="28403"/>
    <cellStyle name="40% - Accent4 2 5 2 2 4 2 2" xfId="46281"/>
    <cellStyle name="40% - Accent4 2 5 2 2 4 3" xfId="37344"/>
    <cellStyle name="40% - Accent4 2 5 2 2 5" xfId="21746"/>
    <cellStyle name="40% - Accent4 2 5 2 2 5 2" xfId="39624"/>
    <cellStyle name="40% - Accent4 2 5 2 2 6" xfId="30687"/>
    <cellStyle name="40% - Accent4 2 5 2 2 7" xfId="51135"/>
    <cellStyle name="40% - Accent4 2 5 2 3" xfId="9912"/>
    <cellStyle name="40% - Accent4 2 5 2 3 2" xfId="12340"/>
    <cellStyle name="40% - Accent4 2 5 2 3 2 2" xfId="23232"/>
    <cellStyle name="40% - Accent4 2 5 2 3 2 2 2" xfId="41110"/>
    <cellStyle name="40% - Accent4 2 5 2 3 2 3" xfId="32173"/>
    <cellStyle name="40% - Accent4 2 5 2 3 3" xfId="14559"/>
    <cellStyle name="40% - Accent4 2 5 2 3 3 2" xfId="25451"/>
    <cellStyle name="40% - Accent4 2 5 2 3 3 2 2" xfId="43329"/>
    <cellStyle name="40% - Accent4 2 5 2 3 3 3" xfId="34392"/>
    <cellStyle name="40% - Accent4 2 5 2 3 4" xfId="17003"/>
    <cellStyle name="40% - Accent4 2 5 2 3 4 2" xfId="27670"/>
    <cellStyle name="40% - Accent4 2 5 2 3 4 2 2" xfId="45548"/>
    <cellStyle name="40% - Accent4 2 5 2 3 4 3" xfId="36611"/>
    <cellStyle name="40% - Accent4 2 5 2 3 5" xfId="21013"/>
    <cellStyle name="40% - Accent4 2 5 2 3 5 2" xfId="38891"/>
    <cellStyle name="40% - Accent4 2 5 2 3 6" xfId="29954"/>
    <cellStyle name="40% - Accent4 2 5 2 3 7" xfId="54088"/>
    <cellStyle name="40% - Accent4 2 5 2 4" xfId="11390"/>
    <cellStyle name="40% - Accent4 2 5 2 4 2" xfId="22489"/>
    <cellStyle name="40% - Accent4 2 5 2 4 2 2" xfId="40367"/>
    <cellStyle name="40% - Accent4 2 5 2 4 3" xfId="31430"/>
    <cellStyle name="40% - Accent4 2 5 2 4 4" xfId="47978"/>
    <cellStyle name="40% - Accent4 2 5 2 5" xfId="13816"/>
    <cellStyle name="40% - Accent4 2 5 2 5 2" xfId="24708"/>
    <cellStyle name="40% - Accent4 2 5 2 5 2 2" xfId="42586"/>
    <cellStyle name="40% - Accent4 2 5 2 5 3" xfId="33649"/>
    <cellStyle name="40% - Accent4 2 5 2 6" xfId="16037"/>
    <cellStyle name="40% - Accent4 2 5 2 6 2" xfId="26927"/>
    <cellStyle name="40% - Accent4 2 5 2 6 2 2" xfId="44805"/>
    <cellStyle name="40% - Accent4 2 5 2 6 3" xfId="35868"/>
    <cellStyle name="40% - Accent4 2 5 2 7" xfId="20270"/>
    <cellStyle name="40% - Accent4 2 5 2 7 2" xfId="38148"/>
    <cellStyle name="40% - Accent4 2 5 2 8" xfId="29199"/>
    <cellStyle name="40% - Accent4 2 5 2 9" xfId="47160"/>
    <cellStyle name="40% - Accent4 2 5 3" xfId="5990"/>
    <cellStyle name="40% - Accent4 2 5 3 2" xfId="10646"/>
    <cellStyle name="40% - Accent4 2 5 3 2 2" xfId="13074"/>
    <cellStyle name="40% - Accent4 2 5 3 2 2 2" xfId="23966"/>
    <cellStyle name="40% - Accent4 2 5 3 2 2 2 2" xfId="41844"/>
    <cellStyle name="40% - Accent4 2 5 3 2 2 3" xfId="32907"/>
    <cellStyle name="40% - Accent4 2 5 3 2 2 4" xfId="56470"/>
    <cellStyle name="40% - Accent4 2 5 3 2 3" xfId="15293"/>
    <cellStyle name="40% - Accent4 2 5 3 2 3 2" xfId="26185"/>
    <cellStyle name="40% - Accent4 2 5 3 2 3 2 2" xfId="44063"/>
    <cellStyle name="40% - Accent4 2 5 3 2 3 3" xfId="35126"/>
    <cellStyle name="40% - Accent4 2 5 3 2 4" xfId="17737"/>
    <cellStyle name="40% - Accent4 2 5 3 2 4 2" xfId="28404"/>
    <cellStyle name="40% - Accent4 2 5 3 2 4 2 2" xfId="46282"/>
    <cellStyle name="40% - Accent4 2 5 3 2 4 3" xfId="37345"/>
    <cellStyle name="40% - Accent4 2 5 3 2 5" xfId="21747"/>
    <cellStyle name="40% - Accent4 2 5 3 2 5 2" xfId="39625"/>
    <cellStyle name="40% - Accent4 2 5 3 2 6" xfId="30688"/>
    <cellStyle name="40% - Accent4 2 5 3 2 7" xfId="51136"/>
    <cellStyle name="40% - Accent4 2 5 3 3" xfId="9913"/>
    <cellStyle name="40% - Accent4 2 5 3 3 2" xfId="12341"/>
    <cellStyle name="40% - Accent4 2 5 3 3 2 2" xfId="23233"/>
    <cellStyle name="40% - Accent4 2 5 3 3 2 2 2" xfId="41111"/>
    <cellStyle name="40% - Accent4 2 5 3 3 2 3" xfId="32174"/>
    <cellStyle name="40% - Accent4 2 5 3 3 3" xfId="14560"/>
    <cellStyle name="40% - Accent4 2 5 3 3 3 2" xfId="25452"/>
    <cellStyle name="40% - Accent4 2 5 3 3 3 2 2" xfId="43330"/>
    <cellStyle name="40% - Accent4 2 5 3 3 3 3" xfId="34393"/>
    <cellStyle name="40% - Accent4 2 5 3 3 4" xfId="17004"/>
    <cellStyle name="40% - Accent4 2 5 3 3 4 2" xfId="27671"/>
    <cellStyle name="40% - Accent4 2 5 3 3 4 2 2" xfId="45549"/>
    <cellStyle name="40% - Accent4 2 5 3 3 4 3" xfId="36612"/>
    <cellStyle name="40% - Accent4 2 5 3 3 5" xfId="21014"/>
    <cellStyle name="40% - Accent4 2 5 3 3 5 2" xfId="38892"/>
    <cellStyle name="40% - Accent4 2 5 3 3 6" xfId="29955"/>
    <cellStyle name="40% - Accent4 2 5 3 3 7" xfId="54089"/>
    <cellStyle name="40% - Accent4 2 5 3 4" xfId="11391"/>
    <cellStyle name="40% - Accent4 2 5 3 4 2" xfId="22490"/>
    <cellStyle name="40% - Accent4 2 5 3 4 2 2" xfId="40368"/>
    <cellStyle name="40% - Accent4 2 5 3 4 3" xfId="31431"/>
    <cellStyle name="40% - Accent4 2 5 3 4 4" xfId="47979"/>
    <cellStyle name="40% - Accent4 2 5 3 5" xfId="13817"/>
    <cellStyle name="40% - Accent4 2 5 3 5 2" xfId="24709"/>
    <cellStyle name="40% - Accent4 2 5 3 5 2 2" xfId="42587"/>
    <cellStyle name="40% - Accent4 2 5 3 5 3" xfId="33650"/>
    <cellStyle name="40% - Accent4 2 5 3 6" xfId="16038"/>
    <cellStyle name="40% - Accent4 2 5 3 6 2" xfId="26928"/>
    <cellStyle name="40% - Accent4 2 5 3 6 2 2" xfId="44806"/>
    <cellStyle name="40% - Accent4 2 5 3 6 3" xfId="35869"/>
    <cellStyle name="40% - Accent4 2 5 3 7" xfId="20271"/>
    <cellStyle name="40% - Accent4 2 5 3 7 2" xfId="38149"/>
    <cellStyle name="40% - Accent4 2 5 3 8" xfId="29200"/>
    <cellStyle name="40% - Accent4 2 5 3 9" xfId="47161"/>
    <cellStyle name="40% - Accent4 2 5 4" xfId="5991"/>
    <cellStyle name="40% - Accent4 2 5 4 2" xfId="10647"/>
    <cellStyle name="40% - Accent4 2 5 4 2 2" xfId="13075"/>
    <cellStyle name="40% - Accent4 2 5 4 2 2 2" xfId="23967"/>
    <cellStyle name="40% - Accent4 2 5 4 2 2 2 2" xfId="41845"/>
    <cellStyle name="40% - Accent4 2 5 4 2 2 3" xfId="32908"/>
    <cellStyle name="40% - Accent4 2 5 4 2 2 4" xfId="56471"/>
    <cellStyle name="40% - Accent4 2 5 4 2 3" xfId="15294"/>
    <cellStyle name="40% - Accent4 2 5 4 2 3 2" xfId="26186"/>
    <cellStyle name="40% - Accent4 2 5 4 2 3 2 2" xfId="44064"/>
    <cellStyle name="40% - Accent4 2 5 4 2 3 3" xfId="35127"/>
    <cellStyle name="40% - Accent4 2 5 4 2 4" xfId="17738"/>
    <cellStyle name="40% - Accent4 2 5 4 2 4 2" xfId="28405"/>
    <cellStyle name="40% - Accent4 2 5 4 2 4 2 2" xfId="46283"/>
    <cellStyle name="40% - Accent4 2 5 4 2 4 3" xfId="37346"/>
    <cellStyle name="40% - Accent4 2 5 4 2 5" xfId="21748"/>
    <cellStyle name="40% - Accent4 2 5 4 2 5 2" xfId="39626"/>
    <cellStyle name="40% - Accent4 2 5 4 2 6" xfId="30689"/>
    <cellStyle name="40% - Accent4 2 5 4 2 7" xfId="51137"/>
    <cellStyle name="40% - Accent4 2 5 4 3" xfId="9914"/>
    <cellStyle name="40% - Accent4 2 5 4 3 2" xfId="12342"/>
    <cellStyle name="40% - Accent4 2 5 4 3 2 2" xfId="23234"/>
    <cellStyle name="40% - Accent4 2 5 4 3 2 2 2" xfId="41112"/>
    <cellStyle name="40% - Accent4 2 5 4 3 2 3" xfId="32175"/>
    <cellStyle name="40% - Accent4 2 5 4 3 3" xfId="14561"/>
    <cellStyle name="40% - Accent4 2 5 4 3 3 2" xfId="25453"/>
    <cellStyle name="40% - Accent4 2 5 4 3 3 2 2" xfId="43331"/>
    <cellStyle name="40% - Accent4 2 5 4 3 3 3" xfId="34394"/>
    <cellStyle name="40% - Accent4 2 5 4 3 4" xfId="17005"/>
    <cellStyle name="40% - Accent4 2 5 4 3 4 2" xfId="27672"/>
    <cellStyle name="40% - Accent4 2 5 4 3 4 2 2" xfId="45550"/>
    <cellStyle name="40% - Accent4 2 5 4 3 4 3" xfId="36613"/>
    <cellStyle name="40% - Accent4 2 5 4 3 5" xfId="21015"/>
    <cellStyle name="40% - Accent4 2 5 4 3 5 2" xfId="38893"/>
    <cellStyle name="40% - Accent4 2 5 4 3 6" xfId="29956"/>
    <cellStyle name="40% - Accent4 2 5 4 3 7" xfId="54090"/>
    <cellStyle name="40% - Accent4 2 5 4 4" xfId="11392"/>
    <cellStyle name="40% - Accent4 2 5 4 4 2" xfId="22491"/>
    <cellStyle name="40% - Accent4 2 5 4 4 2 2" xfId="40369"/>
    <cellStyle name="40% - Accent4 2 5 4 4 3" xfId="31432"/>
    <cellStyle name="40% - Accent4 2 5 4 4 4" xfId="47980"/>
    <cellStyle name="40% - Accent4 2 5 4 5" xfId="13818"/>
    <cellStyle name="40% - Accent4 2 5 4 5 2" xfId="24710"/>
    <cellStyle name="40% - Accent4 2 5 4 5 2 2" xfId="42588"/>
    <cellStyle name="40% - Accent4 2 5 4 5 3" xfId="33651"/>
    <cellStyle name="40% - Accent4 2 5 4 6" xfId="16039"/>
    <cellStyle name="40% - Accent4 2 5 4 6 2" xfId="26929"/>
    <cellStyle name="40% - Accent4 2 5 4 6 2 2" xfId="44807"/>
    <cellStyle name="40% - Accent4 2 5 4 6 3" xfId="35870"/>
    <cellStyle name="40% - Accent4 2 5 4 7" xfId="20272"/>
    <cellStyle name="40% - Accent4 2 5 4 7 2" xfId="38150"/>
    <cellStyle name="40% - Accent4 2 5 4 8" xfId="29201"/>
    <cellStyle name="40% - Accent4 2 5 4 9" xfId="47162"/>
    <cellStyle name="40% - Accent4 2 5 5" xfId="5992"/>
    <cellStyle name="40% - Accent4 2 5 5 2" xfId="10648"/>
    <cellStyle name="40% - Accent4 2 5 5 2 2" xfId="13076"/>
    <cellStyle name="40% - Accent4 2 5 5 2 2 2" xfId="23968"/>
    <cellStyle name="40% - Accent4 2 5 5 2 2 2 2" xfId="41846"/>
    <cellStyle name="40% - Accent4 2 5 5 2 2 3" xfId="32909"/>
    <cellStyle name="40% - Accent4 2 5 5 2 2 4" xfId="56472"/>
    <cellStyle name="40% - Accent4 2 5 5 2 3" xfId="15295"/>
    <cellStyle name="40% - Accent4 2 5 5 2 3 2" xfId="26187"/>
    <cellStyle name="40% - Accent4 2 5 5 2 3 2 2" xfId="44065"/>
    <cellStyle name="40% - Accent4 2 5 5 2 3 3" xfId="35128"/>
    <cellStyle name="40% - Accent4 2 5 5 2 4" xfId="17739"/>
    <cellStyle name="40% - Accent4 2 5 5 2 4 2" xfId="28406"/>
    <cellStyle name="40% - Accent4 2 5 5 2 4 2 2" xfId="46284"/>
    <cellStyle name="40% - Accent4 2 5 5 2 4 3" xfId="37347"/>
    <cellStyle name="40% - Accent4 2 5 5 2 5" xfId="21749"/>
    <cellStyle name="40% - Accent4 2 5 5 2 5 2" xfId="39627"/>
    <cellStyle name="40% - Accent4 2 5 5 2 6" xfId="30690"/>
    <cellStyle name="40% - Accent4 2 5 5 2 7" xfId="51138"/>
    <cellStyle name="40% - Accent4 2 5 5 3" xfId="9915"/>
    <cellStyle name="40% - Accent4 2 5 5 3 2" xfId="12343"/>
    <cellStyle name="40% - Accent4 2 5 5 3 2 2" xfId="23235"/>
    <cellStyle name="40% - Accent4 2 5 5 3 2 2 2" xfId="41113"/>
    <cellStyle name="40% - Accent4 2 5 5 3 2 3" xfId="32176"/>
    <cellStyle name="40% - Accent4 2 5 5 3 3" xfId="14562"/>
    <cellStyle name="40% - Accent4 2 5 5 3 3 2" xfId="25454"/>
    <cellStyle name="40% - Accent4 2 5 5 3 3 2 2" xfId="43332"/>
    <cellStyle name="40% - Accent4 2 5 5 3 3 3" xfId="34395"/>
    <cellStyle name="40% - Accent4 2 5 5 3 4" xfId="17006"/>
    <cellStyle name="40% - Accent4 2 5 5 3 4 2" xfId="27673"/>
    <cellStyle name="40% - Accent4 2 5 5 3 4 2 2" xfId="45551"/>
    <cellStyle name="40% - Accent4 2 5 5 3 4 3" xfId="36614"/>
    <cellStyle name="40% - Accent4 2 5 5 3 5" xfId="21016"/>
    <cellStyle name="40% - Accent4 2 5 5 3 5 2" xfId="38894"/>
    <cellStyle name="40% - Accent4 2 5 5 3 6" xfId="29957"/>
    <cellStyle name="40% - Accent4 2 5 5 3 7" xfId="54091"/>
    <cellStyle name="40% - Accent4 2 5 5 4" xfId="11393"/>
    <cellStyle name="40% - Accent4 2 5 5 4 2" xfId="22492"/>
    <cellStyle name="40% - Accent4 2 5 5 4 2 2" xfId="40370"/>
    <cellStyle name="40% - Accent4 2 5 5 4 3" xfId="31433"/>
    <cellStyle name="40% - Accent4 2 5 5 4 4" xfId="47981"/>
    <cellStyle name="40% - Accent4 2 5 5 5" xfId="13819"/>
    <cellStyle name="40% - Accent4 2 5 5 5 2" xfId="24711"/>
    <cellStyle name="40% - Accent4 2 5 5 5 2 2" xfId="42589"/>
    <cellStyle name="40% - Accent4 2 5 5 5 3" xfId="33652"/>
    <cellStyle name="40% - Accent4 2 5 5 6" xfId="16040"/>
    <cellStyle name="40% - Accent4 2 5 5 6 2" xfId="26930"/>
    <cellStyle name="40% - Accent4 2 5 5 6 2 2" xfId="44808"/>
    <cellStyle name="40% - Accent4 2 5 5 6 3" xfId="35871"/>
    <cellStyle name="40% - Accent4 2 5 5 7" xfId="20273"/>
    <cellStyle name="40% - Accent4 2 5 5 7 2" xfId="38151"/>
    <cellStyle name="40% - Accent4 2 5 5 8" xfId="29202"/>
    <cellStyle name="40% - Accent4 2 5 5 9" xfId="47163"/>
    <cellStyle name="40% - Accent4 2 5 6" xfId="5993"/>
    <cellStyle name="40% - Accent4 2 5 6 2" xfId="10649"/>
    <cellStyle name="40% - Accent4 2 5 6 2 2" xfId="13077"/>
    <cellStyle name="40% - Accent4 2 5 6 2 2 2" xfId="23969"/>
    <cellStyle name="40% - Accent4 2 5 6 2 2 2 2" xfId="41847"/>
    <cellStyle name="40% - Accent4 2 5 6 2 2 3" xfId="32910"/>
    <cellStyle name="40% - Accent4 2 5 6 2 2 4" xfId="56473"/>
    <cellStyle name="40% - Accent4 2 5 6 2 3" xfId="15296"/>
    <cellStyle name="40% - Accent4 2 5 6 2 3 2" xfId="26188"/>
    <cellStyle name="40% - Accent4 2 5 6 2 3 2 2" xfId="44066"/>
    <cellStyle name="40% - Accent4 2 5 6 2 3 3" xfId="35129"/>
    <cellStyle name="40% - Accent4 2 5 6 2 4" xfId="17740"/>
    <cellStyle name="40% - Accent4 2 5 6 2 4 2" xfId="28407"/>
    <cellStyle name="40% - Accent4 2 5 6 2 4 2 2" xfId="46285"/>
    <cellStyle name="40% - Accent4 2 5 6 2 4 3" xfId="37348"/>
    <cellStyle name="40% - Accent4 2 5 6 2 5" xfId="21750"/>
    <cellStyle name="40% - Accent4 2 5 6 2 5 2" xfId="39628"/>
    <cellStyle name="40% - Accent4 2 5 6 2 6" xfId="30691"/>
    <cellStyle name="40% - Accent4 2 5 6 2 7" xfId="51139"/>
    <cellStyle name="40% - Accent4 2 5 6 3" xfId="9916"/>
    <cellStyle name="40% - Accent4 2 5 6 3 2" xfId="12344"/>
    <cellStyle name="40% - Accent4 2 5 6 3 2 2" xfId="23236"/>
    <cellStyle name="40% - Accent4 2 5 6 3 2 2 2" xfId="41114"/>
    <cellStyle name="40% - Accent4 2 5 6 3 2 3" xfId="32177"/>
    <cellStyle name="40% - Accent4 2 5 6 3 3" xfId="14563"/>
    <cellStyle name="40% - Accent4 2 5 6 3 3 2" xfId="25455"/>
    <cellStyle name="40% - Accent4 2 5 6 3 3 2 2" xfId="43333"/>
    <cellStyle name="40% - Accent4 2 5 6 3 3 3" xfId="34396"/>
    <cellStyle name="40% - Accent4 2 5 6 3 4" xfId="17007"/>
    <cellStyle name="40% - Accent4 2 5 6 3 4 2" xfId="27674"/>
    <cellStyle name="40% - Accent4 2 5 6 3 4 2 2" xfId="45552"/>
    <cellStyle name="40% - Accent4 2 5 6 3 4 3" xfId="36615"/>
    <cellStyle name="40% - Accent4 2 5 6 3 5" xfId="21017"/>
    <cellStyle name="40% - Accent4 2 5 6 3 5 2" xfId="38895"/>
    <cellStyle name="40% - Accent4 2 5 6 3 6" xfId="29958"/>
    <cellStyle name="40% - Accent4 2 5 6 3 7" xfId="54092"/>
    <cellStyle name="40% - Accent4 2 5 6 4" xfId="11394"/>
    <cellStyle name="40% - Accent4 2 5 6 4 2" xfId="22493"/>
    <cellStyle name="40% - Accent4 2 5 6 4 2 2" xfId="40371"/>
    <cellStyle name="40% - Accent4 2 5 6 4 3" xfId="31434"/>
    <cellStyle name="40% - Accent4 2 5 6 4 4" xfId="47982"/>
    <cellStyle name="40% - Accent4 2 5 6 5" xfId="13820"/>
    <cellStyle name="40% - Accent4 2 5 6 5 2" xfId="24712"/>
    <cellStyle name="40% - Accent4 2 5 6 5 2 2" xfId="42590"/>
    <cellStyle name="40% - Accent4 2 5 6 5 3" xfId="33653"/>
    <cellStyle name="40% - Accent4 2 5 6 6" xfId="16041"/>
    <cellStyle name="40% - Accent4 2 5 6 6 2" xfId="26931"/>
    <cellStyle name="40% - Accent4 2 5 6 6 2 2" xfId="44809"/>
    <cellStyle name="40% - Accent4 2 5 6 6 3" xfId="35872"/>
    <cellStyle name="40% - Accent4 2 5 6 7" xfId="20274"/>
    <cellStyle name="40% - Accent4 2 5 6 7 2" xfId="38152"/>
    <cellStyle name="40% - Accent4 2 5 6 8" xfId="29203"/>
    <cellStyle name="40% - Accent4 2 5 6 9" xfId="47164"/>
    <cellStyle name="40% - Accent4 2 5 7" xfId="5994"/>
    <cellStyle name="40% - Accent4 2 5 7 2" xfId="10650"/>
    <cellStyle name="40% - Accent4 2 5 7 2 2" xfId="13078"/>
    <cellStyle name="40% - Accent4 2 5 7 2 2 2" xfId="23970"/>
    <cellStyle name="40% - Accent4 2 5 7 2 2 2 2" xfId="41848"/>
    <cellStyle name="40% - Accent4 2 5 7 2 2 3" xfId="32911"/>
    <cellStyle name="40% - Accent4 2 5 7 2 2 4" xfId="56474"/>
    <cellStyle name="40% - Accent4 2 5 7 2 3" xfId="15297"/>
    <cellStyle name="40% - Accent4 2 5 7 2 3 2" xfId="26189"/>
    <cellStyle name="40% - Accent4 2 5 7 2 3 2 2" xfId="44067"/>
    <cellStyle name="40% - Accent4 2 5 7 2 3 3" xfId="35130"/>
    <cellStyle name="40% - Accent4 2 5 7 2 4" xfId="17741"/>
    <cellStyle name="40% - Accent4 2 5 7 2 4 2" xfId="28408"/>
    <cellStyle name="40% - Accent4 2 5 7 2 4 2 2" xfId="46286"/>
    <cellStyle name="40% - Accent4 2 5 7 2 4 3" xfId="37349"/>
    <cellStyle name="40% - Accent4 2 5 7 2 5" xfId="21751"/>
    <cellStyle name="40% - Accent4 2 5 7 2 5 2" xfId="39629"/>
    <cellStyle name="40% - Accent4 2 5 7 2 6" xfId="30692"/>
    <cellStyle name="40% - Accent4 2 5 7 2 7" xfId="51140"/>
    <cellStyle name="40% - Accent4 2 5 7 3" xfId="9917"/>
    <cellStyle name="40% - Accent4 2 5 7 3 2" xfId="12345"/>
    <cellStyle name="40% - Accent4 2 5 7 3 2 2" xfId="23237"/>
    <cellStyle name="40% - Accent4 2 5 7 3 2 2 2" xfId="41115"/>
    <cellStyle name="40% - Accent4 2 5 7 3 2 3" xfId="32178"/>
    <cellStyle name="40% - Accent4 2 5 7 3 3" xfId="14564"/>
    <cellStyle name="40% - Accent4 2 5 7 3 3 2" xfId="25456"/>
    <cellStyle name="40% - Accent4 2 5 7 3 3 2 2" xfId="43334"/>
    <cellStyle name="40% - Accent4 2 5 7 3 3 3" xfId="34397"/>
    <cellStyle name="40% - Accent4 2 5 7 3 4" xfId="17008"/>
    <cellStyle name="40% - Accent4 2 5 7 3 4 2" xfId="27675"/>
    <cellStyle name="40% - Accent4 2 5 7 3 4 2 2" xfId="45553"/>
    <cellStyle name="40% - Accent4 2 5 7 3 4 3" xfId="36616"/>
    <cellStyle name="40% - Accent4 2 5 7 3 5" xfId="21018"/>
    <cellStyle name="40% - Accent4 2 5 7 3 5 2" xfId="38896"/>
    <cellStyle name="40% - Accent4 2 5 7 3 6" xfId="29959"/>
    <cellStyle name="40% - Accent4 2 5 7 3 7" xfId="54093"/>
    <cellStyle name="40% - Accent4 2 5 7 4" xfId="11395"/>
    <cellStyle name="40% - Accent4 2 5 7 4 2" xfId="22494"/>
    <cellStyle name="40% - Accent4 2 5 7 4 2 2" xfId="40372"/>
    <cellStyle name="40% - Accent4 2 5 7 4 3" xfId="31435"/>
    <cellStyle name="40% - Accent4 2 5 7 4 4" xfId="47983"/>
    <cellStyle name="40% - Accent4 2 5 7 5" xfId="13821"/>
    <cellStyle name="40% - Accent4 2 5 7 5 2" xfId="24713"/>
    <cellStyle name="40% - Accent4 2 5 7 5 2 2" xfId="42591"/>
    <cellStyle name="40% - Accent4 2 5 7 5 3" xfId="33654"/>
    <cellStyle name="40% - Accent4 2 5 7 6" xfId="16042"/>
    <cellStyle name="40% - Accent4 2 5 7 6 2" xfId="26932"/>
    <cellStyle name="40% - Accent4 2 5 7 6 2 2" xfId="44810"/>
    <cellStyle name="40% - Accent4 2 5 7 6 3" xfId="35873"/>
    <cellStyle name="40% - Accent4 2 5 7 7" xfId="20275"/>
    <cellStyle name="40% - Accent4 2 5 7 7 2" xfId="38153"/>
    <cellStyle name="40% - Accent4 2 5 7 8" xfId="29204"/>
    <cellStyle name="40% - Accent4 2 5 7 9" xfId="47165"/>
    <cellStyle name="40% - Accent4 2 5 8" xfId="5995"/>
    <cellStyle name="40% - Accent4 2 5 8 2" xfId="10651"/>
    <cellStyle name="40% - Accent4 2 5 8 2 2" xfId="13079"/>
    <cellStyle name="40% - Accent4 2 5 8 2 2 2" xfId="23971"/>
    <cellStyle name="40% - Accent4 2 5 8 2 2 2 2" xfId="41849"/>
    <cellStyle name="40% - Accent4 2 5 8 2 2 3" xfId="32912"/>
    <cellStyle name="40% - Accent4 2 5 8 2 2 4" xfId="56475"/>
    <cellStyle name="40% - Accent4 2 5 8 2 3" xfId="15298"/>
    <cellStyle name="40% - Accent4 2 5 8 2 3 2" xfId="26190"/>
    <cellStyle name="40% - Accent4 2 5 8 2 3 2 2" xfId="44068"/>
    <cellStyle name="40% - Accent4 2 5 8 2 3 3" xfId="35131"/>
    <cellStyle name="40% - Accent4 2 5 8 2 4" xfId="17742"/>
    <cellStyle name="40% - Accent4 2 5 8 2 4 2" xfId="28409"/>
    <cellStyle name="40% - Accent4 2 5 8 2 4 2 2" xfId="46287"/>
    <cellStyle name="40% - Accent4 2 5 8 2 4 3" xfId="37350"/>
    <cellStyle name="40% - Accent4 2 5 8 2 5" xfId="21752"/>
    <cellStyle name="40% - Accent4 2 5 8 2 5 2" xfId="39630"/>
    <cellStyle name="40% - Accent4 2 5 8 2 6" xfId="30693"/>
    <cellStyle name="40% - Accent4 2 5 8 2 7" xfId="51141"/>
    <cellStyle name="40% - Accent4 2 5 8 3" xfId="9918"/>
    <cellStyle name="40% - Accent4 2 5 8 3 2" xfId="12346"/>
    <cellStyle name="40% - Accent4 2 5 8 3 2 2" xfId="23238"/>
    <cellStyle name="40% - Accent4 2 5 8 3 2 2 2" xfId="41116"/>
    <cellStyle name="40% - Accent4 2 5 8 3 2 3" xfId="32179"/>
    <cellStyle name="40% - Accent4 2 5 8 3 3" xfId="14565"/>
    <cellStyle name="40% - Accent4 2 5 8 3 3 2" xfId="25457"/>
    <cellStyle name="40% - Accent4 2 5 8 3 3 2 2" xfId="43335"/>
    <cellStyle name="40% - Accent4 2 5 8 3 3 3" xfId="34398"/>
    <cellStyle name="40% - Accent4 2 5 8 3 4" xfId="17009"/>
    <cellStyle name="40% - Accent4 2 5 8 3 4 2" xfId="27676"/>
    <cellStyle name="40% - Accent4 2 5 8 3 4 2 2" xfId="45554"/>
    <cellStyle name="40% - Accent4 2 5 8 3 4 3" xfId="36617"/>
    <cellStyle name="40% - Accent4 2 5 8 3 5" xfId="21019"/>
    <cellStyle name="40% - Accent4 2 5 8 3 5 2" xfId="38897"/>
    <cellStyle name="40% - Accent4 2 5 8 3 6" xfId="29960"/>
    <cellStyle name="40% - Accent4 2 5 8 3 7" xfId="54094"/>
    <cellStyle name="40% - Accent4 2 5 8 4" xfId="11396"/>
    <cellStyle name="40% - Accent4 2 5 8 4 2" xfId="22495"/>
    <cellStyle name="40% - Accent4 2 5 8 4 2 2" xfId="40373"/>
    <cellStyle name="40% - Accent4 2 5 8 4 3" xfId="31436"/>
    <cellStyle name="40% - Accent4 2 5 8 4 4" xfId="47984"/>
    <cellStyle name="40% - Accent4 2 5 8 5" xfId="13822"/>
    <cellStyle name="40% - Accent4 2 5 8 5 2" xfId="24714"/>
    <cellStyle name="40% - Accent4 2 5 8 5 2 2" xfId="42592"/>
    <cellStyle name="40% - Accent4 2 5 8 5 3" xfId="33655"/>
    <cellStyle name="40% - Accent4 2 5 8 6" xfId="16043"/>
    <cellStyle name="40% - Accent4 2 5 8 6 2" xfId="26933"/>
    <cellStyle name="40% - Accent4 2 5 8 6 2 2" xfId="44811"/>
    <cellStyle name="40% - Accent4 2 5 8 6 3" xfId="35874"/>
    <cellStyle name="40% - Accent4 2 5 8 7" xfId="20276"/>
    <cellStyle name="40% - Accent4 2 5 8 7 2" xfId="38154"/>
    <cellStyle name="40% - Accent4 2 5 8 8" xfId="29205"/>
    <cellStyle name="40% - Accent4 2 5 8 9" xfId="47166"/>
    <cellStyle name="40% - Accent4 2 5 9" xfId="5996"/>
    <cellStyle name="40% - Accent4 2 5 9 2" xfId="10652"/>
    <cellStyle name="40% - Accent4 2 5 9 2 2" xfId="13080"/>
    <cellStyle name="40% - Accent4 2 5 9 2 2 2" xfId="23972"/>
    <cellStyle name="40% - Accent4 2 5 9 2 2 2 2" xfId="41850"/>
    <cellStyle name="40% - Accent4 2 5 9 2 2 3" xfId="32913"/>
    <cellStyle name="40% - Accent4 2 5 9 2 2 4" xfId="56476"/>
    <cellStyle name="40% - Accent4 2 5 9 2 3" xfId="15299"/>
    <cellStyle name="40% - Accent4 2 5 9 2 3 2" xfId="26191"/>
    <cellStyle name="40% - Accent4 2 5 9 2 3 2 2" xfId="44069"/>
    <cellStyle name="40% - Accent4 2 5 9 2 3 3" xfId="35132"/>
    <cellStyle name="40% - Accent4 2 5 9 2 4" xfId="17743"/>
    <cellStyle name="40% - Accent4 2 5 9 2 4 2" xfId="28410"/>
    <cellStyle name="40% - Accent4 2 5 9 2 4 2 2" xfId="46288"/>
    <cellStyle name="40% - Accent4 2 5 9 2 4 3" xfId="37351"/>
    <cellStyle name="40% - Accent4 2 5 9 2 5" xfId="21753"/>
    <cellStyle name="40% - Accent4 2 5 9 2 5 2" xfId="39631"/>
    <cellStyle name="40% - Accent4 2 5 9 2 6" xfId="30694"/>
    <cellStyle name="40% - Accent4 2 5 9 2 7" xfId="51142"/>
    <cellStyle name="40% - Accent4 2 5 9 3" xfId="9919"/>
    <cellStyle name="40% - Accent4 2 5 9 3 2" xfId="12347"/>
    <cellStyle name="40% - Accent4 2 5 9 3 2 2" xfId="23239"/>
    <cellStyle name="40% - Accent4 2 5 9 3 2 2 2" xfId="41117"/>
    <cellStyle name="40% - Accent4 2 5 9 3 2 3" xfId="32180"/>
    <cellStyle name="40% - Accent4 2 5 9 3 3" xfId="14566"/>
    <cellStyle name="40% - Accent4 2 5 9 3 3 2" xfId="25458"/>
    <cellStyle name="40% - Accent4 2 5 9 3 3 2 2" xfId="43336"/>
    <cellStyle name="40% - Accent4 2 5 9 3 3 3" xfId="34399"/>
    <cellStyle name="40% - Accent4 2 5 9 3 4" xfId="17010"/>
    <cellStyle name="40% - Accent4 2 5 9 3 4 2" xfId="27677"/>
    <cellStyle name="40% - Accent4 2 5 9 3 4 2 2" xfId="45555"/>
    <cellStyle name="40% - Accent4 2 5 9 3 4 3" xfId="36618"/>
    <cellStyle name="40% - Accent4 2 5 9 3 5" xfId="21020"/>
    <cellStyle name="40% - Accent4 2 5 9 3 5 2" xfId="38898"/>
    <cellStyle name="40% - Accent4 2 5 9 3 6" xfId="29961"/>
    <cellStyle name="40% - Accent4 2 5 9 3 7" xfId="54095"/>
    <cellStyle name="40% - Accent4 2 5 9 4" xfId="11397"/>
    <cellStyle name="40% - Accent4 2 5 9 4 2" xfId="22496"/>
    <cellStyle name="40% - Accent4 2 5 9 4 2 2" xfId="40374"/>
    <cellStyle name="40% - Accent4 2 5 9 4 3" xfId="31437"/>
    <cellStyle name="40% - Accent4 2 5 9 4 4" xfId="47985"/>
    <cellStyle name="40% - Accent4 2 5 9 5" xfId="13823"/>
    <cellStyle name="40% - Accent4 2 5 9 5 2" xfId="24715"/>
    <cellStyle name="40% - Accent4 2 5 9 5 2 2" xfId="42593"/>
    <cellStyle name="40% - Accent4 2 5 9 5 3" xfId="33656"/>
    <cellStyle name="40% - Accent4 2 5 9 6" xfId="16044"/>
    <cellStyle name="40% - Accent4 2 5 9 6 2" xfId="26934"/>
    <cellStyle name="40% - Accent4 2 5 9 6 2 2" xfId="44812"/>
    <cellStyle name="40% - Accent4 2 5 9 6 3" xfId="35875"/>
    <cellStyle name="40% - Accent4 2 5 9 7" xfId="20277"/>
    <cellStyle name="40% - Accent4 2 5 9 7 2" xfId="38155"/>
    <cellStyle name="40% - Accent4 2 5 9 8" xfId="29206"/>
    <cellStyle name="40% - Accent4 2 5 9 9" xfId="47167"/>
    <cellStyle name="40% - Accent4 2 6" xfId="5997"/>
    <cellStyle name="40% - Accent4 2 6 10" xfId="16045"/>
    <cellStyle name="40% - Accent4 2 6 10 2" xfId="26935"/>
    <cellStyle name="40% - Accent4 2 6 10 2 2" xfId="44813"/>
    <cellStyle name="40% - Accent4 2 6 10 3" xfId="35876"/>
    <cellStyle name="40% - Accent4 2 6 11" xfId="20278"/>
    <cellStyle name="40% - Accent4 2 6 11 2" xfId="38156"/>
    <cellStyle name="40% - Accent4 2 6 12" xfId="29207"/>
    <cellStyle name="40% - Accent4 2 6 13" xfId="47168"/>
    <cellStyle name="40% - Accent4 2 6 2" xfId="5998"/>
    <cellStyle name="40% - Accent4 2 6 2 2" xfId="10654"/>
    <cellStyle name="40% - Accent4 2 6 2 2 2" xfId="13082"/>
    <cellStyle name="40% - Accent4 2 6 2 2 2 2" xfId="23974"/>
    <cellStyle name="40% - Accent4 2 6 2 2 2 2 2" xfId="41852"/>
    <cellStyle name="40% - Accent4 2 6 2 2 2 3" xfId="32915"/>
    <cellStyle name="40% - Accent4 2 6 2 2 2 4" xfId="56478"/>
    <cellStyle name="40% - Accent4 2 6 2 2 3" xfId="15301"/>
    <cellStyle name="40% - Accent4 2 6 2 2 3 2" xfId="26193"/>
    <cellStyle name="40% - Accent4 2 6 2 2 3 2 2" xfId="44071"/>
    <cellStyle name="40% - Accent4 2 6 2 2 3 3" xfId="35134"/>
    <cellStyle name="40% - Accent4 2 6 2 2 4" xfId="17745"/>
    <cellStyle name="40% - Accent4 2 6 2 2 4 2" xfId="28412"/>
    <cellStyle name="40% - Accent4 2 6 2 2 4 2 2" xfId="46290"/>
    <cellStyle name="40% - Accent4 2 6 2 2 4 3" xfId="37353"/>
    <cellStyle name="40% - Accent4 2 6 2 2 5" xfId="21755"/>
    <cellStyle name="40% - Accent4 2 6 2 2 5 2" xfId="39633"/>
    <cellStyle name="40% - Accent4 2 6 2 2 6" xfId="30696"/>
    <cellStyle name="40% - Accent4 2 6 2 2 7" xfId="51144"/>
    <cellStyle name="40% - Accent4 2 6 2 3" xfId="9921"/>
    <cellStyle name="40% - Accent4 2 6 2 3 2" xfId="12349"/>
    <cellStyle name="40% - Accent4 2 6 2 3 2 2" xfId="23241"/>
    <cellStyle name="40% - Accent4 2 6 2 3 2 2 2" xfId="41119"/>
    <cellStyle name="40% - Accent4 2 6 2 3 2 3" xfId="32182"/>
    <cellStyle name="40% - Accent4 2 6 2 3 3" xfId="14568"/>
    <cellStyle name="40% - Accent4 2 6 2 3 3 2" xfId="25460"/>
    <cellStyle name="40% - Accent4 2 6 2 3 3 2 2" xfId="43338"/>
    <cellStyle name="40% - Accent4 2 6 2 3 3 3" xfId="34401"/>
    <cellStyle name="40% - Accent4 2 6 2 3 4" xfId="17012"/>
    <cellStyle name="40% - Accent4 2 6 2 3 4 2" xfId="27679"/>
    <cellStyle name="40% - Accent4 2 6 2 3 4 2 2" xfId="45557"/>
    <cellStyle name="40% - Accent4 2 6 2 3 4 3" xfId="36620"/>
    <cellStyle name="40% - Accent4 2 6 2 3 5" xfId="21022"/>
    <cellStyle name="40% - Accent4 2 6 2 3 5 2" xfId="38900"/>
    <cellStyle name="40% - Accent4 2 6 2 3 6" xfId="29963"/>
    <cellStyle name="40% - Accent4 2 6 2 3 7" xfId="54097"/>
    <cellStyle name="40% - Accent4 2 6 2 4" xfId="11399"/>
    <cellStyle name="40% - Accent4 2 6 2 4 2" xfId="22498"/>
    <cellStyle name="40% - Accent4 2 6 2 4 2 2" xfId="40376"/>
    <cellStyle name="40% - Accent4 2 6 2 4 3" xfId="31439"/>
    <cellStyle name="40% - Accent4 2 6 2 4 4" xfId="47987"/>
    <cellStyle name="40% - Accent4 2 6 2 5" xfId="13825"/>
    <cellStyle name="40% - Accent4 2 6 2 5 2" xfId="24717"/>
    <cellStyle name="40% - Accent4 2 6 2 5 2 2" xfId="42595"/>
    <cellStyle name="40% - Accent4 2 6 2 5 3" xfId="33658"/>
    <cellStyle name="40% - Accent4 2 6 2 6" xfId="16046"/>
    <cellStyle name="40% - Accent4 2 6 2 6 2" xfId="26936"/>
    <cellStyle name="40% - Accent4 2 6 2 6 2 2" xfId="44814"/>
    <cellStyle name="40% - Accent4 2 6 2 6 3" xfId="35877"/>
    <cellStyle name="40% - Accent4 2 6 2 7" xfId="20279"/>
    <cellStyle name="40% - Accent4 2 6 2 7 2" xfId="38157"/>
    <cellStyle name="40% - Accent4 2 6 2 8" xfId="29208"/>
    <cellStyle name="40% - Accent4 2 6 2 9" xfId="47169"/>
    <cellStyle name="40% - Accent4 2 6 3" xfId="5999"/>
    <cellStyle name="40% - Accent4 2 6 3 2" xfId="10655"/>
    <cellStyle name="40% - Accent4 2 6 3 2 2" xfId="13083"/>
    <cellStyle name="40% - Accent4 2 6 3 2 2 2" xfId="23975"/>
    <cellStyle name="40% - Accent4 2 6 3 2 2 2 2" xfId="41853"/>
    <cellStyle name="40% - Accent4 2 6 3 2 2 3" xfId="32916"/>
    <cellStyle name="40% - Accent4 2 6 3 2 2 4" xfId="56479"/>
    <cellStyle name="40% - Accent4 2 6 3 2 3" xfId="15302"/>
    <cellStyle name="40% - Accent4 2 6 3 2 3 2" xfId="26194"/>
    <cellStyle name="40% - Accent4 2 6 3 2 3 2 2" xfId="44072"/>
    <cellStyle name="40% - Accent4 2 6 3 2 3 3" xfId="35135"/>
    <cellStyle name="40% - Accent4 2 6 3 2 4" xfId="17746"/>
    <cellStyle name="40% - Accent4 2 6 3 2 4 2" xfId="28413"/>
    <cellStyle name="40% - Accent4 2 6 3 2 4 2 2" xfId="46291"/>
    <cellStyle name="40% - Accent4 2 6 3 2 4 3" xfId="37354"/>
    <cellStyle name="40% - Accent4 2 6 3 2 5" xfId="21756"/>
    <cellStyle name="40% - Accent4 2 6 3 2 5 2" xfId="39634"/>
    <cellStyle name="40% - Accent4 2 6 3 2 6" xfId="30697"/>
    <cellStyle name="40% - Accent4 2 6 3 2 7" xfId="51145"/>
    <cellStyle name="40% - Accent4 2 6 3 3" xfId="9922"/>
    <cellStyle name="40% - Accent4 2 6 3 3 2" xfId="12350"/>
    <cellStyle name="40% - Accent4 2 6 3 3 2 2" xfId="23242"/>
    <cellStyle name="40% - Accent4 2 6 3 3 2 2 2" xfId="41120"/>
    <cellStyle name="40% - Accent4 2 6 3 3 2 3" xfId="32183"/>
    <cellStyle name="40% - Accent4 2 6 3 3 3" xfId="14569"/>
    <cellStyle name="40% - Accent4 2 6 3 3 3 2" xfId="25461"/>
    <cellStyle name="40% - Accent4 2 6 3 3 3 2 2" xfId="43339"/>
    <cellStyle name="40% - Accent4 2 6 3 3 3 3" xfId="34402"/>
    <cellStyle name="40% - Accent4 2 6 3 3 4" xfId="17013"/>
    <cellStyle name="40% - Accent4 2 6 3 3 4 2" xfId="27680"/>
    <cellStyle name="40% - Accent4 2 6 3 3 4 2 2" xfId="45558"/>
    <cellStyle name="40% - Accent4 2 6 3 3 4 3" xfId="36621"/>
    <cellStyle name="40% - Accent4 2 6 3 3 5" xfId="21023"/>
    <cellStyle name="40% - Accent4 2 6 3 3 5 2" xfId="38901"/>
    <cellStyle name="40% - Accent4 2 6 3 3 6" xfId="29964"/>
    <cellStyle name="40% - Accent4 2 6 3 3 7" xfId="54098"/>
    <cellStyle name="40% - Accent4 2 6 3 4" xfId="11400"/>
    <cellStyle name="40% - Accent4 2 6 3 4 2" xfId="22499"/>
    <cellStyle name="40% - Accent4 2 6 3 4 2 2" xfId="40377"/>
    <cellStyle name="40% - Accent4 2 6 3 4 3" xfId="31440"/>
    <cellStyle name="40% - Accent4 2 6 3 4 4" xfId="47988"/>
    <cellStyle name="40% - Accent4 2 6 3 5" xfId="13826"/>
    <cellStyle name="40% - Accent4 2 6 3 5 2" xfId="24718"/>
    <cellStyle name="40% - Accent4 2 6 3 5 2 2" xfId="42596"/>
    <cellStyle name="40% - Accent4 2 6 3 5 3" xfId="33659"/>
    <cellStyle name="40% - Accent4 2 6 3 6" xfId="16047"/>
    <cellStyle name="40% - Accent4 2 6 3 6 2" xfId="26937"/>
    <cellStyle name="40% - Accent4 2 6 3 6 2 2" xfId="44815"/>
    <cellStyle name="40% - Accent4 2 6 3 6 3" xfId="35878"/>
    <cellStyle name="40% - Accent4 2 6 3 7" xfId="20280"/>
    <cellStyle name="40% - Accent4 2 6 3 7 2" xfId="38158"/>
    <cellStyle name="40% - Accent4 2 6 3 8" xfId="29209"/>
    <cellStyle name="40% - Accent4 2 6 3 9" xfId="47170"/>
    <cellStyle name="40% - Accent4 2 6 4" xfId="6000"/>
    <cellStyle name="40% - Accent4 2 6 4 2" xfId="10656"/>
    <cellStyle name="40% - Accent4 2 6 4 2 2" xfId="13084"/>
    <cellStyle name="40% - Accent4 2 6 4 2 2 2" xfId="23976"/>
    <cellStyle name="40% - Accent4 2 6 4 2 2 2 2" xfId="41854"/>
    <cellStyle name="40% - Accent4 2 6 4 2 2 3" xfId="32917"/>
    <cellStyle name="40% - Accent4 2 6 4 2 2 4" xfId="56480"/>
    <cellStyle name="40% - Accent4 2 6 4 2 3" xfId="15303"/>
    <cellStyle name="40% - Accent4 2 6 4 2 3 2" xfId="26195"/>
    <cellStyle name="40% - Accent4 2 6 4 2 3 2 2" xfId="44073"/>
    <cellStyle name="40% - Accent4 2 6 4 2 3 3" xfId="35136"/>
    <cellStyle name="40% - Accent4 2 6 4 2 4" xfId="17747"/>
    <cellStyle name="40% - Accent4 2 6 4 2 4 2" xfId="28414"/>
    <cellStyle name="40% - Accent4 2 6 4 2 4 2 2" xfId="46292"/>
    <cellStyle name="40% - Accent4 2 6 4 2 4 3" xfId="37355"/>
    <cellStyle name="40% - Accent4 2 6 4 2 5" xfId="21757"/>
    <cellStyle name="40% - Accent4 2 6 4 2 5 2" xfId="39635"/>
    <cellStyle name="40% - Accent4 2 6 4 2 6" xfId="30698"/>
    <cellStyle name="40% - Accent4 2 6 4 2 7" xfId="51146"/>
    <cellStyle name="40% - Accent4 2 6 4 3" xfId="9923"/>
    <cellStyle name="40% - Accent4 2 6 4 3 2" xfId="12351"/>
    <cellStyle name="40% - Accent4 2 6 4 3 2 2" xfId="23243"/>
    <cellStyle name="40% - Accent4 2 6 4 3 2 2 2" xfId="41121"/>
    <cellStyle name="40% - Accent4 2 6 4 3 2 3" xfId="32184"/>
    <cellStyle name="40% - Accent4 2 6 4 3 3" xfId="14570"/>
    <cellStyle name="40% - Accent4 2 6 4 3 3 2" xfId="25462"/>
    <cellStyle name="40% - Accent4 2 6 4 3 3 2 2" xfId="43340"/>
    <cellStyle name="40% - Accent4 2 6 4 3 3 3" xfId="34403"/>
    <cellStyle name="40% - Accent4 2 6 4 3 4" xfId="17014"/>
    <cellStyle name="40% - Accent4 2 6 4 3 4 2" xfId="27681"/>
    <cellStyle name="40% - Accent4 2 6 4 3 4 2 2" xfId="45559"/>
    <cellStyle name="40% - Accent4 2 6 4 3 4 3" xfId="36622"/>
    <cellStyle name="40% - Accent4 2 6 4 3 5" xfId="21024"/>
    <cellStyle name="40% - Accent4 2 6 4 3 5 2" xfId="38902"/>
    <cellStyle name="40% - Accent4 2 6 4 3 6" xfId="29965"/>
    <cellStyle name="40% - Accent4 2 6 4 3 7" xfId="54099"/>
    <cellStyle name="40% - Accent4 2 6 4 4" xfId="11401"/>
    <cellStyle name="40% - Accent4 2 6 4 4 2" xfId="22500"/>
    <cellStyle name="40% - Accent4 2 6 4 4 2 2" xfId="40378"/>
    <cellStyle name="40% - Accent4 2 6 4 4 3" xfId="31441"/>
    <cellStyle name="40% - Accent4 2 6 4 4 4" xfId="47989"/>
    <cellStyle name="40% - Accent4 2 6 4 5" xfId="13827"/>
    <cellStyle name="40% - Accent4 2 6 4 5 2" xfId="24719"/>
    <cellStyle name="40% - Accent4 2 6 4 5 2 2" xfId="42597"/>
    <cellStyle name="40% - Accent4 2 6 4 5 3" xfId="33660"/>
    <cellStyle name="40% - Accent4 2 6 4 6" xfId="16048"/>
    <cellStyle name="40% - Accent4 2 6 4 6 2" xfId="26938"/>
    <cellStyle name="40% - Accent4 2 6 4 6 2 2" xfId="44816"/>
    <cellStyle name="40% - Accent4 2 6 4 6 3" xfId="35879"/>
    <cellStyle name="40% - Accent4 2 6 4 7" xfId="20281"/>
    <cellStyle name="40% - Accent4 2 6 4 7 2" xfId="38159"/>
    <cellStyle name="40% - Accent4 2 6 4 8" xfId="29210"/>
    <cellStyle name="40% - Accent4 2 6 4 9" xfId="47171"/>
    <cellStyle name="40% - Accent4 2 6 5" xfId="6001"/>
    <cellStyle name="40% - Accent4 2 6 5 2" xfId="10657"/>
    <cellStyle name="40% - Accent4 2 6 5 2 2" xfId="13085"/>
    <cellStyle name="40% - Accent4 2 6 5 2 2 2" xfId="23977"/>
    <cellStyle name="40% - Accent4 2 6 5 2 2 2 2" xfId="41855"/>
    <cellStyle name="40% - Accent4 2 6 5 2 2 3" xfId="32918"/>
    <cellStyle name="40% - Accent4 2 6 5 2 2 4" xfId="56481"/>
    <cellStyle name="40% - Accent4 2 6 5 2 3" xfId="15304"/>
    <cellStyle name="40% - Accent4 2 6 5 2 3 2" xfId="26196"/>
    <cellStyle name="40% - Accent4 2 6 5 2 3 2 2" xfId="44074"/>
    <cellStyle name="40% - Accent4 2 6 5 2 3 3" xfId="35137"/>
    <cellStyle name="40% - Accent4 2 6 5 2 4" xfId="17748"/>
    <cellStyle name="40% - Accent4 2 6 5 2 4 2" xfId="28415"/>
    <cellStyle name="40% - Accent4 2 6 5 2 4 2 2" xfId="46293"/>
    <cellStyle name="40% - Accent4 2 6 5 2 4 3" xfId="37356"/>
    <cellStyle name="40% - Accent4 2 6 5 2 5" xfId="21758"/>
    <cellStyle name="40% - Accent4 2 6 5 2 5 2" xfId="39636"/>
    <cellStyle name="40% - Accent4 2 6 5 2 6" xfId="30699"/>
    <cellStyle name="40% - Accent4 2 6 5 2 7" xfId="51147"/>
    <cellStyle name="40% - Accent4 2 6 5 3" xfId="9924"/>
    <cellStyle name="40% - Accent4 2 6 5 3 2" xfId="12352"/>
    <cellStyle name="40% - Accent4 2 6 5 3 2 2" xfId="23244"/>
    <cellStyle name="40% - Accent4 2 6 5 3 2 2 2" xfId="41122"/>
    <cellStyle name="40% - Accent4 2 6 5 3 2 3" xfId="32185"/>
    <cellStyle name="40% - Accent4 2 6 5 3 3" xfId="14571"/>
    <cellStyle name="40% - Accent4 2 6 5 3 3 2" xfId="25463"/>
    <cellStyle name="40% - Accent4 2 6 5 3 3 2 2" xfId="43341"/>
    <cellStyle name="40% - Accent4 2 6 5 3 3 3" xfId="34404"/>
    <cellStyle name="40% - Accent4 2 6 5 3 4" xfId="17015"/>
    <cellStyle name="40% - Accent4 2 6 5 3 4 2" xfId="27682"/>
    <cellStyle name="40% - Accent4 2 6 5 3 4 2 2" xfId="45560"/>
    <cellStyle name="40% - Accent4 2 6 5 3 4 3" xfId="36623"/>
    <cellStyle name="40% - Accent4 2 6 5 3 5" xfId="21025"/>
    <cellStyle name="40% - Accent4 2 6 5 3 5 2" xfId="38903"/>
    <cellStyle name="40% - Accent4 2 6 5 3 6" xfId="29966"/>
    <cellStyle name="40% - Accent4 2 6 5 3 7" xfId="54100"/>
    <cellStyle name="40% - Accent4 2 6 5 4" xfId="11402"/>
    <cellStyle name="40% - Accent4 2 6 5 4 2" xfId="22501"/>
    <cellStyle name="40% - Accent4 2 6 5 4 2 2" xfId="40379"/>
    <cellStyle name="40% - Accent4 2 6 5 4 3" xfId="31442"/>
    <cellStyle name="40% - Accent4 2 6 5 4 4" xfId="47990"/>
    <cellStyle name="40% - Accent4 2 6 5 5" xfId="13828"/>
    <cellStyle name="40% - Accent4 2 6 5 5 2" xfId="24720"/>
    <cellStyle name="40% - Accent4 2 6 5 5 2 2" xfId="42598"/>
    <cellStyle name="40% - Accent4 2 6 5 5 3" xfId="33661"/>
    <cellStyle name="40% - Accent4 2 6 5 6" xfId="16049"/>
    <cellStyle name="40% - Accent4 2 6 5 6 2" xfId="26939"/>
    <cellStyle name="40% - Accent4 2 6 5 6 2 2" xfId="44817"/>
    <cellStyle name="40% - Accent4 2 6 5 6 3" xfId="35880"/>
    <cellStyle name="40% - Accent4 2 6 5 7" xfId="20282"/>
    <cellStyle name="40% - Accent4 2 6 5 7 2" xfId="38160"/>
    <cellStyle name="40% - Accent4 2 6 5 8" xfId="29211"/>
    <cellStyle name="40% - Accent4 2 6 5 9" xfId="47172"/>
    <cellStyle name="40% - Accent4 2 6 6" xfId="10653"/>
    <cellStyle name="40% - Accent4 2 6 6 2" xfId="13081"/>
    <cellStyle name="40% - Accent4 2 6 6 2 2" xfId="23973"/>
    <cellStyle name="40% - Accent4 2 6 6 2 2 2" xfId="41851"/>
    <cellStyle name="40% - Accent4 2 6 6 2 3" xfId="32914"/>
    <cellStyle name="40% - Accent4 2 6 6 2 4" xfId="56477"/>
    <cellStyle name="40% - Accent4 2 6 6 3" xfId="15300"/>
    <cellStyle name="40% - Accent4 2 6 6 3 2" xfId="26192"/>
    <cellStyle name="40% - Accent4 2 6 6 3 2 2" xfId="44070"/>
    <cellStyle name="40% - Accent4 2 6 6 3 3" xfId="35133"/>
    <cellStyle name="40% - Accent4 2 6 6 4" xfId="17744"/>
    <cellStyle name="40% - Accent4 2 6 6 4 2" xfId="28411"/>
    <cellStyle name="40% - Accent4 2 6 6 4 2 2" xfId="46289"/>
    <cellStyle name="40% - Accent4 2 6 6 4 3" xfId="37352"/>
    <cellStyle name="40% - Accent4 2 6 6 5" xfId="21754"/>
    <cellStyle name="40% - Accent4 2 6 6 5 2" xfId="39632"/>
    <cellStyle name="40% - Accent4 2 6 6 6" xfId="30695"/>
    <cellStyle name="40% - Accent4 2 6 6 7" xfId="51143"/>
    <cellStyle name="40% - Accent4 2 6 7" xfId="9920"/>
    <cellStyle name="40% - Accent4 2 6 7 2" xfId="12348"/>
    <cellStyle name="40% - Accent4 2 6 7 2 2" xfId="23240"/>
    <cellStyle name="40% - Accent4 2 6 7 2 2 2" xfId="41118"/>
    <cellStyle name="40% - Accent4 2 6 7 2 3" xfId="32181"/>
    <cellStyle name="40% - Accent4 2 6 7 3" xfId="14567"/>
    <cellStyle name="40% - Accent4 2 6 7 3 2" xfId="25459"/>
    <cellStyle name="40% - Accent4 2 6 7 3 2 2" xfId="43337"/>
    <cellStyle name="40% - Accent4 2 6 7 3 3" xfId="34400"/>
    <cellStyle name="40% - Accent4 2 6 7 4" xfId="17011"/>
    <cellStyle name="40% - Accent4 2 6 7 4 2" xfId="27678"/>
    <cellStyle name="40% - Accent4 2 6 7 4 2 2" xfId="45556"/>
    <cellStyle name="40% - Accent4 2 6 7 4 3" xfId="36619"/>
    <cellStyle name="40% - Accent4 2 6 7 5" xfId="21021"/>
    <cellStyle name="40% - Accent4 2 6 7 5 2" xfId="38899"/>
    <cellStyle name="40% - Accent4 2 6 7 6" xfId="29962"/>
    <cellStyle name="40% - Accent4 2 6 7 7" xfId="54096"/>
    <cellStyle name="40% - Accent4 2 6 8" xfId="11398"/>
    <cellStyle name="40% - Accent4 2 6 8 2" xfId="22497"/>
    <cellStyle name="40% - Accent4 2 6 8 2 2" xfId="40375"/>
    <cellStyle name="40% - Accent4 2 6 8 3" xfId="31438"/>
    <cellStyle name="40% - Accent4 2 6 8 4" xfId="47986"/>
    <cellStyle name="40% - Accent4 2 6 9" xfId="13824"/>
    <cellStyle name="40% - Accent4 2 6 9 2" xfId="24716"/>
    <cellStyle name="40% - Accent4 2 6 9 2 2" xfId="42594"/>
    <cellStyle name="40% - Accent4 2 6 9 3" xfId="33657"/>
    <cellStyle name="40% - Accent4 2 7" xfId="6002"/>
    <cellStyle name="40% - Accent4 2 7 2" xfId="10658"/>
    <cellStyle name="40% - Accent4 2 7 2 2" xfId="13086"/>
    <cellStyle name="40% - Accent4 2 7 2 2 2" xfId="23978"/>
    <cellStyle name="40% - Accent4 2 7 2 2 2 2" xfId="41856"/>
    <cellStyle name="40% - Accent4 2 7 2 2 3" xfId="32919"/>
    <cellStyle name="40% - Accent4 2 7 2 2 4" xfId="56482"/>
    <cellStyle name="40% - Accent4 2 7 2 3" xfId="15305"/>
    <cellStyle name="40% - Accent4 2 7 2 3 2" xfId="26197"/>
    <cellStyle name="40% - Accent4 2 7 2 3 2 2" xfId="44075"/>
    <cellStyle name="40% - Accent4 2 7 2 3 3" xfId="35138"/>
    <cellStyle name="40% - Accent4 2 7 2 4" xfId="17749"/>
    <cellStyle name="40% - Accent4 2 7 2 4 2" xfId="28416"/>
    <cellStyle name="40% - Accent4 2 7 2 4 2 2" xfId="46294"/>
    <cellStyle name="40% - Accent4 2 7 2 4 3" xfId="37357"/>
    <cellStyle name="40% - Accent4 2 7 2 5" xfId="21759"/>
    <cellStyle name="40% - Accent4 2 7 2 5 2" xfId="39637"/>
    <cellStyle name="40% - Accent4 2 7 2 6" xfId="30700"/>
    <cellStyle name="40% - Accent4 2 7 2 7" xfId="51148"/>
    <cellStyle name="40% - Accent4 2 7 3" xfId="9925"/>
    <cellStyle name="40% - Accent4 2 7 3 2" xfId="12353"/>
    <cellStyle name="40% - Accent4 2 7 3 2 2" xfId="23245"/>
    <cellStyle name="40% - Accent4 2 7 3 2 2 2" xfId="41123"/>
    <cellStyle name="40% - Accent4 2 7 3 2 3" xfId="32186"/>
    <cellStyle name="40% - Accent4 2 7 3 3" xfId="14572"/>
    <cellStyle name="40% - Accent4 2 7 3 3 2" xfId="25464"/>
    <cellStyle name="40% - Accent4 2 7 3 3 2 2" xfId="43342"/>
    <cellStyle name="40% - Accent4 2 7 3 3 3" xfId="34405"/>
    <cellStyle name="40% - Accent4 2 7 3 4" xfId="17016"/>
    <cellStyle name="40% - Accent4 2 7 3 4 2" xfId="27683"/>
    <cellStyle name="40% - Accent4 2 7 3 4 2 2" xfId="45561"/>
    <cellStyle name="40% - Accent4 2 7 3 4 3" xfId="36624"/>
    <cellStyle name="40% - Accent4 2 7 3 5" xfId="21026"/>
    <cellStyle name="40% - Accent4 2 7 3 5 2" xfId="38904"/>
    <cellStyle name="40% - Accent4 2 7 3 6" xfId="29967"/>
    <cellStyle name="40% - Accent4 2 7 3 7" xfId="54101"/>
    <cellStyle name="40% - Accent4 2 7 4" xfId="11403"/>
    <cellStyle name="40% - Accent4 2 7 4 2" xfId="22502"/>
    <cellStyle name="40% - Accent4 2 7 4 2 2" xfId="40380"/>
    <cellStyle name="40% - Accent4 2 7 4 3" xfId="31443"/>
    <cellStyle name="40% - Accent4 2 7 4 4" xfId="47991"/>
    <cellStyle name="40% - Accent4 2 7 5" xfId="13829"/>
    <cellStyle name="40% - Accent4 2 7 5 2" xfId="24721"/>
    <cellStyle name="40% - Accent4 2 7 5 2 2" xfId="42599"/>
    <cellStyle name="40% - Accent4 2 7 5 3" xfId="33662"/>
    <cellStyle name="40% - Accent4 2 7 6" xfId="16050"/>
    <cellStyle name="40% - Accent4 2 7 6 2" xfId="26940"/>
    <cellStyle name="40% - Accent4 2 7 6 2 2" xfId="44818"/>
    <cellStyle name="40% - Accent4 2 7 6 3" xfId="35881"/>
    <cellStyle name="40% - Accent4 2 7 7" xfId="20283"/>
    <cellStyle name="40% - Accent4 2 7 7 2" xfId="38161"/>
    <cellStyle name="40% - Accent4 2 7 8" xfId="29212"/>
    <cellStyle name="40% - Accent4 2 7 9" xfId="47173"/>
    <cellStyle name="40% - Accent4 2 8" xfId="6003"/>
    <cellStyle name="40% - Accent4 2 8 2" xfId="10659"/>
    <cellStyle name="40% - Accent4 2 8 2 2" xfId="13087"/>
    <cellStyle name="40% - Accent4 2 8 2 2 2" xfId="23979"/>
    <cellStyle name="40% - Accent4 2 8 2 2 2 2" xfId="41857"/>
    <cellStyle name="40% - Accent4 2 8 2 2 3" xfId="32920"/>
    <cellStyle name="40% - Accent4 2 8 2 2 4" xfId="56483"/>
    <cellStyle name="40% - Accent4 2 8 2 3" xfId="15306"/>
    <cellStyle name="40% - Accent4 2 8 2 3 2" xfId="26198"/>
    <cellStyle name="40% - Accent4 2 8 2 3 2 2" xfId="44076"/>
    <cellStyle name="40% - Accent4 2 8 2 3 3" xfId="35139"/>
    <cellStyle name="40% - Accent4 2 8 2 4" xfId="17750"/>
    <cellStyle name="40% - Accent4 2 8 2 4 2" xfId="28417"/>
    <cellStyle name="40% - Accent4 2 8 2 4 2 2" xfId="46295"/>
    <cellStyle name="40% - Accent4 2 8 2 4 3" xfId="37358"/>
    <cellStyle name="40% - Accent4 2 8 2 5" xfId="21760"/>
    <cellStyle name="40% - Accent4 2 8 2 5 2" xfId="39638"/>
    <cellStyle name="40% - Accent4 2 8 2 6" xfId="30701"/>
    <cellStyle name="40% - Accent4 2 8 2 7" xfId="51149"/>
    <cellStyle name="40% - Accent4 2 8 3" xfId="9926"/>
    <cellStyle name="40% - Accent4 2 8 3 2" xfId="12354"/>
    <cellStyle name="40% - Accent4 2 8 3 2 2" xfId="23246"/>
    <cellStyle name="40% - Accent4 2 8 3 2 2 2" xfId="41124"/>
    <cellStyle name="40% - Accent4 2 8 3 2 3" xfId="32187"/>
    <cellStyle name="40% - Accent4 2 8 3 3" xfId="14573"/>
    <cellStyle name="40% - Accent4 2 8 3 3 2" xfId="25465"/>
    <cellStyle name="40% - Accent4 2 8 3 3 2 2" xfId="43343"/>
    <cellStyle name="40% - Accent4 2 8 3 3 3" xfId="34406"/>
    <cellStyle name="40% - Accent4 2 8 3 4" xfId="17017"/>
    <cellStyle name="40% - Accent4 2 8 3 4 2" xfId="27684"/>
    <cellStyle name="40% - Accent4 2 8 3 4 2 2" xfId="45562"/>
    <cellStyle name="40% - Accent4 2 8 3 4 3" xfId="36625"/>
    <cellStyle name="40% - Accent4 2 8 3 5" xfId="21027"/>
    <cellStyle name="40% - Accent4 2 8 3 5 2" xfId="38905"/>
    <cellStyle name="40% - Accent4 2 8 3 6" xfId="29968"/>
    <cellStyle name="40% - Accent4 2 8 3 7" xfId="54102"/>
    <cellStyle name="40% - Accent4 2 8 4" xfId="11404"/>
    <cellStyle name="40% - Accent4 2 8 4 2" xfId="22503"/>
    <cellStyle name="40% - Accent4 2 8 4 2 2" xfId="40381"/>
    <cellStyle name="40% - Accent4 2 8 4 3" xfId="31444"/>
    <cellStyle name="40% - Accent4 2 8 4 4" xfId="47992"/>
    <cellStyle name="40% - Accent4 2 8 5" xfId="13830"/>
    <cellStyle name="40% - Accent4 2 8 5 2" xfId="24722"/>
    <cellStyle name="40% - Accent4 2 8 5 2 2" xfId="42600"/>
    <cellStyle name="40% - Accent4 2 8 5 3" xfId="33663"/>
    <cellStyle name="40% - Accent4 2 8 6" xfId="16051"/>
    <cellStyle name="40% - Accent4 2 8 6 2" xfId="26941"/>
    <cellStyle name="40% - Accent4 2 8 6 2 2" xfId="44819"/>
    <cellStyle name="40% - Accent4 2 8 6 3" xfId="35882"/>
    <cellStyle name="40% - Accent4 2 8 7" xfId="20284"/>
    <cellStyle name="40% - Accent4 2 8 7 2" xfId="38162"/>
    <cellStyle name="40% - Accent4 2 8 8" xfId="29213"/>
    <cellStyle name="40% - Accent4 2 8 9" xfId="47174"/>
    <cellStyle name="40% - Accent4 2 9" xfId="6004"/>
    <cellStyle name="40% - Accent4 2 9 2" xfId="10660"/>
    <cellStyle name="40% - Accent4 2 9 2 2" xfId="13088"/>
    <cellStyle name="40% - Accent4 2 9 2 2 2" xfId="23980"/>
    <cellStyle name="40% - Accent4 2 9 2 2 2 2" xfId="41858"/>
    <cellStyle name="40% - Accent4 2 9 2 2 3" xfId="32921"/>
    <cellStyle name="40% - Accent4 2 9 2 2 4" xfId="56484"/>
    <cellStyle name="40% - Accent4 2 9 2 3" xfId="15307"/>
    <cellStyle name="40% - Accent4 2 9 2 3 2" xfId="26199"/>
    <cellStyle name="40% - Accent4 2 9 2 3 2 2" xfId="44077"/>
    <cellStyle name="40% - Accent4 2 9 2 3 3" xfId="35140"/>
    <cellStyle name="40% - Accent4 2 9 2 4" xfId="17751"/>
    <cellStyle name="40% - Accent4 2 9 2 4 2" xfId="28418"/>
    <cellStyle name="40% - Accent4 2 9 2 4 2 2" xfId="46296"/>
    <cellStyle name="40% - Accent4 2 9 2 4 3" xfId="37359"/>
    <cellStyle name="40% - Accent4 2 9 2 5" xfId="21761"/>
    <cellStyle name="40% - Accent4 2 9 2 5 2" xfId="39639"/>
    <cellStyle name="40% - Accent4 2 9 2 6" xfId="30702"/>
    <cellStyle name="40% - Accent4 2 9 2 7" xfId="51150"/>
    <cellStyle name="40% - Accent4 2 9 3" xfId="9927"/>
    <cellStyle name="40% - Accent4 2 9 3 2" xfId="12355"/>
    <cellStyle name="40% - Accent4 2 9 3 2 2" xfId="23247"/>
    <cellStyle name="40% - Accent4 2 9 3 2 2 2" xfId="41125"/>
    <cellStyle name="40% - Accent4 2 9 3 2 3" xfId="32188"/>
    <cellStyle name="40% - Accent4 2 9 3 3" xfId="14574"/>
    <cellStyle name="40% - Accent4 2 9 3 3 2" xfId="25466"/>
    <cellStyle name="40% - Accent4 2 9 3 3 2 2" xfId="43344"/>
    <cellStyle name="40% - Accent4 2 9 3 3 3" xfId="34407"/>
    <cellStyle name="40% - Accent4 2 9 3 4" xfId="17018"/>
    <cellStyle name="40% - Accent4 2 9 3 4 2" xfId="27685"/>
    <cellStyle name="40% - Accent4 2 9 3 4 2 2" xfId="45563"/>
    <cellStyle name="40% - Accent4 2 9 3 4 3" xfId="36626"/>
    <cellStyle name="40% - Accent4 2 9 3 5" xfId="21028"/>
    <cellStyle name="40% - Accent4 2 9 3 5 2" xfId="38906"/>
    <cellStyle name="40% - Accent4 2 9 3 6" xfId="29969"/>
    <cellStyle name="40% - Accent4 2 9 3 7" xfId="54103"/>
    <cellStyle name="40% - Accent4 2 9 4" xfId="11405"/>
    <cellStyle name="40% - Accent4 2 9 4 2" xfId="22504"/>
    <cellStyle name="40% - Accent4 2 9 4 2 2" xfId="40382"/>
    <cellStyle name="40% - Accent4 2 9 4 3" xfId="31445"/>
    <cellStyle name="40% - Accent4 2 9 4 4" xfId="47993"/>
    <cellStyle name="40% - Accent4 2 9 5" xfId="13831"/>
    <cellStyle name="40% - Accent4 2 9 5 2" xfId="24723"/>
    <cellStyle name="40% - Accent4 2 9 5 2 2" xfId="42601"/>
    <cellStyle name="40% - Accent4 2 9 5 3" xfId="33664"/>
    <cellStyle name="40% - Accent4 2 9 6" xfId="16052"/>
    <cellStyle name="40% - Accent4 2 9 6 2" xfId="26942"/>
    <cellStyle name="40% - Accent4 2 9 6 2 2" xfId="44820"/>
    <cellStyle name="40% - Accent4 2 9 6 3" xfId="35883"/>
    <cellStyle name="40% - Accent4 2 9 7" xfId="20285"/>
    <cellStyle name="40% - Accent4 2 9 7 2" xfId="38163"/>
    <cellStyle name="40% - Accent4 2 9 8" xfId="29214"/>
    <cellStyle name="40% - Accent4 2 9 9" xfId="47175"/>
    <cellStyle name="40% - Accent4 20" xfId="6005"/>
    <cellStyle name="40% - Accent4 21" xfId="6006"/>
    <cellStyle name="40% - Accent4 22" xfId="6007"/>
    <cellStyle name="40% - Accent4 23" xfId="6008"/>
    <cellStyle name="40% - Accent4 24" xfId="6009"/>
    <cellStyle name="40% - Accent4 25" xfId="6010"/>
    <cellStyle name="40% - Accent4 26" xfId="6011"/>
    <cellStyle name="40% - Accent4 27" xfId="28617"/>
    <cellStyle name="40% - Accent4 27 2" xfId="46496"/>
    <cellStyle name="40% - Accent4 27 3" xfId="56700"/>
    <cellStyle name="40% - Accent4 28" xfId="28639"/>
    <cellStyle name="40% - Accent4 29" xfId="47382"/>
    <cellStyle name="40% - Accent4 3" xfId="278"/>
    <cellStyle name="40% - Accent4 3 10" xfId="6013"/>
    <cellStyle name="40% - Accent4 3 11" xfId="56702"/>
    <cellStyle name="40% - Accent4 3 12" xfId="6012"/>
    <cellStyle name="40% - Accent4 3 2" xfId="6014"/>
    <cellStyle name="40% - Accent4 3 2 2" xfId="10661"/>
    <cellStyle name="40% - Accent4 3 2 2 2" xfId="13089"/>
    <cellStyle name="40% - Accent4 3 2 2 2 2" xfId="23981"/>
    <cellStyle name="40% - Accent4 3 2 2 2 2 2" xfId="41859"/>
    <cellStyle name="40% - Accent4 3 2 2 2 3" xfId="32922"/>
    <cellStyle name="40% - Accent4 3 2 2 2 4" xfId="56485"/>
    <cellStyle name="40% - Accent4 3 2 2 3" xfId="15308"/>
    <cellStyle name="40% - Accent4 3 2 2 3 2" xfId="26200"/>
    <cellStyle name="40% - Accent4 3 2 2 3 2 2" xfId="44078"/>
    <cellStyle name="40% - Accent4 3 2 2 3 3" xfId="35141"/>
    <cellStyle name="40% - Accent4 3 2 2 4" xfId="17752"/>
    <cellStyle name="40% - Accent4 3 2 2 4 2" xfId="28419"/>
    <cellStyle name="40% - Accent4 3 2 2 4 2 2" xfId="46297"/>
    <cellStyle name="40% - Accent4 3 2 2 4 3" xfId="37360"/>
    <cellStyle name="40% - Accent4 3 2 2 5" xfId="21762"/>
    <cellStyle name="40% - Accent4 3 2 2 5 2" xfId="39640"/>
    <cellStyle name="40% - Accent4 3 2 2 6" xfId="30703"/>
    <cellStyle name="40% - Accent4 3 2 2 7" xfId="51151"/>
    <cellStyle name="40% - Accent4 3 2 3" xfId="9928"/>
    <cellStyle name="40% - Accent4 3 2 3 2" xfId="12356"/>
    <cellStyle name="40% - Accent4 3 2 3 2 2" xfId="23248"/>
    <cellStyle name="40% - Accent4 3 2 3 2 2 2" xfId="41126"/>
    <cellStyle name="40% - Accent4 3 2 3 2 3" xfId="32189"/>
    <cellStyle name="40% - Accent4 3 2 3 3" xfId="14575"/>
    <cellStyle name="40% - Accent4 3 2 3 3 2" xfId="25467"/>
    <cellStyle name="40% - Accent4 3 2 3 3 2 2" xfId="43345"/>
    <cellStyle name="40% - Accent4 3 2 3 3 3" xfId="34408"/>
    <cellStyle name="40% - Accent4 3 2 3 4" xfId="17019"/>
    <cellStyle name="40% - Accent4 3 2 3 4 2" xfId="27686"/>
    <cellStyle name="40% - Accent4 3 2 3 4 2 2" xfId="45564"/>
    <cellStyle name="40% - Accent4 3 2 3 4 3" xfId="36627"/>
    <cellStyle name="40% - Accent4 3 2 3 5" xfId="21029"/>
    <cellStyle name="40% - Accent4 3 2 3 5 2" xfId="38907"/>
    <cellStyle name="40% - Accent4 3 2 3 6" xfId="29970"/>
    <cellStyle name="40% - Accent4 3 2 3 7" xfId="54104"/>
    <cellStyle name="40% - Accent4 3 2 4" xfId="11406"/>
    <cellStyle name="40% - Accent4 3 2 4 2" xfId="22505"/>
    <cellStyle name="40% - Accent4 3 2 4 2 2" xfId="40383"/>
    <cellStyle name="40% - Accent4 3 2 4 3" xfId="31446"/>
    <cellStyle name="40% - Accent4 3 2 4 4" xfId="47994"/>
    <cellStyle name="40% - Accent4 3 2 5" xfId="13832"/>
    <cellStyle name="40% - Accent4 3 2 5 2" xfId="24724"/>
    <cellStyle name="40% - Accent4 3 2 5 2 2" xfId="42602"/>
    <cellStyle name="40% - Accent4 3 2 5 3" xfId="33665"/>
    <cellStyle name="40% - Accent4 3 2 6" xfId="16053"/>
    <cellStyle name="40% - Accent4 3 2 6 2" xfId="26943"/>
    <cellStyle name="40% - Accent4 3 2 6 2 2" xfId="44821"/>
    <cellStyle name="40% - Accent4 3 2 6 3" xfId="35884"/>
    <cellStyle name="40% - Accent4 3 2 7" xfId="20286"/>
    <cellStyle name="40% - Accent4 3 2 7 2" xfId="38164"/>
    <cellStyle name="40% - Accent4 3 2 8" xfId="29215"/>
    <cellStyle name="40% - Accent4 3 2 9" xfId="47176"/>
    <cellStyle name="40% - Accent4 3 3" xfId="6015"/>
    <cellStyle name="40% - Accent4 3 3 2" xfId="10662"/>
    <cellStyle name="40% - Accent4 3 3 2 2" xfId="13090"/>
    <cellStyle name="40% - Accent4 3 3 2 2 2" xfId="23982"/>
    <cellStyle name="40% - Accent4 3 3 2 2 2 2" xfId="41860"/>
    <cellStyle name="40% - Accent4 3 3 2 2 3" xfId="32923"/>
    <cellStyle name="40% - Accent4 3 3 2 2 4" xfId="56486"/>
    <cellStyle name="40% - Accent4 3 3 2 3" xfId="15309"/>
    <cellStyle name="40% - Accent4 3 3 2 3 2" xfId="26201"/>
    <cellStyle name="40% - Accent4 3 3 2 3 2 2" xfId="44079"/>
    <cellStyle name="40% - Accent4 3 3 2 3 3" xfId="35142"/>
    <cellStyle name="40% - Accent4 3 3 2 4" xfId="17753"/>
    <cellStyle name="40% - Accent4 3 3 2 4 2" xfId="28420"/>
    <cellStyle name="40% - Accent4 3 3 2 4 2 2" xfId="46298"/>
    <cellStyle name="40% - Accent4 3 3 2 4 3" xfId="37361"/>
    <cellStyle name="40% - Accent4 3 3 2 5" xfId="21763"/>
    <cellStyle name="40% - Accent4 3 3 2 5 2" xfId="39641"/>
    <cellStyle name="40% - Accent4 3 3 2 6" xfId="30704"/>
    <cellStyle name="40% - Accent4 3 3 2 7" xfId="51152"/>
    <cellStyle name="40% - Accent4 3 3 3" xfId="9929"/>
    <cellStyle name="40% - Accent4 3 3 3 2" xfId="12357"/>
    <cellStyle name="40% - Accent4 3 3 3 2 2" xfId="23249"/>
    <cellStyle name="40% - Accent4 3 3 3 2 2 2" xfId="41127"/>
    <cellStyle name="40% - Accent4 3 3 3 2 3" xfId="32190"/>
    <cellStyle name="40% - Accent4 3 3 3 3" xfId="14576"/>
    <cellStyle name="40% - Accent4 3 3 3 3 2" xfId="25468"/>
    <cellStyle name="40% - Accent4 3 3 3 3 2 2" xfId="43346"/>
    <cellStyle name="40% - Accent4 3 3 3 3 3" xfId="34409"/>
    <cellStyle name="40% - Accent4 3 3 3 4" xfId="17020"/>
    <cellStyle name="40% - Accent4 3 3 3 4 2" xfId="27687"/>
    <cellStyle name="40% - Accent4 3 3 3 4 2 2" xfId="45565"/>
    <cellStyle name="40% - Accent4 3 3 3 4 3" xfId="36628"/>
    <cellStyle name="40% - Accent4 3 3 3 5" xfId="21030"/>
    <cellStyle name="40% - Accent4 3 3 3 5 2" xfId="38908"/>
    <cellStyle name="40% - Accent4 3 3 3 6" xfId="29971"/>
    <cellStyle name="40% - Accent4 3 3 3 7" xfId="54105"/>
    <cellStyle name="40% - Accent4 3 3 4" xfId="11407"/>
    <cellStyle name="40% - Accent4 3 3 4 2" xfId="22506"/>
    <cellStyle name="40% - Accent4 3 3 4 2 2" xfId="40384"/>
    <cellStyle name="40% - Accent4 3 3 4 3" xfId="31447"/>
    <cellStyle name="40% - Accent4 3 3 4 4" xfId="47995"/>
    <cellStyle name="40% - Accent4 3 3 5" xfId="13833"/>
    <cellStyle name="40% - Accent4 3 3 5 2" xfId="24725"/>
    <cellStyle name="40% - Accent4 3 3 5 2 2" xfId="42603"/>
    <cellStyle name="40% - Accent4 3 3 5 3" xfId="33666"/>
    <cellStyle name="40% - Accent4 3 3 6" xfId="16054"/>
    <cellStyle name="40% - Accent4 3 3 6 2" xfId="26944"/>
    <cellStyle name="40% - Accent4 3 3 6 2 2" xfId="44822"/>
    <cellStyle name="40% - Accent4 3 3 6 3" xfId="35885"/>
    <cellStyle name="40% - Accent4 3 3 7" xfId="20287"/>
    <cellStyle name="40% - Accent4 3 3 7 2" xfId="38165"/>
    <cellStyle name="40% - Accent4 3 3 8" xfId="29216"/>
    <cellStyle name="40% - Accent4 3 3 9" xfId="47177"/>
    <cellStyle name="40% - Accent4 3 4" xfId="6016"/>
    <cellStyle name="40% - Accent4 3 4 2" xfId="10663"/>
    <cellStyle name="40% - Accent4 3 4 2 2" xfId="13091"/>
    <cellStyle name="40% - Accent4 3 4 2 2 2" xfId="23983"/>
    <cellStyle name="40% - Accent4 3 4 2 2 2 2" xfId="41861"/>
    <cellStyle name="40% - Accent4 3 4 2 2 3" xfId="32924"/>
    <cellStyle name="40% - Accent4 3 4 2 2 4" xfId="56487"/>
    <cellStyle name="40% - Accent4 3 4 2 3" xfId="15310"/>
    <cellStyle name="40% - Accent4 3 4 2 3 2" xfId="26202"/>
    <cellStyle name="40% - Accent4 3 4 2 3 2 2" xfId="44080"/>
    <cellStyle name="40% - Accent4 3 4 2 3 3" xfId="35143"/>
    <cellStyle name="40% - Accent4 3 4 2 4" xfId="17754"/>
    <cellStyle name="40% - Accent4 3 4 2 4 2" xfId="28421"/>
    <cellStyle name="40% - Accent4 3 4 2 4 2 2" xfId="46299"/>
    <cellStyle name="40% - Accent4 3 4 2 4 3" xfId="37362"/>
    <cellStyle name="40% - Accent4 3 4 2 5" xfId="21764"/>
    <cellStyle name="40% - Accent4 3 4 2 5 2" xfId="39642"/>
    <cellStyle name="40% - Accent4 3 4 2 6" xfId="30705"/>
    <cellStyle name="40% - Accent4 3 4 2 7" xfId="51153"/>
    <cellStyle name="40% - Accent4 3 4 3" xfId="9930"/>
    <cellStyle name="40% - Accent4 3 4 3 2" xfId="12358"/>
    <cellStyle name="40% - Accent4 3 4 3 2 2" xfId="23250"/>
    <cellStyle name="40% - Accent4 3 4 3 2 2 2" xfId="41128"/>
    <cellStyle name="40% - Accent4 3 4 3 2 3" xfId="32191"/>
    <cellStyle name="40% - Accent4 3 4 3 3" xfId="14577"/>
    <cellStyle name="40% - Accent4 3 4 3 3 2" xfId="25469"/>
    <cellStyle name="40% - Accent4 3 4 3 3 2 2" xfId="43347"/>
    <cellStyle name="40% - Accent4 3 4 3 3 3" xfId="34410"/>
    <cellStyle name="40% - Accent4 3 4 3 4" xfId="17021"/>
    <cellStyle name="40% - Accent4 3 4 3 4 2" xfId="27688"/>
    <cellStyle name="40% - Accent4 3 4 3 4 2 2" xfId="45566"/>
    <cellStyle name="40% - Accent4 3 4 3 4 3" xfId="36629"/>
    <cellStyle name="40% - Accent4 3 4 3 5" xfId="21031"/>
    <cellStyle name="40% - Accent4 3 4 3 5 2" xfId="38909"/>
    <cellStyle name="40% - Accent4 3 4 3 6" xfId="29972"/>
    <cellStyle name="40% - Accent4 3 4 3 7" xfId="54106"/>
    <cellStyle name="40% - Accent4 3 4 4" xfId="11408"/>
    <cellStyle name="40% - Accent4 3 4 4 2" xfId="22507"/>
    <cellStyle name="40% - Accent4 3 4 4 2 2" xfId="40385"/>
    <cellStyle name="40% - Accent4 3 4 4 3" xfId="31448"/>
    <cellStyle name="40% - Accent4 3 4 4 4" xfId="47996"/>
    <cellStyle name="40% - Accent4 3 4 5" xfId="13834"/>
    <cellStyle name="40% - Accent4 3 4 5 2" xfId="24726"/>
    <cellStyle name="40% - Accent4 3 4 5 2 2" xfId="42604"/>
    <cellStyle name="40% - Accent4 3 4 5 3" xfId="33667"/>
    <cellStyle name="40% - Accent4 3 4 6" xfId="16055"/>
    <cellStyle name="40% - Accent4 3 4 6 2" xfId="26945"/>
    <cellStyle name="40% - Accent4 3 4 6 2 2" xfId="44823"/>
    <cellStyle name="40% - Accent4 3 4 6 3" xfId="35886"/>
    <cellStyle name="40% - Accent4 3 4 7" xfId="20288"/>
    <cellStyle name="40% - Accent4 3 4 7 2" xfId="38166"/>
    <cellStyle name="40% - Accent4 3 4 8" xfId="29217"/>
    <cellStyle name="40% - Accent4 3 4 9" xfId="47178"/>
    <cellStyle name="40% - Accent4 3 5" xfId="6017"/>
    <cellStyle name="40% - Accent4 3 5 2" xfId="10664"/>
    <cellStyle name="40% - Accent4 3 5 2 2" xfId="13092"/>
    <cellStyle name="40% - Accent4 3 5 2 2 2" xfId="23984"/>
    <cellStyle name="40% - Accent4 3 5 2 2 2 2" xfId="41862"/>
    <cellStyle name="40% - Accent4 3 5 2 2 3" xfId="32925"/>
    <cellStyle name="40% - Accent4 3 5 2 2 4" xfId="56488"/>
    <cellStyle name="40% - Accent4 3 5 2 3" xfId="15311"/>
    <cellStyle name="40% - Accent4 3 5 2 3 2" xfId="26203"/>
    <cellStyle name="40% - Accent4 3 5 2 3 2 2" xfId="44081"/>
    <cellStyle name="40% - Accent4 3 5 2 3 3" xfId="35144"/>
    <cellStyle name="40% - Accent4 3 5 2 4" xfId="17755"/>
    <cellStyle name="40% - Accent4 3 5 2 4 2" xfId="28422"/>
    <cellStyle name="40% - Accent4 3 5 2 4 2 2" xfId="46300"/>
    <cellStyle name="40% - Accent4 3 5 2 4 3" xfId="37363"/>
    <cellStyle name="40% - Accent4 3 5 2 5" xfId="21765"/>
    <cellStyle name="40% - Accent4 3 5 2 5 2" xfId="39643"/>
    <cellStyle name="40% - Accent4 3 5 2 6" xfId="30706"/>
    <cellStyle name="40% - Accent4 3 5 2 7" xfId="51154"/>
    <cellStyle name="40% - Accent4 3 5 3" xfId="9931"/>
    <cellStyle name="40% - Accent4 3 5 3 2" xfId="12359"/>
    <cellStyle name="40% - Accent4 3 5 3 2 2" xfId="23251"/>
    <cellStyle name="40% - Accent4 3 5 3 2 2 2" xfId="41129"/>
    <cellStyle name="40% - Accent4 3 5 3 2 3" xfId="32192"/>
    <cellStyle name="40% - Accent4 3 5 3 3" xfId="14578"/>
    <cellStyle name="40% - Accent4 3 5 3 3 2" xfId="25470"/>
    <cellStyle name="40% - Accent4 3 5 3 3 2 2" xfId="43348"/>
    <cellStyle name="40% - Accent4 3 5 3 3 3" xfId="34411"/>
    <cellStyle name="40% - Accent4 3 5 3 4" xfId="17022"/>
    <cellStyle name="40% - Accent4 3 5 3 4 2" xfId="27689"/>
    <cellStyle name="40% - Accent4 3 5 3 4 2 2" xfId="45567"/>
    <cellStyle name="40% - Accent4 3 5 3 4 3" xfId="36630"/>
    <cellStyle name="40% - Accent4 3 5 3 5" xfId="21032"/>
    <cellStyle name="40% - Accent4 3 5 3 5 2" xfId="38910"/>
    <cellStyle name="40% - Accent4 3 5 3 6" xfId="29973"/>
    <cellStyle name="40% - Accent4 3 5 3 7" xfId="54107"/>
    <cellStyle name="40% - Accent4 3 5 4" xfId="11409"/>
    <cellStyle name="40% - Accent4 3 5 4 2" xfId="22508"/>
    <cellStyle name="40% - Accent4 3 5 4 2 2" xfId="40386"/>
    <cellStyle name="40% - Accent4 3 5 4 3" xfId="31449"/>
    <cellStyle name="40% - Accent4 3 5 4 4" xfId="47997"/>
    <cellStyle name="40% - Accent4 3 5 5" xfId="13835"/>
    <cellStyle name="40% - Accent4 3 5 5 2" xfId="24727"/>
    <cellStyle name="40% - Accent4 3 5 5 2 2" xfId="42605"/>
    <cellStyle name="40% - Accent4 3 5 5 3" xfId="33668"/>
    <cellStyle name="40% - Accent4 3 5 6" xfId="16056"/>
    <cellStyle name="40% - Accent4 3 5 6 2" xfId="26946"/>
    <cellStyle name="40% - Accent4 3 5 6 2 2" xfId="44824"/>
    <cellStyle name="40% - Accent4 3 5 6 3" xfId="35887"/>
    <cellStyle name="40% - Accent4 3 5 7" xfId="20289"/>
    <cellStyle name="40% - Accent4 3 5 7 2" xfId="38167"/>
    <cellStyle name="40% - Accent4 3 5 8" xfId="29218"/>
    <cellStyle name="40% - Accent4 3 5 9" xfId="47179"/>
    <cellStyle name="40% - Accent4 3 6" xfId="6018"/>
    <cellStyle name="40% - Accent4 3 7" xfId="6019"/>
    <cellStyle name="40% - Accent4 3 8" xfId="6020"/>
    <cellStyle name="40% - Accent4 3 9" xfId="6021"/>
    <cellStyle name="40% - Accent4 4" xfId="6022"/>
    <cellStyle name="40% - Accent4 4 2" xfId="6023"/>
    <cellStyle name="40% - Accent4 4 3" xfId="6024"/>
    <cellStyle name="40% - Accent4 4 4" xfId="6025"/>
    <cellStyle name="40% - Accent4 4 5" xfId="6026"/>
    <cellStyle name="40% - Accent4 4 6" xfId="6027"/>
    <cellStyle name="40% - Accent4 5" xfId="6028"/>
    <cellStyle name="40% - Accent4 5 2" xfId="6029"/>
    <cellStyle name="40% - Accent4 5 3" xfId="6030"/>
    <cellStyle name="40% - Accent4 5 4" xfId="6031"/>
    <cellStyle name="40% - Accent4 5 5" xfId="6032"/>
    <cellStyle name="40% - Accent4 5 6" xfId="6033"/>
    <cellStyle name="40% - Accent4 6" xfId="6034"/>
    <cellStyle name="40% - Accent4 6 2" xfId="6035"/>
    <cellStyle name="40% - Accent4 6 3" xfId="6036"/>
    <cellStyle name="40% - Accent4 6 4" xfId="6037"/>
    <cellStyle name="40% - Accent4 6 5" xfId="6038"/>
    <cellStyle name="40% - Accent4 6 6" xfId="6039"/>
    <cellStyle name="40% - Accent4 7" xfId="6040"/>
    <cellStyle name="40% - Accent4 7 10" xfId="13836"/>
    <cellStyle name="40% - Accent4 7 10 2" xfId="24728"/>
    <cellStyle name="40% - Accent4 7 10 2 2" xfId="42606"/>
    <cellStyle name="40% - Accent4 7 10 3" xfId="33669"/>
    <cellStyle name="40% - Accent4 7 11" xfId="16057"/>
    <cellStyle name="40% - Accent4 7 11 2" xfId="26947"/>
    <cellStyle name="40% - Accent4 7 11 2 2" xfId="44825"/>
    <cellStyle name="40% - Accent4 7 11 3" xfId="35888"/>
    <cellStyle name="40% - Accent4 7 12" xfId="20290"/>
    <cellStyle name="40% - Accent4 7 12 2" xfId="38168"/>
    <cellStyle name="40% - Accent4 7 13" xfId="29219"/>
    <cellStyle name="40% - Accent4 7 14" xfId="47180"/>
    <cellStyle name="40% - Accent4 7 2" xfId="6041"/>
    <cellStyle name="40% - Accent4 7 3" xfId="6042"/>
    <cellStyle name="40% - Accent4 7 4" xfId="6043"/>
    <cellStyle name="40% - Accent4 7 5" xfId="6044"/>
    <cellStyle name="40% - Accent4 7 6" xfId="6045"/>
    <cellStyle name="40% - Accent4 7 7" xfId="10665"/>
    <cellStyle name="40% - Accent4 7 7 2" xfId="13093"/>
    <cellStyle name="40% - Accent4 7 7 2 2" xfId="23985"/>
    <cellStyle name="40% - Accent4 7 7 2 2 2" xfId="41863"/>
    <cellStyle name="40% - Accent4 7 7 2 3" xfId="32926"/>
    <cellStyle name="40% - Accent4 7 7 2 4" xfId="56489"/>
    <cellStyle name="40% - Accent4 7 7 3" xfId="15312"/>
    <cellStyle name="40% - Accent4 7 7 3 2" xfId="26204"/>
    <cellStyle name="40% - Accent4 7 7 3 2 2" xfId="44082"/>
    <cellStyle name="40% - Accent4 7 7 3 3" xfId="35145"/>
    <cellStyle name="40% - Accent4 7 7 4" xfId="17756"/>
    <cellStyle name="40% - Accent4 7 7 4 2" xfId="28423"/>
    <cellStyle name="40% - Accent4 7 7 4 2 2" xfId="46301"/>
    <cellStyle name="40% - Accent4 7 7 4 3" xfId="37364"/>
    <cellStyle name="40% - Accent4 7 7 5" xfId="21766"/>
    <cellStyle name="40% - Accent4 7 7 5 2" xfId="39644"/>
    <cellStyle name="40% - Accent4 7 7 6" xfId="30707"/>
    <cellStyle name="40% - Accent4 7 7 7" xfId="51155"/>
    <cellStyle name="40% - Accent4 7 8" xfId="9932"/>
    <cellStyle name="40% - Accent4 7 8 2" xfId="12360"/>
    <cellStyle name="40% - Accent4 7 8 2 2" xfId="23252"/>
    <cellStyle name="40% - Accent4 7 8 2 2 2" xfId="41130"/>
    <cellStyle name="40% - Accent4 7 8 2 3" xfId="32193"/>
    <cellStyle name="40% - Accent4 7 8 3" xfId="14579"/>
    <cellStyle name="40% - Accent4 7 8 3 2" xfId="25471"/>
    <cellStyle name="40% - Accent4 7 8 3 2 2" xfId="43349"/>
    <cellStyle name="40% - Accent4 7 8 3 3" xfId="34412"/>
    <cellStyle name="40% - Accent4 7 8 4" xfId="17023"/>
    <cellStyle name="40% - Accent4 7 8 4 2" xfId="27690"/>
    <cellStyle name="40% - Accent4 7 8 4 2 2" xfId="45568"/>
    <cellStyle name="40% - Accent4 7 8 4 3" xfId="36631"/>
    <cellStyle name="40% - Accent4 7 8 5" xfId="21033"/>
    <cellStyle name="40% - Accent4 7 8 5 2" xfId="38911"/>
    <cellStyle name="40% - Accent4 7 8 6" xfId="29974"/>
    <cellStyle name="40% - Accent4 7 8 7" xfId="54108"/>
    <cellStyle name="40% - Accent4 7 9" xfId="11410"/>
    <cellStyle name="40% - Accent4 7 9 2" xfId="22509"/>
    <cellStyle name="40% - Accent4 7 9 2 2" xfId="40387"/>
    <cellStyle name="40% - Accent4 7 9 3" xfId="31450"/>
    <cellStyle name="40% - Accent4 7 9 4" xfId="47998"/>
    <cellStyle name="40% - Accent4 8" xfId="6046"/>
    <cellStyle name="40% - Accent4 8 2" xfId="6047"/>
    <cellStyle name="40% - Accent4 8 3" xfId="6048"/>
    <cellStyle name="40% - Accent4 8 4" xfId="6049"/>
    <cellStyle name="40% - Accent4 8 5" xfId="6050"/>
    <cellStyle name="40% - Accent4 8 6" xfId="6051"/>
    <cellStyle name="40% - Accent4 9" xfId="6052"/>
    <cellStyle name="40% - Accent4 9 2" xfId="6053"/>
    <cellStyle name="40% - Accent4 9 3" xfId="6054"/>
    <cellStyle name="40% - Accent4 9 4" xfId="6055"/>
    <cellStyle name="40% - Accent4 9 5" xfId="6056"/>
    <cellStyle name="40% - Accent5" xfId="30" builtinId="47" customBuiltin="1"/>
    <cellStyle name="40% - Accent5 10" xfId="6057"/>
    <cellStyle name="40% - Accent5 11" xfId="6058"/>
    <cellStyle name="40% - Accent5 12" xfId="6059"/>
    <cellStyle name="40% - Accent5 13" xfId="6060"/>
    <cellStyle name="40% - Accent5 14" xfId="6061"/>
    <cellStyle name="40% - Accent5 15" xfId="6062"/>
    <cellStyle name="40% - Accent5 16" xfId="6063"/>
    <cellStyle name="40% - Accent5 17" xfId="28619"/>
    <cellStyle name="40% - Accent5 17 2" xfId="46498"/>
    <cellStyle name="40% - Accent5 17 3" xfId="56703"/>
    <cellStyle name="40% - Accent5 18" xfId="28640"/>
    <cellStyle name="40% - Accent5 19" xfId="47383"/>
    <cellStyle name="40% - Accent5 2" xfId="52"/>
    <cellStyle name="40% - Accent5 2 10" xfId="6065"/>
    <cellStyle name="40% - Accent5 2 10 2" xfId="10666"/>
    <cellStyle name="40% - Accent5 2 10 2 2" xfId="13094"/>
    <cellStyle name="40% - Accent5 2 10 2 2 2" xfId="23986"/>
    <cellStyle name="40% - Accent5 2 10 2 2 2 2" xfId="41864"/>
    <cellStyle name="40% - Accent5 2 10 2 2 3" xfId="32927"/>
    <cellStyle name="40% - Accent5 2 10 2 2 4" xfId="56490"/>
    <cellStyle name="40% - Accent5 2 10 2 3" xfId="15313"/>
    <cellStyle name="40% - Accent5 2 10 2 3 2" xfId="26205"/>
    <cellStyle name="40% - Accent5 2 10 2 3 2 2" xfId="44083"/>
    <cellStyle name="40% - Accent5 2 10 2 3 3" xfId="35146"/>
    <cellStyle name="40% - Accent5 2 10 2 4" xfId="17757"/>
    <cellStyle name="40% - Accent5 2 10 2 4 2" xfId="28424"/>
    <cellStyle name="40% - Accent5 2 10 2 4 2 2" xfId="46302"/>
    <cellStyle name="40% - Accent5 2 10 2 4 3" xfId="37365"/>
    <cellStyle name="40% - Accent5 2 10 2 5" xfId="21767"/>
    <cellStyle name="40% - Accent5 2 10 2 5 2" xfId="39645"/>
    <cellStyle name="40% - Accent5 2 10 2 6" xfId="30708"/>
    <cellStyle name="40% - Accent5 2 10 2 7" xfId="51156"/>
    <cellStyle name="40% - Accent5 2 10 3" xfId="9933"/>
    <cellStyle name="40% - Accent5 2 10 3 2" xfId="12361"/>
    <cellStyle name="40% - Accent5 2 10 3 2 2" xfId="23253"/>
    <cellStyle name="40% - Accent5 2 10 3 2 2 2" xfId="41131"/>
    <cellStyle name="40% - Accent5 2 10 3 2 3" xfId="32194"/>
    <cellStyle name="40% - Accent5 2 10 3 3" xfId="14580"/>
    <cellStyle name="40% - Accent5 2 10 3 3 2" xfId="25472"/>
    <cellStyle name="40% - Accent5 2 10 3 3 2 2" xfId="43350"/>
    <cellStyle name="40% - Accent5 2 10 3 3 3" xfId="34413"/>
    <cellStyle name="40% - Accent5 2 10 3 4" xfId="17024"/>
    <cellStyle name="40% - Accent5 2 10 3 4 2" xfId="27691"/>
    <cellStyle name="40% - Accent5 2 10 3 4 2 2" xfId="45569"/>
    <cellStyle name="40% - Accent5 2 10 3 4 3" xfId="36632"/>
    <cellStyle name="40% - Accent5 2 10 3 5" xfId="21034"/>
    <cellStyle name="40% - Accent5 2 10 3 5 2" xfId="38912"/>
    <cellStyle name="40% - Accent5 2 10 3 6" xfId="29975"/>
    <cellStyle name="40% - Accent5 2 10 3 7" xfId="54109"/>
    <cellStyle name="40% - Accent5 2 10 4" xfId="11411"/>
    <cellStyle name="40% - Accent5 2 10 4 2" xfId="22510"/>
    <cellStyle name="40% - Accent5 2 10 4 2 2" xfId="40388"/>
    <cellStyle name="40% - Accent5 2 10 4 3" xfId="31451"/>
    <cellStyle name="40% - Accent5 2 10 4 4" xfId="47999"/>
    <cellStyle name="40% - Accent5 2 10 5" xfId="13837"/>
    <cellStyle name="40% - Accent5 2 10 5 2" xfId="24729"/>
    <cellStyle name="40% - Accent5 2 10 5 2 2" xfId="42607"/>
    <cellStyle name="40% - Accent5 2 10 5 3" xfId="33670"/>
    <cellStyle name="40% - Accent5 2 10 6" xfId="16058"/>
    <cellStyle name="40% - Accent5 2 10 6 2" xfId="26948"/>
    <cellStyle name="40% - Accent5 2 10 6 2 2" xfId="44826"/>
    <cellStyle name="40% - Accent5 2 10 6 3" xfId="35889"/>
    <cellStyle name="40% - Accent5 2 10 7" xfId="20291"/>
    <cellStyle name="40% - Accent5 2 10 7 2" xfId="38169"/>
    <cellStyle name="40% - Accent5 2 10 8" xfId="29220"/>
    <cellStyle name="40% - Accent5 2 10 9" xfId="47181"/>
    <cellStyle name="40% - Accent5 2 11" xfId="6066"/>
    <cellStyle name="40% - Accent5 2 11 2" xfId="6067"/>
    <cellStyle name="40% - Accent5 2 11 2 2" xfId="10667"/>
    <cellStyle name="40% - Accent5 2 11 2 2 2" xfId="13095"/>
    <cellStyle name="40% - Accent5 2 11 2 2 2 2" xfId="23987"/>
    <cellStyle name="40% - Accent5 2 11 2 2 2 2 2" xfId="41865"/>
    <cellStyle name="40% - Accent5 2 11 2 2 2 3" xfId="32928"/>
    <cellStyle name="40% - Accent5 2 11 2 2 2 4" xfId="56491"/>
    <cellStyle name="40% - Accent5 2 11 2 2 3" xfId="15314"/>
    <cellStyle name="40% - Accent5 2 11 2 2 3 2" xfId="26206"/>
    <cellStyle name="40% - Accent5 2 11 2 2 3 2 2" xfId="44084"/>
    <cellStyle name="40% - Accent5 2 11 2 2 3 3" xfId="35147"/>
    <cellStyle name="40% - Accent5 2 11 2 2 4" xfId="17758"/>
    <cellStyle name="40% - Accent5 2 11 2 2 4 2" xfId="28425"/>
    <cellStyle name="40% - Accent5 2 11 2 2 4 2 2" xfId="46303"/>
    <cellStyle name="40% - Accent5 2 11 2 2 4 3" xfId="37366"/>
    <cellStyle name="40% - Accent5 2 11 2 2 5" xfId="21768"/>
    <cellStyle name="40% - Accent5 2 11 2 2 5 2" xfId="39646"/>
    <cellStyle name="40% - Accent5 2 11 2 2 6" xfId="30709"/>
    <cellStyle name="40% - Accent5 2 11 2 2 7" xfId="51157"/>
    <cellStyle name="40% - Accent5 2 11 2 3" xfId="9934"/>
    <cellStyle name="40% - Accent5 2 11 2 3 2" xfId="12362"/>
    <cellStyle name="40% - Accent5 2 11 2 3 2 2" xfId="23254"/>
    <cellStyle name="40% - Accent5 2 11 2 3 2 2 2" xfId="41132"/>
    <cellStyle name="40% - Accent5 2 11 2 3 2 3" xfId="32195"/>
    <cellStyle name="40% - Accent5 2 11 2 3 3" xfId="14581"/>
    <cellStyle name="40% - Accent5 2 11 2 3 3 2" xfId="25473"/>
    <cellStyle name="40% - Accent5 2 11 2 3 3 2 2" xfId="43351"/>
    <cellStyle name="40% - Accent5 2 11 2 3 3 3" xfId="34414"/>
    <cellStyle name="40% - Accent5 2 11 2 3 4" xfId="17025"/>
    <cellStyle name="40% - Accent5 2 11 2 3 4 2" xfId="27692"/>
    <cellStyle name="40% - Accent5 2 11 2 3 4 2 2" xfId="45570"/>
    <cellStyle name="40% - Accent5 2 11 2 3 4 3" xfId="36633"/>
    <cellStyle name="40% - Accent5 2 11 2 3 5" xfId="21035"/>
    <cellStyle name="40% - Accent5 2 11 2 3 5 2" xfId="38913"/>
    <cellStyle name="40% - Accent5 2 11 2 3 6" xfId="29976"/>
    <cellStyle name="40% - Accent5 2 11 2 3 7" xfId="54110"/>
    <cellStyle name="40% - Accent5 2 11 2 4" xfId="11412"/>
    <cellStyle name="40% - Accent5 2 11 2 4 2" xfId="22511"/>
    <cellStyle name="40% - Accent5 2 11 2 4 2 2" xfId="40389"/>
    <cellStyle name="40% - Accent5 2 11 2 4 3" xfId="31452"/>
    <cellStyle name="40% - Accent5 2 11 2 4 4" xfId="48000"/>
    <cellStyle name="40% - Accent5 2 11 2 5" xfId="13838"/>
    <cellStyle name="40% - Accent5 2 11 2 5 2" xfId="24730"/>
    <cellStyle name="40% - Accent5 2 11 2 5 2 2" xfId="42608"/>
    <cellStyle name="40% - Accent5 2 11 2 5 3" xfId="33671"/>
    <cellStyle name="40% - Accent5 2 11 2 6" xfId="16059"/>
    <cellStyle name="40% - Accent5 2 11 2 6 2" xfId="26949"/>
    <cellStyle name="40% - Accent5 2 11 2 6 2 2" xfId="44827"/>
    <cellStyle name="40% - Accent5 2 11 2 6 3" xfId="35890"/>
    <cellStyle name="40% - Accent5 2 11 2 7" xfId="20292"/>
    <cellStyle name="40% - Accent5 2 11 2 7 2" xfId="38170"/>
    <cellStyle name="40% - Accent5 2 11 2 8" xfId="29221"/>
    <cellStyle name="40% - Accent5 2 11 2 9" xfId="47182"/>
    <cellStyle name="40% - Accent5 2 11 3" xfId="6068"/>
    <cellStyle name="40% - Accent5 2 11 3 2" xfId="10668"/>
    <cellStyle name="40% - Accent5 2 11 3 2 2" xfId="13096"/>
    <cellStyle name="40% - Accent5 2 11 3 2 2 2" xfId="23988"/>
    <cellStyle name="40% - Accent5 2 11 3 2 2 2 2" xfId="41866"/>
    <cellStyle name="40% - Accent5 2 11 3 2 2 3" xfId="32929"/>
    <cellStyle name="40% - Accent5 2 11 3 2 2 4" xfId="56492"/>
    <cellStyle name="40% - Accent5 2 11 3 2 3" xfId="15315"/>
    <cellStyle name="40% - Accent5 2 11 3 2 3 2" xfId="26207"/>
    <cellStyle name="40% - Accent5 2 11 3 2 3 2 2" xfId="44085"/>
    <cellStyle name="40% - Accent5 2 11 3 2 3 3" xfId="35148"/>
    <cellStyle name="40% - Accent5 2 11 3 2 4" xfId="17759"/>
    <cellStyle name="40% - Accent5 2 11 3 2 4 2" xfId="28426"/>
    <cellStyle name="40% - Accent5 2 11 3 2 4 2 2" xfId="46304"/>
    <cellStyle name="40% - Accent5 2 11 3 2 4 3" xfId="37367"/>
    <cellStyle name="40% - Accent5 2 11 3 2 5" xfId="21769"/>
    <cellStyle name="40% - Accent5 2 11 3 2 5 2" xfId="39647"/>
    <cellStyle name="40% - Accent5 2 11 3 2 6" xfId="30710"/>
    <cellStyle name="40% - Accent5 2 11 3 2 7" xfId="51158"/>
    <cellStyle name="40% - Accent5 2 11 3 3" xfId="9935"/>
    <cellStyle name="40% - Accent5 2 11 3 3 2" xfId="12363"/>
    <cellStyle name="40% - Accent5 2 11 3 3 2 2" xfId="23255"/>
    <cellStyle name="40% - Accent5 2 11 3 3 2 2 2" xfId="41133"/>
    <cellStyle name="40% - Accent5 2 11 3 3 2 3" xfId="32196"/>
    <cellStyle name="40% - Accent5 2 11 3 3 3" xfId="14582"/>
    <cellStyle name="40% - Accent5 2 11 3 3 3 2" xfId="25474"/>
    <cellStyle name="40% - Accent5 2 11 3 3 3 2 2" xfId="43352"/>
    <cellStyle name="40% - Accent5 2 11 3 3 3 3" xfId="34415"/>
    <cellStyle name="40% - Accent5 2 11 3 3 4" xfId="17026"/>
    <cellStyle name="40% - Accent5 2 11 3 3 4 2" xfId="27693"/>
    <cellStyle name="40% - Accent5 2 11 3 3 4 2 2" xfId="45571"/>
    <cellStyle name="40% - Accent5 2 11 3 3 4 3" xfId="36634"/>
    <cellStyle name="40% - Accent5 2 11 3 3 5" xfId="21036"/>
    <cellStyle name="40% - Accent5 2 11 3 3 5 2" xfId="38914"/>
    <cellStyle name="40% - Accent5 2 11 3 3 6" xfId="29977"/>
    <cellStyle name="40% - Accent5 2 11 3 3 7" xfId="54111"/>
    <cellStyle name="40% - Accent5 2 11 3 4" xfId="11413"/>
    <cellStyle name="40% - Accent5 2 11 3 4 2" xfId="22512"/>
    <cellStyle name="40% - Accent5 2 11 3 4 2 2" xfId="40390"/>
    <cellStyle name="40% - Accent5 2 11 3 4 3" xfId="31453"/>
    <cellStyle name="40% - Accent5 2 11 3 4 4" xfId="48001"/>
    <cellStyle name="40% - Accent5 2 11 3 5" xfId="13839"/>
    <cellStyle name="40% - Accent5 2 11 3 5 2" xfId="24731"/>
    <cellStyle name="40% - Accent5 2 11 3 5 2 2" xfId="42609"/>
    <cellStyle name="40% - Accent5 2 11 3 5 3" xfId="33672"/>
    <cellStyle name="40% - Accent5 2 11 3 6" xfId="16060"/>
    <cellStyle name="40% - Accent5 2 11 3 6 2" xfId="26950"/>
    <cellStyle name="40% - Accent5 2 11 3 6 2 2" xfId="44828"/>
    <cellStyle name="40% - Accent5 2 11 3 6 3" xfId="35891"/>
    <cellStyle name="40% - Accent5 2 11 3 7" xfId="20293"/>
    <cellStyle name="40% - Accent5 2 11 3 7 2" xfId="38171"/>
    <cellStyle name="40% - Accent5 2 11 3 8" xfId="29222"/>
    <cellStyle name="40% - Accent5 2 11 3 9" xfId="47183"/>
    <cellStyle name="40% - Accent5 2 11 4" xfId="6069"/>
    <cellStyle name="40% - Accent5 2 11 4 2" xfId="10669"/>
    <cellStyle name="40% - Accent5 2 11 4 2 2" xfId="13097"/>
    <cellStyle name="40% - Accent5 2 11 4 2 2 2" xfId="23989"/>
    <cellStyle name="40% - Accent5 2 11 4 2 2 2 2" xfId="41867"/>
    <cellStyle name="40% - Accent5 2 11 4 2 2 3" xfId="32930"/>
    <cellStyle name="40% - Accent5 2 11 4 2 2 4" xfId="56493"/>
    <cellStyle name="40% - Accent5 2 11 4 2 3" xfId="15316"/>
    <cellStyle name="40% - Accent5 2 11 4 2 3 2" xfId="26208"/>
    <cellStyle name="40% - Accent5 2 11 4 2 3 2 2" xfId="44086"/>
    <cellStyle name="40% - Accent5 2 11 4 2 3 3" xfId="35149"/>
    <cellStyle name="40% - Accent5 2 11 4 2 4" xfId="17760"/>
    <cellStyle name="40% - Accent5 2 11 4 2 4 2" xfId="28427"/>
    <cellStyle name="40% - Accent5 2 11 4 2 4 2 2" xfId="46305"/>
    <cellStyle name="40% - Accent5 2 11 4 2 4 3" xfId="37368"/>
    <cellStyle name="40% - Accent5 2 11 4 2 5" xfId="21770"/>
    <cellStyle name="40% - Accent5 2 11 4 2 5 2" xfId="39648"/>
    <cellStyle name="40% - Accent5 2 11 4 2 6" xfId="30711"/>
    <cellStyle name="40% - Accent5 2 11 4 2 7" xfId="51159"/>
    <cellStyle name="40% - Accent5 2 11 4 3" xfId="9936"/>
    <cellStyle name="40% - Accent5 2 11 4 3 2" xfId="12364"/>
    <cellStyle name="40% - Accent5 2 11 4 3 2 2" xfId="23256"/>
    <cellStyle name="40% - Accent5 2 11 4 3 2 2 2" xfId="41134"/>
    <cellStyle name="40% - Accent5 2 11 4 3 2 3" xfId="32197"/>
    <cellStyle name="40% - Accent5 2 11 4 3 3" xfId="14583"/>
    <cellStyle name="40% - Accent5 2 11 4 3 3 2" xfId="25475"/>
    <cellStyle name="40% - Accent5 2 11 4 3 3 2 2" xfId="43353"/>
    <cellStyle name="40% - Accent5 2 11 4 3 3 3" xfId="34416"/>
    <cellStyle name="40% - Accent5 2 11 4 3 4" xfId="17027"/>
    <cellStyle name="40% - Accent5 2 11 4 3 4 2" xfId="27694"/>
    <cellStyle name="40% - Accent5 2 11 4 3 4 2 2" xfId="45572"/>
    <cellStyle name="40% - Accent5 2 11 4 3 4 3" xfId="36635"/>
    <cellStyle name="40% - Accent5 2 11 4 3 5" xfId="21037"/>
    <cellStyle name="40% - Accent5 2 11 4 3 5 2" xfId="38915"/>
    <cellStyle name="40% - Accent5 2 11 4 3 6" xfId="29978"/>
    <cellStyle name="40% - Accent5 2 11 4 3 7" xfId="54112"/>
    <cellStyle name="40% - Accent5 2 11 4 4" xfId="11414"/>
    <cellStyle name="40% - Accent5 2 11 4 4 2" xfId="22513"/>
    <cellStyle name="40% - Accent5 2 11 4 4 2 2" xfId="40391"/>
    <cellStyle name="40% - Accent5 2 11 4 4 3" xfId="31454"/>
    <cellStyle name="40% - Accent5 2 11 4 4 4" xfId="48002"/>
    <cellStyle name="40% - Accent5 2 11 4 5" xfId="13840"/>
    <cellStyle name="40% - Accent5 2 11 4 5 2" xfId="24732"/>
    <cellStyle name="40% - Accent5 2 11 4 5 2 2" xfId="42610"/>
    <cellStyle name="40% - Accent5 2 11 4 5 3" xfId="33673"/>
    <cellStyle name="40% - Accent5 2 11 4 6" xfId="16061"/>
    <cellStyle name="40% - Accent5 2 11 4 6 2" xfId="26951"/>
    <cellStyle name="40% - Accent5 2 11 4 6 2 2" xfId="44829"/>
    <cellStyle name="40% - Accent5 2 11 4 6 3" xfId="35892"/>
    <cellStyle name="40% - Accent5 2 11 4 7" xfId="20294"/>
    <cellStyle name="40% - Accent5 2 11 4 7 2" xfId="38172"/>
    <cellStyle name="40% - Accent5 2 11 4 8" xfId="29223"/>
    <cellStyle name="40% - Accent5 2 11 4 9" xfId="47184"/>
    <cellStyle name="40% - Accent5 2 11 5" xfId="6070"/>
    <cellStyle name="40% - Accent5 2 11 5 2" xfId="10670"/>
    <cellStyle name="40% - Accent5 2 11 5 2 2" xfId="13098"/>
    <cellStyle name="40% - Accent5 2 11 5 2 2 2" xfId="23990"/>
    <cellStyle name="40% - Accent5 2 11 5 2 2 2 2" xfId="41868"/>
    <cellStyle name="40% - Accent5 2 11 5 2 2 3" xfId="32931"/>
    <cellStyle name="40% - Accent5 2 11 5 2 2 4" xfId="56494"/>
    <cellStyle name="40% - Accent5 2 11 5 2 3" xfId="15317"/>
    <cellStyle name="40% - Accent5 2 11 5 2 3 2" xfId="26209"/>
    <cellStyle name="40% - Accent5 2 11 5 2 3 2 2" xfId="44087"/>
    <cellStyle name="40% - Accent5 2 11 5 2 3 3" xfId="35150"/>
    <cellStyle name="40% - Accent5 2 11 5 2 4" xfId="17761"/>
    <cellStyle name="40% - Accent5 2 11 5 2 4 2" xfId="28428"/>
    <cellStyle name="40% - Accent5 2 11 5 2 4 2 2" xfId="46306"/>
    <cellStyle name="40% - Accent5 2 11 5 2 4 3" xfId="37369"/>
    <cellStyle name="40% - Accent5 2 11 5 2 5" xfId="21771"/>
    <cellStyle name="40% - Accent5 2 11 5 2 5 2" xfId="39649"/>
    <cellStyle name="40% - Accent5 2 11 5 2 6" xfId="30712"/>
    <cellStyle name="40% - Accent5 2 11 5 2 7" xfId="51160"/>
    <cellStyle name="40% - Accent5 2 11 5 3" xfId="9937"/>
    <cellStyle name="40% - Accent5 2 11 5 3 2" xfId="12365"/>
    <cellStyle name="40% - Accent5 2 11 5 3 2 2" xfId="23257"/>
    <cellStyle name="40% - Accent5 2 11 5 3 2 2 2" xfId="41135"/>
    <cellStyle name="40% - Accent5 2 11 5 3 2 3" xfId="32198"/>
    <cellStyle name="40% - Accent5 2 11 5 3 3" xfId="14584"/>
    <cellStyle name="40% - Accent5 2 11 5 3 3 2" xfId="25476"/>
    <cellStyle name="40% - Accent5 2 11 5 3 3 2 2" xfId="43354"/>
    <cellStyle name="40% - Accent5 2 11 5 3 3 3" xfId="34417"/>
    <cellStyle name="40% - Accent5 2 11 5 3 4" xfId="17028"/>
    <cellStyle name="40% - Accent5 2 11 5 3 4 2" xfId="27695"/>
    <cellStyle name="40% - Accent5 2 11 5 3 4 2 2" xfId="45573"/>
    <cellStyle name="40% - Accent5 2 11 5 3 4 3" xfId="36636"/>
    <cellStyle name="40% - Accent5 2 11 5 3 5" xfId="21038"/>
    <cellStyle name="40% - Accent5 2 11 5 3 5 2" xfId="38916"/>
    <cellStyle name="40% - Accent5 2 11 5 3 6" xfId="29979"/>
    <cellStyle name="40% - Accent5 2 11 5 3 7" xfId="54113"/>
    <cellStyle name="40% - Accent5 2 11 5 4" xfId="11415"/>
    <cellStyle name="40% - Accent5 2 11 5 4 2" xfId="22514"/>
    <cellStyle name="40% - Accent5 2 11 5 4 2 2" xfId="40392"/>
    <cellStyle name="40% - Accent5 2 11 5 4 3" xfId="31455"/>
    <cellStyle name="40% - Accent5 2 11 5 4 4" xfId="48003"/>
    <cellStyle name="40% - Accent5 2 11 5 5" xfId="13841"/>
    <cellStyle name="40% - Accent5 2 11 5 5 2" xfId="24733"/>
    <cellStyle name="40% - Accent5 2 11 5 5 2 2" xfId="42611"/>
    <cellStyle name="40% - Accent5 2 11 5 5 3" xfId="33674"/>
    <cellStyle name="40% - Accent5 2 11 5 6" xfId="16062"/>
    <cellStyle name="40% - Accent5 2 11 5 6 2" xfId="26952"/>
    <cellStyle name="40% - Accent5 2 11 5 6 2 2" xfId="44830"/>
    <cellStyle name="40% - Accent5 2 11 5 6 3" xfId="35893"/>
    <cellStyle name="40% - Accent5 2 11 5 7" xfId="20295"/>
    <cellStyle name="40% - Accent5 2 11 5 7 2" xfId="38173"/>
    <cellStyle name="40% - Accent5 2 11 5 8" xfId="29224"/>
    <cellStyle name="40% - Accent5 2 11 5 9" xfId="47185"/>
    <cellStyle name="40% - Accent5 2 12" xfId="6071"/>
    <cellStyle name="40% - Accent5 2 13" xfId="6072"/>
    <cellStyle name="40% - Accent5 2 14" xfId="6073"/>
    <cellStyle name="40% - Accent5 2 15" xfId="6074"/>
    <cellStyle name="40% - Accent5 2 15 2" xfId="10671"/>
    <cellStyle name="40% - Accent5 2 15 2 2" xfId="13099"/>
    <cellStyle name="40% - Accent5 2 15 2 2 2" xfId="23991"/>
    <cellStyle name="40% - Accent5 2 15 2 2 2 2" xfId="41869"/>
    <cellStyle name="40% - Accent5 2 15 2 2 3" xfId="32932"/>
    <cellStyle name="40% - Accent5 2 15 2 2 4" xfId="56495"/>
    <cellStyle name="40% - Accent5 2 15 2 3" xfId="15318"/>
    <cellStyle name="40% - Accent5 2 15 2 3 2" xfId="26210"/>
    <cellStyle name="40% - Accent5 2 15 2 3 2 2" xfId="44088"/>
    <cellStyle name="40% - Accent5 2 15 2 3 3" xfId="35151"/>
    <cellStyle name="40% - Accent5 2 15 2 4" xfId="17762"/>
    <cellStyle name="40% - Accent5 2 15 2 4 2" xfId="28429"/>
    <cellStyle name="40% - Accent5 2 15 2 4 2 2" xfId="46307"/>
    <cellStyle name="40% - Accent5 2 15 2 4 3" xfId="37370"/>
    <cellStyle name="40% - Accent5 2 15 2 5" xfId="21772"/>
    <cellStyle name="40% - Accent5 2 15 2 5 2" xfId="39650"/>
    <cellStyle name="40% - Accent5 2 15 2 6" xfId="30713"/>
    <cellStyle name="40% - Accent5 2 15 2 7" xfId="51161"/>
    <cellStyle name="40% - Accent5 2 15 3" xfId="9938"/>
    <cellStyle name="40% - Accent5 2 15 3 2" xfId="12366"/>
    <cellStyle name="40% - Accent5 2 15 3 2 2" xfId="23258"/>
    <cellStyle name="40% - Accent5 2 15 3 2 2 2" xfId="41136"/>
    <cellStyle name="40% - Accent5 2 15 3 2 3" xfId="32199"/>
    <cellStyle name="40% - Accent5 2 15 3 3" xfId="14585"/>
    <cellStyle name="40% - Accent5 2 15 3 3 2" xfId="25477"/>
    <cellStyle name="40% - Accent5 2 15 3 3 2 2" xfId="43355"/>
    <cellStyle name="40% - Accent5 2 15 3 3 3" xfId="34418"/>
    <cellStyle name="40% - Accent5 2 15 3 4" xfId="17029"/>
    <cellStyle name="40% - Accent5 2 15 3 4 2" xfId="27696"/>
    <cellStyle name="40% - Accent5 2 15 3 4 2 2" xfId="45574"/>
    <cellStyle name="40% - Accent5 2 15 3 4 3" xfId="36637"/>
    <cellStyle name="40% - Accent5 2 15 3 5" xfId="21039"/>
    <cellStyle name="40% - Accent5 2 15 3 5 2" xfId="38917"/>
    <cellStyle name="40% - Accent5 2 15 3 6" xfId="29980"/>
    <cellStyle name="40% - Accent5 2 15 3 7" xfId="54114"/>
    <cellStyle name="40% - Accent5 2 15 4" xfId="11416"/>
    <cellStyle name="40% - Accent5 2 15 4 2" xfId="22515"/>
    <cellStyle name="40% - Accent5 2 15 4 2 2" xfId="40393"/>
    <cellStyle name="40% - Accent5 2 15 4 3" xfId="31456"/>
    <cellStyle name="40% - Accent5 2 15 4 4" xfId="48004"/>
    <cellStyle name="40% - Accent5 2 15 5" xfId="13842"/>
    <cellStyle name="40% - Accent5 2 15 5 2" xfId="24734"/>
    <cellStyle name="40% - Accent5 2 15 5 2 2" xfId="42612"/>
    <cellStyle name="40% - Accent5 2 15 5 3" xfId="33675"/>
    <cellStyle name="40% - Accent5 2 15 6" xfId="16063"/>
    <cellStyle name="40% - Accent5 2 15 6 2" xfId="26953"/>
    <cellStyle name="40% - Accent5 2 15 6 2 2" xfId="44831"/>
    <cellStyle name="40% - Accent5 2 15 6 3" xfId="35894"/>
    <cellStyle name="40% - Accent5 2 15 7" xfId="20296"/>
    <cellStyle name="40% - Accent5 2 15 7 2" xfId="38174"/>
    <cellStyle name="40% - Accent5 2 15 8" xfId="29225"/>
    <cellStyle name="40% - Accent5 2 15 9" xfId="47186"/>
    <cellStyle name="40% - Accent5 2 16" xfId="6075"/>
    <cellStyle name="40% - Accent5 2 17" xfId="6064"/>
    <cellStyle name="40% - Accent5 2 18" xfId="56787"/>
    <cellStyle name="40% - Accent5 2 2" xfId="279"/>
    <cellStyle name="40% - Accent5 2 2 10" xfId="10672"/>
    <cellStyle name="40% - Accent5 2 2 10 2" xfId="13100"/>
    <cellStyle name="40% - Accent5 2 2 10 2 2" xfId="23992"/>
    <cellStyle name="40% - Accent5 2 2 10 2 2 2" xfId="41870"/>
    <cellStyle name="40% - Accent5 2 2 10 2 3" xfId="32933"/>
    <cellStyle name="40% - Accent5 2 2 10 2 4" xfId="56496"/>
    <cellStyle name="40% - Accent5 2 2 10 3" xfId="15319"/>
    <cellStyle name="40% - Accent5 2 2 10 3 2" xfId="26211"/>
    <cellStyle name="40% - Accent5 2 2 10 3 2 2" xfId="44089"/>
    <cellStyle name="40% - Accent5 2 2 10 3 3" xfId="35152"/>
    <cellStyle name="40% - Accent5 2 2 10 4" xfId="17763"/>
    <cellStyle name="40% - Accent5 2 2 10 4 2" xfId="28430"/>
    <cellStyle name="40% - Accent5 2 2 10 4 2 2" xfId="46308"/>
    <cellStyle name="40% - Accent5 2 2 10 4 3" xfId="37371"/>
    <cellStyle name="40% - Accent5 2 2 10 5" xfId="21773"/>
    <cellStyle name="40% - Accent5 2 2 10 5 2" xfId="39651"/>
    <cellStyle name="40% - Accent5 2 2 10 6" xfId="30714"/>
    <cellStyle name="40% - Accent5 2 2 10 7" xfId="51162"/>
    <cellStyle name="40% - Accent5 2 2 11" xfId="9939"/>
    <cellStyle name="40% - Accent5 2 2 11 2" xfId="12367"/>
    <cellStyle name="40% - Accent5 2 2 11 2 2" xfId="23259"/>
    <cellStyle name="40% - Accent5 2 2 11 2 2 2" xfId="41137"/>
    <cellStyle name="40% - Accent5 2 2 11 2 3" xfId="32200"/>
    <cellStyle name="40% - Accent5 2 2 11 3" xfId="14586"/>
    <cellStyle name="40% - Accent5 2 2 11 3 2" xfId="25478"/>
    <cellStyle name="40% - Accent5 2 2 11 3 2 2" xfId="43356"/>
    <cellStyle name="40% - Accent5 2 2 11 3 3" xfId="34419"/>
    <cellStyle name="40% - Accent5 2 2 11 4" xfId="17030"/>
    <cellStyle name="40% - Accent5 2 2 11 4 2" xfId="27697"/>
    <cellStyle name="40% - Accent5 2 2 11 4 2 2" xfId="45575"/>
    <cellStyle name="40% - Accent5 2 2 11 4 3" xfId="36638"/>
    <cellStyle name="40% - Accent5 2 2 11 5" xfId="21040"/>
    <cellStyle name="40% - Accent5 2 2 11 5 2" xfId="38918"/>
    <cellStyle name="40% - Accent5 2 2 11 6" xfId="29981"/>
    <cellStyle name="40% - Accent5 2 2 11 7" xfId="54115"/>
    <cellStyle name="40% - Accent5 2 2 12" xfId="11417"/>
    <cellStyle name="40% - Accent5 2 2 12 2" xfId="22516"/>
    <cellStyle name="40% - Accent5 2 2 12 2 2" xfId="40394"/>
    <cellStyle name="40% - Accent5 2 2 12 3" xfId="31457"/>
    <cellStyle name="40% - Accent5 2 2 12 4" xfId="48005"/>
    <cellStyle name="40% - Accent5 2 2 13" xfId="13843"/>
    <cellStyle name="40% - Accent5 2 2 13 2" xfId="24735"/>
    <cellStyle name="40% - Accent5 2 2 13 2 2" xfId="42613"/>
    <cellStyle name="40% - Accent5 2 2 13 3" xfId="33676"/>
    <cellStyle name="40% - Accent5 2 2 13 4" xfId="56704"/>
    <cellStyle name="40% - Accent5 2 2 14" xfId="16064"/>
    <cellStyle name="40% - Accent5 2 2 14 2" xfId="26954"/>
    <cellStyle name="40% - Accent5 2 2 14 2 2" xfId="44832"/>
    <cellStyle name="40% - Accent5 2 2 14 3" xfId="35895"/>
    <cellStyle name="40% - Accent5 2 2 15" xfId="20297"/>
    <cellStyle name="40% - Accent5 2 2 15 2" xfId="38175"/>
    <cellStyle name="40% - Accent5 2 2 16" xfId="29226"/>
    <cellStyle name="40% - Accent5 2 2 17" xfId="47187"/>
    <cellStyle name="40% - Accent5 2 2 2" xfId="6076"/>
    <cellStyle name="40% - Accent5 2 2 2 2" xfId="10673"/>
    <cellStyle name="40% - Accent5 2 2 2 2 2" xfId="13101"/>
    <cellStyle name="40% - Accent5 2 2 2 2 2 2" xfId="23993"/>
    <cellStyle name="40% - Accent5 2 2 2 2 2 2 2" xfId="41871"/>
    <cellStyle name="40% - Accent5 2 2 2 2 2 3" xfId="32934"/>
    <cellStyle name="40% - Accent5 2 2 2 2 2 4" xfId="56497"/>
    <cellStyle name="40% - Accent5 2 2 2 2 3" xfId="15320"/>
    <cellStyle name="40% - Accent5 2 2 2 2 3 2" xfId="26212"/>
    <cellStyle name="40% - Accent5 2 2 2 2 3 2 2" xfId="44090"/>
    <cellStyle name="40% - Accent5 2 2 2 2 3 3" xfId="35153"/>
    <cellStyle name="40% - Accent5 2 2 2 2 4" xfId="17764"/>
    <cellStyle name="40% - Accent5 2 2 2 2 4 2" xfId="28431"/>
    <cellStyle name="40% - Accent5 2 2 2 2 4 2 2" xfId="46309"/>
    <cellStyle name="40% - Accent5 2 2 2 2 4 3" xfId="37372"/>
    <cellStyle name="40% - Accent5 2 2 2 2 5" xfId="21774"/>
    <cellStyle name="40% - Accent5 2 2 2 2 5 2" xfId="39652"/>
    <cellStyle name="40% - Accent5 2 2 2 2 6" xfId="30715"/>
    <cellStyle name="40% - Accent5 2 2 2 2 7" xfId="51163"/>
    <cellStyle name="40% - Accent5 2 2 2 3" xfId="9940"/>
    <cellStyle name="40% - Accent5 2 2 2 3 2" xfId="12368"/>
    <cellStyle name="40% - Accent5 2 2 2 3 2 2" xfId="23260"/>
    <cellStyle name="40% - Accent5 2 2 2 3 2 2 2" xfId="41138"/>
    <cellStyle name="40% - Accent5 2 2 2 3 2 3" xfId="32201"/>
    <cellStyle name="40% - Accent5 2 2 2 3 3" xfId="14587"/>
    <cellStyle name="40% - Accent5 2 2 2 3 3 2" xfId="25479"/>
    <cellStyle name="40% - Accent5 2 2 2 3 3 2 2" xfId="43357"/>
    <cellStyle name="40% - Accent5 2 2 2 3 3 3" xfId="34420"/>
    <cellStyle name="40% - Accent5 2 2 2 3 4" xfId="17031"/>
    <cellStyle name="40% - Accent5 2 2 2 3 4 2" xfId="27698"/>
    <cellStyle name="40% - Accent5 2 2 2 3 4 2 2" xfId="45576"/>
    <cellStyle name="40% - Accent5 2 2 2 3 4 3" xfId="36639"/>
    <cellStyle name="40% - Accent5 2 2 2 3 5" xfId="21041"/>
    <cellStyle name="40% - Accent5 2 2 2 3 5 2" xfId="38919"/>
    <cellStyle name="40% - Accent5 2 2 2 3 6" xfId="29982"/>
    <cellStyle name="40% - Accent5 2 2 2 3 7" xfId="54116"/>
    <cellStyle name="40% - Accent5 2 2 2 4" xfId="11418"/>
    <cellStyle name="40% - Accent5 2 2 2 4 2" xfId="22517"/>
    <cellStyle name="40% - Accent5 2 2 2 4 2 2" xfId="40395"/>
    <cellStyle name="40% - Accent5 2 2 2 4 3" xfId="31458"/>
    <cellStyle name="40% - Accent5 2 2 2 4 4" xfId="48006"/>
    <cellStyle name="40% - Accent5 2 2 2 5" xfId="13844"/>
    <cellStyle name="40% - Accent5 2 2 2 5 2" xfId="24736"/>
    <cellStyle name="40% - Accent5 2 2 2 5 2 2" xfId="42614"/>
    <cellStyle name="40% - Accent5 2 2 2 5 3" xfId="33677"/>
    <cellStyle name="40% - Accent5 2 2 2 6" xfId="16065"/>
    <cellStyle name="40% - Accent5 2 2 2 6 2" xfId="26955"/>
    <cellStyle name="40% - Accent5 2 2 2 6 2 2" xfId="44833"/>
    <cellStyle name="40% - Accent5 2 2 2 6 3" xfId="35896"/>
    <cellStyle name="40% - Accent5 2 2 2 7" xfId="20298"/>
    <cellStyle name="40% - Accent5 2 2 2 7 2" xfId="38176"/>
    <cellStyle name="40% - Accent5 2 2 2 8" xfId="29227"/>
    <cellStyle name="40% - Accent5 2 2 2 9" xfId="47188"/>
    <cellStyle name="40% - Accent5 2 2 3" xfId="6077"/>
    <cellStyle name="40% - Accent5 2 2 3 2" xfId="10674"/>
    <cellStyle name="40% - Accent5 2 2 3 2 2" xfId="13102"/>
    <cellStyle name="40% - Accent5 2 2 3 2 2 2" xfId="23994"/>
    <cellStyle name="40% - Accent5 2 2 3 2 2 2 2" xfId="41872"/>
    <cellStyle name="40% - Accent5 2 2 3 2 2 3" xfId="32935"/>
    <cellStyle name="40% - Accent5 2 2 3 2 2 4" xfId="56498"/>
    <cellStyle name="40% - Accent5 2 2 3 2 3" xfId="15321"/>
    <cellStyle name="40% - Accent5 2 2 3 2 3 2" xfId="26213"/>
    <cellStyle name="40% - Accent5 2 2 3 2 3 2 2" xfId="44091"/>
    <cellStyle name="40% - Accent5 2 2 3 2 3 3" xfId="35154"/>
    <cellStyle name="40% - Accent5 2 2 3 2 4" xfId="17765"/>
    <cellStyle name="40% - Accent5 2 2 3 2 4 2" xfId="28432"/>
    <cellStyle name="40% - Accent5 2 2 3 2 4 2 2" xfId="46310"/>
    <cellStyle name="40% - Accent5 2 2 3 2 4 3" xfId="37373"/>
    <cellStyle name="40% - Accent5 2 2 3 2 5" xfId="21775"/>
    <cellStyle name="40% - Accent5 2 2 3 2 5 2" xfId="39653"/>
    <cellStyle name="40% - Accent5 2 2 3 2 6" xfId="30716"/>
    <cellStyle name="40% - Accent5 2 2 3 2 7" xfId="51164"/>
    <cellStyle name="40% - Accent5 2 2 3 3" xfId="9941"/>
    <cellStyle name="40% - Accent5 2 2 3 3 2" xfId="12369"/>
    <cellStyle name="40% - Accent5 2 2 3 3 2 2" xfId="23261"/>
    <cellStyle name="40% - Accent5 2 2 3 3 2 2 2" xfId="41139"/>
    <cellStyle name="40% - Accent5 2 2 3 3 2 3" xfId="32202"/>
    <cellStyle name="40% - Accent5 2 2 3 3 3" xfId="14588"/>
    <cellStyle name="40% - Accent5 2 2 3 3 3 2" xfId="25480"/>
    <cellStyle name="40% - Accent5 2 2 3 3 3 2 2" xfId="43358"/>
    <cellStyle name="40% - Accent5 2 2 3 3 3 3" xfId="34421"/>
    <cellStyle name="40% - Accent5 2 2 3 3 4" xfId="17032"/>
    <cellStyle name="40% - Accent5 2 2 3 3 4 2" xfId="27699"/>
    <cellStyle name="40% - Accent5 2 2 3 3 4 2 2" xfId="45577"/>
    <cellStyle name="40% - Accent5 2 2 3 3 4 3" xfId="36640"/>
    <cellStyle name="40% - Accent5 2 2 3 3 5" xfId="21042"/>
    <cellStyle name="40% - Accent5 2 2 3 3 5 2" xfId="38920"/>
    <cellStyle name="40% - Accent5 2 2 3 3 6" xfId="29983"/>
    <cellStyle name="40% - Accent5 2 2 3 3 7" xfId="54117"/>
    <cellStyle name="40% - Accent5 2 2 3 4" xfId="11419"/>
    <cellStyle name="40% - Accent5 2 2 3 4 2" xfId="22518"/>
    <cellStyle name="40% - Accent5 2 2 3 4 2 2" xfId="40396"/>
    <cellStyle name="40% - Accent5 2 2 3 4 3" xfId="31459"/>
    <cellStyle name="40% - Accent5 2 2 3 4 4" xfId="48007"/>
    <cellStyle name="40% - Accent5 2 2 3 5" xfId="13845"/>
    <cellStyle name="40% - Accent5 2 2 3 5 2" xfId="24737"/>
    <cellStyle name="40% - Accent5 2 2 3 5 2 2" xfId="42615"/>
    <cellStyle name="40% - Accent5 2 2 3 5 3" xfId="33678"/>
    <cellStyle name="40% - Accent5 2 2 3 6" xfId="16066"/>
    <cellStyle name="40% - Accent5 2 2 3 6 2" xfId="26956"/>
    <cellStyle name="40% - Accent5 2 2 3 6 2 2" xfId="44834"/>
    <cellStyle name="40% - Accent5 2 2 3 6 3" xfId="35897"/>
    <cellStyle name="40% - Accent5 2 2 3 7" xfId="20299"/>
    <cellStyle name="40% - Accent5 2 2 3 7 2" xfId="38177"/>
    <cellStyle name="40% - Accent5 2 2 3 8" xfId="29228"/>
    <cellStyle name="40% - Accent5 2 2 3 9" xfId="47189"/>
    <cellStyle name="40% - Accent5 2 2 4" xfId="6078"/>
    <cellStyle name="40% - Accent5 2 2 4 2" xfId="10675"/>
    <cellStyle name="40% - Accent5 2 2 4 2 2" xfId="13103"/>
    <cellStyle name="40% - Accent5 2 2 4 2 2 2" xfId="23995"/>
    <cellStyle name="40% - Accent5 2 2 4 2 2 2 2" xfId="41873"/>
    <cellStyle name="40% - Accent5 2 2 4 2 2 3" xfId="32936"/>
    <cellStyle name="40% - Accent5 2 2 4 2 2 4" xfId="56499"/>
    <cellStyle name="40% - Accent5 2 2 4 2 3" xfId="15322"/>
    <cellStyle name="40% - Accent5 2 2 4 2 3 2" xfId="26214"/>
    <cellStyle name="40% - Accent5 2 2 4 2 3 2 2" xfId="44092"/>
    <cellStyle name="40% - Accent5 2 2 4 2 3 3" xfId="35155"/>
    <cellStyle name="40% - Accent5 2 2 4 2 4" xfId="17766"/>
    <cellStyle name="40% - Accent5 2 2 4 2 4 2" xfId="28433"/>
    <cellStyle name="40% - Accent5 2 2 4 2 4 2 2" xfId="46311"/>
    <cellStyle name="40% - Accent5 2 2 4 2 4 3" xfId="37374"/>
    <cellStyle name="40% - Accent5 2 2 4 2 5" xfId="21776"/>
    <cellStyle name="40% - Accent5 2 2 4 2 5 2" xfId="39654"/>
    <cellStyle name="40% - Accent5 2 2 4 2 6" xfId="30717"/>
    <cellStyle name="40% - Accent5 2 2 4 2 7" xfId="51165"/>
    <cellStyle name="40% - Accent5 2 2 4 3" xfId="9942"/>
    <cellStyle name="40% - Accent5 2 2 4 3 2" xfId="12370"/>
    <cellStyle name="40% - Accent5 2 2 4 3 2 2" xfId="23262"/>
    <cellStyle name="40% - Accent5 2 2 4 3 2 2 2" xfId="41140"/>
    <cellStyle name="40% - Accent5 2 2 4 3 2 3" xfId="32203"/>
    <cellStyle name="40% - Accent5 2 2 4 3 3" xfId="14589"/>
    <cellStyle name="40% - Accent5 2 2 4 3 3 2" xfId="25481"/>
    <cellStyle name="40% - Accent5 2 2 4 3 3 2 2" xfId="43359"/>
    <cellStyle name="40% - Accent5 2 2 4 3 3 3" xfId="34422"/>
    <cellStyle name="40% - Accent5 2 2 4 3 4" xfId="17033"/>
    <cellStyle name="40% - Accent5 2 2 4 3 4 2" xfId="27700"/>
    <cellStyle name="40% - Accent5 2 2 4 3 4 2 2" xfId="45578"/>
    <cellStyle name="40% - Accent5 2 2 4 3 4 3" xfId="36641"/>
    <cellStyle name="40% - Accent5 2 2 4 3 5" xfId="21043"/>
    <cellStyle name="40% - Accent5 2 2 4 3 5 2" xfId="38921"/>
    <cellStyle name="40% - Accent5 2 2 4 3 6" xfId="29984"/>
    <cellStyle name="40% - Accent5 2 2 4 3 7" xfId="54118"/>
    <cellStyle name="40% - Accent5 2 2 4 4" xfId="11420"/>
    <cellStyle name="40% - Accent5 2 2 4 4 2" xfId="22519"/>
    <cellStyle name="40% - Accent5 2 2 4 4 2 2" xfId="40397"/>
    <cellStyle name="40% - Accent5 2 2 4 4 3" xfId="31460"/>
    <cellStyle name="40% - Accent5 2 2 4 4 4" xfId="48008"/>
    <cellStyle name="40% - Accent5 2 2 4 5" xfId="13846"/>
    <cellStyle name="40% - Accent5 2 2 4 5 2" xfId="24738"/>
    <cellStyle name="40% - Accent5 2 2 4 5 2 2" xfId="42616"/>
    <cellStyle name="40% - Accent5 2 2 4 5 3" xfId="33679"/>
    <cellStyle name="40% - Accent5 2 2 4 6" xfId="16067"/>
    <cellStyle name="40% - Accent5 2 2 4 6 2" xfId="26957"/>
    <cellStyle name="40% - Accent5 2 2 4 6 2 2" xfId="44835"/>
    <cellStyle name="40% - Accent5 2 2 4 6 3" xfId="35898"/>
    <cellStyle name="40% - Accent5 2 2 4 7" xfId="20300"/>
    <cellStyle name="40% - Accent5 2 2 4 7 2" xfId="38178"/>
    <cellStyle name="40% - Accent5 2 2 4 8" xfId="29229"/>
    <cellStyle name="40% - Accent5 2 2 4 9" xfId="47190"/>
    <cellStyle name="40% - Accent5 2 2 5" xfId="6079"/>
    <cellStyle name="40% - Accent5 2 2 5 2" xfId="10676"/>
    <cellStyle name="40% - Accent5 2 2 5 2 2" xfId="13104"/>
    <cellStyle name="40% - Accent5 2 2 5 2 2 2" xfId="23996"/>
    <cellStyle name="40% - Accent5 2 2 5 2 2 2 2" xfId="41874"/>
    <cellStyle name="40% - Accent5 2 2 5 2 2 3" xfId="32937"/>
    <cellStyle name="40% - Accent5 2 2 5 2 2 4" xfId="56500"/>
    <cellStyle name="40% - Accent5 2 2 5 2 3" xfId="15323"/>
    <cellStyle name="40% - Accent5 2 2 5 2 3 2" xfId="26215"/>
    <cellStyle name="40% - Accent5 2 2 5 2 3 2 2" xfId="44093"/>
    <cellStyle name="40% - Accent5 2 2 5 2 3 3" xfId="35156"/>
    <cellStyle name="40% - Accent5 2 2 5 2 4" xfId="17767"/>
    <cellStyle name="40% - Accent5 2 2 5 2 4 2" xfId="28434"/>
    <cellStyle name="40% - Accent5 2 2 5 2 4 2 2" xfId="46312"/>
    <cellStyle name="40% - Accent5 2 2 5 2 4 3" xfId="37375"/>
    <cellStyle name="40% - Accent5 2 2 5 2 5" xfId="21777"/>
    <cellStyle name="40% - Accent5 2 2 5 2 5 2" xfId="39655"/>
    <cellStyle name="40% - Accent5 2 2 5 2 6" xfId="30718"/>
    <cellStyle name="40% - Accent5 2 2 5 2 7" xfId="51166"/>
    <cellStyle name="40% - Accent5 2 2 5 3" xfId="9943"/>
    <cellStyle name="40% - Accent5 2 2 5 3 2" xfId="12371"/>
    <cellStyle name="40% - Accent5 2 2 5 3 2 2" xfId="23263"/>
    <cellStyle name="40% - Accent5 2 2 5 3 2 2 2" xfId="41141"/>
    <cellStyle name="40% - Accent5 2 2 5 3 2 3" xfId="32204"/>
    <cellStyle name="40% - Accent5 2 2 5 3 3" xfId="14590"/>
    <cellStyle name="40% - Accent5 2 2 5 3 3 2" xfId="25482"/>
    <cellStyle name="40% - Accent5 2 2 5 3 3 2 2" xfId="43360"/>
    <cellStyle name="40% - Accent5 2 2 5 3 3 3" xfId="34423"/>
    <cellStyle name="40% - Accent5 2 2 5 3 4" xfId="17034"/>
    <cellStyle name="40% - Accent5 2 2 5 3 4 2" xfId="27701"/>
    <cellStyle name="40% - Accent5 2 2 5 3 4 2 2" xfId="45579"/>
    <cellStyle name="40% - Accent5 2 2 5 3 4 3" xfId="36642"/>
    <cellStyle name="40% - Accent5 2 2 5 3 5" xfId="21044"/>
    <cellStyle name="40% - Accent5 2 2 5 3 5 2" xfId="38922"/>
    <cellStyle name="40% - Accent5 2 2 5 3 6" xfId="29985"/>
    <cellStyle name="40% - Accent5 2 2 5 3 7" xfId="54119"/>
    <cellStyle name="40% - Accent5 2 2 5 4" xfId="11421"/>
    <cellStyle name="40% - Accent5 2 2 5 4 2" xfId="22520"/>
    <cellStyle name="40% - Accent5 2 2 5 4 2 2" xfId="40398"/>
    <cellStyle name="40% - Accent5 2 2 5 4 3" xfId="31461"/>
    <cellStyle name="40% - Accent5 2 2 5 4 4" xfId="48009"/>
    <cellStyle name="40% - Accent5 2 2 5 5" xfId="13847"/>
    <cellStyle name="40% - Accent5 2 2 5 5 2" xfId="24739"/>
    <cellStyle name="40% - Accent5 2 2 5 5 2 2" xfId="42617"/>
    <cellStyle name="40% - Accent5 2 2 5 5 3" xfId="33680"/>
    <cellStyle name="40% - Accent5 2 2 5 6" xfId="16068"/>
    <cellStyle name="40% - Accent5 2 2 5 6 2" xfId="26958"/>
    <cellStyle name="40% - Accent5 2 2 5 6 2 2" xfId="44836"/>
    <cellStyle name="40% - Accent5 2 2 5 6 3" xfId="35899"/>
    <cellStyle name="40% - Accent5 2 2 5 7" xfId="20301"/>
    <cellStyle name="40% - Accent5 2 2 5 7 2" xfId="38179"/>
    <cellStyle name="40% - Accent5 2 2 5 8" xfId="29230"/>
    <cellStyle name="40% - Accent5 2 2 5 9" xfId="47191"/>
    <cellStyle name="40% - Accent5 2 2 6" xfId="6080"/>
    <cellStyle name="40% - Accent5 2 2 6 2" xfId="10677"/>
    <cellStyle name="40% - Accent5 2 2 6 2 2" xfId="13105"/>
    <cellStyle name="40% - Accent5 2 2 6 2 2 2" xfId="23997"/>
    <cellStyle name="40% - Accent5 2 2 6 2 2 2 2" xfId="41875"/>
    <cellStyle name="40% - Accent5 2 2 6 2 2 3" xfId="32938"/>
    <cellStyle name="40% - Accent5 2 2 6 2 2 4" xfId="56501"/>
    <cellStyle name="40% - Accent5 2 2 6 2 3" xfId="15324"/>
    <cellStyle name="40% - Accent5 2 2 6 2 3 2" xfId="26216"/>
    <cellStyle name="40% - Accent5 2 2 6 2 3 2 2" xfId="44094"/>
    <cellStyle name="40% - Accent5 2 2 6 2 3 3" xfId="35157"/>
    <cellStyle name="40% - Accent5 2 2 6 2 4" xfId="17768"/>
    <cellStyle name="40% - Accent5 2 2 6 2 4 2" xfId="28435"/>
    <cellStyle name="40% - Accent5 2 2 6 2 4 2 2" xfId="46313"/>
    <cellStyle name="40% - Accent5 2 2 6 2 4 3" xfId="37376"/>
    <cellStyle name="40% - Accent5 2 2 6 2 5" xfId="21778"/>
    <cellStyle name="40% - Accent5 2 2 6 2 5 2" xfId="39656"/>
    <cellStyle name="40% - Accent5 2 2 6 2 6" xfId="30719"/>
    <cellStyle name="40% - Accent5 2 2 6 2 7" xfId="51167"/>
    <cellStyle name="40% - Accent5 2 2 6 3" xfId="9944"/>
    <cellStyle name="40% - Accent5 2 2 6 3 2" xfId="12372"/>
    <cellStyle name="40% - Accent5 2 2 6 3 2 2" xfId="23264"/>
    <cellStyle name="40% - Accent5 2 2 6 3 2 2 2" xfId="41142"/>
    <cellStyle name="40% - Accent5 2 2 6 3 2 3" xfId="32205"/>
    <cellStyle name="40% - Accent5 2 2 6 3 3" xfId="14591"/>
    <cellStyle name="40% - Accent5 2 2 6 3 3 2" xfId="25483"/>
    <cellStyle name="40% - Accent5 2 2 6 3 3 2 2" xfId="43361"/>
    <cellStyle name="40% - Accent5 2 2 6 3 3 3" xfId="34424"/>
    <cellStyle name="40% - Accent5 2 2 6 3 4" xfId="17035"/>
    <cellStyle name="40% - Accent5 2 2 6 3 4 2" xfId="27702"/>
    <cellStyle name="40% - Accent5 2 2 6 3 4 2 2" xfId="45580"/>
    <cellStyle name="40% - Accent5 2 2 6 3 4 3" xfId="36643"/>
    <cellStyle name="40% - Accent5 2 2 6 3 5" xfId="21045"/>
    <cellStyle name="40% - Accent5 2 2 6 3 5 2" xfId="38923"/>
    <cellStyle name="40% - Accent5 2 2 6 3 6" xfId="29986"/>
    <cellStyle name="40% - Accent5 2 2 6 3 7" xfId="54120"/>
    <cellStyle name="40% - Accent5 2 2 6 4" xfId="11422"/>
    <cellStyle name="40% - Accent5 2 2 6 4 2" xfId="22521"/>
    <cellStyle name="40% - Accent5 2 2 6 4 2 2" xfId="40399"/>
    <cellStyle name="40% - Accent5 2 2 6 4 3" xfId="31462"/>
    <cellStyle name="40% - Accent5 2 2 6 4 4" xfId="48010"/>
    <cellStyle name="40% - Accent5 2 2 6 5" xfId="13848"/>
    <cellStyle name="40% - Accent5 2 2 6 5 2" xfId="24740"/>
    <cellStyle name="40% - Accent5 2 2 6 5 2 2" xfId="42618"/>
    <cellStyle name="40% - Accent5 2 2 6 5 3" xfId="33681"/>
    <cellStyle name="40% - Accent5 2 2 6 6" xfId="16069"/>
    <cellStyle name="40% - Accent5 2 2 6 6 2" xfId="26959"/>
    <cellStyle name="40% - Accent5 2 2 6 6 2 2" xfId="44837"/>
    <cellStyle name="40% - Accent5 2 2 6 6 3" xfId="35900"/>
    <cellStyle name="40% - Accent5 2 2 6 7" xfId="20302"/>
    <cellStyle name="40% - Accent5 2 2 6 7 2" xfId="38180"/>
    <cellStyle name="40% - Accent5 2 2 6 8" xfId="29231"/>
    <cellStyle name="40% - Accent5 2 2 6 9" xfId="47192"/>
    <cellStyle name="40% - Accent5 2 2 7" xfId="6081"/>
    <cellStyle name="40% - Accent5 2 2 7 2" xfId="10678"/>
    <cellStyle name="40% - Accent5 2 2 7 2 2" xfId="13106"/>
    <cellStyle name="40% - Accent5 2 2 7 2 2 2" xfId="23998"/>
    <cellStyle name="40% - Accent5 2 2 7 2 2 2 2" xfId="41876"/>
    <cellStyle name="40% - Accent5 2 2 7 2 2 3" xfId="32939"/>
    <cellStyle name="40% - Accent5 2 2 7 2 2 4" xfId="56502"/>
    <cellStyle name="40% - Accent5 2 2 7 2 3" xfId="15325"/>
    <cellStyle name="40% - Accent5 2 2 7 2 3 2" xfId="26217"/>
    <cellStyle name="40% - Accent5 2 2 7 2 3 2 2" xfId="44095"/>
    <cellStyle name="40% - Accent5 2 2 7 2 3 3" xfId="35158"/>
    <cellStyle name="40% - Accent5 2 2 7 2 4" xfId="17769"/>
    <cellStyle name="40% - Accent5 2 2 7 2 4 2" xfId="28436"/>
    <cellStyle name="40% - Accent5 2 2 7 2 4 2 2" xfId="46314"/>
    <cellStyle name="40% - Accent5 2 2 7 2 4 3" xfId="37377"/>
    <cellStyle name="40% - Accent5 2 2 7 2 5" xfId="21779"/>
    <cellStyle name="40% - Accent5 2 2 7 2 5 2" xfId="39657"/>
    <cellStyle name="40% - Accent5 2 2 7 2 6" xfId="30720"/>
    <cellStyle name="40% - Accent5 2 2 7 2 7" xfId="51168"/>
    <cellStyle name="40% - Accent5 2 2 7 3" xfId="9945"/>
    <cellStyle name="40% - Accent5 2 2 7 3 2" xfId="12373"/>
    <cellStyle name="40% - Accent5 2 2 7 3 2 2" xfId="23265"/>
    <cellStyle name="40% - Accent5 2 2 7 3 2 2 2" xfId="41143"/>
    <cellStyle name="40% - Accent5 2 2 7 3 2 3" xfId="32206"/>
    <cellStyle name="40% - Accent5 2 2 7 3 3" xfId="14592"/>
    <cellStyle name="40% - Accent5 2 2 7 3 3 2" xfId="25484"/>
    <cellStyle name="40% - Accent5 2 2 7 3 3 2 2" xfId="43362"/>
    <cellStyle name="40% - Accent5 2 2 7 3 3 3" xfId="34425"/>
    <cellStyle name="40% - Accent5 2 2 7 3 4" xfId="17036"/>
    <cellStyle name="40% - Accent5 2 2 7 3 4 2" xfId="27703"/>
    <cellStyle name="40% - Accent5 2 2 7 3 4 2 2" xfId="45581"/>
    <cellStyle name="40% - Accent5 2 2 7 3 4 3" xfId="36644"/>
    <cellStyle name="40% - Accent5 2 2 7 3 5" xfId="21046"/>
    <cellStyle name="40% - Accent5 2 2 7 3 5 2" xfId="38924"/>
    <cellStyle name="40% - Accent5 2 2 7 3 6" xfId="29987"/>
    <cellStyle name="40% - Accent5 2 2 7 3 7" xfId="54121"/>
    <cellStyle name="40% - Accent5 2 2 7 4" xfId="11423"/>
    <cellStyle name="40% - Accent5 2 2 7 4 2" xfId="22522"/>
    <cellStyle name="40% - Accent5 2 2 7 4 2 2" xfId="40400"/>
    <cellStyle name="40% - Accent5 2 2 7 4 3" xfId="31463"/>
    <cellStyle name="40% - Accent5 2 2 7 4 4" xfId="48011"/>
    <cellStyle name="40% - Accent5 2 2 7 5" xfId="13849"/>
    <cellStyle name="40% - Accent5 2 2 7 5 2" xfId="24741"/>
    <cellStyle name="40% - Accent5 2 2 7 5 2 2" xfId="42619"/>
    <cellStyle name="40% - Accent5 2 2 7 5 3" xfId="33682"/>
    <cellStyle name="40% - Accent5 2 2 7 6" xfId="16070"/>
    <cellStyle name="40% - Accent5 2 2 7 6 2" xfId="26960"/>
    <cellStyle name="40% - Accent5 2 2 7 6 2 2" xfId="44838"/>
    <cellStyle name="40% - Accent5 2 2 7 6 3" xfId="35901"/>
    <cellStyle name="40% - Accent5 2 2 7 7" xfId="20303"/>
    <cellStyle name="40% - Accent5 2 2 7 7 2" xfId="38181"/>
    <cellStyle name="40% - Accent5 2 2 7 8" xfId="29232"/>
    <cellStyle name="40% - Accent5 2 2 7 9" xfId="47193"/>
    <cellStyle name="40% - Accent5 2 2 8" xfId="6082"/>
    <cellStyle name="40% - Accent5 2 2 8 2" xfId="10679"/>
    <cellStyle name="40% - Accent5 2 2 8 2 2" xfId="13107"/>
    <cellStyle name="40% - Accent5 2 2 8 2 2 2" xfId="23999"/>
    <cellStyle name="40% - Accent5 2 2 8 2 2 2 2" xfId="41877"/>
    <cellStyle name="40% - Accent5 2 2 8 2 2 3" xfId="32940"/>
    <cellStyle name="40% - Accent5 2 2 8 2 2 4" xfId="56503"/>
    <cellStyle name="40% - Accent5 2 2 8 2 3" xfId="15326"/>
    <cellStyle name="40% - Accent5 2 2 8 2 3 2" xfId="26218"/>
    <cellStyle name="40% - Accent5 2 2 8 2 3 2 2" xfId="44096"/>
    <cellStyle name="40% - Accent5 2 2 8 2 3 3" xfId="35159"/>
    <cellStyle name="40% - Accent5 2 2 8 2 4" xfId="17770"/>
    <cellStyle name="40% - Accent5 2 2 8 2 4 2" xfId="28437"/>
    <cellStyle name="40% - Accent5 2 2 8 2 4 2 2" xfId="46315"/>
    <cellStyle name="40% - Accent5 2 2 8 2 4 3" xfId="37378"/>
    <cellStyle name="40% - Accent5 2 2 8 2 5" xfId="21780"/>
    <cellStyle name="40% - Accent5 2 2 8 2 5 2" xfId="39658"/>
    <cellStyle name="40% - Accent5 2 2 8 2 6" xfId="30721"/>
    <cellStyle name="40% - Accent5 2 2 8 2 7" xfId="51169"/>
    <cellStyle name="40% - Accent5 2 2 8 3" xfId="9946"/>
    <cellStyle name="40% - Accent5 2 2 8 3 2" xfId="12374"/>
    <cellStyle name="40% - Accent5 2 2 8 3 2 2" xfId="23266"/>
    <cellStyle name="40% - Accent5 2 2 8 3 2 2 2" xfId="41144"/>
    <cellStyle name="40% - Accent5 2 2 8 3 2 3" xfId="32207"/>
    <cellStyle name="40% - Accent5 2 2 8 3 3" xfId="14593"/>
    <cellStyle name="40% - Accent5 2 2 8 3 3 2" xfId="25485"/>
    <cellStyle name="40% - Accent5 2 2 8 3 3 2 2" xfId="43363"/>
    <cellStyle name="40% - Accent5 2 2 8 3 3 3" xfId="34426"/>
    <cellStyle name="40% - Accent5 2 2 8 3 4" xfId="17037"/>
    <cellStyle name="40% - Accent5 2 2 8 3 4 2" xfId="27704"/>
    <cellStyle name="40% - Accent5 2 2 8 3 4 2 2" xfId="45582"/>
    <cellStyle name="40% - Accent5 2 2 8 3 4 3" xfId="36645"/>
    <cellStyle name="40% - Accent5 2 2 8 3 5" xfId="21047"/>
    <cellStyle name="40% - Accent5 2 2 8 3 5 2" xfId="38925"/>
    <cellStyle name="40% - Accent5 2 2 8 3 6" xfId="29988"/>
    <cellStyle name="40% - Accent5 2 2 8 3 7" xfId="54122"/>
    <cellStyle name="40% - Accent5 2 2 8 4" xfId="11424"/>
    <cellStyle name="40% - Accent5 2 2 8 4 2" xfId="22523"/>
    <cellStyle name="40% - Accent5 2 2 8 4 2 2" xfId="40401"/>
    <cellStyle name="40% - Accent5 2 2 8 4 3" xfId="31464"/>
    <cellStyle name="40% - Accent5 2 2 8 4 4" xfId="48012"/>
    <cellStyle name="40% - Accent5 2 2 8 5" xfId="13850"/>
    <cellStyle name="40% - Accent5 2 2 8 5 2" xfId="24742"/>
    <cellStyle name="40% - Accent5 2 2 8 5 2 2" xfId="42620"/>
    <cellStyle name="40% - Accent5 2 2 8 5 3" xfId="33683"/>
    <cellStyle name="40% - Accent5 2 2 8 6" xfId="16071"/>
    <cellStyle name="40% - Accent5 2 2 8 6 2" xfId="26961"/>
    <cellStyle name="40% - Accent5 2 2 8 6 2 2" xfId="44839"/>
    <cellStyle name="40% - Accent5 2 2 8 6 3" xfId="35902"/>
    <cellStyle name="40% - Accent5 2 2 8 7" xfId="20304"/>
    <cellStyle name="40% - Accent5 2 2 8 7 2" xfId="38182"/>
    <cellStyle name="40% - Accent5 2 2 8 8" xfId="29233"/>
    <cellStyle name="40% - Accent5 2 2 8 9" xfId="47194"/>
    <cellStyle name="40% - Accent5 2 2 9" xfId="6083"/>
    <cellStyle name="40% - Accent5 2 2 9 2" xfId="10680"/>
    <cellStyle name="40% - Accent5 2 2 9 2 2" xfId="13108"/>
    <cellStyle name="40% - Accent5 2 2 9 2 2 2" xfId="24000"/>
    <cellStyle name="40% - Accent5 2 2 9 2 2 2 2" xfId="41878"/>
    <cellStyle name="40% - Accent5 2 2 9 2 2 3" xfId="32941"/>
    <cellStyle name="40% - Accent5 2 2 9 2 2 4" xfId="56504"/>
    <cellStyle name="40% - Accent5 2 2 9 2 3" xfId="15327"/>
    <cellStyle name="40% - Accent5 2 2 9 2 3 2" xfId="26219"/>
    <cellStyle name="40% - Accent5 2 2 9 2 3 2 2" xfId="44097"/>
    <cellStyle name="40% - Accent5 2 2 9 2 3 3" xfId="35160"/>
    <cellStyle name="40% - Accent5 2 2 9 2 4" xfId="17771"/>
    <cellStyle name="40% - Accent5 2 2 9 2 4 2" xfId="28438"/>
    <cellStyle name="40% - Accent5 2 2 9 2 4 2 2" xfId="46316"/>
    <cellStyle name="40% - Accent5 2 2 9 2 4 3" xfId="37379"/>
    <cellStyle name="40% - Accent5 2 2 9 2 5" xfId="21781"/>
    <cellStyle name="40% - Accent5 2 2 9 2 5 2" xfId="39659"/>
    <cellStyle name="40% - Accent5 2 2 9 2 6" xfId="30722"/>
    <cellStyle name="40% - Accent5 2 2 9 2 7" xfId="51170"/>
    <cellStyle name="40% - Accent5 2 2 9 3" xfId="9947"/>
    <cellStyle name="40% - Accent5 2 2 9 3 2" xfId="12375"/>
    <cellStyle name="40% - Accent5 2 2 9 3 2 2" xfId="23267"/>
    <cellStyle name="40% - Accent5 2 2 9 3 2 2 2" xfId="41145"/>
    <cellStyle name="40% - Accent5 2 2 9 3 2 3" xfId="32208"/>
    <cellStyle name="40% - Accent5 2 2 9 3 3" xfId="14594"/>
    <cellStyle name="40% - Accent5 2 2 9 3 3 2" xfId="25486"/>
    <cellStyle name="40% - Accent5 2 2 9 3 3 2 2" xfId="43364"/>
    <cellStyle name="40% - Accent5 2 2 9 3 3 3" xfId="34427"/>
    <cellStyle name="40% - Accent5 2 2 9 3 4" xfId="17038"/>
    <cellStyle name="40% - Accent5 2 2 9 3 4 2" xfId="27705"/>
    <cellStyle name="40% - Accent5 2 2 9 3 4 2 2" xfId="45583"/>
    <cellStyle name="40% - Accent5 2 2 9 3 4 3" xfId="36646"/>
    <cellStyle name="40% - Accent5 2 2 9 3 5" xfId="21048"/>
    <cellStyle name="40% - Accent5 2 2 9 3 5 2" xfId="38926"/>
    <cellStyle name="40% - Accent5 2 2 9 3 6" xfId="29989"/>
    <cellStyle name="40% - Accent5 2 2 9 3 7" xfId="54123"/>
    <cellStyle name="40% - Accent5 2 2 9 4" xfId="11425"/>
    <cellStyle name="40% - Accent5 2 2 9 4 2" xfId="22524"/>
    <cellStyle name="40% - Accent5 2 2 9 4 2 2" xfId="40402"/>
    <cellStyle name="40% - Accent5 2 2 9 4 3" xfId="31465"/>
    <cellStyle name="40% - Accent5 2 2 9 4 4" xfId="48013"/>
    <cellStyle name="40% - Accent5 2 2 9 5" xfId="13851"/>
    <cellStyle name="40% - Accent5 2 2 9 5 2" xfId="24743"/>
    <cellStyle name="40% - Accent5 2 2 9 5 2 2" xfId="42621"/>
    <cellStyle name="40% - Accent5 2 2 9 5 3" xfId="33684"/>
    <cellStyle name="40% - Accent5 2 2 9 6" xfId="16072"/>
    <cellStyle name="40% - Accent5 2 2 9 6 2" xfId="26962"/>
    <cellStyle name="40% - Accent5 2 2 9 6 2 2" xfId="44840"/>
    <cellStyle name="40% - Accent5 2 2 9 6 3" xfId="35903"/>
    <cellStyle name="40% - Accent5 2 2 9 7" xfId="20305"/>
    <cellStyle name="40% - Accent5 2 2 9 7 2" xfId="38183"/>
    <cellStyle name="40% - Accent5 2 2 9 8" xfId="29234"/>
    <cellStyle name="40% - Accent5 2 2 9 9" xfId="47195"/>
    <cellStyle name="40% - Accent5 2 3" xfId="6084"/>
    <cellStyle name="40% - Accent5 2 3 10" xfId="10681"/>
    <cellStyle name="40% - Accent5 2 3 10 2" xfId="13109"/>
    <cellStyle name="40% - Accent5 2 3 10 2 2" xfId="24001"/>
    <cellStyle name="40% - Accent5 2 3 10 2 2 2" xfId="41879"/>
    <cellStyle name="40% - Accent5 2 3 10 2 3" xfId="32942"/>
    <cellStyle name="40% - Accent5 2 3 10 2 4" xfId="56505"/>
    <cellStyle name="40% - Accent5 2 3 10 3" xfId="15328"/>
    <cellStyle name="40% - Accent5 2 3 10 3 2" xfId="26220"/>
    <cellStyle name="40% - Accent5 2 3 10 3 2 2" xfId="44098"/>
    <cellStyle name="40% - Accent5 2 3 10 3 3" xfId="35161"/>
    <cellStyle name="40% - Accent5 2 3 10 4" xfId="17772"/>
    <cellStyle name="40% - Accent5 2 3 10 4 2" xfId="28439"/>
    <cellStyle name="40% - Accent5 2 3 10 4 2 2" xfId="46317"/>
    <cellStyle name="40% - Accent5 2 3 10 4 3" xfId="37380"/>
    <cellStyle name="40% - Accent5 2 3 10 5" xfId="21782"/>
    <cellStyle name="40% - Accent5 2 3 10 5 2" xfId="39660"/>
    <cellStyle name="40% - Accent5 2 3 10 6" xfId="30723"/>
    <cellStyle name="40% - Accent5 2 3 10 7" xfId="51171"/>
    <cellStyle name="40% - Accent5 2 3 11" xfId="9948"/>
    <cellStyle name="40% - Accent5 2 3 11 2" xfId="12376"/>
    <cellStyle name="40% - Accent5 2 3 11 2 2" xfId="23268"/>
    <cellStyle name="40% - Accent5 2 3 11 2 2 2" xfId="41146"/>
    <cellStyle name="40% - Accent5 2 3 11 2 3" xfId="32209"/>
    <cellStyle name="40% - Accent5 2 3 11 3" xfId="14595"/>
    <cellStyle name="40% - Accent5 2 3 11 3 2" xfId="25487"/>
    <cellStyle name="40% - Accent5 2 3 11 3 2 2" xfId="43365"/>
    <cellStyle name="40% - Accent5 2 3 11 3 3" xfId="34428"/>
    <cellStyle name="40% - Accent5 2 3 11 4" xfId="17039"/>
    <cellStyle name="40% - Accent5 2 3 11 4 2" xfId="27706"/>
    <cellStyle name="40% - Accent5 2 3 11 4 2 2" xfId="45584"/>
    <cellStyle name="40% - Accent5 2 3 11 4 3" xfId="36647"/>
    <cellStyle name="40% - Accent5 2 3 11 5" xfId="21049"/>
    <cellStyle name="40% - Accent5 2 3 11 5 2" xfId="38927"/>
    <cellStyle name="40% - Accent5 2 3 11 6" xfId="29990"/>
    <cellStyle name="40% - Accent5 2 3 11 7" xfId="54124"/>
    <cellStyle name="40% - Accent5 2 3 12" xfId="11426"/>
    <cellStyle name="40% - Accent5 2 3 12 2" xfId="22525"/>
    <cellStyle name="40% - Accent5 2 3 12 2 2" xfId="40403"/>
    <cellStyle name="40% - Accent5 2 3 12 3" xfId="31466"/>
    <cellStyle name="40% - Accent5 2 3 12 4" xfId="48014"/>
    <cellStyle name="40% - Accent5 2 3 13" xfId="13852"/>
    <cellStyle name="40% - Accent5 2 3 13 2" xfId="24744"/>
    <cellStyle name="40% - Accent5 2 3 13 2 2" xfId="42622"/>
    <cellStyle name="40% - Accent5 2 3 13 3" xfId="33685"/>
    <cellStyle name="40% - Accent5 2 3 14" xfId="16073"/>
    <cellStyle name="40% - Accent5 2 3 14 2" xfId="26963"/>
    <cellStyle name="40% - Accent5 2 3 14 2 2" xfId="44841"/>
    <cellStyle name="40% - Accent5 2 3 14 3" xfId="35904"/>
    <cellStyle name="40% - Accent5 2 3 15" xfId="20306"/>
    <cellStyle name="40% - Accent5 2 3 15 2" xfId="38184"/>
    <cellStyle name="40% - Accent5 2 3 16" xfId="29235"/>
    <cellStyle name="40% - Accent5 2 3 17" xfId="47196"/>
    <cellStyle name="40% - Accent5 2 3 2" xfId="6085"/>
    <cellStyle name="40% - Accent5 2 3 2 2" xfId="10682"/>
    <cellStyle name="40% - Accent5 2 3 2 2 2" xfId="13110"/>
    <cellStyle name="40% - Accent5 2 3 2 2 2 2" xfId="24002"/>
    <cellStyle name="40% - Accent5 2 3 2 2 2 2 2" xfId="41880"/>
    <cellStyle name="40% - Accent5 2 3 2 2 2 3" xfId="32943"/>
    <cellStyle name="40% - Accent5 2 3 2 2 2 4" xfId="56506"/>
    <cellStyle name="40% - Accent5 2 3 2 2 3" xfId="15329"/>
    <cellStyle name="40% - Accent5 2 3 2 2 3 2" xfId="26221"/>
    <cellStyle name="40% - Accent5 2 3 2 2 3 2 2" xfId="44099"/>
    <cellStyle name="40% - Accent5 2 3 2 2 3 3" xfId="35162"/>
    <cellStyle name="40% - Accent5 2 3 2 2 4" xfId="17773"/>
    <cellStyle name="40% - Accent5 2 3 2 2 4 2" xfId="28440"/>
    <cellStyle name="40% - Accent5 2 3 2 2 4 2 2" xfId="46318"/>
    <cellStyle name="40% - Accent5 2 3 2 2 4 3" xfId="37381"/>
    <cellStyle name="40% - Accent5 2 3 2 2 5" xfId="21783"/>
    <cellStyle name="40% - Accent5 2 3 2 2 5 2" xfId="39661"/>
    <cellStyle name="40% - Accent5 2 3 2 2 6" xfId="30724"/>
    <cellStyle name="40% - Accent5 2 3 2 2 7" xfId="51172"/>
    <cellStyle name="40% - Accent5 2 3 2 3" xfId="9949"/>
    <cellStyle name="40% - Accent5 2 3 2 3 2" xfId="12377"/>
    <cellStyle name="40% - Accent5 2 3 2 3 2 2" xfId="23269"/>
    <cellStyle name="40% - Accent5 2 3 2 3 2 2 2" xfId="41147"/>
    <cellStyle name="40% - Accent5 2 3 2 3 2 3" xfId="32210"/>
    <cellStyle name="40% - Accent5 2 3 2 3 3" xfId="14596"/>
    <cellStyle name="40% - Accent5 2 3 2 3 3 2" xfId="25488"/>
    <cellStyle name="40% - Accent5 2 3 2 3 3 2 2" xfId="43366"/>
    <cellStyle name="40% - Accent5 2 3 2 3 3 3" xfId="34429"/>
    <cellStyle name="40% - Accent5 2 3 2 3 4" xfId="17040"/>
    <cellStyle name="40% - Accent5 2 3 2 3 4 2" xfId="27707"/>
    <cellStyle name="40% - Accent5 2 3 2 3 4 2 2" xfId="45585"/>
    <cellStyle name="40% - Accent5 2 3 2 3 4 3" xfId="36648"/>
    <cellStyle name="40% - Accent5 2 3 2 3 5" xfId="21050"/>
    <cellStyle name="40% - Accent5 2 3 2 3 5 2" xfId="38928"/>
    <cellStyle name="40% - Accent5 2 3 2 3 6" xfId="29991"/>
    <cellStyle name="40% - Accent5 2 3 2 3 7" xfId="54125"/>
    <cellStyle name="40% - Accent5 2 3 2 4" xfId="11427"/>
    <cellStyle name="40% - Accent5 2 3 2 4 2" xfId="22526"/>
    <cellStyle name="40% - Accent5 2 3 2 4 2 2" xfId="40404"/>
    <cellStyle name="40% - Accent5 2 3 2 4 3" xfId="31467"/>
    <cellStyle name="40% - Accent5 2 3 2 4 4" xfId="48015"/>
    <cellStyle name="40% - Accent5 2 3 2 5" xfId="13853"/>
    <cellStyle name="40% - Accent5 2 3 2 5 2" xfId="24745"/>
    <cellStyle name="40% - Accent5 2 3 2 5 2 2" xfId="42623"/>
    <cellStyle name="40% - Accent5 2 3 2 5 3" xfId="33686"/>
    <cellStyle name="40% - Accent5 2 3 2 6" xfId="16074"/>
    <cellStyle name="40% - Accent5 2 3 2 6 2" xfId="26964"/>
    <cellStyle name="40% - Accent5 2 3 2 6 2 2" xfId="44842"/>
    <cellStyle name="40% - Accent5 2 3 2 6 3" xfId="35905"/>
    <cellStyle name="40% - Accent5 2 3 2 7" xfId="20307"/>
    <cellStyle name="40% - Accent5 2 3 2 7 2" xfId="38185"/>
    <cellStyle name="40% - Accent5 2 3 2 8" xfId="29236"/>
    <cellStyle name="40% - Accent5 2 3 2 9" xfId="47197"/>
    <cellStyle name="40% - Accent5 2 3 3" xfId="6086"/>
    <cellStyle name="40% - Accent5 2 3 3 2" xfId="10683"/>
    <cellStyle name="40% - Accent5 2 3 3 2 2" xfId="13111"/>
    <cellStyle name="40% - Accent5 2 3 3 2 2 2" xfId="24003"/>
    <cellStyle name="40% - Accent5 2 3 3 2 2 2 2" xfId="41881"/>
    <cellStyle name="40% - Accent5 2 3 3 2 2 3" xfId="32944"/>
    <cellStyle name="40% - Accent5 2 3 3 2 2 4" xfId="56507"/>
    <cellStyle name="40% - Accent5 2 3 3 2 3" xfId="15330"/>
    <cellStyle name="40% - Accent5 2 3 3 2 3 2" xfId="26222"/>
    <cellStyle name="40% - Accent5 2 3 3 2 3 2 2" xfId="44100"/>
    <cellStyle name="40% - Accent5 2 3 3 2 3 3" xfId="35163"/>
    <cellStyle name="40% - Accent5 2 3 3 2 4" xfId="17774"/>
    <cellStyle name="40% - Accent5 2 3 3 2 4 2" xfId="28441"/>
    <cellStyle name="40% - Accent5 2 3 3 2 4 2 2" xfId="46319"/>
    <cellStyle name="40% - Accent5 2 3 3 2 4 3" xfId="37382"/>
    <cellStyle name="40% - Accent5 2 3 3 2 5" xfId="21784"/>
    <cellStyle name="40% - Accent5 2 3 3 2 5 2" xfId="39662"/>
    <cellStyle name="40% - Accent5 2 3 3 2 6" xfId="30725"/>
    <cellStyle name="40% - Accent5 2 3 3 2 7" xfId="51173"/>
    <cellStyle name="40% - Accent5 2 3 3 3" xfId="9950"/>
    <cellStyle name="40% - Accent5 2 3 3 3 2" xfId="12378"/>
    <cellStyle name="40% - Accent5 2 3 3 3 2 2" xfId="23270"/>
    <cellStyle name="40% - Accent5 2 3 3 3 2 2 2" xfId="41148"/>
    <cellStyle name="40% - Accent5 2 3 3 3 2 3" xfId="32211"/>
    <cellStyle name="40% - Accent5 2 3 3 3 3" xfId="14597"/>
    <cellStyle name="40% - Accent5 2 3 3 3 3 2" xfId="25489"/>
    <cellStyle name="40% - Accent5 2 3 3 3 3 2 2" xfId="43367"/>
    <cellStyle name="40% - Accent5 2 3 3 3 3 3" xfId="34430"/>
    <cellStyle name="40% - Accent5 2 3 3 3 4" xfId="17041"/>
    <cellStyle name="40% - Accent5 2 3 3 3 4 2" xfId="27708"/>
    <cellStyle name="40% - Accent5 2 3 3 3 4 2 2" xfId="45586"/>
    <cellStyle name="40% - Accent5 2 3 3 3 4 3" xfId="36649"/>
    <cellStyle name="40% - Accent5 2 3 3 3 5" xfId="21051"/>
    <cellStyle name="40% - Accent5 2 3 3 3 5 2" xfId="38929"/>
    <cellStyle name="40% - Accent5 2 3 3 3 6" xfId="29992"/>
    <cellStyle name="40% - Accent5 2 3 3 3 7" xfId="54126"/>
    <cellStyle name="40% - Accent5 2 3 3 4" xfId="11428"/>
    <cellStyle name="40% - Accent5 2 3 3 4 2" xfId="22527"/>
    <cellStyle name="40% - Accent5 2 3 3 4 2 2" xfId="40405"/>
    <cellStyle name="40% - Accent5 2 3 3 4 3" xfId="31468"/>
    <cellStyle name="40% - Accent5 2 3 3 4 4" xfId="48016"/>
    <cellStyle name="40% - Accent5 2 3 3 5" xfId="13854"/>
    <cellStyle name="40% - Accent5 2 3 3 5 2" xfId="24746"/>
    <cellStyle name="40% - Accent5 2 3 3 5 2 2" xfId="42624"/>
    <cellStyle name="40% - Accent5 2 3 3 5 3" xfId="33687"/>
    <cellStyle name="40% - Accent5 2 3 3 6" xfId="16075"/>
    <cellStyle name="40% - Accent5 2 3 3 6 2" xfId="26965"/>
    <cellStyle name="40% - Accent5 2 3 3 6 2 2" xfId="44843"/>
    <cellStyle name="40% - Accent5 2 3 3 6 3" xfId="35906"/>
    <cellStyle name="40% - Accent5 2 3 3 7" xfId="20308"/>
    <cellStyle name="40% - Accent5 2 3 3 7 2" xfId="38186"/>
    <cellStyle name="40% - Accent5 2 3 3 8" xfId="29237"/>
    <cellStyle name="40% - Accent5 2 3 3 9" xfId="47198"/>
    <cellStyle name="40% - Accent5 2 3 4" xfId="6087"/>
    <cellStyle name="40% - Accent5 2 3 4 2" xfId="10684"/>
    <cellStyle name="40% - Accent5 2 3 4 2 2" xfId="13112"/>
    <cellStyle name="40% - Accent5 2 3 4 2 2 2" xfId="24004"/>
    <cellStyle name="40% - Accent5 2 3 4 2 2 2 2" xfId="41882"/>
    <cellStyle name="40% - Accent5 2 3 4 2 2 3" xfId="32945"/>
    <cellStyle name="40% - Accent5 2 3 4 2 2 4" xfId="56508"/>
    <cellStyle name="40% - Accent5 2 3 4 2 3" xfId="15331"/>
    <cellStyle name="40% - Accent5 2 3 4 2 3 2" xfId="26223"/>
    <cellStyle name="40% - Accent5 2 3 4 2 3 2 2" xfId="44101"/>
    <cellStyle name="40% - Accent5 2 3 4 2 3 3" xfId="35164"/>
    <cellStyle name="40% - Accent5 2 3 4 2 4" xfId="17775"/>
    <cellStyle name="40% - Accent5 2 3 4 2 4 2" xfId="28442"/>
    <cellStyle name="40% - Accent5 2 3 4 2 4 2 2" xfId="46320"/>
    <cellStyle name="40% - Accent5 2 3 4 2 4 3" xfId="37383"/>
    <cellStyle name="40% - Accent5 2 3 4 2 5" xfId="21785"/>
    <cellStyle name="40% - Accent5 2 3 4 2 5 2" xfId="39663"/>
    <cellStyle name="40% - Accent5 2 3 4 2 6" xfId="30726"/>
    <cellStyle name="40% - Accent5 2 3 4 2 7" xfId="51174"/>
    <cellStyle name="40% - Accent5 2 3 4 3" xfId="9951"/>
    <cellStyle name="40% - Accent5 2 3 4 3 2" xfId="12379"/>
    <cellStyle name="40% - Accent5 2 3 4 3 2 2" xfId="23271"/>
    <cellStyle name="40% - Accent5 2 3 4 3 2 2 2" xfId="41149"/>
    <cellStyle name="40% - Accent5 2 3 4 3 2 3" xfId="32212"/>
    <cellStyle name="40% - Accent5 2 3 4 3 3" xfId="14598"/>
    <cellStyle name="40% - Accent5 2 3 4 3 3 2" xfId="25490"/>
    <cellStyle name="40% - Accent5 2 3 4 3 3 2 2" xfId="43368"/>
    <cellStyle name="40% - Accent5 2 3 4 3 3 3" xfId="34431"/>
    <cellStyle name="40% - Accent5 2 3 4 3 4" xfId="17042"/>
    <cellStyle name="40% - Accent5 2 3 4 3 4 2" xfId="27709"/>
    <cellStyle name="40% - Accent5 2 3 4 3 4 2 2" xfId="45587"/>
    <cellStyle name="40% - Accent5 2 3 4 3 4 3" xfId="36650"/>
    <cellStyle name="40% - Accent5 2 3 4 3 5" xfId="21052"/>
    <cellStyle name="40% - Accent5 2 3 4 3 5 2" xfId="38930"/>
    <cellStyle name="40% - Accent5 2 3 4 3 6" xfId="29993"/>
    <cellStyle name="40% - Accent5 2 3 4 3 7" xfId="54127"/>
    <cellStyle name="40% - Accent5 2 3 4 4" xfId="11429"/>
    <cellStyle name="40% - Accent5 2 3 4 4 2" xfId="22528"/>
    <cellStyle name="40% - Accent5 2 3 4 4 2 2" xfId="40406"/>
    <cellStyle name="40% - Accent5 2 3 4 4 3" xfId="31469"/>
    <cellStyle name="40% - Accent5 2 3 4 4 4" xfId="48017"/>
    <cellStyle name="40% - Accent5 2 3 4 5" xfId="13855"/>
    <cellStyle name="40% - Accent5 2 3 4 5 2" xfId="24747"/>
    <cellStyle name="40% - Accent5 2 3 4 5 2 2" xfId="42625"/>
    <cellStyle name="40% - Accent5 2 3 4 5 3" xfId="33688"/>
    <cellStyle name="40% - Accent5 2 3 4 6" xfId="16076"/>
    <cellStyle name="40% - Accent5 2 3 4 6 2" xfId="26966"/>
    <cellStyle name="40% - Accent5 2 3 4 6 2 2" xfId="44844"/>
    <cellStyle name="40% - Accent5 2 3 4 6 3" xfId="35907"/>
    <cellStyle name="40% - Accent5 2 3 4 7" xfId="20309"/>
    <cellStyle name="40% - Accent5 2 3 4 7 2" xfId="38187"/>
    <cellStyle name="40% - Accent5 2 3 4 8" xfId="29238"/>
    <cellStyle name="40% - Accent5 2 3 4 9" xfId="47199"/>
    <cellStyle name="40% - Accent5 2 3 5" xfId="6088"/>
    <cellStyle name="40% - Accent5 2 3 5 2" xfId="10685"/>
    <cellStyle name="40% - Accent5 2 3 5 2 2" xfId="13113"/>
    <cellStyle name="40% - Accent5 2 3 5 2 2 2" xfId="24005"/>
    <cellStyle name="40% - Accent5 2 3 5 2 2 2 2" xfId="41883"/>
    <cellStyle name="40% - Accent5 2 3 5 2 2 3" xfId="32946"/>
    <cellStyle name="40% - Accent5 2 3 5 2 2 4" xfId="56509"/>
    <cellStyle name="40% - Accent5 2 3 5 2 3" xfId="15332"/>
    <cellStyle name="40% - Accent5 2 3 5 2 3 2" xfId="26224"/>
    <cellStyle name="40% - Accent5 2 3 5 2 3 2 2" xfId="44102"/>
    <cellStyle name="40% - Accent5 2 3 5 2 3 3" xfId="35165"/>
    <cellStyle name="40% - Accent5 2 3 5 2 4" xfId="17776"/>
    <cellStyle name="40% - Accent5 2 3 5 2 4 2" xfId="28443"/>
    <cellStyle name="40% - Accent5 2 3 5 2 4 2 2" xfId="46321"/>
    <cellStyle name="40% - Accent5 2 3 5 2 4 3" xfId="37384"/>
    <cellStyle name="40% - Accent5 2 3 5 2 5" xfId="21786"/>
    <cellStyle name="40% - Accent5 2 3 5 2 5 2" xfId="39664"/>
    <cellStyle name="40% - Accent5 2 3 5 2 6" xfId="30727"/>
    <cellStyle name="40% - Accent5 2 3 5 2 7" xfId="51175"/>
    <cellStyle name="40% - Accent5 2 3 5 3" xfId="9952"/>
    <cellStyle name="40% - Accent5 2 3 5 3 2" xfId="12380"/>
    <cellStyle name="40% - Accent5 2 3 5 3 2 2" xfId="23272"/>
    <cellStyle name="40% - Accent5 2 3 5 3 2 2 2" xfId="41150"/>
    <cellStyle name="40% - Accent5 2 3 5 3 2 3" xfId="32213"/>
    <cellStyle name="40% - Accent5 2 3 5 3 3" xfId="14599"/>
    <cellStyle name="40% - Accent5 2 3 5 3 3 2" xfId="25491"/>
    <cellStyle name="40% - Accent5 2 3 5 3 3 2 2" xfId="43369"/>
    <cellStyle name="40% - Accent5 2 3 5 3 3 3" xfId="34432"/>
    <cellStyle name="40% - Accent5 2 3 5 3 4" xfId="17043"/>
    <cellStyle name="40% - Accent5 2 3 5 3 4 2" xfId="27710"/>
    <cellStyle name="40% - Accent5 2 3 5 3 4 2 2" xfId="45588"/>
    <cellStyle name="40% - Accent5 2 3 5 3 4 3" xfId="36651"/>
    <cellStyle name="40% - Accent5 2 3 5 3 5" xfId="21053"/>
    <cellStyle name="40% - Accent5 2 3 5 3 5 2" xfId="38931"/>
    <cellStyle name="40% - Accent5 2 3 5 3 6" xfId="29994"/>
    <cellStyle name="40% - Accent5 2 3 5 3 7" xfId="54128"/>
    <cellStyle name="40% - Accent5 2 3 5 4" xfId="11430"/>
    <cellStyle name="40% - Accent5 2 3 5 4 2" xfId="22529"/>
    <cellStyle name="40% - Accent5 2 3 5 4 2 2" xfId="40407"/>
    <cellStyle name="40% - Accent5 2 3 5 4 3" xfId="31470"/>
    <cellStyle name="40% - Accent5 2 3 5 4 4" xfId="48018"/>
    <cellStyle name="40% - Accent5 2 3 5 5" xfId="13856"/>
    <cellStyle name="40% - Accent5 2 3 5 5 2" xfId="24748"/>
    <cellStyle name="40% - Accent5 2 3 5 5 2 2" xfId="42626"/>
    <cellStyle name="40% - Accent5 2 3 5 5 3" xfId="33689"/>
    <cellStyle name="40% - Accent5 2 3 5 6" xfId="16077"/>
    <cellStyle name="40% - Accent5 2 3 5 6 2" xfId="26967"/>
    <cellStyle name="40% - Accent5 2 3 5 6 2 2" xfId="44845"/>
    <cellStyle name="40% - Accent5 2 3 5 6 3" xfId="35908"/>
    <cellStyle name="40% - Accent5 2 3 5 7" xfId="20310"/>
    <cellStyle name="40% - Accent5 2 3 5 7 2" xfId="38188"/>
    <cellStyle name="40% - Accent5 2 3 5 8" xfId="29239"/>
    <cellStyle name="40% - Accent5 2 3 5 9" xfId="47200"/>
    <cellStyle name="40% - Accent5 2 3 6" xfId="6089"/>
    <cellStyle name="40% - Accent5 2 3 6 2" xfId="10686"/>
    <cellStyle name="40% - Accent5 2 3 6 2 2" xfId="13114"/>
    <cellStyle name="40% - Accent5 2 3 6 2 2 2" xfId="24006"/>
    <cellStyle name="40% - Accent5 2 3 6 2 2 2 2" xfId="41884"/>
    <cellStyle name="40% - Accent5 2 3 6 2 2 3" xfId="32947"/>
    <cellStyle name="40% - Accent5 2 3 6 2 2 4" xfId="56510"/>
    <cellStyle name="40% - Accent5 2 3 6 2 3" xfId="15333"/>
    <cellStyle name="40% - Accent5 2 3 6 2 3 2" xfId="26225"/>
    <cellStyle name="40% - Accent5 2 3 6 2 3 2 2" xfId="44103"/>
    <cellStyle name="40% - Accent5 2 3 6 2 3 3" xfId="35166"/>
    <cellStyle name="40% - Accent5 2 3 6 2 4" xfId="17777"/>
    <cellStyle name="40% - Accent5 2 3 6 2 4 2" xfId="28444"/>
    <cellStyle name="40% - Accent5 2 3 6 2 4 2 2" xfId="46322"/>
    <cellStyle name="40% - Accent5 2 3 6 2 4 3" xfId="37385"/>
    <cellStyle name="40% - Accent5 2 3 6 2 5" xfId="21787"/>
    <cellStyle name="40% - Accent5 2 3 6 2 5 2" xfId="39665"/>
    <cellStyle name="40% - Accent5 2 3 6 2 6" xfId="30728"/>
    <cellStyle name="40% - Accent5 2 3 6 2 7" xfId="51176"/>
    <cellStyle name="40% - Accent5 2 3 6 3" xfId="9953"/>
    <cellStyle name="40% - Accent5 2 3 6 3 2" xfId="12381"/>
    <cellStyle name="40% - Accent5 2 3 6 3 2 2" xfId="23273"/>
    <cellStyle name="40% - Accent5 2 3 6 3 2 2 2" xfId="41151"/>
    <cellStyle name="40% - Accent5 2 3 6 3 2 3" xfId="32214"/>
    <cellStyle name="40% - Accent5 2 3 6 3 3" xfId="14600"/>
    <cellStyle name="40% - Accent5 2 3 6 3 3 2" xfId="25492"/>
    <cellStyle name="40% - Accent5 2 3 6 3 3 2 2" xfId="43370"/>
    <cellStyle name="40% - Accent5 2 3 6 3 3 3" xfId="34433"/>
    <cellStyle name="40% - Accent5 2 3 6 3 4" xfId="17044"/>
    <cellStyle name="40% - Accent5 2 3 6 3 4 2" xfId="27711"/>
    <cellStyle name="40% - Accent5 2 3 6 3 4 2 2" xfId="45589"/>
    <cellStyle name="40% - Accent5 2 3 6 3 4 3" xfId="36652"/>
    <cellStyle name="40% - Accent5 2 3 6 3 5" xfId="21054"/>
    <cellStyle name="40% - Accent5 2 3 6 3 5 2" xfId="38932"/>
    <cellStyle name="40% - Accent5 2 3 6 3 6" xfId="29995"/>
    <cellStyle name="40% - Accent5 2 3 6 3 7" xfId="54129"/>
    <cellStyle name="40% - Accent5 2 3 6 4" xfId="11431"/>
    <cellStyle name="40% - Accent5 2 3 6 4 2" xfId="22530"/>
    <cellStyle name="40% - Accent5 2 3 6 4 2 2" xfId="40408"/>
    <cellStyle name="40% - Accent5 2 3 6 4 3" xfId="31471"/>
    <cellStyle name="40% - Accent5 2 3 6 4 4" xfId="48019"/>
    <cellStyle name="40% - Accent5 2 3 6 5" xfId="13857"/>
    <cellStyle name="40% - Accent5 2 3 6 5 2" xfId="24749"/>
    <cellStyle name="40% - Accent5 2 3 6 5 2 2" xfId="42627"/>
    <cellStyle name="40% - Accent5 2 3 6 5 3" xfId="33690"/>
    <cellStyle name="40% - Accent5 2 3 6 6" xfId="16078"/>
    <cellStyle name="40% - Accent5 2 3 6 6 2" xfId="26968"/>
    <cellStyle name="40% - Accent5 2 3 6 6 2 2" xfId="44846"/>
    <cellStyle name="40% - Accent5 2 3 6 6 3" xfId="35909"/>
    <cellStyle name="40% - Accent5 2 3 6 7" xfId="20311"/>
    <cellStyle name="40% - Accent5 2 3 6 7 2" xfId="38189"/>
    <cellStyle name="40% - Accent5 2 3 6 8" xfId="29240"/>
    <cellStyle name="40% - Accent5 2 3 6 9" xfId="47201"/>
    <cellStyle name="40% - Accent5 2 3 7" xfId="6090"/>
    <cellStyle name="40% - Accent5 2 3 7 2" xfId="10687"/>
    <cellStyle name="40% - Accent5 2 3 7 2 2" xfId="13115"/>
    <cellStyle name="40% - Accent5 2 3 7 2 2 2" xfId="24007"/>
    <cellStyle name="40% - Accent5 2 3 7 2 2 2 2" xfId="41885"/>
    <cellStyle name="40% - Accent5 2 3 7 2 2 3" xfId="32948"/>
    <cellStyle name="40% - Accent5 2 3 7 2 2 4" xfId="56511"/>
    <cellStyle name="40% - Accent5 2 3 7 2 3" xfId="15334"/>
    <cellStyle name="40% - Accent5 2 3 7 2 3 2" xfId="26226"/>
    <cellStyle name="40% - Accent5 2 3 7 2 3 2 2" xfId="44104"/>
    <cellStyle name="40% - Accent5 2 3 7 2 3 3" xfId="35167"/>
    <cellStyle name="40% - Accent5 2 3 7 2 4" xfId="17778"/>
    <cellStyle name="40% - Accent5 2 3 7 2 4 2" xfId="28445"/>
    <cellStyle name="40% - Accent5 2 3 7 2 4 2 2" xfId="46323"/>
    <cellStyle name="40% - Accent5 2 3 7 2 4 3" xfId="37386"/>
    <cellStyle name="40% - Accent5 2 3 7 2 5" xfId="21788"/>
    <cellStyle name="40% - Accent5 2 3 7 2 5 2" xfId="39666"/>
    <cellStyle name="40% - Accent5 2 3 7 2 6" xfId="30729"/>
    <cellStyle name="40% - Accent5 2 3 7 2 7" xfId="51177"/>
    <cellStyle name="40% - Accent5 2 3 7 3" xfId="9954"/>
    <cellStyle name="40% - Accent5 2 3 7 3 2" xfId="12382"/>
    <cellStyle name="40% - Accent5 2 3 7 3 2 2" xfId="23274"/>
    <cellStyle name="40% - Accent5 2 3 7 3 2 2 2" xfId="41152"/>
    <cellStyle name="40% - Accent5 2 3 7 3 2 3" xfId="32215"/>
    <cellStyle name="40% - Accent5 2 3 7 3 3" xfId="14601"/>
    <cellStyle name="40% - Accent5 2 3 7 3 3 2" xfId="25493"/>
    <cellStyle name="40% - Accent5 2 3 7 3 3 2 2" xfId="43371"/>
    <cellStyle name="40% - Accent5 2 3 7 3 3 3" xfId="34434"/>
    <cellStyle name="40% - Accent5 2 3 7 3 4" xfId="17045"/>
    <cellStyle name="40% - Accent5 2 3 7 3 4 2" xfId="27712"/>
    <cellStyle name="40% - Accent5 2 3 7 3 4 2 2" xfId="45590"/>
    <cellStyle name="40% - Accent5 2 3 7 3 4 3" xfId="36653"/>
    <cellStyle name="40% - Accent5 2 3 7 3 5" xfId="21055"/>
    <cellStyle name="40% - Accent5 2 3 7 3 5 2" xfId="38933"/>
    <cellStyle name="40% - Accent5 2 3 7 3 6" xfId="29996"/>
    <cellStyle name="40% - Accent5 2 3 7 3 7" xfId="54130"/>
    <cellStyle name="40% - Accent5 2 3 7 4" xfId="11432"/>
    <cellStyle name="40% - Accent5 2 3 7 4 2" xfId="22531"/>
    <cellStyle name="40% - Accent5 2 3 7 4 2 2" xfId="40409"/>
    <cellStyle name="40% - Accent5 2 3 7 4 3" xfId="31472"/>
    <cellStyle name="40% - Accent5 2 3 7 4 4" xfId="48020"/>
    <cellStyle name="40% - Accent5 2 3 7 5" xfId="13858"/>
    <cellStyle name="40% - Accent5 2 3 7 5 2" xfId="24750"/>
    <cellStyle name="40% - Accent5 2 3 7 5 2 2" xfId="42628"/>
    <cellStyle name="40% - Accent5 2 3 7 5 3" xfId="33691"/>
    <cellStyle name="40% - Accent5 2 3 7 6" xfId="16079"/>
    <cellStyle name="40% - Accent5 2 3 7 6 2" xfId="26969"/>
    <cellStyle name="40% - Accent5 2 3 7 6 2 2" xfId="44847"/>
    <cellStyle name="40% - Accent5 2 3 7 6 3" xfId="35910"/>
    <cellStyle name="40% - Accent5 2 3 7 7" xfId="20312"/>
    <cellStyle name="40% - Accent5 2 3 7 7 2" xfId="38190"/>
    <cellStyle name="40% - Accent5 2 3 7 8" xfId="29241"/>
    <cellStyle name="40% - Accent5 2 3 7 9" xfId="47202"/>
    <cellStyle name="40% - Accent5 2 3 8" xfId="6091"/>
    <cellStyle name="40% - Accent5 2 3 8 2" xfId="10688"/>
    <cellStyle name="40% - Accent5 2 3 8 2 2" xfId="13116"/>
    <cellStyle name="40% - Accent5 2 3 8 2 2 2" xfId="24008"/>
    <cellStyle name="40% - Accent5 2 3 8 2 2 2 2" xfId="41886"/>
    <cellStyle name="40% - Accent5 2 3 8 2 2 3" xfId="32949"/>
    <cellStyle name="40% - Accent5 2 3 8 2 2 4" xfId="56512"/>
    <cellStyle name="40% - Accent5 2 3 8 2 3" xfId="15335"/>
    <cellStyle name="40% - Accent5 2 3 8 2 3 2" xfId="26227"/>
    <cellStyle name="40% - Accent5 2 3 8 2 3 2 2" xfId="44105"/>
    <cellStyle name="40% - Accent5 2 3 8 2 3 3" xfId="35168"/>
    <cellStyle name="40% - Accent5 2 3 8 2 4" xfId="17779"/>
    <cellStyle name="40% - Accent5 2 3 8 2 4 2" xfId="28446"/>
    <cellStyle name="40% - Accent5 2 3 8 2 4 2 2" xfId="46324"/>
    <cellStyle name="40% - Accent5 2 3 8 2 4 3" xfId="37387"/>
    <cellStyle name="40% - Accent5 2 3 8 2 5" xfId="21789"/>
    <cellStyle name="40% - Accent5 2 3 8 2 5 2" xfId="39667"/>
    <cellStyle name="40% - Accent5 2 3 8 2 6" xfId="30730"/>
    <cellStyle name="40% - Accent5 2 3 8 2 7" xfId="51178"/>
    <cellStyle name="40% - Accent5 2 3 8 3" xfId="9955"/>
    <cellStyle name="40% - Accent5 2 3 8 3 2" xfId="12383"/>
    <cellStyle name="40% - Accent5 2 3 8 3 2 2" xfId="23275"/>
    <cellStyle name="40% - Accent5 2 3 8 3 2 2 2" xfId="41153"/>
    <cellStyle name="40% - Accent5 2 3 8 3 2 3" xfId="32216"/>
    <cellStyle name="40% - Accent5 2 3 8 3 3" xfId="14602"/>
    <cellStyle name="40% - Accent5 2 3 8 3 3 2" xfId="25494"/>
    <cellStyle name="40% - Accent5 2 3 8 3 3 2 2" xfId="43372"/>
    <cellStyle name="40% - Accent5 2 3 8 3 3 3" xfId="34435"/>
    <cellStyle name="40% - Accent5 2 3 8 3 4" xfId="17046"/>
    <cellStyle name="40% - Accent5 2 3 8 3 4 2" xfId="27713"/>
    <cellStyle name="40% - Accent5 2 3 8 3 4 2 2" xfId="45591"/>
    <cellStyle name="40% - Accent5 2 3 8 3 4 3" xfId="36654"/>
    <cellStyle name="40% - Accent5 2 3 8 3 5" xfId="21056"/>
    <cellStyle name="40% - Accent5 2 3 8 3 5 2" xfId="38934"/>
    <cellStyle name="40% - Accent5 2 3 8 3 6" xfId="29997"/>
    <cellStyle name="40% - Accent5 2 3 8 3 7" xfId="54131"/>
    <cellStyle name="40% - Accent5 2 3 8 4" xfId="11433"/>
    <cellStyle name="40% - Accent5 2 3 8 4 2" xfId="22532"/>
    <cellStyle name="40% - Accent5 2 3 8 4 2 2" xfId="40410"/>
    <cellStyle name="40% - Accent5 2 3 8 4 3" xfId="31473"/>
    <cellStyle name="40% - Accent5 2 3 8 4 4" xfId="48021"/>
    <cellStyle name="40% - Accent5 2 3 8 5" xfId="13859"/>
    <cellStyle name="40% - Accent5 2 3 8 5 2" xfId="24751"/>
    <cellStyle name="40% - Accent5 2 3 8 5 2 2" xfId="42629"/>
    <cellStyle name="40% - Accent5 2 3 8 5 3" xfId="33692"/>
    <cellStyle name="40% - Accent5 2 3 8 6" xfId="16080"/>
    <cellStyle name="40% - Accent5 2 3 8 6 2" xfId="26970"/>
    <cellStyle name="40% - Accent5 2 3 8 6 2 2" xfId="44848"/>
    <cellStyle name="40% - Accent5 2 3 8 6 3" xfId="35911"/>
    <cellStyle name="40% - Accent5 2 3 8 7" xfId="20313"/>
    <cellStyle name="40% - Accent5 2 3 8 7 2" xfId="38191"/>
    <cellStyle name="40% - Accent5 2 3 8 8" xfId="29242"/>
    <cellStyle name="40% - Accent5 2 3 8 9" xfId="47203"/>
    <cellStyle name="40% - Accent5 2 3 9" xfId="6092"/>
    <cellStyle name="40% - Accent5 2 3 9 2" xfId="10689"/>
    <cellStyle name="40% - Accent5 2 3 9 2 2" xfId="13117"/>
    <cellStyle name="40% - Accent5 2 3 9 2 2 2" xfId="24009"/>
    <cellStyle name="40% - Accent5 2 3 9 2 2 2 2" xfId="41887"/>
    <cellStyle name="40% - Accent5 2 3 9 2 2 3" xfId="32950"/>
    <cellStyle name="40% - Accent5 2 3 9 2 2 4" xfId="56513"/>
    <cellStyle name="40% - Accent5 2 3 9 2 3" xfId="15336"/>
    <cellStyle name="40% - Accent5 2 3 9 2 3 2" xfId="26228"/>
    <cellStyle name="40% - Accent5 2 3 9 2 3 2 2" xfId="44106"/>
    <cellStyle name="40% - Accent5 2 3 9 2 3 3" xfId="35169"/>
    <cellStyle name="40% - Accent5 2 3 9 2 4" xfId="17780"/>
    <cellStyle name="40% - Accent5 2 3 9 2 4 2" xfId="28447"/>
    <cellStyle name="40% - Accent5 2 3 9 2 4 2 2" xfId="46325"/>
    <cellStyle name="40% - Accent5 2 3 9 2 4 3" xfId="37388"/>
    <cellStyle name="40% - Accent5 2 3 9 2 5" xfId="21790"/>
    <cellStyle name="40% - Accent5 2 3 9 2 5 2" xfId="39668"/>
    <cellStyle name="40% - Accent5 2 3 9 2 6" xfId="30731"/>
    <cellStyle name="40% - Accent5 2 3 9 2 7" xfId="51179"/>
    <cellStyle name="40% - Accent5 2 3 9 3" xfId="9956"/>
    <cellStyle name="40% - Accent5 2 3 9 3 2" xfId="12384"/>
    <cellStyle name="40% - Accent5 2 3 9 3 2 2" xfId="23276"/>
    <cellStyle name="40% - Accent5 2 3 9 3 2 2 2" xfId="41154"/>
    <cellStyle name="40% - Accent5 2 3 9 3 2 3" xfId="32217"/>
    <cellStyle name="40% - Accent5 2 3 9 3 3" xfId="14603"/>
    <cellStyle name="40% - Accent5 2 3 9 3 3 2" xfId="25495"/>
    <cellStyle name="40% - Accent5 2 3 9 3 3 2 2" xfId="43373"/>
    <cellStyle name="40% - Accent5 2 3 9 3 3 3" xfId="34436"/>
    <cellStyle name="40% - Accent5 2 3 9 3 4" xfId="17047"/>
    <cellStyle name="40% - Accent5 2 3 9 3 4 2" xfId="27714"/>
    <cellStyle name="40% - Accent5 2 3 9 3 4 2 2" xfId="45592"/>
    <cellStyle name="40% - Accent5 2 3 9 3 4 3" xfId="36655"/>
    <cellStyle name="40% - Accent5 2 3 9 3 5" xfId="21057"/>
    <cellStyle name="40% - Accent5 2 3 9 3 5 2" xfId="38935"/>
    <cellStyle name="40% - Accent5 2 3 9 3 6" xfId="29998"/>
    <cellStyle name="40% - Accent5 2 3 9 3 7" xfId="54132"/>
    <cellStyle name="40% - Accent5 2 3 9 4" xfId="11434"/>
    <cellStyle name="40% - Accent5 2 3 9 4 2" xfId="22533"/>
    <cellStyle name="40% - Accent5 2 3 9 4 2 2" xfId="40411"/>
    <cellStyle name="40% - Accent5 2 3 9 4 3" xfId="31474"/>
    <cellStyle name="40% - Accent5 2 3 9 4 4" xfId="48022"/>
    <cellStyle name="40% - Accent5 2 3 9 5" xfId="13860"/>
    <cellStyle name="40% - Accent5 2 3 9 5 2" xfId="24752"/>
    <cellStyle name="40% - Accent5 2 3 9 5 2 2" xfId="42630"/>
    <cellStyle name="40% - Accent5 2 3 9 5 3" xfId="33693"/>
    <cellStyle name="40% - Accent5 2 3 9 6" xfId="16081"/>
    <cellStyle name="40% - Accent5 2 3 9 6 2" xfId="26971"/>
    <cellStyle name="40% - Accent5 2 3 9 6 2 2" xfId="44849"/>
    <cellStyle name="40% - Accent5 2 3 9 6 3" xfId="35912"/>
    <cellStyle name="40% - Accent5 2 3 9 7" xfId="20314"/>
    <cellStyle name="40% - Accent5 2 3 9 7 2" xfId="38192"/>
    <cellStyle name="40% - Accent5 2 3 9 8" xfId="29243"/>
    <cellStyle name="40% - Accent5 2 3 9 9" xfId="47204"/>
    <cellStyle name="40% - Accent5 2 4" xfId="6093"/>
    <cellStyle name="40% - Accent5 2 4 10" xfId="10690"/>
    <cellStyle name="40% - Accent5 2 4 10 2" xfId="13118"/>
    <cellStyle name="40% - Accent5 2 4 10 2 2" xfId="24010"/>
    <cellStyle name="40% - Accent5 2 4 10 2 2 2" xfId="41888"/>
    <cellStyle name="40% - Accent5 2 4 10 2 3" xfId="32951"/>
    <cellStyle name="40% - Accent5 2 4 10 2 4" xfId="56514"/>
    <cellStyle name="40% - Accent5 2 4 10 3" xfId="15337"/>
    <cellStyle name="40% - Accent5 2 4 10 3 2" xfId="26229"/>
    <cellStyle name="40% - Accent5 2 4 10 3 2 2" xfId="44107"/>
    <cellStyle name="40% - Accent5 2 4 10 3 3" xfId="35170"/>
    <cellStyle name="40% - Accent5 2 4 10 4" xfId="17781"/>
    <cellStyle name="40% - Accent5 2 4 10 4 2" xfId="28448"/>
    <cellStyle name="40% - Accent5 2 4 10 4 2 2" xfId="46326"/>
    <cellStyle name="40% - Accent5 2 4 10 4 3" xfId="37389"/>
    <cellStyle name="40% - Accent5 2 4 10 5" xfId="21791"/>
    <cellStyle name="40% - Accent5 2 4 10 5 2" xfId="39669"/>
    <cellStyle name="40% - Accent5 2 4 10 6" xfId="30732"/>
    <cellStyle name="40% - Accent5 2 4 10 7" xfId="51180"/>
    <cellStyle name="40% - Accent5 2 4 11" xfId="9957"/>
    <cellStyle name="40% - Accent5 2 4 11 2" xfId="12385"/>
    <cellStyle name="40% - Accent5 2 4 11 2 2" xfId="23277"/>
    <cellStyle name="40% - Accent5 2 4 11 2 2 2" xfId="41155"/>
    <cellStyle name="40% - Accent5 2 4 11 2 3" xfId="32218"/>
    <cellStyle name="40% - Accent5 2 4 11 3" xfId="14604"/>
    <cellStyle name="40% - Accent5 2 4 11 3 2" xfId="25496"/>
    <cellStyle name="40% - Accent5 2 4 11 3 2 2" xfId="43374"/>
    <cellStyle name="40% - Accent5 2 4 11 3 3" xfId="34437"/>
    <cellStyle name="40% - Accent5 2 4 11 4" xfId="17048"/>
    <cellStyle name="40% - Accent5 2 4 11 4 2" xfId="27715"/>
    <cellStyle name="40% - Accent5 2 4 11 4 2 2" xfId="45593"/>
    <cellStyle name="40% - Accent5 2 4 11 4 3" xfId="36656"/>
    <cellStyle name="40% - Accent5 2 4 11 5" xfId="21058"/>
    <cellStyle name="40% - Accent5 2 4 11 5 2" xfId="38936"/>
    <cellStyle name="40% - Accent5 2 4 11 6" xfId="29999"/>
    <cellStyle name="40% - Accent5 2 4 11 7" xfId="54133"/>
    <cellStyle name="40% - Accent5 2 4 12" xfId="11435"/>
    <cellStyle name="40% - Accent5 2 4 12 2" xfId="22534"/>
    <cellStyle name="40% - Accent5 2 4 12 2 2" xfId="40412"/>
    <cellStyle name="40% - Accent5 2 4 12 3" xfId="31475"/>
    <cellStyle name="40% - Accent5 2 4 12 4" xfId="48023"/>
    <cellStyle name="40% - Accent5 2 4 13" xfId="13861"/>
    <cellStyle name="40% - Accent5 2 4 13 2" xfId="24753"/>
    <cellStyle name="40% - Accent5 2 4 13 2 2" xfId="42631"/>
    <cellStyle name="40% - Accent5 2 4 13 3" xfId="33694"/>
    <cellStyle name="40% - Accent5 2 4 14" xfId="16082"/>
    <cellStyle name="40% - Accent5 2 4 14 2" xfId="26972"/>
    <cellStyle name="40% - Accent5 2 4 14 2 2" xfId="44850"/>
    <cellStyle name="40% - Accent5 2 4 14 3" xfId="35913"/>
    <cellStyle name="40% - Accent5 2 4 15" xfId="20315"/>
    <cellStyle name="40% - Accent5 2 4 15 2" xfId="38193"/>
    <cellStyle name="40% - Accent5 2 4 16" xfId="29244"/>
    <cellStyle name="40% - Accent5 2 4 17" xfId="47205"/>
    <cellStyle name="40% - Accent5 2 4 2" xfId="6094"/>
    <cellStyle name="40% - Accent5 2 4 2 2" xfId="10691"/>
    <cellStyle name="40% - Accent5 2 4 2 2 2" xfId="13119"/>
    <cellStyle name="40% - Accent5 2 4 2 2 2 2" xfId="24011"/>
    <cellStyle name="40% - Accent5 2 4 2 2 2 2 2" xfId="41889"/>
    <cellStyle name="40% - Accent5 2 4 2 2 2 3" xfId="32952"/>
    <cellStyle name="40% - Accent5 2 4 2 2 2 4" xfId="56515"/>
    <cellStyle name="40% - Accent5 2 4 2 2 3" xfId="15338"/>
    <cellStyle name="40% - Accent5 2 4 2 2 3 2" xfId="26230"/>
    <cellStyle name="40% - Accent5 2 4 2 2 3 2 2" xfId="44108"/>
    <cellStyle name="40% - Accent5 2 4 2 2 3 3" xfId="35171"/>
    <cellStyle name="40% - Accent5 2 4 2 2 4" xfId="17782"/>
    <cellStyle name="40% - Accent5 2 4 2 2 4 2" xfId="28449"/>
    <cellStyle name="40% - Accent5 2 4 2 2 4 2 2" xfId="46327"/>
    <cellStyle name="40% - Accent5 2 4 2 2 4 3" xfId="37390"/>
    <cellStyle name="40% - Accent5 2 4 2 2 5" xfId="21792"/>
    <cellStyle name="40% - Accent5 2 4 2 2 5 2" xfId="39670"/>
    <cellStyle name="40% - Accent5 2 4 2 2 6" xfId="30733"/>
    <cellStyle name="40% - Accent5 2 4 2 2 7" xfId="51181"/>
    <cellStyle name="40% - Accent5 2 4 2 3" xfId="9958"/>
    <cellStyle name="40% - Accent5 2 4 2 3 2" xfId="12386"/>
    <cellStyle name="40% - Accent5 2 4 2 3 2 2" xfId="23278"/>
    <cellStyle name="40% - Accent5 2 4 2 3 2 2 2" xfId="41156"/>
    <cellStyle name="40% - Accent5 2 4 2 3 2 3" xfId="32219"/>
    <cellStyle name="40% - Accent5 2 4 2 3 3" xfId="14605"/>
    <cellStyle name="40% - Accent5 2 4 2 3 3 2" xfId="25497"/>
    <cellStyle name="40% - Accent5 2 4 2 3 3 2 2" xfId="43375"/>
    <cellStyle name="40% - Accent5 2 4 2 3 3 3" xfId="34438"/>
    <cellStyle name="40% - Accent5 2 4 2 3 4" xfId="17049"/>
    <cellStyle name="40% - Accent5 2 4 2 3 4 2" xfId="27716"/>
    <cellStyle name="40% - Accent5 2 4 2 3 4 2 2" xfId="45594"/>
    <cellStyle name="40% - Accent5 2 4 2 3 4 3" xfId="36657"/>
    <cellStyle name="40% - Accent5 2 4 2 3 5" xfId="21059"/>
    <cellStyle name="40% - Accent5 2 4 2 3 5 2" xfId="38937"/>
    <cellStyle name="40% - Accent5 2 4 2 3 6" xfId="30000"/>
    <cellStyle name="40% - Accent5 2 4 2 3 7" xfId="54134"/>
    <cellStyle name="40% - Accent5 2 4 2 4" xfId="11436"/>
    <cellStyle name="40% - Accent5 2 4 2 4 2" xfId="22535"/>
    <cellStyle name="40% - Accent5 2 4 2 4 2 2" xfId="40413"/>
    <cellStyle name="40% - Accent5 2 4 2 4 3" xfId="31476"/>
    <cellStyle name="40% - Accent5 2 4 2 4 4" xfId="48024"/>
    <cellStyle name="40% - Accent5 2 4 2 5" xfId="13862"/>
    <cellStyle name="40% - Accent5 2 4 2 5 2" xfId="24754"/>
    <cellStyle name="40% - Accent5 2 4 2 5 2 2" xfId="42632"/>
    <cellStyle name="40% - Accent5 2 4 2 5 3" xfId="33695"/>
    <cellStyle name="40% - Accent5 2 4 2 6" xfId="16083"/>
    <cellStyle name="40% - Accent5 2 4 2 6 2" xfId="26973"/>
    <cellStyle name="40% - Accent5 2 4 2 6 2 2" xfId="44851"/>
    <cellStyle name="40% - Accent5 2 4 2 6 3" xfId="35914"/>
    <cellStyle name="40% - Accent5 2 4 2 7" xfId="20316"/>
    <cellStyle name="40% - Accent5 2 4 2 7 2" xfId="38194"/>
    <cellStyle name="40% - Accent5 2 4 2 8" xfId="29245"/>
    <cellStyle name="40% - Accent5 2 4 2 9" xfId="47206"/>
    <cellStyle name="40% - Accent5 2 4 3" xfId="6095"/>
    <cellStyle name="40% - Accent5 2 4 3 2" xfId="10692"/>
    <cellStyle name="40% - Accent5 2 4 3 2 2" xfId="13120"/>
    <cellStyle name="40% - Accent5 2 4 3 2 2 2" xfId="24012"/>
    <cellStyle name="40% - Accent5 2 4 3 2 2 2 2" xfId="41890"/>
    <cellStyle name="40% - Accent5 2 4 3 2 2 3" xfId="32953"/>
    <cellStyle name="40% - Accent5 2 4 3 2 2 4" xfId="56516"/>
    <cellStyle name="40% - Accent5 2 4 3 2 3" xfId="15339"/>
    <cellStyle name="40% - Accent5 2 4 3 2 3 2" xfId="26231"/>
    <cellStyle name="40% - Accent5 2 4 3 2 3 2 2" xfId="44109"/>
    <cellStyle name="40% - Accent5 2 4 3 2 3 3" xfId="35172"/>
    <cellStyle name="40% - Accent5 2 4 3 2 4" xfId="17783"/>
    <cellStyle name="40% - Accent5 2 4 3 2 4 2" xfId="28450"/>
    <cellStyle name="40% - Accent5 2 4 3 2 4 2 2" xfId="46328"/>
    <cellStyle name="40% - Accent5 2 4 3 2 4 3" xfId="37391"/>
    <cellStyle name="40% - Accent5 2 4 3 2 5" xfId="21793"/>
    <cellStyle name="40% - Accent5 2 4 3 2 5 2" xfId="39671"/>
    <cellStyle name="40% - Accent5 2 4 3 2 6" xfId="30734"/>
    <cellStyle name="40% - Accent5 2 4 3 2 7" xfId="51182"/>
    <cellStyle name="40% - Accent5 2 4 3 3" xfId="9959"/>
    <cellStyle name="40% - Accent5 2 4 3 3 2" xfId="12387"/>
    <cellStyle name="40% - Accent5 2 4 3 3 2 2" xfId="23279"/>
    <cellStyle name="40% - Accent5 2 4 3 3 2 2 2" xfId="41157"/>
    <cellStyle name="40% - Accent5 2 4 3 3 2 3" xfId="32220"/>
    <cellStyle name="40% - Accent5 2 4 3 3 3" xfId="14606"/>
    <cellStyle name="40% - Accent5 2 4 3 3 3 2" xfId="25498"/>
    <cellStyle name="40% - Accent5 2 4 3 3 3 2 2" xfId="43376"/>
    <cellStyle name="40% - Accent5 2 4 3 3 3 3" xfId="34439"/>
    <cellStyle name="40% - Accent5 2 4 3 3 4" xfId="17050"/>
    <cellStyle name="40% - Accent5 2 4 3 3 4 2" xfId="27717"/>
    <cellStyle name="40% - Accent5 2 4 3 3 4 2 2" xfId="45595"/>
    <cellStyle name="40% - Accent5 2 4 3 3 4 3" xfId="36658"/>
    <cellStyle name="40% - Accent5 2 4 3 3 5" xfId="21060"/>
    <cellStyle name="40% - Accent5 2 4 3 3 5 2" xfId="38938"/>
    <cellStyle name="40% - Accent5 2 4 3 3 6" xfId="30001"/>
    <cellStyle name="40% - Accent5 2 4 3 3 7" xfId="54135"/>
    <cellStyle name="40% - Accent5 2 4 3 4" xfId="11437"/>
    <cellStyle name="40% - Accent5 2 4 3 4 2" xfId="22536"/>
    <cellStyle name="40% - Accent5 2 4 3 4 2 2" xfId="40414"/>
    <cellStyle name="40% - Accent5 2 4 3 4 3" xfId="31477"/>
    <cellStyle name="40% - Accent5 2 4 3 4 4" xfId="48025"/>
    <cellStyle name="40% - Accent5 2 4 3 5" xfId="13863"/>
    <cellStyle name="40% - Accent5 2 4 3 5 2" xfId="24755"/>
    <cellStyle name="40% - Accent5 2 4 3 5 2 2" xfId="42633"/>
    <cellStyle name="40% - Accent5 2 4 3 5 3" xfId="33696"/>
    <cellStyle name="40% - Accent5 2 4 3 6" xfId="16084"/>
    <cellStyle name="40% - Accent5 2 4 3 6 2" xfId="26974"/>
    <cellStyle name="40% - Accent5 2 4 3 6 2 2" xfId="44852"/>
    <cellStyle name="40% - Accent5 2 4 3 6 3" xfId="35915"/>
    <cellStyle name="40% - Accent5 2 4 3 7" xfId="20317"/>
    <cellStyle name="40% - Accent5 2 4 3 7 2" xfId="38195"/>
    <cellStyle name="40% - Accent5 2 4 3 8" xfId="29246"/>
    <cellStyle name="40% - Accent5 2 4 3 9" xfId="47207"/>
    <cellStyle name="40% - Accent5 2 4 4" xfId="6096"/>
    <cellStyle name="40% - Accent5 2 4 4 2" xfId="10693"/>
    <cellStyle name="40% - Accent5 2 4 4 2 2" xfId="13121"/>
    <cellStyle name="40% - Accent5 2 4 4 2 2 2" xfId="24013"/>
    <cellStyle name="40% - Accent5 2 4 4 2 2 2 2" xfId="41891"/>
    <cellStyle name="40% - Accent5 2 4 4 2 2 3" xfId="32954"/>
    <cellStyle name="40% - Accent5 2 4 4 2 2 4" xfId="56517"/>
    <cellStyle name="40% - Accent5 2 4 4 2 3" xfId="15340"/>
    <cellStyle name="40% - Accent5 2 4 4 2 3 2" xfId="26232"/>
    <cellStyle name="40% - Accent5 2 4 4 2 3 2 2" xfId="44110"/>
    <cellStyle name="40% - Accent5 2 4 4 2 3 3" xfId="35173"/>
    <cellStyle name="40% - Accent5 2 4 4 2 4" xfId="17784"/>
    <cellStyle name="40% - Accent5 2 4 4 2 4 2" xfId="28451"/>
    <cellStyle name="40% - Accent5 2 4 4 2 4 2 2" xfId="46329"/>
    <cellStyle name="40% - Accent5 2 4 4 2 4 3" xfId="37392"/>
    <cellStyle name="40% - Accent5 2 4 4 2 5" xfId="21794"/>
    <cellStyle name="40% - Accent5 2 4 4 2 5 2" xfId="39672"/>
    <cellStyle name="40% - Accent5 2 4 4 2 6" xfId="30735"/>
    <cellStyle name="40% - Accent5 2 4 4 2 7" xfId="51183"/>
    <cellStyle name="40% - Accent5 2 4 4 3" xfId="9960"/>
    <cellStyle name="40% - Accent5 2 4 4 3 2" xfId="12388"/>
    <cellStyle name="40% - Accent5 2 4 4 3 2 2" xfId="23280"/>
    <cellStyle name="40% - Accent5 2 4 4 3 2 2 2" xfId="41158"/>
    <cellStyle name="40% - Accent5 2 4 4 3 2 3" xfId="32221"/>
    <cellStyle name="40% - Accent5 2 4 4 3 3" xfId="14607"/>
    <cellStyle name="40% - Accent5 2 4 4 3 3 2" xfId="25499"/>
    <cellStyle name="40% - Accent5 2 4 4 3 3 2 2" xfId="43377"/>
    <cellStyle name="40% - Accent5 2 4 4 3 3 3" xfId="34440"/>
    <cellStyle name="40% - Accent5 2 4 4 3 4" xfId="17051"/>
    <cellStyle name="40% - Accent5 2 4 4 3 4 2" xfId="27718"/>
    <cellStyle name="40% - Accent5 2 4 4 3 4 2 2" xfId="45596"/>
    <cellStyle name="40% - Accent5 2 4 4 3 4 3" xfId="36659"/>
    <cellStyle name="40% - Accent5 2 4 4 3 5" xfId="21061"/>
    <cellStyle name="40% - Accent5 2 4 4 3 5 2" xfId="38939"/>
    <cellStyle name="40% - Accent5 2 4 4 3 6" xfId="30002"/>
    <cellStyle name="40% - Accent5 2 4 4 3 7" xfId="54136"/>
    <cellStyle name="40% - Accent5 2 4 4 4" xfId="11438"/>
    <cellStyle name="40% - Accent5 2 4 4 4 2" xfId="22537"/>
    <cellStyle name="40% - Accent5 2 4 4 4 2 2" xfId="40415"/>
    <cellStyle name="40% - Accent5 2 4 4 4 3" xfId="31478"/>
    <cellStyle name="40% - Accent5 2 4 4 4 4" xfId="48026"/>
    <cellStyle name="40% - Accent5 2 4 4 5" xfId="13864"/>
    <cellStyle name="40% - Accent5 2 4 4 5 2" xfId="24756"/>
    <cellStyle name="40% - Accent5 2 4 4 5 2 2" xfId="42634"/>
    <cellStyle name="40% - Accent5 2 4 4 5 3" xfId="33697"/>
    <cellStyle name="40% - Accent5 2 4 4 6" xfId="16085"/>
    <cellStyle name="40% - Accent5 2 4 4 6 2" xfId="26975"/>
    <cellStyle name="40% - Accent5 2 4 4 6 2 2" xfId="44853"/>
    <cellStyle name="40% - Accent5 2 4 4 6 3" xfId="35916"/>
    <cellStyle name="40% - Accent5 2 4 4 7" xfId="20318"/>
    <cellStyle name="40% - Accent5 2 4 4 7 2" xfId="38196"/>
    <cellStyle name="40% - Accent5 2 4 4 8" xfId="29247"/>
    <cellStyle name="40% - Accent5 2 4 4 9" xfId="47208"/>
    <cellStyle name="40% - Accent5 2 4 5" xfId="6097"/>
    <cellStyle name="40% - Accent5 2 4 5 2" xfId="10694"/>
    <cellStyle name="40% - Accent5 2 4 5 2 2" xfId="13122"/>
    <cellStyle name="40% - Accent5 2 4 5 2 2 2" xfId="24014"/>
    <cellStyle name="40% - Accent5 2 4 5 2 2 2 2" xfId="41892"/>
    <cellStyle name="40% - Accent5 2 4 5 2 2 3" xfId="32955"/>
    <cellStyle name="40% - Accent5 2 4 5 2 2 4" xfId="56518"/>
    <cellStyle name="40% - Accent5 2 4 5 2 3" xfId="15341"/>
    <cellStyle name="40% - Accent5 2 4 5 2 3 2" xfId="26233"/>
    <cellStyle name="40% - Accent5 2 4 5 2 3 2 2" xfId="44111"/>
    <cellStyle name="40% - Accent5 2 4 5 2 3 3" xfId="35174"/>
    <cellStyle name="40% - Accent5 2 4 5 2 4" xfId="17785"/>
    <cellStyle name="40% - Accent5 2 4 5 2 4 2" xfId="28452"/>
    <cellStyle name="40% - Accent5 2 4 5 2 4 2 2" xfId="46330"/>
    <cellStyle name="40% - Accent5 2 4 5 2 4 3" xfId="37393"/>
    <cellStyle name="40% - Accent5 2 4 5 2 5" xfId="21795"/>
    <cellStyle name="40% - Accent5 2 4 5 2 5 2" xfId="39673"/>
    <cellStyle name="40% - Accent5 2 4 5 2 6" xfId="30736"/>
    <cellStyle name="40% - Accent5 2 4 5 2 7" xfId="51184"/>
    <cellStyle name="40% - Accent5 2 4 5 3" xfId="9961"/>
    <cellStyle name="40% - Accent5 2 4 5 3 2" xfId="12389"/>
    <cellStyle name="40% - Accent5 2 4 5 3 2 2" xfId="23281"/>
    <cellStyle name="40% - Accent5 2 4 5 3 2 2 2" xfId="41159"/>
    <cellStyle name="40% - Accent5 2 4 5 3 2 3" xfId="32222"/>
    <cellStyle name="40% - Accent5 2 4 5 3 3" xfId="14608"/>
    <cellStyle name="40% - Accent5 2 4 5 3 3 2" xfId="25500"/>
    <cellStyle name="40% - Accent5 2 4 5 3 3 2 2" xfId="43378"/>
    <cellStyle name="40% - Accent5 2 4 5 3 3 3" xfId="34441"/>
    <cellStyle name="40% - Accent5 2 4 5 3 4" xfId="17052"/>
    <cellStyle name="40% - Accent5 2 4 5 3 4 2" xfId="27719"/>
    <cellStyle name="40% - Accent5 2 4 5 3 4 2 2" xfId="45597"/>
    <cellStyle name="40% - Accent5 2 4 5 3 4 3" xfId="36660"/>
    <cellStyle name="40% - Accent5 2 4 5 3 5" xfId="21062"/>
    <cellStyle name="40% - Accent5 2 4 5 3 5 2" xfId="38940"/>
    <cellStyle name="40% - Accent5 2 4 5 3 6" xfId="30003"/>
    <cellStyle name="40% - Accent5 2 4 5 3 7" xfId="54137"/>
    <cellStyle name="40% - Accent5 2 4 5 4" xfId="11439"/>
    <cellStyle name="40% - Accent5 2 4 5 4 2" xfId="22538"/>
    <cellStyle name="40% - Accent5 2 4 5 4 2 2" xfId="40416"/>
    <cellStyle name="40% - Accent5 2 4 5 4 3" xfId="31479"/>
    <cellStyle name="40% - Accent5 2 4 5 4 4" xfId="48027"/>
    <cellStyle name="40% - Accent5 2 4 5 5" xfId="13865"/>
    <cellStyle name="40% - Accent5 2 4 5 5 2" xfId="24757"/>
    <cellStyle name="40% - Accent5 2 4 5 5 2 2" xfId="42635"/>
    <cellStyle name="40% - Accent5 2 4 5 5 3" xfId="33698"/>
    <cellStyle name="40% - Accent5 2 4 5 6" xfId="16086"/>
    <cellStyle name="40% - Accent5 2 4 5 6 2" xfId="26976"/>
    <cellStyle name="40% - Accent5 2 4 5 6 2 2" xfId="44854"/>
    <cellStyle name="40% - Accent5 2 4 5 6 3" xfId="35917"/>
    <cellStyle name="40% - Accent5 2 4 5 7" xfId="20319"/>
    <cellStyle name="40% - Accent5 2 4 5 7 2" xfId="38197"/>
    <cellStyle name="40% - Accent5 2 4 5 8" xfId="29248"/>
    <cellStyle name="40% - Accent5 2 4 5 9" xfId="47209"/>
    <cellStyle name="40% - Accent5 2 4 6" xfId="6098"/>
    <cellStyle name="40% - Accent5 2 4 6 2" xfId="10695"/>
    <cellStyle name="40% - Accent5 2 4 6 2 2" xfId="13123"/>
    <cellStyle name="40% - Accent5 2 4 6 2 2 2" xfId="24015"/>
    <cellStyle name="40% - Accent5 2 4 6 2 2 2 2" xfId="41893"/>
    <cellStyle name="40% - Accent5 2 4 6 2 2 3" xfId="32956"/>
    <cellStyle name="40% - Accent5 2 4 6 2 2 4" xfId="56519"/>
    <cellStyle name="40% - Accent5 2 4 6 2 3" xfId="15342"/>
    <cellStyle name="40% - Accent5 2 4 6 2 3 2" xfId="26234"/>
    <cellStyle name="40% - Accent5 2 4 6 2 3 2 2" xfId="44112"/>
    <cellStyle name="40% - Accent5 2 4 6 2 3 3" xfId="35175"/>
    <cellStyle name="40% - Accent5 2 4 6 2 4" xfId="17786"/>
    <cellStyle name="40% - Accent5 2 4 6 2 4 2" xfId="28453"/>
    <cellStyle name="40% - Accent5 2 4 6 2 4 2 2" xfId="46331"/>
    <cellStyle name="40% - Accent5 2 4 6 2 4 3" xfId="37394"/>
    <cellStyle name="40% - Accent5 2 4 6 2 5" xfId="21796"/>
    <cellStyle name="40% - Accent5 2 4 6 2 5 2" xfId="39674"/>
    <cellStyle name="40% - Accent5 2 4 6 2 6" xfId="30737"/>
    <cellStyle name="40% - Accent5 2 4 6 2 7" xfId="51185"/>
    <cellStyle name="40% - Accent5 2 4 6 3" xfId="9962"/>
    <cellStyle name="40% - Accent5 2 4 6 3 2" xfId="12390"/>
    <cellStyle name="40% - Accent5 2 4 6 3 2 2" xfId="23282"/>
    <cellStyle name="40% - Accent5 2 4 6 3 2 2 2" xfId="41160"/>
    <cellStyle name="40% - Accent5 2 4 6 3 2 3" xfId="32223"/>
    <cellStyle name="40% - Accent5 2 4 6 3 3" xfId="14609"/>
    <cellStyle name="40% - Accent5 2 4 6 3 3 2" xfId="25501"/>
    <cellStyle name="40% - Accent5 2 4 6 3 3 2 2" xfId="43379"/>
    <cellStyle name="40% - Accent5 2 4 6 3 3 3" xfId="34442"/>
    <cellStyle name="40% - Accent5 2 4 6 3 4" xfId="17053"/>
    <cellStyle name="40% - Accent5 2 4 6 3 4 2" xfId="27720"/>
    <cellStyle name="40% - Accent5 2 4 6 3 4 2 2" xfId="45598"/>
    <cellStyle name="40% - Accent5 2 4 6 3 4 3" xfId="36661"/>
    <cellStyle name="40% - Accent5 2 4 6 3 5" xfId="21063"/>
    <cellStyle name="40% - Accent5 2 4 6 3 5 2" xfId="38941"/>
    <cellStyle name="40% - Accent5 2 4 6 3 6" xfId="30004"/>
    <cellStyle name="40% - Accent5 2 4 6 3 7" xfId="54138"/>
    <cellStyle name="40% - Accent5 2 4 6 4" xfId="11440"/>
    <cellStyle name="40% - Accent5 2 4 6 4 2" xfId="22539"/>
    <cellStyle name="40% - Accent5 2 4 6 4 2 2" xfId="40417"/>
    <cellStyle name="40% - Accent5 2 4 6 4 3" xfId="31480"/>
    <cellStyle name="40% - Accent5 2 4 6 4 4" xfId="48028"/>
    <cellStyle name="40% - Accent5 2 4 6 5" xfId="13866"/>
    <cellStyle name="40% - Accent5 2 4 6 5 2" xfId="24758"/>
    <cellStyle name="40% - Accent5 2 4 6 5 2 2" xfId="42636"/>
    <cellStyle name="40% - Accent5 2 4 6 5 3" xfId="33699"/>
    <cellStyle name="40% - Accent5 2 4 6 6" xfId="16087"/>
    <cellStyle name="40% - Accent5 2 4 6 6 2" xfId="26977"/>
    <cellStyle name="40% - Accent5 2 4 6 6 2 2" xfId="44855"/>
    <cellStyle name="40% - Accent5 2 4 6 6 3" xfId="35918"/>
    <cellStyle name="40% - Accent5 2 4 6 7" xfId="20320"/>
    <cellStyle name="40% - Accent5 2 4 6 7 2" xfId="38198"/>
    <cellStyle name="40% - Accent5 2 4 6 8" xfId="29249"/>
    <cellStyle name="40% - Accent5 2 4 6 9" xfId="47210"/>
    <cellStyle name="40% - Accent5 2 4 7" xfId="6099"/>
    <cellStyle name="40% - Accent5 2 4 7 2" xfId="10696"/>
    <cellStyle name="40% - Accent5 2 4 7 2 2" xfId="13124"/>
    <cellStyle name="40% - Accent5 2 4 7 2 2 2" xfId="24016"/>
    <cellStyle name="40% - Accent5 2 4 7 2 2 2 2" xfId="41894"/>
    <cellStyle name="40% - Accent5 2 4 7 2 2 3" xfId="32957"/>
    <cellStyle name="40% - Accent5 2 4 7 2 2 4" xfId="56520"/>
    <cellStyle name="40% - Accent5 2 4 7 2 3" xfId="15343"/>
    <cellStyle name="40% - Accent5 2 4 7 2 3 2" xfId="26235"/>
    <cellStyle name="40% - Accent5 2 4 7 2 3 2 2" xfId="44113"/>
    <cellStyle name="40% - Accent5 2 4 7 2 3 3" xfId="35176"/>
    <cellStyle name="40% - Accent5 2 4 7 2 4" xfId="17787"/>
    <cellStyle name="40% - Accent5 2 4 7 2 4 2" xfId="28454"/>
    <cellStyle name="40% - Accent5 2 4 7 2 4 2 2" xfId="46332"/>
    <cellStyle name="40% - Accent5 2 4 7 2 4 3" xfId="37395"/>
    <cellStyle name="40% - Accent5 2 4 7 2 5" xfId="21797"/>
    <cellStyle name="40% - Accent5 2 4 7 2 5 2" xfId="39675"/>
    <cellStyle name="40% - Accent5 2 4 7 2 6" xfId="30738"/>
    <cellStyle name="40% - Accent5 2 4 7 2 7" xfId="51186"/>
    <cellStyle name="40% - Accent5 2 4 7 3" xfId="9963"/>
    <cellStyle name="40% - Accent5 2 4 7 3 2" xfId="12391"/>
    <cellStyle name="40% - Accent5 2 4 7 3 2 2" xfId="23283"/>
    <cellStyle name="40% - Accent5 2 4 7 3 2 2 2" xfId="41161"/>
    <cellStyle name="40% - Accent5 2 4 7 3 2 3" xfId="32224"/>
    <cellStyle name="40% - Accent5 2 4 7 3 3" xfId="14610"/>
    <cellStyle name="40% - Accent5 2 4 7 3 3 2" xfId="25502"/>
    <cellStyle name="40% - Accent5 2 4 7 3 3 2 2" xfId="43380"/>
    <cellStyle name="40% - Accent5 2 4 7 3 3 3" xfId="34443"/>
    <cellStyle name="40% - Accent5 2 4 7 3 4" xfId="17054"/>
    <cellStyle name="40% - Accent5 2 4 7 3 4 2" xfId="27721"/>
    <cellStyle name="40% - Accent5 2 4 7 3 4 2 2" xfId="45599"/>
    <cellStyle name="40% - Accent5 2 4 7 3 4 3" xfId="36662"/>
    <cellStyle name="40% - Accent5 2 4 7 3 5" xfId="21064"/>
    <cellStyle name="40% - Accent5 2 4 7 3 5 2" xfId="38942"/>
    <cellStyle name="40% - Accent5 2 4 7 3 6" xfId="30005"/>
    <cellStyle name="40% - Accent5 2 4 7 3 7" xfId="54139"/>
    <cellStyle name="40% - Accent5 2 4 7 4" xfId="11441"/>
    <cellStyle name="40% - Accent5 2 4 7 4 2" xfId="22540"/>
    <cellStyle name="40% - Accent5 2 4 7 4 2 2" xfId="40418"/>
    <cellStyle name="40% - Accent5 2 4 7 4 3" xfId="31481"/>
    <cellStyle name="40% - Accent5 2 4 7 4 4" xfId="48029"/>
    <cellStyle name="40% - Accent5 2 4 7 5" xfId="13867"/>
    <cellStyle name="40% - Accent5 2 4 7 5 2" xfId="24759"/>
    <cellStyle name="40% - Accent5 2 4 7 5 2 2" xfId="42637"/>
    <cellStyle name="40% - Accent5 2 4 7 5 3" xfId="33700"/>
    <cellStyle name="40% - Accent5 2 4 7 6" xfId="16088"/>
    <cellStyle name="40% - Accent5 2 4 7 6 2" xfId="26978"/>
    <cellStyle name="40% - Accent5 2 4 7 6 2 2" xfId="44856"/>
    <cellStyle name="40% - Accent5 2 4 7 6 3" xfId="35919"/>
    <cellStyle name="40% - Accent5 2 4 7 7" xfId="20321"/>
    <cellStyle name="40% - Accent5 2 4 7 7 2" xfId="38199"/>
    <cellStyle name="40% - Accent5 2 4 7 8" xfId="29250"/>
    <cellStyle name="40% - Accent5 2 4 7 9" xfId="47211"/>
    <cellStyle name="40% - Accent5 2 4 8" xfId="6100"/>
    <cellStyle name="40% - Accent5 2 4 8 2" xfId="10697"/>
    <cellStyle name="40% - Accent5 2 4 8 2 2" xfId="13125"/>
    <cellStyle name="40% - Accent5 2 4 8 2 2 2" xfId="24017"/>
    <cellStyle name="40% - Accent5 2 4 8 2 2 2 2" xfId="41895"/>
    <cellStyle name="40% - Accent5 2 4 8 2 2 3" xfId="32958"/>
    <cellStyle name="40% - Accent5 2 4 8 2 2 4" xfId="56521"/>
    <cellStyle name="40% - Accent5 2 4 8 2 3" xfId="15344"/>
    <cellStyle name="40% - Accent5 2 4 8 2 3 2" xfId="26236"/>
    <cellStyle name="40% - Accent5 2 4 8 2 3 2 2" xfId="44114"/>
    <cellStyle name="40% - Accent5 2 4 8 2 3 3" xfId="35177"/>
    <cellStyle name="40% - Accent5 2 4 8 2 4" xfId="17788"/>
    <cellStyle name="40% - Accent5 2 4 8 2 4 2" xfId="28455"/>
    <cellStyle name="40% - Accent5 2 4 8 2 4 2 2" xfId="46333"/>
    <cellStyle name="40% - Accent5 2 4 8 2 4 3" xfId="37396"/>
    <cellStyle name="40% - Accent5 2 4 8 2 5" xfId="21798"/>
    <cellStyle name="40% - Accent5 2 4 8 2 5 2" xfId="39676"/>
    <cellStyle name="40% - Accent5 2 4 8 2 6" xfId="30739"/>
    <cellStyle name="40% - Accent5 2 4 8 2 7" xfId="51187"/>
    <cellStyle name="40% - Accent5 2 4 8 3" xfId="9964"/>
    <cellStyle name="40% - Accent5 2 4 8 3 2" xfId="12392"/>
    <cellStyle name="40% - Accent5 2 4 8 3 2 2" xfId="23284"/>
    <cellStyle name="40% - Accent5 2 4 8 3 2 2 2" xfId="41162"/>
    <cellStyle name="40% - Accent5 2 4 8 3 2 3" xfId="32225"/>
    <cellStyle name="40% - Accent5 2 4 8 3 3" xfId="14611"/>
    <cellStyle name="40% - Accent5 2 4 8 3 3 2" xfId="25503"/>
    <cellStyle name="40% - Accent5 2 4 8 3 3 2 2" xfId="43381"/>
    <cellStyle name="40% - Accent5 2 4 8 3 3 3" xfId="34444"/>
    <cellStyle name="40% - Accent5 2 4 8 3 4" xfId="17055"/>
    <cellStyle name="40% - Accent5 2 4 8 3 4 2" xfId="27722"/>
    <cellStyle name="40% - Accent5 2 4 8 3 4 2 2" xfId="45600"/>
    <cellStyle name="40% - Accent5 2 4 8 3 4 3" xfId="36663"/>
    <cellStyle name="40% - Accent5 2 4 8 3 5" xfId="21065"/>
    <cellStyle name="40% - Accent5 2 4 8 3 5 2" xfId="38943"/>
    <cellStyle name="40% - Accent5 2 4 8 3 6" xfId="30006"/>
    <cellStyle name="40% - Accent5 2 4 8 3 7" xfId="54140"/>
    <cellStyle name="40% - Accent5 2 4 8 4" xfId="11442"/>
    <cellStyle name="40% - Accent5 2 4 8 4 2" xfId="22541"/>
    <cellStyle name="40% - Accent5 2 4 8 4 2 2" xfId="40419"/>
    <cellStyle name="40% - Accent5 2 4 8 4 3" xfId="31482"/>
    <cellStyle name="40% - Accent5 2 4 8 4 4" xfId="48030"/>
    <cellStyle name="40% - Accent5 2 4 8 5" xfId="13868"/>
    <cellStyle name="40% - Accent5 2 4 8 5 2" xfId="24760"/>
    <cellStyle name="40% - Accent5 2 4 8 5 2 2" xfId="42638"/>
    <cellStyle name="40% - Accent5 2 4 8 5 3" xfId="33701"/>
    <cellStyle name="40% - Accent5 2 4 8 6" xfId="16089"/>
    <cellStyle name="40% - Accent5 2 4 8 6 2" xfId="26979"/>
    <cellStyle name="40% - Accent5 2 4 8 6 2 2" xfId="44857"/>
    <cellStyle name="40% - Accent5 2 4 8 6 3" xfId="35920"/>
    <cellStyle name="40% - Accent5 2 4 8 7" xfId="20322"/>
    <cellStyle name="40% - Accent5 2 4 8 7 2" xfId="38200"/>
    <cellStyle name="40% - Accent5 2 4 8 8" xfId="29251"/>
    <cellStyle name="40% - Accent5 2 4 8 9" xfId="47212"/>
    <cellStyle name="40% - Accent5 2 4 9" xfId="6101"/>
    <cellStyle name="40% - Accent5 2 4 9 2" xfId="10698"/>
    <cellStyle name="40% - Accent5 2 4 9 2 2" xfId="13126"/>
    <cellStyle name="40% - Accent5 2 4 9 2 2 2" xfId="24018"/>
    <cellStyle name="40% - Accent5 2 4 9 2 2 2 2" xfId="41896"/>
    <cellStyle name="40% - Accent5 2 4 9 2 2 3" xfId="32959"/>
    <cellStyle name="40% - Accent5 2 4 9 2 2 4" xfId="56522"/>
    <cellStyle name="40% - Accent5 2 4 9 2 3" xfId="15345"/>
    <cellStyle name="40% - Accent5 2 4 9 2 3 2" xfId="26237"/>
    <cellStyle name="40% - Accent5 2 4 9 2 3 2 2" xfId="44115"/>
    <cellStyle name="40% - Accent5 2 4 9 2 3 3" xfId="35178"/>
    <cellStyle name="40% - Accent5 2 4 9 2 4" xfId="17789"/>
    <cellStyle name="40% - Accent5 2 4 9 2 4 2" xfId="28456"/>
    <cellStyle name="40% - Accent5 2 4 9 2 4 2 2" xfId="46334"/>
    <cellStyle name="40% - Accent5 2 4 9 2 4 3" xfId="37397"/>
    <cellStyle name="40% - Accent5 2 4 9 2 5" xfId="21799"/>
    <cellStyle name="40% - Accent5 2 4 9 2 5 2" xfId="39677"/>
    <cellStyle name="40% - Accent5 2 4 9 2 6" xfId="30740"/>
    <cellStyle name="40% - Accent5 2 4 9 2 7" xfId="51188"/>
    <cellStyle name="40% - Accent5 2 4 9 3" xfId="9965"/>
    <cellStyle name="40% - Accent5 2 4 9 3 2" xfId="12393"/>
    <cellStyle name="40% - Accent5 2 4 9 3 2 2" xfId="23285"/>
    <cellStyle name="40% - Accent5 2 4 9 3 2 2 2" xfId="41163"/>
    <cellStyle name="40% - Accent5 2 4 9 3 2 3" xfId="32226"/>
    <cellStyle name="40% - Accent5 2 4 9 3 3" xfId="14612"/>
    <cellStyle name="40% - Accent5 2 4 9 3 3 2" xfId="25504"/>
    <cellStyle name="40% - Accent5 2 4 9 3 3 2 2" xfId="43382"/>
    <cellStyle name="40% - Accent5 2 4 9 3 3 3" xfId="34445"/>
    <cellStyle name="40% - Accent5 2 4 9 3 4" xfId="17056"/>
    <cellStyle name="40% - Accent5 2 4 9 3 4 2" xfId="27723"/>
    <cellStyle name="40% - Accent5 2 4 9 3 4 2 2" xfId="45601"/>
    <cellStyle name="40% - Accent5 2 4 9 3 4 3" xfId="36664"/>
    <cellStyle name="40% - Accent5 2 4 9 3 5" xfId="21066"/>
    <cellStyle name="40% - Accent5 2 4 9 3 5 2" xfId="38944"/>
    <cellStyle name="40% - Accent5 2 4 9 3 6" xfId="30007"/>
    <cellStyle name="40% - Accent5 2 4 9 3 7" xfId="54141"/>
    <cellStyle name="40% - Accent5 2 4 9 4" xfId="11443"/>
    <cellStyle name="40% - Accent5 2 4 9 4 2" xfId="22542"/>
    <cellStyle name="40% - Accent5 2 4 9 4 2 2" xfId="40420"/>
    <cellStyle name="40% - Accent5 2 4 9 4 3" xfId="31483"/>
    <cellStyle name="40% - Accent5 2 4 9 4 4" xfId="48031"/>
    <cellStyle name="40% - Accent5 2 4 9 5" xfId="13869"/>
    <cellStyle name="40% - Accent5 2 4 9 5 2" xfId="24761"/>
    <cellStyle name="40% - Accent5 2 4 9 5 2 2" xfId="42639"/>
    <cellStyle name="40% - Accent5 2 4 9 5 3" xfId="33702"/>
    <cellStyle name="40% - Accent5 2 4 9 6" xfId="16090"/>
    <cellStyle name="40% - Accent5 2 4 9 6 2" xfId="26980"/>
    <cellStyle name="40% - Accent5 2 4 9 6 2 2" xfId="44858"/>
    <cellStyle name="40% - Accent5 2 4 9 6 3" xfId="35921"/>
    <cellStyle name="40% - Accent5 2 4 9 7" xfId="20323"/>
    <cellStyle name="40% - Accent5 2 4 9 7 2" xfId="38201"/>
    <cellStyle name="40% - Accent5 2 4 9 8" xfId="29252"/>
    <cellStyle name="40% - Accent5 2 4 9 9" xfId="47213"/>
    <cellStyle name="40% - Accent5 2 5" xfId="6102"/>
    <cellStyle name="40% - Accent5 2 5 10" xfId="10699"/>
    <cellStyle name="40% - Accent5 2 5 10 2" xfId="13127"/>
    <cellStyle name="40% - Accent5 2 5 10 2 2" xfId="24019"/>
    <cellStyle name="40% - Accent5 2 5 10 2 2 2" xfId="41897"/>
    <cellStyle name="40% - Accent5 2 5 10 2 3" xfId="32960"/>
    <cellStyle name="40% - Accent5 2 5 10 2 4" xfId="56523"/>
    <cellStyle name="40% - Accent5 2 5 10 3" xfId="15346"/>
    <cellStyle name="40% - Accent5 2 5 10 3 2" xfId="26238"/>
    <cellStyle name="40% - Accent5 2 5 10 3 2 2" xfId="44116"/>
    <cellStyle name="40% - Accent5 2 5 10 3 3" xfId="35179"/>
    <cellStyle name="40% - Accent5 2 5 10 4" xfId="17790"/>
    <cellStyle name="40% - Accent5 2 5 10 4 2" xfId="28457"/>
    <cellStyle name="40% - Accent5 2 5 10 4 2 2" xfId="46335"/>
    <cellStyle name="40% - Accent5 2 5 10 4 3" xfId="37398"/>
    <cellStyle name="40% - Accent5 2 5 10 5" xfId="21800"/>
    <cellStyle name="40% - Accent5 2 5 10 5 2" xfId="39678"/>
    <cellStyle name="40% - Accent5 2 5 10 6" xfId="30741"/>
    <cellStyle name="40% - Accent5 2 5 10 7" xfId="51189"/>
    <cellStyle name="40% - Accent5 2 5 11" xfId="9966"/>
    <cellStyle name="40% - Accent5 2 5 11 2" xfId="12394"/>
    <cellStyle name="40% - Accent5 2 5 11 2 2" xfId="23286"/>
    <cellStyle name="40% - Accent5 2 5 11 2 2 2" xfId="41164"/>
    <cellStyle name="40% - Accent5 2 5 11 2 3" xfId="32227"/>
    <cellStyle name="40% - Accent5 2 5 11 3" xfId="14613"/>
    <cellStyle name="40% - Accent5 2 5 11 3 2" xfId="25505"/>
    <cellStyle name="40% - Accent5 2 5 11 3 2 2" xfId="43383"/>
    <cellStyle name="40% - Accent5 2 5 11 3 3" xfId="34446"/>
    <cellStyle name="40% - Accent5 2 5 11 4" xfId="17057"/>
    <cellStyle name="40% - Accent5 2 5 11 4 2" xfId="27724"/>
    <cellStyle name="40% - Accent5 2 5 11 4 2 2" xfId="45602"/>
    <cellStyle name="40% - Accent5 2 5 11 4 3" xfId="36665"/>
    <cellStyle name="40% - Accent5 2 5 11 5" xfId="21067"/>
    <cellStyle name="40% - Accent5 2 5 11 5 2" xfId="38945"/>
    <cellStyle name="40% - Accent5 2 5 11 6" xfId="30008"/>
    <cellStyle name="40% - Accent5 2 5 11 7" xfId="54142"/>
    <cellStyle name="40% - Accent5 2 5 12" xfId="11444"/>
    <cellStyle name="40% - Accent5 2 5 12 2" xfId="22543"/>
    <cellStyle name="40% - Accent5 2 5 12 2 2" xfId="40421"/>
    <cellStyle name="40% - Accent5 2 5 12 3" xfId="31484"/>
    <cellStyle name="40% - Accent5 2 5 12 4" xfId="48032"/>
    <cellStyle name="40% - Accent5 2 5 13" xfId="13870"/>
    <cellStyle name="40% - Accent5 2 5 13 2" xfId="24762"/>
    <cellStyle name="40% - Accent5 2 5 13 2 2" xfId="42640"/>
    <cellStyle name="40% - Accent5 2 5 13 3" xfId="33703"/>
    <cellStyle name="40% - Accent5 2 5 14" xfId="16091"/>
    <cellStyle name="40% - Accent5 2 5 14 2" xfId="26981"/>
    <cellStyle name="40% - Accent5 2 5 14 2 2" xfId="44859"/>
    <cellStyle name="40% - Accent5 2 5 14 3" xfId="35922"/>
    <cellStyle name="40% - Accent5 2 5 15" xfId="20324"/>
    <cellStyle name="40% - Accent5 2 5 15 2" xfId="38202"/>
    <cellStyle name="40% - Accent5 2 5 16" xfId="29253"/>
    <cellStyle name="40% - Accent5 2 5 17" xfId="47214"/>
    <cellStyle name="40% - Accent5 2 5 2" xfId="6103"/>
    <cellStyle name="40% - Accent5 2 5 2 2" xfId="10700"/>
    <cellStyle name="40% - Accent5 2 5 2 2 2" xfId="13128"/>
    <cellStyle name="40% - Accent5 2 5 2 2 2 2" xfId="24020"/>
    <cellStyle name="40% - Accent5 2 5 2 2 2 2 2" xfId="41898"/>
    <cellStyle name="40% - Accent5 2 5 2 2 2 3" xfId="32961"/>
    <cellStyle name="40% - Accent5 2 5 2 2 2 4" xfId="56524"/>
    <cellStyle name="40% - Accent5 2 5 2 2 3" xfId="15347"/>
    <cellStyle name="40% - Accent5 2 5 2 2 3 2" xfId="26239"/>
    <cellStyle name="40% - Accent5 2 5 2 2 3 2 2" xfId="44117"/>
    <cellStyle name="40% - Accent5 2 5 2 2 3 3" xfId="35180"/>
    <cellStyle name="40% - Accent5 2 5 2 2 4" xfId="17791"/>
    <cellStyle name="40% - Accent5 2 5 2 2 4 2" xfId="28458"/>
    <cellStyle name="40% - Accent5 2 5 2 2 4 2 2" xfId="46336"/>
    <cellStyle name="40% - Accent5 2 5 2 2 4 3" xfId="37399"/>
    <cellStyle name="40% - Accent5 2 5 2 2 5" xfId="21801"/>
    <cellStyle name="40% - Accent5 2 5 2 2 5 2" xfId="39679"/>
    <cellStyle name="40% - Accent5 2 5 2 2 6" xfId="30742"/>
    <cellStyle name="40% - Accent5 2 5 2 2 7" xfId="51190"/>
    <cellStyle name="40% - Accent5 2 5 2 3" xfId="9967"/>
    <cellStyle name="40% - Accent5 2 5 2 3 2" xfId="12395"/>
    <cellStyle name="40% - Accent5 2 5 2 3 2 2" xfId="23287"/>
    <cellStyle name="40% - Accent5 2 5 2 3 2 2 2" xfId="41165"/>
    <cellStyle name="40% - Accent5 2 5 2 3 2 3" xfId="32228"/>
    <cellStyle name="40% - Accent5 2 5 2 3 3" xfId="14614"/>
    <cellStyle name="40% - Accent5 2 5 2 3 3 2" xfId="25506"/>
    <cellStyle name="40% - Accent5 2 5 2 3 3 2 2" xfId="43384"/>
    <cellStyle name="40% - Accent5 2 5 2 3 3 3" xfId="34447"/>
    <cellStyle name="40% - Accent5 2 5 2 3 4" xfId="17058"/>
    <cellStyle name="40% - Accent5 2 5 2 3 4 2" xfId="27725"/>
    <cellStyle name="40% - Accent5 2 5 2 3 4 2 2" xfId="45603"/>
    <cellStyle name="40% - Accent5 2 5 2 3 4 3" xfId="36666"/>
    <cellStyle name="40% - Accent5 2 5 2 3 5" xfId="21068"/>
    <cellStyle name="40% - Accent5 2 5 2 3 5 2" xfId="38946"/>
    <cellStyle name="40% - Accent5 2 5 2 3 6" xfId="30009"/>
    <cellStyle name="40% - Accent5 2 5 2 3 7" xfId="54143"/>
    <cellStyle name="40% - Accent5 2 5 2 4" xfId="11445"/>
    <cellStyle name="40% - Accent5 2 5 2 4 2" xfId="22544"/>
    <cellStyle name="40% - Accent5 2 5 2 4 2 2" xfId="40422"/>
    <cellStyle name="40% - Accent5 2 5 2 4 3" xfId="31485"/>
    <cellStyle name="40% - Accent5 2 5 2 4 4" xfId="48033"/>
    <cellStyle name="40% - Accent5 2 5 2 5" xfId="13871"/>
    <cellStyle name="40% - Accent5 2 5 2 5 2" xfId="24763"/>
    <cellStyle name="40% - Accent5 2 5 2 5 2 2" xfId="42641"/>
    <cellStyle name="40% - Accent5 2 5 2 5 3" xfId="33704"/>
    <cellStyle name="40% - Accent5 2 5 2 6" xfId="16092"/>
    <cellStyle name="40% - Accent5 2 5 2 6 2" xfId="26982"/>
    <cellStyle name="40% - Accent5 2 5 2 6 2 2" xfId="44860"/>
    <cellStyle name="40% - Accent5 2 5 2 6 3" xfId="35923"/>
    <cellStyle name="40% - Accent5 2 5 2 7" xfId="20325"/>
    <cellStyle name="40% - Accent5 2 5 2 7 2" xfId="38203"/>
    <cellStyle name="40% - Accent5 2 5 2 8" xfId="29254"/>
    <cellStyle name="40% - Accent5 2 5 2 9" xfId="47215"/>
    <cellStyle name="40% - Accent5 2 5 3" xfId="6104"/>
    <cellStyle name="40% - Accent5 2 5 3 2" xfId="10701"/>
    <cellStyle name="40% - Accent5 2 5 3 2 2" xfId="13129"/>
    <cellStyle name="40% - Accent5 2 5 3 2 2 2" xfId="24021"/>
    <cellStyle name="40% - Accent5 2 5 3 2 2 2 2" xfId="41899"/>
    <cellStyle name="40% - Accent5 2 5 3 2 2 3" xfId="32962"/>
    <cellStyle name="40% - Accent5 2 5 3 2 2 4" xfId="56525"/>
    <cellStyle name="40% - Accent5 2 5 3 2 3" xfId="15348"/>
    <cellStyle name="40% - Accent5 2 5 3 2 3 2" xfId="26240"/>
    <cellStyle name="40% - Accent5 2 5 3 2 3 2 2" xfId="44118"/>
    <cellStyle name="40% - Accent5 2 5 3 2 3 3" xfId="35181"/>
    <cellStyle name="40% - Accent5 2 5 3 2 4" xfId="17792"/>
    <cellStyle name="40% - Accent5 2 5 3 2 4 2" xfId="28459"/>
    <cellStyle name="40% - Accent5 2 5 3 2 4 2 2" xfId="46337"/>
    <cellStyle name="40% - Accent5 2 5 3 2 4 3" xfId="37400"/>
    <cellStyle name="40% - Accent5 2 5 3 2 5" xfId="21802"/>
    <cellStyle name="40% - Accent5 2 5 3 2 5 2" xfId="39680"/>
    <cellStyle name="40% - Accent5 2 5 3 2 6" xfId="30743"/>
    <cellStyle name="40% - Accent5 2 5 3 2 7" xfId="51191"/>
    <cellStyle name="40% - Accent5 2 5 3 3" xfId="9968"/>
    <cellStyle name="40% - Accent5 2 5 3 3 2" xfId="12396"/>
    <cellStyle name="40% - Accent5 2 5 3 3 2 2" xfId="23288"/>
    <cellStyle name="40% - Accent5 2 5 3 3 2 2 2" xfId="41166"/>
    <cellStyle name="40% - Accent5 2 5 3 3 2 3" xfId="32229"/>
    <cellStyle name="40% - Accent5 2 5 3 3 3" xfId="14615"/>
    <cellStyle name="40% - Accent5 2 5 3 3 3 2" xfId="25507"/>
    <cellStyle name="40% - Accent5 2 5 3 3 3 2 2" xfId="43385"/>
    <cellStyle name="40% - Accent5 2 5 3 3 3 3" xfId="34448"/>
    <cellStyle name="40% - Accent5 2 5 3 3 4" xfId="17059"/>
    <cellStyle name="40% - Accent5 2 5 3 3 4 2" xfId="27726"/>
    <cellStyle name="40% - Accent5 2 5 3 3 4 2 2" xfId="45604"/>
    <cellStyle name="40% - Accent5 2 5 3 3 4 3" xfId="36667"/>
    <cellStyle name="40% - Accent5 2 5 3 3 5" xfId="21069"/>
    <cellStyle name="40% - Accent5 2 5 3 3 5 2" xfId="38947"/>
    <cellStyle name="40% - Accent5 2 5 3 3 6" xfId="30010"/>
    <cellStyle name="40% - Accent5 2 5 3 3 7" xfId="54144"/>
    <cellStyle name="40% - Accent5 2 5 3 4" xfId="11446"/>
    <cellStyle name="40% - Accent5 2 5 3 4 2" xfId="22545"/>
    <cellStyle name="40% - Accent5 2 5 3 4 2 2" xfId="40423"/>
    <cellStyle name="40% - Accent5 2 5 3 4 3" xfId="31486"/>
    <cellStyle name="40% - Accent5 2 5 3 4 4" xfId="48034"/>
    <cellStyle name="40% - Accent5 2 5 3 5" xfId="13872"/>
    <cellStyle name="40% - Accent5 2 5 3 5 2" xfId="24764"/>
    <cellStyle name="40% - Accent5 2 5 3 5 2 2" xfId="42642"/>
    <cellStyle name="40% - Accent5 2 5 3 5 3" xfId="33705"/>
    <cellStyle name="40% - Accent5 2 5 3 6" xfId="16093"/>
    <cellStyle name="40% - Accent5 2 5 3 6 2" xfId="26983"/>
    <cellStyle name="40% - Accent5 2 5 3 6 2 2" xfId="44861"/>
    <cellStyle name="40% - Accent5 2 5 3 6 3" xfId="35924"/>
    <cellStyle name="40% - Accent5 2 5 3 7" xfId="20326"/>
    <cellStyle name="40% - Accent5 2 5 3 7 2" xfId="38204"/>
    <cellStyle name="40% - Accent5 2 5 3 8" xfId="29255"/>
    <cellStyle name="40% - Accent5 2 5 3 9" xfId="47216"/>
    <cellStyle name="40% - Accent5 2 5 4" xfId="6105"/>
    <cellStyle name="40% - Accent5 2 5 4 2" xfId="10702"/>
    <cellStyle name="40% - Accent5 2 5 4 2 2" xfId="13130"/>
    <cellStyle name="40% - Accent5 2 5 4 2 2 2" xfId="24022"/>
    <cellStyle name="40% - Accent5 2 5 4 2 2 2 2" xfId="41900"/>
    <cellStyle name="40% - Accent5 2 5 4 2 2 3" xfId="32963"/>
    <cellStyle name="40% - Accent5 2 5 4 2 2 4" xfId="56526"/>
    <cellStyle name="40% - Accent5 2 5 4 2 3" xfId="15349"/>
    <cellStyle name="40% - Accent5 2 5 4 2 3 2" xfId="26241"/>
    <cellStyle name="40% - Accent5 2 5 4 2 3 2 2" xfId="44119"/>
    <cellStyle name="40% - Accent5 2 5 4 2 3 3" xfId="35182"/>
    <cellStyle name="40% - Accent5 2 5 4 2 4" xfId="17793"/>
    <cellStyle name="40% - Accent5 2 5 4 2 4 2" xfId="28460"/>
    <cellStyle name="40% - Accent5 2 5 4 2 4 2 2" xfId="46338"/>
    <cellStyle name="40% - Accent5 2 5 4 2 4 3" xfId="37401"/>
    <cellStyle name="40% - Accent5 2 5 4 2 5" xfId="21803"/>
    <cellStyle name="40% - Accent5 2 5 4 2 5 2" xfId="39681"/>
    <cellStyle name="40% - Accent5 2 5 4 2 6" xfId="30744"/>
    <cellStyle name="40% - Accent5 2 5 4 2 7" xfId="51192"/>
    <cellStyle name="40% - Accent5 2 5 4 3" xfId="9969"/>
    <cellStyle name="40% - Accent5 2 5 4 3 2" xfId="12397"/>
    <cellStyle name="40% - Accent5 2 5 4 3 2 2" xfId="23289"/>
    <cellStyle name="40% - Accent5 2 5 4 3 2 2 2" xfId="41167"/>
    <cellStyle name="40% - Accent5 2 5 4 3 2 3" xfId="32230"/>
    <cellStyle name="40% - Accent5 2 5 4 3 3" xfId="14616"/>
    <cellStyle name="40% - Accent5 2 5 4 3 3 2" xfId="25508"/>
    <cellStyle name="40% - Accent5 2 5 4 3 3 2 2" xfId="43386"/>
    <cellStyle name="40% - Accent5 2 5 4 3 3 3" xfId="34449"/>
    <cellStyle name="40% - Accent5 2 5 4 3 4" xfId="17060"/>
    <cellStyle name="40% - Accent5 2 5 4 3 4 2" xfId="27727"/>
    <cellStyle name="40% - Accent5 2 5 4 3 4 2 2" xfId="45605"/>
    <cellStyle name="40% - Accent5 2 5 4 3 4 3" xfId="36668"/>
    <cellStyle name="40% - Accent5 2 5 4 3 5" xfId="21070"/>
    <cellStyle name="40% - Accent5 2 5 4 3 5 2" xfId="38948"/>
    <cellStyle name="40% - Accent5 2 5 4 3 6" xfId="30011"/>
    <cellStyle name="40% - Accent5 2 5 4 3 7" xfId="54145"/>
    <cellStyle name="40% - Accent5 2 5 4 4" xfId="11447"/>
    <cellStyle name="40% - Accent5 2 5 4 4 2" xfId="22546"/>
    <cellStyle name="40% - Accent5 2 5 4 4 2 2" xfId="40424"/>
    <cellStyle name="40% - Accent5 2 5 4 4 3" xfId="31487"/>
    <cellStyle name="40% - Accent5 2 5 4 4 4" xfId="48035"/>
    <cellStyle name="40% - Accent5 2 5 4 5" xfId="13873"/>
    <cellStyle name="40% - Accent5 2 5 4 5 2" xfId="24765"/>
    <cellStyle name="40% - Accent5 2 5 4 5 2 2" xfId="42643"/>
    <cellStyle name="40% - Accent5 2 5 4 5 3" xfId="33706"/>
    <cellStyle name="40% - Accent5 2 5 4 6" xfId="16094"/>
    <cellStyle name="40% - Accent5 2 5 4 6 2" xfId="26984"/>
    <cellStyle name="40% - Accent5 2 5 4 6 2 2" xfId="44862"/>
    <cellStyle name="40% - Accent5 2 5 4 6 3" xfId="35925"/>
    <cellStyle name="40% - Accent5 2 5 4 7" xfId="20327"/>
    <cellStyle name="40% - Accent5 2 5 4 7 2" xfId="38205"/>
    <cellStyle name="40% - Accent5 2 5 4 8" xfId="29256"/>
    <cellStyle name="40% - Accent5 2 5 4 9" xfId="47217"/>
    <cellStyle name="40% - Accent5 2 5 5" xfId="6106"/>
    <cellStyle name="40% - Accent5 2 5 5 2" xfId="10703"/>
    <cellStyle name="40% - Accent5 2 5 5 2 2" xfId="13131"/>
    <cellStyle name="40% - Accent5 2 5 5 2 2 2" xfId="24023"/>
    <cellStyle name="40% - Accent5 2 5 5 2 2 2 2" xfId="41901"/>
    <cellStyle name="40% - Accent5 2 5 5 2 2 3" xfId="32964"/>
    <cellStyle name="40% - Accent5 2 5 5 2 2 4" xfId="56527"/>
    <cellStyle name="40% - Accent5 2 5 5 2 3" xfId="15350"/>
    <cellStyle name="40% - Accent5 2 5 5 2 3 2" xfId="26242"/>
    <cellStyle name="40% - Accent5 2 5 5 2 3 2 2" xfId="44120"/>
    <cellStyle name="40% - Accent5 2 5 5 2 3 3" xfId="35183"/>
    <cellStyle name="40% - Accent5 2 5 5 2 4" xfId="17794"/>
    <cellStyle name="40% - Accent5 2 5 5 2 4 2" xfId="28461"/>
    <cellStyle name="40% - Accent5 2 5 5 2 4 2 2" xfId="46339"/>
    <cellStyle name="40% - Accent5 2 5 5 2 4 3" xfId="37402"/>
    <cellStyle name="40% - Accent5 2 5 5 2 5" xfId="21804"/>
    <cellStyle name="40% - Accent5 2 5 5 2 5 2" xfId="39682"/>
    <cellStyle name="40% - Accent5 2 5 5 2 6" xfId="30745"/>
    <cellStyle name="40% - Accent5 2 5 5 2 7" xfId="51193"/>
    <cellStyle name="40% - Accent5 2 5 5 3" xfId="9970"/>
    <cellStyle name="40% - Accent5 2 5 5 3 2" xfId="12398"/>
    <cellStyle name="40% - Accent5 2 5 5 3 2 2" xfId="23290"/>
    <cellStyle name="40% - Accent5 2 5 5 3 2 2 2" xfId="41168"/>
    <cellStyle name="40% - Accent5 2 5 5 3 2 3" xfId="32231"/>
    <cellStyle name="40% - Accent5 2 5 5 3 3" xfId="14617"/>
    <cellStyle name="40% - Accent5 2 5 5 3 3 2" xfId="25509"/>
    <cellStyle name="40% - Accent5 2 5 5 3 3 2 2" xfId="43387"/>
    <cellStyle name="40% - Accent5 2 5 5 3 3 3" xfId="34450"/>
    <cellStyle name="40% - Accent5 2 5 5 3 4" xfId="17061"/>
    <cellStyle name="40% - Accent5 2 5 5 3 4 2" xfId="27728"/>
    <cellStyle name="40% - Accent5 2 5 5 3 4 2 2" xfId="45606"/>
    <cellStyle name="40% - Accent5 2 5 5 3 4 3" xfId="36669"/>
    <cellStyle name="40% - Accent5 2 5 5 3 5" xfId="21071"/>
    <cellStyle name="40% - Accent5 2 5 5 3 5 2" xfId="38949"/>
    <cellStyle name="40% - Accent5 2 5 5 3 6" xfId="30012"/>
    <cellStyle name="40% - Accent5 2 5 5 3 7" xfId="54146"/>
    <cellStyle name="40% - Accent5 2 5 5 4" xfId="11448"/>
    <cellStyle name="40% - Accent5 2 5 5 4 2" xfId="22547"/>
    <cellStyle name="40% - Accent5 2 5 5 4 2 2" xfId="40425"/>
    <cellStyle name="40% - Accent5 2 5 5 4 3" xfId="31488"/>
    <cellStyle name="40% - Accent5 2 5 5 4 4" xfId="48036"/>
    <cellStyle name="40% - Accent5 2 5 5 5" xfId="13874"/>
    <cellStyle name="40% - Accent5 2 5 5 5 2" xfId="24766"/>
    <cellStyle name="40% - Accent5 2 5 5 5 2 2" xfId="42644"/>
    <cellStyle name="40% - Accent5 2 5 5 5 3" xfId="33707"/>
    <cellStyle name="40% - Accent5 2 5 5 6" xfId="16095"/>
    <cellStyle name="40% - Accent5 2 5 5 6 2" xfId="26985"/>
    <cellStyle name="40% - Accent5 2 5 5 6 2 2" xfId="44863"/>
    <cellStyle name="40% - Accent5 2 5 5 6 3" xfId="35926"/>
    <cellStyle name="40% - Accent5 2 5 5 7" xfId="20328"/>
    <cellStyle name="40% - Accent5 2 5 5 7 2" xfId="38206"/>
    <cellStyle name="40% - Accent5 2 5 5 8" xfId="29257"/>
    <cellStyle name="40% - Accent5 2 5 5 9" xfId="47218"/>
    <cellStyle name="40% - Accent5 2 5 6" xfId="6107"/>
    <cellStyle name="40% - Accent5 2 5 6 2" xfId="10704"/>
    <cellStyle name="40% - Accent5 2 5 6 2 2" xfId="13132"/>
    <cellStyle name="40% - Accent5 2 5 6 2 2 2" xfId="24024"/>
    <cellStyle name="40% - Accent5 2 5 6 2 2 2 2" xfId="41902"/>
    <cellStyle name="40% - Accent5 2 5 6 2 2 3" xfId="32965"/>
    <cellStyle name="40% - Accent5 2 5 6 2 2 4" xfId="56528"/>
    <cellStyle name="40% - Accent5 2 5 6 2 3" xfId="15351"/>
    <cellStyle name="40% - Accent5 2 5 6 2 3 2" xfId="26243"/>
    <cellStyle name="40% - Accent5 2 5 6 2 3 2 2" xfId="44121"/>
    <cellStyle name="40% - Accent5 2 5 6 2 3 3" xfId="35184"/>
    <cellStyle name="40% - Accent5 2 5 6 2 4" xfId="17795"/>
    <cellStyle name="40% - Accent5 2 5 6 2 4 2" xfId="28462"/>
    <cellStyle name="40% - Accent5 2 5 6 2 4 2 2" xfId="46340"/>
    <cellStyle name="40% - Accent5 2 5 6 2 4 3" xfId="37403"/>
    <cellStyle name="40% - Accent5 2 5 6 2 5" xfId="21805"/>
    <cellStyle name="40% - Accent5 2 5 6 2 5 2" xfId="39683"/>
    <cellStyle name="40% - Accent5 2 5 6 2 6" xfId="30746"/>
    <cellStyle name="40% - Accent5 2 5 6 2 7" xfId="51194"/>
    <cellStyle name="40% - Accent5 2 5 6 3" xfId="9971"/>
    <cellStyle name="40% - Accent5 2 5 6 3 2" xfId="12399"/>
    <cellStyle name="40% - Accent5 2 5 6 3 2 2" xfId="23291"/>
    <cellStyle name="40% - Accent5 2 5 6 3 2 2 2" xfId="41169"/>
    <cellStyle name="40% - Accent5 2 5 6 3 2 3" xfId="32232"/>
    <cellStyle name="40% - Accent5 2 5 6 3 3" xfId="14618"/>
    <cellStyle name="40% - Accent5 2 5 6 3 3 2" xfId="25510"/>
    <cellStyle name="40% - Accent5 2 5 6 3 3 2 2" xfId="43388"/>
    <cellStyle name="40% - Accent5 2 5 6 3 3 3" xfId="34451"/>
    <cellStyle name="40% - Accent5 2 5 6 3 4" xfId="17062"/>
    <cellStyle name="40% - Accent5 2 5 6 3 4 2" xfId="27729"/>
    <cellStyle name="40% - Accent5 2 5 6 3 4 2 2" xfId="45607"/>
    <cellStyle name="40% - Accent5 2 5 6 3 4 3" xfId="36670"/>
    <cellStyle name="40% - Accent5 2 5 6 3 5" xfId="21072"/>
    <cellStyle name="40% - Accent5 2 5 6 3 5 2" xfId="38950"/>
    <cellStyle name="40% - Accent5 2 5 6 3 6" xfId="30013"/>
    <cellStyle name="40% - Accent5 2 5 6 3 7" xfId="54147"/>
    <cellStyle name="40% - Accent5 2 5 6 4" xfId="11449"/>
    <cellStyle name="40% - Accent5 2 5 6 4 2" xfId="22548"/>
    <cellStyle name="40% - Accent5 2 5 6 4 2 2" xfId="40426"/>
    <cellStyle name="40% - Accent5 2 5 6 4 3" xfId="31489"/>
    <cellStyle name="40% - Accent5 2 5 6 4 4" xfId="48037"/>
    <cellStyle name="40% - Accent5 2 5 6 5" xfId="13875"/>
    <cellStyle name="40% - Accent5 2 5 6 5 2" xfId="24767"/>
    <cellStyle name="40% - Accent5 2 5 6 5 2 2" xfId="42645"/>
    <cellStyle name="40% - Accent5 2 5 6 5 3" xfId="33708"/>
    <cellStyle name="40% - Accent5 2 5 6 6" xfId="16096"/>
    <cellStyle name="40% - Accent5 2 5 6 6 2" xfId="26986"/>
    <cellStyle name="40% - Accent5 2 5 6 6 2 2" xfId="44864"/>
    <cellStyle name="40% - Accent5 2 5 6 6 3" xfId="35927"/>
    <cellStyle name="40% - Accent5 2 5 6 7" xfId="20329"/>
    <cellStyle name="40% - Accent5 2 5 6 7 2" xfId="38207"/>
    <cellStyle name="40% - Accent5 2 5 6 8" xfId="29258"/>
    <cellStyle name="40% - Accent5 2 5 6 9" xfId="47219"/>
    <cellStyle name="40% - Accent5 2 5 7" xfId="6108"/>
    <cellStyle name="40% - Accent5 2 5 7 2" xfId="10705"/>
    <cellStyle name="40% - Accent5 2 5 7 2 2" xfId="13133"/>
    <cellStyle name="40% - Accent5 2 5 7 2 2 2" xfId="24025"/>
    <cellStyle name="40% - Accent5 2 5 7 2 2 2 2" xfId="41903"/>
    <cellStyle name="40% - Accent5 2 5 7 2 2 3" xfId="32966"/>
    <cellStyle name="40% - Accent5 2 5 7 2 2 4" xfId="56529"/>
    <cellStyle name="40% - Accent5 2 5 7 2 3" xfId="15352"/>
    <cellStyle name="40% - Accent5 2 5 7 2 3 2" xfId="26244"/>
    <cellStyle name="40% - Accent5 2 5 7 2 3 2 2" xfId="44122"/>
    <cellStyle name="40% - Accent5 2 5 7 2 3 3" xfId="35185"/>
    <cellStyle name="40% - Accent5 2 5 7 2 4" xfId="17796"/>
    <cellStyle name="40% - Accent5 2 5 7 2 4 2" xfId="28463"/>
    <cellStyle name="40% - Accent5 2 5 7 2 4 2 2" xfId="46341"/>
    <cellStyle name="40% - Accent5 2 5 7 2 4 3" xfId="37404"/>
    <cellStyle name="40% - Accent5 2 5 7 2 5" xfId="21806"/>
    <cellStyle name="40% - Accent5 2 5 7 2 5 2" xfId="39684"/>
    <cellStyle name="40% - Accent5 2 5 7 2 6" xfId="30747"/>
    <cellStyle name="40% - Accent5 2 5 7 2 7" xfId="51195"/>
    <cellStyle name="40% - Accent5 2 5 7 3" xfId="9972"/>
    <cellStyle name="40% - Accent5 2 5 7 3 2" xfId="12400"/>
    <cellStyle name="40% - Accent5 2 5 7 3 2 2" xfId="23292"/>
    <cellStyle name="40% - Accent5 2 5 7 3 2 2 2" xfId="41170"/>
    <cellStyle name="40% - Accent5 2 5 7 3 2 3" xfId="32233"/>
    <cellStyle name="40% - Accent5 2 5 7 3 3" xfId="14619"/>
    <cellStyle name="40% - Accent5 2 5 7 3 3 2" xfId="25511"/>
    <cellStyle name="40% - Accent5 2 5 7 3 3 2 2" xfId="43389"/>
    <cellStyle name="40% - Accent5 2 5 7 3 3 3" xfId="34452"/>
    <cellStyle name="40% - Accent5 2 5 7 3 4" xfId="17063"/>
    <cellStyle name="40% - Accent5 2 5 7 3 4 2" xfId="27730"/>
    <cellStyle name="40% - Accent5 2 5 7 3 4 2 2" xfId="45608"/>
    <cellStyle name="40% - Accent5 2 5 7 3 4 3" xfId="36671"/>
    <cellStyle name="40% - Accent5 2 5 7 3 5" xfId="21073"/>
    <cellStyle name="40% - Accent5 2 5 7 3 5 2" xfId="38951"/>
    <cellStyle name="40% - Accent5 2 5 7 3 6" xfId="30014"/>
    <cellStyle name="40% - Accent5 2 5 7 3 7" xfId="54148"/>
    <cellStyle name="40% - Accent5 2 5 7 4" xfId="11450"/>
    <cellStyle name="40% - Accent5 2 5 7 4 2" xfId="22549"/>
    <cellStyle name="40% - Accent5 2 5 7 4 2 2" xfId="40427"/>
    <cellStyle name="40% - Accent5 2 5 7 4 3" xfId="31490"/>
    <cellStyle name="40% - Accent5 2 5 7 4 4" xfId="48038"/>
    <cellStyle name="40% - Accent5 2 5 7 5" xfId="13876"/>
    <cellStyle name="40% - Accent5 2 5 7 5 2" xfId="24768"/>
    <cellStyle name="40% - Accent5 2 5 7 5 2 2" xfId="42646"/>
    <cellStyle name="40% - Accent5 2 5 7 5 3" xfId="33709"/>
    <cellStyle name="40% - Accent5 2 5 7 6" xfId="16097"/>
    <cellStyle name="40% - Accent5 2 5 7 6 2" xfId="26987"/>
    <cellStyle name="40% - Accent5 2 5 7 6 2 2" xfId="44865"/>
    <cellStyle name="40% - Accent5 2 5 7 6 3" xfId="35928"/>
    <cellStyle name="40% - Accent5 2 5 7 7" xfId="20330"/>
    <cellStyle name="40% - Accent5 2 5 7 7 2" xfId="38208"/>
    <cellStyle name="40% - Accent5 2 5 7 8" xfId="29259"/>
    <cellStyle name="40% - Accent5 2 5 7 9" xfId="47220"/>
    <cellStyle name="40% - Accent5 2 5 8" xfId="6109"/>
    <cellStyle name="40% - Accent5 2 5 8 2" xfId="10706"/>
    <cellStyle name="40% - Accent5 2 5 8 2 2" xfId="13134"/>
    <cellStyle name="40% - Accent5 2 5 8 2 2 2" xfId="24026"/>
    <cellStyle name="40% - Accent5 2 5 8 2 2 2 2" xfId="41904"/>
    <cellStyle name="40% - Accent5 2 5 8 2 2 3" xfId="32967"/>
    <cellStyle name="40% - Accent5 2 5 8 2 2 4" xfId="56530"/>
    <cellStyle name="40% - Accent5 2 5 8 2 3" xfId="15353"/>
    <cellStyle name="40% - Accent5 2 5 8 2 3 2" xfId="26245"/>
    <cellStyle name="40% - Accent5 2 5 8 2 3 2 2" xfId="44123"/>
    <cellStyle name="40% - Accent5 2 5 8 2 3 3" xfId="35186"/>
    <cellStyle name="40% - Accent5 2 5 8 2 4" xfId="17797"/>
    <cellStyle name="40% - Accent5 2 5 8 2 4 2" xfId="28464"/>
    <cellStyle name="40% - Accent5 2 5 8 2 4 2 2" xfId="46342"/>
    <cellStyle name="40% - Accent5 2 5 8 2 4 3" xfId="37405"/>
    <cellStyle name="40% - Accent5 2 5 8 2 5" xfId="21807"/>
    <cellStyle name="40% - Accent5 2 5 8 2 5 2" xfId="39685"/>
    <cellStyle name="40% - Accent5 2 5 8 2 6" xfId="30748"/>
    <cellStyle name="40% - Accent5 2 5 8 2 7" xfId="51196"/>
    <cellStyle name="40% - Accent5 2 5 8 3" xfId="9973"/>
    <cellStyle name="40% - Accent5 2 5 8 3 2" xfId="12401"/>
    <cellStyle name="40% - Accent5 2 5 8 3 2 2" xfId="23293"/>
    <cellStyle name="40% - Accent5 2 5 8 3 2 2 2" xfId="41171"/>
    <cellStyle name="40% - Accent5 2 5 8 3 2 3" xfId="32234"/>
    <cellStyle name="40% - Accent5 2 5 8 3 3" xfId="14620"/>
    <cellStyle name="40% - Accent5 2 5 8 3 3 2" xfId="25512"/>
    <cellStyle name="40% - Accent5 2 5 8 3 3 2 2" xfId="43390"/>
    <cellStyle name="40% - Accent5 2 5 8 3 3 3" xfId="34453"/>
    <cellStyle name="40% - Accent5 2 5 8 3 4" xfId="17064"/>
    <cellStyle name="40% - Accent5 2 5 8 3 4 2" xfId="27731"/>
    <cellStyle name="40% - Accent5 2 5 8 3 4 2 2" xfId="45609"/>
    <cellStyle name="40% - Accent5 2 5 8 3 4 3" xfId="36672"/>
    <cellStyle name="40% - Accent5 2 5 8 3 5" xfId="21074"/>
    <cellStyle name="40% - Accent5 2 5 8 3 5 2" xfId="38952"/>
    <cellStyle name="40% - Accent5 2 5 8 3 6" xfId="30015"/>
    <cellStyle name="40% - Accent5 2 5 8 3 7" xfId="54149"/>
    <cellStyle name="40% - Accent5 2 5 8 4" xfId="11451"/>
    <cellStyle name="40% - Accent5 2 5 8 4 2" xfId="22550"/>
    <cellStyle name="40% - Accent5 2 5 8 4 2 2" xfId="40428"/>
    <cellStyle name="40% - Accent5 2 5 8 4 3" xfId="31491"/>
    <cellStyle name="40% - Accent5 2 5 8 4 4" xfId="48039"/>
    <cellStyle name="40% - Accent5 2 5 8 5" xfId="13877"/>
    <cellStyle name="40% - Accent5 2 5 8 5 2" xfId="24769"/>
    <cellStyle name="40% - Accent5 2 5 8 5 2 2" xfId="42647"/>
    <cellStyle name="40% - Accent5 2 5 8 5 3" xfId="33710"/>
    <cellStyle name="40% - Accent5 2 5 8 6" xfId="16098"/>
    <cellStyle name="40% - Accent5 2 5 8 6 2" xfId="26988"/>
    <cellStyle name="40% - Accent5 2 5 8 6 2 2" xfId="44866"/>
    <cellStyle name="40% - Accent5 2 5 8 6 3" xfId="35929"/>
    <cellStyle name="40% - Accent5 2 5 8 7" xfId="20331"/>
    <cellStyle name="40% - Accent5 2 5 8 7 2" xfId="38209"/>
    <cellStyle name="40% - Accent5 2 5 8 8" xfId="29260"/>
    <cellStyle name="40% - Accent5 2 5 8 9" xfId="47221"/>
    <cellStyle name="40% - Accent5 2 5 9" xfId="6110"/>
    <cellStyle name="40% - Accent5 2 5 9 2" xfId="10707"/>
    <cellStyle name="40% - Accent5 2 5 9 2 2" xfId="13135"/>
    <cellStyle name="40% - Accent5 2 5 9 2 2 2" xfId="24027"/>
    <cellStyle name="40% - Accent5 2 5 9 2 2 2 2" xfId="41905"/>
    <cellStyle name="40% - Accent5 2 5 9 2 2 3" xfId="32968"/>
    <cellStyle name="40% - Accent5 2 5 9 2 2 4" xfId="56531"/>
    <cellStyle name="40% - Accent5 2 5 9 2 3" xfId="15354"/>
    <cellStyle name="40% - Accent5 2 5 9 2 3 2" xfId="26246"/>
    <cellStyle name="40% - Accent5 2 5 9 2 3 2 2" xfId="44124"/>
    <cellStyle name="40% - Accent5 2 5 9 2 3 3" xfId="35187"/>
    <cellStyle name="40% - Accent5 2 5 9 2 4" xfId="17798"/>
    <cellStyle name="40% - Accent5 2 5 9 2 4 2" xfId="28465"/>
    <cellStyle name="40% - Accent5 2 5 9 2 4 2 2" xfId="46343"/>
    <cellStyle name="40% - Accent5 2 5 9 2 4 3" xfId="37406"/>
    <cellStyle name="40% - Accent5 2 5 9 2 5" xfId="21808"/>
    <cellStyle name="40% - Accent5 2 5 9 2 5 2" xfId="39686"/>
    <cellStyle name="40% - Accent5 2 5 9 2 6" xfId="30749"/>
    <cellStyle name="40% - Accent5 2 5 9 2 7" xfId="51197"/>
    <cellStyle name="40% - Accent5 2 5 9 3" xfId="9974"/>
    <cellStyle name="40% - Accent5 2 5 9 3 2" xfId="12402"/>
    <cellStyle name="40% - Accent5 2 5 9 3 2 2" xfId="23294"/>
    <cellStyle name="40% - Accent5 2 5 9 3 2 2 2" xfId="41172"/>
    <cellStyle name="40% - Accent5 2 5 9 3 2 3" xfId="32235"/>
    <cellStyle name="40% - Accent5 2 5 9 3 3" xfId="14621"/>
    <cellStyle name="40% - Accent5 2 5 9 3 3 2" xfId="25513"/>
    <cellStyle name="40% - Accent5 2 5 9 3 3 2 2" xfId="43391"/>
    <cellStyle name="40% - Accent5 2 5 9 3 3 3" xfId="34454"/>
    <cellStyle name="40% - Accent5 2 5 9 3 4" xfId="17065"/>
    <cellStyle name="40% - Accent5 2 5 9 3 4 2" xfId="27732"/>
    <cellStyle name="40% - Accent5 2 5 9 3 4 2 2" xfId="45610"/>
    <cellStyle name="40% - Accent5 2 5 9 3 4 3" xfId="36673"/>
    <cellStyle name="40% - Accent5 2 5 9 3 5" xfId="21075"/>
    <cellStyle name="40% - Accent5 2 5 9 3 5 2" xfId="38953"/>
    <cellStyle name="40% - Accent5 2 5 9 3 6" xfId="30016"/>
    <cellStyle name="40% - Accent5 2 5 9 3 7" xfId="54150"/>
    <cellStyle name="40% - Accent5 2 5 9 4" xfId="11452"/>
    <cellStyle name="40% - Accent5 2 5 9 4 2" xfId="22551"/>
    <cellStyle name="40% - Accent5 2 5 9 4 2 2" xfId="40429"/>
    <cellStyle name="40% - Accent5 2 5 9 4 3" xfId="31492"/>
    <cellStyle name="40% - Accent5 2 5 9 4 4" xfId="48040"/>
    <cellStyle name="40% - Accent5 2 5 9 5" xfId="13878"/>
    <cellStyle name="40% - Accent5 2 5 9 5 2" xfId="24770"/>
    <cellStyle name="40% - Accent5 2 5 9 5 2 2" xfId="42648"/>
    <cellStyle name="40% - Accent5 2 5 9 5 3" xfId="33711"/>
    <cellStyle name="40% - Accent5 2 5 9 6" xfId="16099"/>
    <cellStyle name="40% - Accent5 2 5 9 6 2" xfId="26989"/>
    <cellStyle name="40% - Accent5 2 5 9 6 2 2" xfId="44867"/>
    <cellStyle name="40% - Accent5 2 5 9 6 3" xfId="35930"/>
    <cellStyle name="40% - Accent5 2 5 9 7" xfId="20332"/>
    <cellStyle name="40% - Accent5 2 5 9 7 2" xfId="38210"/>
    <cellStyle name="40% - Accent5 2 5 9 8" xfId="29261"/>
    <cellStyle name="40% - Accent5 2 5 9 9" xfId="47222"/>
    <cellStyle name="40% - Accent5 2 6" xfId="6111"/>
    <cellStyle name="40% - Accent5 2 6 10" xfId="16100"/>
    <cellStyle name="40% - Accent5 2 6 10 2" xfId="26990"/>
    <cellStyle name="40% - Accent5 2 6 10 2 2" xfId="44868"/>
    <cellStyle name="40% - Accent5 2 6 10 3" xfId="35931"/>
    <cellStyle name="40% - Accent5 2 6 11" xfId="20333"/>
    <cellStyle name="40% - Accent5 2 6 11 2" xfId="38211"/>
    <cellStyle name="40% - Accent5 2 6 12" xfId="29262"/>
    <cellStyle name="40% - Accent5 2 6 13" xfId="47223"/>
    <cellStyle name="40% - Accent5 2 6 2" xfId="6112"/>
    <cellStyle name="40% - Accent5 2 6 2 2" xfId="10709"/>
    <cellStyle name="40% - Accent5 2 6 2 2 2" xfId="13137"/>
    <cellStyle name="40% - Accent5 2 6 2 2 2 2" xfId="24029"/>
    <cellStyle name="40% - Accent5 2 6 2 2 2 2 2" xfId="41907"/>
    <cellStyle name="40% - Accent5 2 6 2 2 2 3" xfId="32970"/>
    <cellStyle name="40% - Accent5 2 6 2 2 2 4" xfId="56533"/>
    <cellStyle name="40% - Accent5 2 6 2 2 3" xfId="15356"/>
    <cellStyle name="40% - Accent5 2 6 2 2 3 2" xfId="26248"/>
    <cellStyle name="40% - Accent5 2 6 2 2 3 2 2" xfId="44126"/>
    <cellStyle name="40% - Accent5 2 6 2 2 3 3" xfId="35189"/>
    <cellStyle name="40% - Accent5 2 6 2 2 4" xfId="17800"/>
    <cellStyle name="40% - Accent5 2 6 2 2 4 2" xfId="28467"/>
    <cellStyle name="40% - Accent5 2 6 2 2 4 2 2" xfId="46345"/>
    <cellStyle name="40% - Accent5 2 6 2 2 4 3" xfId="37408"/>
    <cellStyle name="40% - Accent5 2 6 2 2 5" xfId="21810"/>
    <cellStyle name="40% - Accent5 2 6 2 2 5 2" xfId="39688"/>
    <cellStyle name="40% - Accent5 2 6 2 2 6" xfId="30751"/>
    <cellStyle name="40% - Accent5 2 6 2 2 7" xfId="51199"/>
    <cellStyle name="40% - Accent5 2 6 2 3" xfId="9976"/>
    <cellStyle name="40% - Accent5 2 6 2 3 2" xfId="12404"/>
    <cellStyle name="40% - Accent5 2 6 2 3 2 2" xfId="23296"/>
    <cellStyle name="40% - Accent5 2 6 2 3 2 2 2" xfId="41174"/>
    <cellStyle name="40% - Accent5 2 6 2 3 2 3" xfId="32237"/>
    <cellStyle name="40% - Accent5 2 6 2 3 3" xfId="14623"/>
    <cellStyle name="40% - Accent5 2 6 2 3 3 2" xfId="25515"/>
    <cellStyle name="40% - Accent5 2 6 2 3 3 2 2" xfId="43393"/>
    <cellStyle name="40% - Accent5 2 6 2 3 3 3" xfId="34456"/>
    <cellStyle name="40% - Accent5 2 6 2 3 4" xfId="17067"/>
    <cellStyle name="40% - Accent5 2 6 2 3 4 2" xfId="27734"/>
    <cellStyle name="40% - Accent5 2 6 2 3 4 2 2" xfId="45612"/>
    <cellStyle name="40% - Accent5 2 6 2 3 4 3" xfId="36675"/>
    <cellStyle name="40% - Accent5 2 6 2 3 5" xfId="21077"/>
    <cellStyle name="40% - Accent5 2 6 2 3 5 2" xfId="38955"/>
    <cellStyle name="40% - Accent5 2 6 2 3 6" xfId="30018"/>
    <cellStyle name="40% - Accent5 2 6 2 3 7" xfId="54152"/>
    <cellStyle name="40% - Accent5 2 6 2 4" xfId="11454"/>
    <cellStyle name="40% - Accent5 2 6 2 4 2" xfId="22553"/>
    <cellStyle name="40% - Accent5 2 6 2 4 2 2" xfId="40431"/>
    <cellStyle name="40% - Accent5 2 6 2 4 3" xfId="31494"/>
    <cellStyle name="40% - Accent5 2 6 2 4 4" xfId="48042"/>
    <cellStyle name="40% - Accent5 2 6 2 5" xfId="13880"/>
    <cellStyle name="40% - Accent5 2 6 2 5 2" xfId="24772"/>
    <cellStyle name="40% - Accent5 2 6 2 5 2 2" xfId="42650"/>
    <cellStyle name="40% - Accent5 2 6 2 5 3" xfId="33713"/>
    <cellStyle name="40% - Accent5 2 6 2 6" xfId="16101"/>
    <cellStyle name="40% - Accent5 2 6 2 6 2" xfId="26991"/>
    <cellStyle name="40% - Accent5 2 6 2 6 2 2" xfId="44869"/>
    <cellStyle name="40% - Accent5 2 6 2 6 3" xfId="35932"/>
    <cellStyle name="40% - Accent5 2 6 2 7" xfId="20334"/>
    <cellStyle name="40% - Accent5 2 6 2 7 2" xfId="38212"/>
    <cellStyle name="40% - Accent5 2 6 2 8" xfId="29263"/>
    <cellStyle name="40% - Accent5 2 6 2 9" xfId="47224"/>
    <cellStyle name="40% - Accent5 2 6 3" xfId="6113"/>
    <cellStyle name="40% - Accent5 2 6 3 2" xfId="10710"/>
    <cellStyle name="40% - Accent5 2 6 3 2 2" xfId="13138"/>
    <cellStyle name="40% - Accent5 2 6 3 2 2 2" xfId="24030"/>
    <cellStyle name="40% - Accent5 2 6 3 2 2 2 2" xfId="41908"/>
    <cellStyle name="40% - Accent5 2 6 3 2 2 3" xfId="32971"/>
    <cellStyle name="40% - Accent5 2 6 3 2 2 4" xfId="56534"/>
    <cellStyle name="40% - Accent5 2 6 3 2 3" xfId="15357"/>
    <cellStyle name="40% - Accent5 2 6 3 2 3 2" xfId="26249"/>
    <cellStyle name="40% - Accent5 2 6 3 2 3 2 2" xfId="44127"/>
    <cellStyle name="40% - Accent5 2 6 3 2 3 3" xfId="35190"/>
    <cellStyle name="40% - Accent5 2 6 3 2 4" xfId="17801"/>
    <cellStyle name="40% - Accent5 2 6 3 2 4 2" xfId="28468"/>
    <cellStyle name="40% - Accent5 2 6 3 2 4 2 2" xfId="46346"/>
    <cellStyle name="40% - Accent5 2 6 3 2 4 3" xfId="37409"/>
    <cellStyle name="40% - Accent5 2 6 3 2 5" xfId="21811"/>
    <cellStyle name="40% - Accent5 2 6 3 2 5 2" xfId="39689"/>
    <cellStyle name="40% - Accent5 2 6 3 2 6" xfId="30752"/>
    <cellStyle name="40% - Accent5 2 6 3 2 7" xfId="51200"/>
    <cellStyle name="40% - Accent5 2 6 3 3" xfId="9977"/>
    <cellStyle name="40% - Accent5 2 6 3 3 2" xfId="12405"/>
    <cellStyle name="40% - Accent5 2 6 3 3 2 2" xfId="23297"/>
    <cellStyle name="40% - Accent5 2 6 3 3 2 2 2" xfId="41175"/>
    <cellStyle name="40% - Accent5 2 6 3 3 2 3" xfId="32238"/>
    <cellStyle name="40% - Accent5 2 6 3 3 3" xfId="14624"/>
    <cellStyle name="40% - Accent5 2 6 3 3 3 2" xfId="25516"/>
    <cellStyle name="40% - Accent5 2 6 3 3 3 2 2" xfId="43394"/>
    <cellStyle name="40% - Accent5 2 6 3 3 3 3" xfId="34457"/>
    <cellStyle name="40% - Accent5 2 6 3 3 4" xfId="17068"/>
    <cellStyle name="40% - Accent5 2 6 3 3 4 2" xfId="27735"/>
    <cellStyle name="40% - Accent5 2 6 3 3 4 2 2" xfId="45613"/>
    <cellStyle name="40% - Accent5 2 6 3 3 4 3" xfId="36676"/>
    <cellStyle name="40% - Accent5 2 6 3 3 5" xfId="21078"/>
    <cellStyle name="40% - Accent5 2 6 3 3 5 2" xfId="38956"/>
    <cellStyle name="40% - Accent5 2 6 3 3 6" xfId="30019"/>
    <cellStyle name="40% - Accent5 2 6 3 3 7" xfId="54153"/>
    <cellStyle name="40% - Accent5 2 6 3 4" xfId="11455"/>
    <cellStyle name="40% - Accent5 2 6 3 4 2" xfId="22554"/>
    <cellStyle name="40% - Accent5 2 6 3 4 2 2" xfId="40432"/>
    <cellStyle name="40% - Accent5 2 6 3 4 3" xfId="31495"/>
    <cellStyle name="40% - Accent5 2 6 3 4 4" xfId="48043"/>
    <cellStyle name="40% - Accent5 2 6 3 5" xfId="13881"/>
    <cellStyle name="40% - Accent5 2 6 3 5 2" xfId="24773"/>
    <cellStyle name="40% - Accent5 2 6 3 5 2 2" xfId="42651"/>
    <cellStyle name="40% - Accent5 2 6 3 5 3" xfId="33714"/>
    <cellStyle name="40% - Accent5 2 6 3 6" xfId="16102"/>
    <cellStyle name="40% - Accent5 2 6 3 6 2" xfId="26992"/>
    <cellStyle name="40% - Accent5 2 6 3 6 2 2" xfId="44870"/>
    <cellStyle name="40% - Accent5 2 6 3 6 3" xfId="35933"/>
    <cellStyle name="40% - Accent5 2 6 3 7" xfId="20335"/>
    <cellStyle name="40% - Accent5 2 6 3 7 2" xfId="38213"/>
    <cellStyle name="40% - Accent5 2 6 3 8" xfId="29264"/>
    <cellStyle name="40% - Accent5 2 6 3 9" xfId="47225"/>
    <cellStyle name="40% - Accent5 2 6 4" xfId="6114"/>
    <cellStyle name="40% - Accent5 2 6 4 2" xfId="10711"/>
    <cellStyle name="40% - Accent5 2 6 4 2 2" xfId="13139"/>
    <cellStyle name="40% - Accent5 2 6 4 2 2 2" xfId="24031"/>
    <cellStyle name="40% - Accent5 2 6 4 2 2 2 2" xfId="41909"/>
    <cellStyle name="40% - Accent5 2 6 4 2 2 3" xfId="32972"/>
    <cellStyle name="40% - Accent5 2 6 4 2 2 4" xfId="56535"/>
    <cellStyle name="40% - Accent5 2 6 4 2 3" xfId="15358"/>
    <cellStyle name="40% - Accent5 2 6 4 2 3 2" xfId="26250"/>
    <cellStyle name="40% - Accent5 2 6 4 2 3 2 2" xfId="44128"/>
    <cellStyle name="40% - Accent5 2 6 4 2 3 3" xfId="35191"/>
    <cellStyle name="40% - Accent5 2 6 4 2 4" xfId="17802"/>
    <cellStyle name="40% - Accent5 2 6 4 2 4 2" xfId="28469"/>
    <cellStyle name="40% - Accent5 2 6 4 2 4 2 2" xfId="46347"/>
    <cellStyle name="40% - Accent5 2 6 4 2 4 3" xfId="37410"/>
    <cellStyle name="40% - Accent5 2 6 4 2 5" xfId="21812"/>
    <cellStyle name="40% - Accent5 2 6 4 2 5 2" xfId="39690"/>
    <cellStyle name="40% - Accent5 2 6 4 2 6" xfId="30753"/>
    <cellStyle name="40% - Accent5 2 6 4 2 7" xfId="51201"/>
    <cellStyle name="40% - Accent5 2 6 4 3" xfId="9978"/>
    <cellStyle name="40% - Accent5 2 6 4 3 2" xfId="12406"/>
    <cellStyle name="40% - Accent5 2 6 4 3 2 2" xfId="23298"/>
    <cellStyle name="40% - Accent5 2 6 4 3 2 2 2" xfId="41176"/>
    <cellStyle name="40% - Accent5 2 6 4 3 2 3" xfId="32239"/>
    <cellStyle name="40% - Accent5 2 6 4 3 3" xfId="14625"/>
    <cellStyle name="40% - Accent5 2 6 4 3 3 2" xfId="25517"/>
    <cellStyle name="40% - Accent5 2 6 4 3 3 2 2" xfId="43395"/>
    <cellStyle name="40% - Accent5 2 6 4 3 3 3" xfId="34458"/>
    <cellStyle name="40% - Accent5 2 6 4 3 4" xfId="17069"/>
    <cellStyle name="40% - Accent5 2 6 4 3 4 2" xfId="27736"/>
    <cellStyle name="40% - Accent5 2 6 4 3 4 2 2" xfId="45614"/>
    <cellStyle name="40% - Accent5 2 6 4 3 4 3" xfId="36677"/>
    <cellStyle name="40% - Accent5 2 6 4 3 5" xfId="21079"/>
    <cellStyle name="40% - Accent5 2 6 4 3 5 2" xfId="38957"/>
    <cellStyle name="40% - Accent5 2 6 4 3 6" xfId="30020"/>
    <cellStyle name="40% - Accent5 2 6 4 3 7" xfId="54154"/>
    <cellStyle name="40% - Accent5 2 6 4 4" xfId="11456"/>
    <cellStyle name="40% - Accent5 2 6 4 4 2" xfId="22555"/>
    <cellStyle name="40% - Accent5 2 6 4 4 2 2" xfId="40433"/>
    <cellStyle name="40% - Accent5 2 6 4 4 3" xfId="31496"/>
    <cellStyle name="40% - Accent5 2 6 4 4 4" xfId="48044"/>
    <cellStyle name="40% - Accent5 2 6 4 5" xfId="13882"/>
    <cellStyle name="40% - Accent5 2 6 4 5 2" xfId="24774"/>
    <cellStyle name="40% - Accent5 2 6 4 5 2 2" xfId="42652"/>
    <cellStyle name="40% - Accent5 2 6 4 5 3" xfId="33715"/>
    <cellStyle name="40% - Accent5 2 6 4 6" xfId="16103"/>
    <cellStyle name="40% - Accent5 2 6 4 6 2" xfId="26993"/>
    <cellStyle name="40% - Accent5 2 6 4 6 2 2" xfId="44871"/>
    <cellStyle name="40% - Accent5 2 6 4 6 3" xfId="35934"/>
    <cellStyle name="40% - Accent5 2 6 4 7" xfId="20336"/>
    <cellStyle name="40% - Accent5 2 6 4 7 2" xfId="38214"/>
    <cellStyle name="40% - Accent5 2 6 4 8" xfId="29265"/>
    <cellStyle name="40% - Accent5 2 6 4 9" xfId="47226"/>
    <cellStyle name="40% - Accent5 2 6 5" xfId="6115"/>
    <cellStyle name="40% - Accent5 2 6 5 2" xfId="10712"/>
    <cellStyle name="40% - Accent5 2 6 5 2 2" xfId="13140"/>
    <cellStyle name="40% - Accent5 2 6 5 2 2 2" xfId="24032"/>
    <cellStyle name="40% - Accent5 2 6 5 2 2 2 2" xfId="41910"/>
    <cellStyle name="40% - Accent5 2 6 5 2 2 3" xfId="32973"/>
    <cellStyle name="40% - Accent5 2 6 5 2 2 4" xfId="56536"/>
    <cellStyle name="40% - Accent5 2 6 5 2 3" xfId="15359"/>
    <cellStyle name="40% - Accent5 2 6 5 2 3 2" xfId="26251"/>
    <cellStyle name="40% - Accent5 2 6 5 2 3 2 2" xfId="44129"/>
    <cellStyle name="40% - Accent5 2 6 5 2 3 3" xfId="35192"/>
    <cellStyle name="40% - Accent5 2 6 5 2 4" xfId="17803"/>
    <cellStyle name="40% - Accent5 2 6 5 2 4 2" xfId="28470"/>
    <cellStyle name="40% - Accent5 2 6 5 2 4 2 2" xfId="46348"/>
    <cellStyle name="40% - Accent5 2 6 5 2 4 3" xfId="37411"/>
    <cellStyle name="40% - Accent5 2 6 5 2 5" xfId="21813"/>
    <cellStyle name="40% - Accent5 2 6 5 2 5 2" xfId="39691"/>
    <cellStyle name="40% - Accent5 2 6 5 2 6" xfId="30754"/>
    <cellStyle name="40% - Accent5 2 6 5 2 7" xfId="51202"/>
    <cellStyle name="40% - Accent5 2 6 5 3" xfId="9979"/>
    <cellStyle name="40% - Accent5 2 6 5 3 2" xfId="12407"/>
    <cellStyle name="40% - Accent5 2 6 5 3 2 2" xfId="23299"/>
    <cellStyle name="40% - Accent5 2 6 5 3 2 2 2" xfId="41177"/>
    <cellStyle name="40% - Accent5 2 6 5 3 2 3" xfId="32240"/>
    <cellStyle name="40% - Accent5 2 6 5 3 3" xfId="14626"/>
    <cellStyle name="40% - Accent5 2 6 5 3 3 2" xfId="25518"/>
    <cellStyle name="40% - Accent5 2 6 5 3 3 2 2" xfId="43396"/>
    <cellStyle name="40% - Accent5 2 6 5 3 3 3" xfId="34459"/>
    <cellStyle name="40% - Accent5 2 6 5 3 4" xfId="17070"/>
    <cellStyle name="40% - Accent5 2 6 5 3 4 2" xfId="27737"/>
    <cellStyle name="40% - Accent5 2 6 5 3 4 2 2" xfId="45615"/>
    <cellStyle name="40% - Accent5 2 6 5 3 4 3" xfId="36678"/>
    <cellStyle name="40% - Accent5 2 6 5 3 5" xfId="21080"/>
    <cellStyle name="40% - Accent5 2 6 5 3 5 2" xfId="38958"/>
    <cellStyle name="40% - Accent5 2 6 5 3 6" xfId="30021"/>
    <cellStyle name="40% - Accent5 2 6 5 3 7" xfId="54155"/>
    <cellStyle name="40% - Accent5 2 6 5 4" xfId="11457"/>
    <cellStyle name="40% - Accent5 2 6 5 4 2" xfId="22556"/>
    <cellStyle name="40% - Accent5 2 6 5 4 2 2" xfId="40434"/>
    <cellStyle name="40% - Accent5 2 6 5 4 3" xfId="31497"/>
    <cellStyle name="40% - Accent5 2 6 5 4 4" xfId="48045"/>
    <cellStyle name="40% - Accent5 2 6 5 5" xfId="13883"/>
    <cellStyle name="40% - Accent5 2 6 5 5 2" xfId="24775"/>
    <cellStyle name="40% - Accent5 2 6 5 5 2 2" xfId="42653"/>
    <cellStyle name="40% - Accent5 2 6 5 5 3" xfId="33716"/>
    <cellStyle name="40% - Accent5 2 6 5 6" xfId="16104"/>
    <cellStyle name="40% - Accent5 2 6 5 6 2" xfId="26994"/>
    <cellStyle name="40% - Accent5 2 6 5 6 2 2" xfId="44872"/>
    <cellStyle name="40% - Accent5 2 6 5 6 3" xfId="35935"/>
    <cellStyle name="40% - Accent5 2 6 5 7" xfId="20337"/>
    <cellStyle name="40% - Accent5 2 6 5 7 2" xfId="38215"/>
    <cellStyle name="40% - Accent5 2 6 5 8" xfId="29266"/>
    <cellStyle name="40% - Accent5 2 6 5 9" xfId="47227"/>
    <cellStyle name="40% - Accent5 2 6 6" xfId="10708"/>
    <cellStyle name="40% - Accent5 2 6 6 2" xfId="13136"/>
    <cellStyle name="40% - Accent5 2 6 6 2 2" xfId="24028"/>
    <cellStyle name="40% - Accent5 2 6 6 2 2 2" xfId="41906"/>
    <cellStyle name="40% - Accent5 2 6 6 2 3" xfId="32969"/>
    <cellStyle name="40% - Accent5 2 6 6 2 4" xfId="56532"/>
    <cellStyle name="40% - Accent5 2 6 6 3" xfId="15355"/>
    <cellStyle name="40% - Accent5 2 6 6 3 2" xfId="26247"/>
    <cellStyle name="40% - Accent5 2 6 6 3 2 2" xfId="44125"/>
    <cellStyle name="40% - Accent5 2 6 6 3 3" xfId="35188"/>
    <cellStyle name="40% - Accent5 2 6 6 4" xfId="17799"/>
    <cellStyle name="40% - Accent5 2 6 6 4 2" xfId="28466"/>
    <cellStyle name="40% - Accent5 2 6 6 4 2 2" xfId="46344"/>
    <cellStyle name="40% - Accent5 2 6 6 4 3" xfId="37407"/>
    <cellStyle name="40% - Accent5 2 6 6 5" xfId="21809"/>
    <cellStyle name="40% - Accent5 2 6 6 5 2" xfId="39687"/>
    <cellStyle name="40% - Accent5 2 6 6 6" xfId="30750"/>
    <cellStyle name="40% - Accent5 2 6 6 7" xfId="51198"/>
    <cellStyle name="40% - Accent5 2 6 7" xfId="9975"/>
    <cellStyle name="40% - Accent5 2 6 7 2" xfId="12403"/>
    <cellStyle name="40% - Accent5 2 6 7 2 2" xfId="23295"/>
    <cellStyle name="40% - Accent5 2 6 7 2 2 2" xfId="41173"/>
    <cellStyle name="40% - Accent5 2 6 7 2 3" xfId="32236"/>
    <cellStyle name="40% - Accent5 2 6 7 3" xfId="14622"/>
    <cellStyle name="40% - Accent5 2 6 7 3 2" xfId="25514"/>
    <cellStyle name="40% - Accent5 2 6 7 3 2 2" xfId="43392"/>
    <cellStyle name="40% - Accent5 2 6 7 3 3" xfId="34455"/>
    <cellStyle name="40% - Accent5 2 6 7 4" xfId="17066"/>
    <cellStyle name="40% - Accent5 2 6 7 4 2" xfId="27733"/>
    <cellStyle name="40% - Accent5 2 6 7 4 2 2" xfId="45611"/>
    <cellStyle name="40% - Accent5 2 6 7 4 3" xfId="36674"/>
    <cellStyle name="40% - Accent5 2 6 7 5" xfId="21076"/>
    <cellStyle name="40% - Accent5 2 6 7 5 2" xfId="38954"/>
    <cellStyle name="40% - Accent5 2 6 7 6" xfId="30017"/>
    <cellStyle name="40% - Accent5 2 6 7 7" xfId="54151"/>
    <cellStyle name="40% - Accent5 2 6 8" xfId="11453"/>
    <cellStyle name="40% - Accent5 2 6 8 2" xfId="22552"/>
    <cellStyle name="40% - Accent5 2 6 8 2 2" xfId="40430"/>
    <cellStyle name="40% - Accent5 2 6 8 3" xfId="31493"/>
    <cellStyle name="40% - Accent5 2 6 8 4" xfId="48041"/>
    <cellStyle name="40% - Accent5 2 6 9" xfId="13879"/>
    <cellStyle name="40% - Accent5 2 6 9 2" xfId="24771"/>
    <cellStyle name="40% - Accent5 2 6 9 2 2" xfId="42649"/>
    <cellStyle name="40% - Accent5 2 6 9 3" xfId="33712"/>
    <cellStyle name="40% - Accent5 2 7" xfId="6116"/>
    <cellStyle name="40% - Accent5 2 7 2" xfId="10713"/>
    <cellStyle name="40% - Accent5 2 7 2 2" xfId="13141"/>
    <cellStyle name="40% - Accent5 2 7 2 2 2" xfId="24033"/>
    <cellStyle name="40% - Accent5 2 7 2 2 2 2" xfId="41911"/>
    <cellStyle name="40% - Accent5 2 7 2 2 3" xfId="32974"/>
    <cellStyle name="40% - Accent5 2 7 2 2 4" xfId="56537"/>
    <cellStyle name="40% - Accent5 2 7 2 3" xfId="15360"/>
    <cellStyle name="40% - Accent5 2 7 2 3 2" xfId="26252"/>
    <cellStyle name="40% - Accent5 2 7 2 3 2 2" xfId="44130"/>
    <cellStyle name="40% - Accent5 2 7 2 3 3" xfId="35193"/>
    <cellStyle name="40% - Accent5 2 7 2 4" xfId="17804"/>
    <cellStyle name="40% - Accent5 2 7 2 4 2" xfId="28471"/>
    <cellStyle name="40% - Accent5 2 7 2 4 2 2" xfId="46349"/>
    <cellStyle name="40% - Accent5 2 7 2 4 3" xfId="37412"/>
    <cellStyle name="40% - Accent5 2 7 2 5" xfId="21814"/>
    <cellStyle name="40% - Accent5 2 7 2 5 2" xfId="39692"/>
    <cellStyle name="40% - Accent5 2 7 2 6" xfId="30755"/>
    <cellStyle name="40% - Accent5 2 7 2 7" xfId="51203"/>
    <cellStyle name="40% - Accent5 2 7 3" xfId="9980"/>
    <cellStyle name="40% - Accent5 2 7 3 2" xfId="12408"/>
    <cellStyle name="40% - Accent5 2 7 3 2 2" xfId="23300"/>
    <cellStyle name="40% - Accent5 2 7 3 2 2 2" xfId="41178"/>
    <cellStyle name="40% - Accent5 2 7 3 2 3" xfId="32241"/>
    <cellStyle name="40% - Accent5 2 7 3 3" xfId="14627"/>
    <cellStyle name="40% - Accent5 2 7 3 3 2" xfId="25519"/>
    <cellStyle name="40% - Accent5 2 7 3 3 2 2" xfId="43397"/>
    <cellStyle name="40% - Accent5 2 7 3 3 3" xfId="34460"/>
    <cellStyle name="40% - Accent5 2 7 3 4" xfId="17071"/>
    <cellStyle name="40% - Accent5 2 7 3 4 2" xfId="27738"/>
    <cellStyle name="40% - Accent5 2 7 3 4 2 2" xfId="45616"/>
    <cellStyle name="40% - Accent5 2 7 3 4 3" xfId="36679"/>
    <cellStyle name="40% - Accent5 2 7 3 5" xfId="21081"/>
    <cellStyle name="40% - Accent5 2 7 3 5 2" xfId="38959"/>
    <cellStyle name="40% - Accent5 2 7 3 6" xfId="30022"/>
    <cellStyle name="40% - Accent5 2 7 3 7" xfId="54156"/>
    <cellStyle name="40% - Accent5 2 7 4" xfId="11458"/>
    <cellStyle name="40% - Accent5 2 7 4 2" xfId="22557"/>
    <cellStyle name="40% - Accent5 2 7 4 2 2" xfId="40435"/>
    <cellStyle name="40% - Accent5 2 7 4 3" xfId="31498"/>
    <cellStyle name="40% - Accent5 2 7 4 4" xfId="48046"/>
    <cellStyle name="40% - Accent5 2 7 5" xfId="13884"/>
    <cellStyle name="40% - Accent5 2 7 5 2" xfId="24776"/>
    <cellStyle name="40% - Accent5 2 7 5 2 2" xfId="42654"/>
    <cellStyle name="40% - Accent5 2 7 5 3" xfId="33717"/>
    <cellStyle name="40% - Accent5 2 7 6" xfId="16105"/>
    <cellStyle name="40% - Accent5 2 7 6 2" xfId="26995"/>
    <cellStyle name="40% - Accent5 2 7 6 2 2" xfId="44873"/>
    <cellStyle name="40% - Accent5 2 7 6 3" xfId="35936"/>
    <cellStyle name="40% - Accent5 2 7 7" xfId="20338"/>
    <cellStyle name="40% - Accent5 2 7 7 2" xfId="38216"/>
    <cellStyle name="40% - Accent5 2 7 8" xfId="29267"/>
    <cellStyle name="40% - Accent5 2 7 9" xfId="47228"/>
    <cellStyle name="40% - Accent5 2 8" xfId="6117"/>
    <cellStyle name="40% - Accent5 2 8 2" xfId="10714"/>
    <cellStyle name="40% - Accent5 2 8 2 2" xfId="13142"/>
    <cellStyle name="40% - Accent5 2 8 2 2 2" xfId="24034"/>
    <cellStyle name="40% - Accent5 2 8 2 2 2 2" xfId="41912"/>
    <cellStyle name="40% - Accent5 2 8 2 2 3" xfId="32975"/>
    <cellStyle name="40% - Accent5 2 8 2 2 4" xfId="56538"/>
    <cellStyle name="40% - Accent5 2 8 2 3" xfId="15361"/>
    <cellStyle name="40% - Accent5 2 8 2 3 2" xfId="26253"/>
    <cellStyle name="40% - Accent5 2 8 2 3 2 2" xfId="44131"/>
    <cellStyle name="40% - Accent5 2 8 2 3 3" xfId="35194"/>
    <cellStyle name="40% - Accent5 2 8 2 4" xfId="17805"/>
    <cellStyle name="40% - Accent5 2 8 2 4 2" xfId="28472"/>
    <cellStyle name="40% - Accent5 2 8 2 4 2 2" xfId="46350"/>
    <cellStyle name="40% - Accent5 2 8 2 4 3" xfId="37413"/>
    <cellStyle name="40% - Accent5 2 8 2 5" xfId="21815"/>
    <cellStyle name="40% - Accent5 2 8 2 5 2" xfId="39693"/>
    <cellStyle name="40% - Accent5 2 8 2 6" xfId="30756"/>
    <cellStyle name="40% - Accent5 2 8 2 7" xfId="51204"/>
    <cellStyle name="40% - Accent5 2 8 3" xfId="9981"/>
    <cellStyle name="40% - Accent5 2 8 3 2" xfId="12409"/>
    <cellStyle name="40% - Accent5 2 8 3 2 2" xfId="23301"/>
    <cellStyle name="40% - Accent5 2 8 3 2 2 2" xfId="41179"/>
    <cellStyle name="40% - Accent5 2 8 3 2 3" xfId="32242"/>
    <cellStyle name="40% - Accent5 2 8 3 3" xfId="14628"/>
    <cellStyle name="40% - Accent5 2 8 3 3 2" xfId="25520"/>
    <cellStyle name="40% - Accent5 2 8 3 3 2 2" xfId="43398"/>
    <cellStyle name="40% - Accent5 2 8 3 3 3" xfId="34461"/>
    <cellStyle name="40% - Accent5 2 8 3 4" xfId="17072"/>
    <cellStyle name="40% - Accent5 2 8 3 4 2" xfId="27739"/>
    <cellStyle name="40% - Accent5 2 8 3 4 2 2" xfId="45617"/>
    <cellStyle name="40% - Accent5 2 8 3 4 3" xfId="36680"/>
    <cellStyle name="40% - Accent5 2 8 3 5" xfId="21082"/>
    <cellStyle name="40% - Accent5 2 8 3 5 2" xfId="38960"/>
    <cellStyle name="40% - Accent5 2 8 3 6" xfId="30023"/>
    <cellStyle name="40% - Accent5 2 8 3 7" xfId="54157"/>
    <cellStyle name="40% - Accent5 2 8 4" xfId="11459"/>
    <cellStyle name="40% - Accent5 2 8 4 2" xfId="22558"/>
    <cellStyle name="40% - Accent5 2 8 4 2 2" xfId="40436"/>
    <cellStyle name="40% - Accent5 2 8 4 3" xfId="31499"/>
    <cellStyle name="40% - Accent5 2 8 4 4" xfId="48047"/>
    <cellStyle name="40% - Accent5 2 8 5" xfId="13885"/>
    <cellStyle name="40% - Accent5 2 8 5 2" xfId="24777"/>
    <cellStyle name="40% - Accent5 2 8 5 2 2" xfId="42655"/>
    <cellStyle name="40% - Accent5 2 8 5 3" xfId="33718"/>
    <cellStyle name="40% - Accent5 2 8 6" xfId="16106"/>
    <cellStyle name="40% - Accent5 2 8 6 2" xfId="26996"/>
    <cellStyle name="40% - Accent5 2 8 6 2 2" xfId="44874"/>
    <cellStyle name="40% - Accent5 2 8 6 3" xfId="35937"/>
    <cellStyle name="40% - Accent5 2 8 7" xfId="20339"/>
    <cellStyle name="40% - Accent5 2 8 7 2" xfId="38217"/>
    <cellStyle name="40% - Accent5 2 8 8" xfId="29268"/>
    <cellStyle name="40% - Accent5 2 8 9" xfId="47229"/>
    <cellStyle name="40% - Accent5 2 9" xfId="6118"/>
    <cellStyle name="40% - Accent5 2 9 2" xfId="10715"/>
    <cellStyle name="40% - Accent5 2 9 2 2" xfId="13143"/>
    <cellStyle name="40% - Accent5 2 9 2 2 2" xfId="24035"/>
    <cellStyle name="40% - Accent5 2 9 2 2 2 2" xfId="41913"/>
    <cellStyle name="40% - Accent5 2 9 2 2 3" xfId="32976"/>
    <cellStyle name="40% - Accent5 2 9 2 2 4" xfId="56539"/>
    <cellStyle name="40% - Accent5 2 9 2 3" xfId="15362"/>
    <cellStyle name="40% - Accent5 2 9 2 3 2" xfId="26254"/>
    <cellStyle name="40% - Accent5 2 9 2 3 2 2" xfId="44132"/>
    <cellStyle name="40% - Accent5 2 9 2 3 3" xfId="35195"/>
    <cellStyle name="40% - Accent5 2 9 2 4" xfId="17806"/>
    <cellStyle name="40% - Accent5 2 9 2 4 2" xfId="28473"/>
    <cellStyle name="40% - Accent5 2 9 2 4 2 2" xfId="46351"/>
    <cellStyle name="40% - Accent5 2 9 2 4 3" xfId="37414"/>
    <cellStyle name="40% - Accent5 2 9 2 5" xfId="21816"/>
    <cellStyle name="40% - Accent5 2 9 2 5 2" xfId="39694"/>
    <cellStyle name="40% - Accent5 2 9 2 6" xfId="30757"/>
    <cellStyle name="40% - Accent5 2 9 2 7" xfId="51205"/>
    <cellStyle name="40% - Accent5 2 9 3" xfId="9982"/>
    <cellStyle name="40% - Accent5 2 9 3 2" xfId="12410"/>
    <cellStyle name="40% - Accent5 2 9 3 2 2" xfId="23302"/>
    <cellStyle name="40% - Accent5 2 9 3 2 2 2" xfId="41180"/>
    <cellStyle name="40% - Accent5 2 9 3 2 3" xfId="32243"/>
    <cellStyle name="40% - Accent5 2 9 3 3" xfId="14629"/>
    <cellStyle name="40% - Accent5 2 9 3 3 2" xfId="25521"/>
    <cellStyle name="40% - Accent5 2 9 3 3 2 2" xfId="43399"/>
    <cellStyle name="40% - Accent5 2 9 3 3 3" xfId="34462"/>
    <cellStyle name="40% - Accent5 2 9 3 4" xfId="17073"/>
    <cellStyle name="40% - Accent5 2 9 3 4 2" xfId="27740"/>
    <cellStyle name="40% - Accent5 2 9 3 4 2 2" xfId="45618"/>
    <cellStyle name="40% - Accent5 2 9 3 4 3" xfId="36681"/>
    <cellStyle name="40% - Accent5 2 9 3 5" xfId="21083"/>
    <cellStyle name="40% - Accent5 2 9 3 5 2" xfId="38961"/>
    <cellStyle name="40% - Accent5 2 9 3 6" xfId="30024"/>
    <cellStyle name="40% - Accent5 2 9 3 7" xfId="54158"/>
    <cellStyle name="40% - Accent5 2 9 4" xfId="11460"/>
    <cellStyle name="40% - Accent5 2 9 4 2" xfId="22559"/>
    <cellStyle name="40% - Accent5 2 9 4 2 2" xfId="40437"/>
    <cellStyle name="40% - Accent5 2 9 4 3" xfId="31500"/>
    <cellStyle name="40% - Accent5 2 9 4 4" xfId="48048"/>
    <cellStyle name="40% - Accent5 2 9 5" xfId="13886"/>
    <cellStyle name="40% - Accent5 2 9 5 2" xfId="24778"/>
    <cellStyle name="40% - Accent5 2 9 5 2 2" xfId="42656"/>
    <cellStyle name="40% - Accent5 2 9 5 3" xfId="33719"/>
    <cellStyle name="40% - Accent5 2 9 6" xfId="16107"/>
    <cellStyle name="40% - Accent5 2 9 6 2" xfId="26997"/>
    <cellStyle name="40% - Accent5 2 9 6 2 2" xfId="44875"/>
    <cellStyle name="40% - Accent5 2 9 6 3" xfId="35938"/>
    <cellStyle name="40% - Accent5 2 9 7" xfId="20340"/>
    <cellStyle name="40% - Accent5 2 9 7 2" xfId="38218"/>
    <cellStyle name="40% - Accent5 2 9 8" xfId="29269"/>
    <cellStyle name="40% - Accent5 2 9 9" xfId="47230"/>
    <cellStyle name="40% - Accent5 3" xfId="6119"/>
    <cellStyle name="40% - Accent5 3 10" xfId="6120"/>
    <cellStyle name="40% - Accent5 3 2" xfId="6121"/>
    <cellStyle name="40% - Accent5 3 2 2" xfId="10716"/>
    <cellStyle name="40% - Accent5 3 2 2 2" xfId="13144"/>
    <cellStyle name="40% - Accent5 3 2 2 2 2" xfId="24036"/>
    <cellStyle name="40% - Accent5 3 2 2 2 2 2" xfId="41914"/>
    <cellStyle name="40% - Accent5 3 2 2 2 3" xfId="32977"/>
    <cellStyle name="40% - Accent5 3 2 2 2 4" xfId="56540"/>
    <cellStyle name="40% - Accent5 3 2 2 3" xfId="15363"/>
    <cellStyle name="40% - Accent5 3 2 2 3 2" xfId="26255"/>
    <cellStyle name="40% - Accent5 3 2 2 3 2 2" xfId="44133"/>
    <cellStyle name="40% - Accent5 3 2 2 3 3" xfId="35196"/>
    <cellStyle name="40% - Accent5 3 2 2 4" xfId="17807"/>
    <cellStyle name="40% - Accent5 3 2 2 4 2" xfId="28474"/>
    <cellStyle name="40% - Accent5 3 2 2 4 2 2" xfId="46352"/>
    <cellStyle name="40% - Accent5 3 2 2 4 3" xfId="37415"/>
    <cellStyle name="40% - Accent5 3 2 2 5" xfId="21817"/>
    <cellStyle name="40% - Accent5 3 2 2 5 2" xfId="39695"/>
    <cellStyle name="40% - Accent5 3 2 2 6" xfId="30758"/>
    <cellStyle name="40% - Accent5 3 2 2 7" xfId="51206"/>
    <cellStyle name="40% - Accent5 3 2 3" xfId="9983"/>
    <cellStyle name="40% - Accent5 3 2 3 2" xfId="12411"/>
    <cellStyle name="40% - Accent5 3 2 3 2 2" xfId="23303"/>
    <cellStyle name="40% - Accent5 3 2 3 2 2 2" xfId="41181"/>
    <cellStyle name="40% - Accent5 3 2 3 2 3" xfId="32244"/>
    <cellStyle name="40% - Accent5 3 2 3 3" xfId="14630"/>
    <cellStyle name="40% - Accent5 3 2 3 3 2" xfId="25522"/>
    <cellStyle name="40% - Accent5 3 2 3 3 2 2" xfId="43400"/>
    <cellStyle name="40% - Accent5 3 2 3 3 3" xfId="34463"/>
    <cellStyle name="40% - Accent5 3 2 3 4" xfId="17074"/>
    <cellStyle name="40% - Accent5 3 2 3 4 2" xfId="27741"/>
    <cellStyle name="40% - Accent5 3 2 3 4 2 2" xfId="45619"/>
    <cellStyle name="40% - Accent5 3 2 3 4 3" xfId="36682"/>
    <cellStyle name="40% - Accent5 3 2 3 5" xfId="21084"/>
    <cellStyle name="40% - Accent5 3 2 3 5 2" xfId="38962"/>
    <cellStyle name="40% - Accent5 3 2 3 6" xfId="30025"/>
    <cellStyle name="40% - Accent5 3 2 3 7" xfId="54159"/>
    <cellStyle name="40% - Accent5 3 2 4" xfId="11461"/>
    <cellStyle name="40% - Accent5 3 2 4 2" xfId="22560"/>
    <cellStyle name="40% - Accent5 3 2 4 2 2" xfId="40438"/>
    <cellStyle name="40% - Accent5 3 2 4 3" xfId="31501"/>
    <cellStyle name="40% - Accent5 3 2 4 4" xfId="48049"/>
    <cellStyle name="40% - Accent5 3 2 5" xfId="13887"/>
    <cellStyle name="40% - Accent5 3 2 5 2" xfId="24779"/>
    <cellStyle name="40% - Accent5 3 2 5 2 2" xfId="42657"/>
    <cellStyle name="40% - Accent5 3 2 5 3" xfId="33720"/>
    <cellStyle name="40% - Accent5 3 2 6" xfId="16108"/>
    <cellStyle name="40% - Accent5 3 2 6 2" xfId="26998"/>
    <cellStyle name="40% - Accent5 3 2 6 2 2" xfId="44876"/>
    <cellStyle name="40% - Accent5 3 2 6 3" xfId="35939"/>
    <cellStyle name="40% - Accent5 3 2 7" xfId="20341"/>
    <cellStyle name="40% - Accent5 3 2 7 2" xfId="38219"/>
    <cellStyle name="40% - Accent5 3 2 8" xfId="29270"/>
    <cellStyle name="40% - Accent5 3 2 9" xfId="47231"/>
    <cellStyle name="40% - Accent5 3 3" xfId="6122"/>
    <cellStyle name="40% - Accent5 3 3 2" xfId="10717"/>
    <cellStyle name="40% - Accent5 3 3 2 2" xfId="13145"/>
    <cellStyle name="40% - Accent5 3 3 2 2 2" xfId="24037"/>
    <cellStyle name="40% - Accent5 3 3 2 2 2 2" xfId="41915"/>
    <cellStyle name="40% - Accent5 3 3 2 2 3" xfId="32978"/>
    <cellStyle name="40% - Accent5 3 3 2 2 4" xfId="56541"/>
    <cellStyle name="40% - Accent5 3 3 2 3" xfId="15364"/>
    <cellStyle name="40% - Accent5 3 3 2 3 2" xfId="26256"/>
    <cellStyle name="40% - Accent5 3 3 2 3 2 2" xfId="44134"/>
    <cellStyle name="40% - Accent5 3 3 2 3 3" xfId="35197"/>
    <cellStyle name="40% - Accent5 3 3 2 4" xfId="17808"/>
    <cellStyle name="40% - Accent5 3 3 2 4 2" xfId="28475"/>
    <cellStyle name="40% - Accent5 3 3 2 4 2 2" xfId="46353"/>
    <cellStyle name="40% - Accent5 3 3 2 4 3" xfId="37416"/>
    <cellStyle name="40% - Accent5 3 3 2 5" xfId="21818"/>
    <cellStyle name="40% - Accent5 3 3 2 5 2" xfId="39696"/>
    <cellStyle name="40% - Accent5 3 3 2 6" xfId="30759"/>
    <cellStyle name="40% - Accent5 3 3 2 7" xfId="51207"/>
    <cellStyle name="40% - Accent5 3 3 3" xfId="9984"/>
    <cellStyle name="40% - Accent5 3 3 3 2" xfId="12412"/>
    <cellStyle name="40% - Accent5 3 3 3 2 2" xfId="23304"/>
    <cellStyle name="40% - Accent5 3 3 3 2 2 2" xfId="41182"/>
    <cellStyle name="40% - Accent5 3 3 3 2 3" xfId="32245"/>
    <cellStyle name="40% - Accent5 3 3 3 3" xfId="14631"/>
    <cellStyle name="40% - Accent5 3 3 3 3 2" xfId="25523"/>
    <cellStyle name="40% - Accent5 3 3 3 3 2 2" xfId="43401"/>
    <cellStyle name="40% - Accent5 3 3 3 3 3" xfId="34464"/>
    <cellStyle name="40% - Accent5 3 3 3 4" xfId="17075"/>
    <cellStyle name="40% - Accent5 3 3 3 4 2" xfId="27742"/>
    <cellStyle name="40% - Accent5 3 3 3 4 2 2" xfId="45620"/>
    <cellStyle name="40% - Accent5 3 3 3 4 3" xfId="36683"/>
    <cellStyle name="40% - Accent5 3 3 3 5" xfId="21085"/>
    <cellStyle name="40% - Accent5 3 3 3 5 2" xfId="38963"/>
    <cellStyle name="40% - Accent5 3 3 3 6" xfId="30026"/>
    <cellStyle name="40% - Accent5 3 3 3 7" xfId="54160"/>
    <cellStyle name="40% - Accent5 3 3 4" xfId="11462"/>
    <cellStyle name="40% - Accent5 3 3 4 2" xfId="22561"/>
    <cellStyle name="40% - Accent5 3 3 4 2 2" xfId="40439"/>
    <cellStyle name="40% - Accent5 3 3 4 3" xfId="31502"/>
    <cellStyle name="40% - Accent5 3 3 4 4" xfId="48050"/>
    <cellStyle name="40% - Accent5 3 3 5" xfId="13888"/>
    <cellStyle name="40% - Accent5 3 3 5 2" xfId="24780"/>
    <cellStyle name="40% - Accent5 3 3 5 2 2" xfId="42658"/>
    <cellStyle name="40% - Accent5 3 3 5 3" xfId="33721"/>
    <cellStyle name="40% - Accent5 3 3 6" xfId="16109"/>
    <cellStyle name="40% - Accent5 3 3 6 2" xfId="26999"/>
    <cellStyle name="40% - Accent5 3 3 6 2 2" xfId="44877"/>
    <cellStyle name="40% - Accent5 3 3 6 3" xfId="35940"/>
    <cellStyle name="40% - Accent5 3 3 7" xfId="20342"/>
    <cellStyle name="40% - Accent5 3 3 7 2" xfId="38220"/>
    <cellStyle name="40% - Accent5 3 3 8" xfId="29271"/>
    <cellStyle name="40% - Accent5 3 3 9" xfId="47232"/>
    <cellStyle name="40% - Accent5 3 4" xfId="6123"/>
    <cellStyle name="40% - Accent5 3 4 2" xfId="10718"/>
    <cellStyle name="40% - Accent5 3 4 2 2" xfId="13146"/>
    <cellStyle name="40% - Accent5 3 4 2 2 2" xfId="24038"/>
    <cellStyle name="40% - Accent5 3 4 2 2 2 2" xfId="41916"/>
    <cellStyle name="40% - Accent5 3 4 2 2 3" xfId="32979"/>
    <cellStyle name="40% - Accent5 3 4 2 2 4" xfId="56542"/>
    <cellStyle name="40% - Accent5 3 4 2 3" xfId="15365"/>
    <cellStyle name="40% - Accent5 3 4 2 3 2" xfId="26257"/>
    <cellStyle name="40% - Accent5 3 4 2 3 2 2" xfId="44135"/>
    <cellStyle name="40% - Accent5 3 4 2 3 3" xfId="35198"/>
    <cellStyle name="40% - Accent5 3 4 2 4" xfId="17809"/>
    <cellStyle name="40% - Accent5 3 4 2 4 2" xfId="28476"/>
    <cellStyle name="40% - Accent5 3 4 2 4 2 2" xfId="46354"/>
    <cellStyle name="40% - Accent5 3 4 2 4 3" xfId="37417"/>
    <cellStyle name="40% - Accent5 3 4 2 5" xfId="21819"/>
    <cellStyle name="40% - Accent5 3 4 2 5 2" xfId="39697"/>
    <cellStyle name="40% - Accent5 3 4 2 6" xfId="30760"/>
    <cellStyle name="40% - Accent5 3 4 2 7" xfId="51208"/>
    <cellStyle name="40% - Accent5 3 4 3" xfId="9985"/>
    <cellStyle name="40% - Accent5 3 4 3 2" xfId="12413"/>
    <cellStyle name="40% - Accent5 3 4 3 2 2" xfId="23305"/>
    <cellStyle name="40% - Accent5 3 4 3 2 2 2" xfId="41183"/>
    <cellStyle name="40% - Accent5 3 4 3 2 3" xfId="32246"/>
    <cellStyle name="40% - Accent5 3 4 3 3" xfId="14632"/>
    <cellStyle name="40% - Accent5 3 4 3 3 2" xfId="25524"/>
    <cellStyle name="40% - Accent5 3 4 3 3 2 2" xfId="43402"/>
    <cellStyle name="40% - Accent5 3 4 3 3 3" xfId="34465"/>
    <cellStyle name="40% - Accent5 3 4 3 4" xfId="17076"/>
    <cellStyle name="40% - Accent5 3 4 3 4 2" xfId="27743"/>
    <cellStyle name="40% - Accent5 3 4 3 4 2 2" xfId="45621"/>
    <cellStyle name="40% - Accent5 3 4 3 4 3" xfId="36684"/>
    <cellStyle name="40% - Accent5 3 4 3 5" xfId="21086"/>
    <cellStyle name="40% - Accent5 3 4 3 5 2" xfId="38964"/>
    <cellStyle name="40% - Accent5 3 4 3 6" xfId="30027"/>
    <cellStyle name="40% - Accent5 3 4 3 7" xfId="54161"/>
    <cellStyle name="40% - Accent5 3 4 4" xfId="11463"/>
    <cellStyle name="40% - Accent5 3 4 4 2" xfId="22562"/>
    <cellStyle name="40% - Accent5 3 4 4 2 2" xfId="40440"/>
    <cellStyle name="40% - Accent5 3 4 4 3" xfId="31503"/>
    <cellStyle name="40% - Accent5 3 4 4 4" xfId="48051"/>
    <cellStyle name="40% - Accent5 3 4 5" xfId="13889"/>
    <cellStyle name="40% - Accent5 3 4 5 2" xfId="24781"/>
    <cellStyle name="40% - Accent5 3 4 5 2 2" xfId="42659"/>
    <cellStyle name="40% - Accent5 3 4 5 3" xfId="33722"/>
    <cellStyle name="40% - Accent5 3 4 6" xfId="16110"/>
    <cellStyle name="40% - Accent5 3 4 6 2" xfId="27000"/>
    <cellStyle name="40% - Accent5 3 4 6 2 2" xfId="44878"/>
    <cellStyle name="40% - Accent5 3 4 6 3" xfId="35941"/>
    <cellStyle name="40% - Accent5 3 4 7" xfId="20343"/>
    <cellStyle name="40% - Accent5 3 4 7 2" xfId="38221"/>
    <cellStyle name="40% - Accent5 3 4 8" xfId="29272"/>
    <cellStyle name="40% - Accent5 3 4 9" xfId="47233"/>
    <cellStyle name="40% - Accent5 3 5" xfId="6124"/>
    <cellStyle name="40% - Accent5 3 5 2" xfId="10719"/>
    <cellStyle name="40% - Accent5 3 5 2 2" xfId="13147"/>
    <cellStyle name="40% - Accent5 3 5 2 2 2" xfId="24039"/>
    <cellStyle name="40% - Accent5 3 5 2 2 2 2" xfId="41917"/>
    <cellStyle name="40% - Accent5 3 5 2 2 3" xfId="32980"/>
    <cellStyle name="40% - Accent5 3 5 2 2 4" xfId="56543"/>
    <cellStyle name="40% - Accent5 3 5 2 3" xfId="15366"/>
    <cellStyle name="40% - Accent5 3 5 2 3 2" xfId="26258"/>
    <cellStyle name="40% - Accent5 3 5 2 3 2 2" xfId="44136"/>
    <cellStyle name="40% - Accent5 3 5 2 3 3" xfId="35199"/>
    <cellStyle name="40% - Accent5 3 5 2 4" xfId="17810"/>
    <cellStyle name="40% - Accent5 3 5 2 4 2" xfId="28477"/>
    <cellStyle name="40% - Accent5 3 5 2 4 2 2" xfId="46355"/>
    <cellStyle name="40% - Accent5 3 5 2 4 3" xfId="37418"/>
    <cellStyle name="40% - Accent5 3 5 2 5" xfId="21820"/>
    <cellStyle name="40% - Accent5 3 5 2 5 2" xfId="39698"/>
    <cellStyle name="40% - Accent5 3 5 2 6" xfId="30761"/>
    <cellStyle name="40% - Accent5 3 5 2 7" xfId="51209"/>
    <cellStyle name="40% - Accent5 3 5 3" xfId="9986"/>
    <cellStyle name="40% - Accent5 3 5 3 2" xfId="12414"/>
    <cellStyle name="40% - Accent5 3 5 3 2 2" xfId="23306"/>
    <cellStyle name="40% - Accent5 3 5 3 2 2 2" xfId="41184"/>
    <cellStyle name="40% - Accent5 3 5 3 2 3" xfId="32247"/>
    <cellStyle name="40% - Accent5 3 5 3 3" xfId="14633"/>
    <cellStyle name="40% - Accent5 3 5 3 3 2" xfId="25525"/>
    <cellStyle name="40% - Accent5 3 5 3 3 2 2" xfId="43403"/>
    <cellStyle name="40% - Accent5 3 5 3 3 3" xfId="34466"/>
    <cellStyle name="40% - Accent5 3 5 3 4" xfId="17077"/>
    <cellStyle name="40% - Accent5 3 5 3 4 2" xfId="27744"/>
    <cellStyle name="40% - Accent5 3 5 3 4 2 2" xfId="45622"/>
    <cellStyle name="40% - Accent5 3 5 3 4 3" xfId="36685"/>
    <cellStyle name="40% - Accent5 3 5 3 5" xfId="21087"/>
    <cellStyle name="40% - Accent5 3 5 3 5 2" xfId="38965"/>
    <cellStyle name="40% - Accent5 3 5 3 6" xfId="30028"/>
    <cellStyle name="40% - Accent5 3 5 3 7" xfId="54162"/>
    <cellStyle name="40% - Accent5 3 5 4" xfId="11464"/>
    <cellStyle name="40% - Accent5 3 5 4 2" xfId="22563"/>
    <cellStyle name="40% - Accent5 3 5 4 2 2" xfId="40441"/>
    <cellStyle name="40% - Accent5 3 5 4 3" xfId="31504"/>
    <cellStyle name="40% - Accent5 3 5 4 4" xfId="48052"/>
    <cellStyle name="40% - Accent5 3 5 5" xfId="13890"/>
    <cellStyle name="40% - Accent5 3 5 5 2" xfId="24782"/>
    <cellStyle name="40% - Accent5 3 5 5 2 2" xfId="42660"/>
    <cellStyle name="40% - Accent5 3 5 5 3" xfId="33723"/>
    <cellStyle name="40% - Accent5 3 5 6" xfId="16111"/>
    <cellStyle name="40% - Accent5 3 5 6 2" xfId="27001"/>
    <cellStyle name="40% - Accent5 3 5 6 2 2" xfId="44879"/>
    <cellStyle name="40% - Accent5 3 5 6 3" xfId="35942"/>
    <cellStyle name="40% - Accent5 3 5 7" xfId="20344"/>
    <cellStyle name="40% - Accent5 3 5 7 2" xfId="38222"/>
    <cellStyle name="40% - Accent5 3 5 8" xfId="29273"/>
    <cellStyle name="40% - Accent5 3 5 9" xfId="47234"/>
    <cellStyle name="40% - Accent5 3 6" xfId="6125"/>
    <cellStyle name="40% - Accent5 3 7" xfId="6126"/>
    <cellStyle name="40% - Accent5 3 8" xfId="6127"/>
    <cellStyle name="40% - Accent5 3 9" xfId="6128"/>
    <cellStyle name="40% - Accent5 4" xfId="6129"/>
    <cellStyle name="40% - Accent5 4 2" xfId="6130"/>
    <cellStyle name="40% - Accent5 4 3" xfId="6131"/>
    <cellStyle name="40% - Accent5 4 4" xfId="6132"/>
    <cellStyle name="40% - Accent5 4 5" xfId="6133"/>
    <cellStyle name="40% - Accent5 4 6" xfId="6134"/>
    <cellStyle name="40% - Accent5 5" xfId="6135"/>
    <cellStyle name="40% - Accent5 5 2" xfId="6136"/>
    <cellStyle name="40% - Accent5 5 3" xfId="6137"/>
    <cellStyle name="40% - Accent5 5 4" xfId="6138"/>
    <cellStyle name="40% - Accent5 5 5" xfId="6139"/>
    <cellStyle name="40% - Accent5 5 6" xfId="6140"/>
    <cellStyle name="40% - Accent5 6" xfId="6141"/>
    <cellStyle name="40% - Accent5 6 2" xfId="6142"/>
    <cellStyle name="40% - Accent5 6 3" xfId="6143"/>
    <cellStyle name="40% - Accent5 6 4" xfId="6144"/>
    <cellStyle name="40% - Accent5 6 5" xfId="6145"/>
    <cellStyle name="40% - Accent5 6 6" xfId="6146"/>
    <cellStyle name="40% - Accent5 7" xfId="6147"/>
    <cellStyle name="40% - Accent5 7 10" xfId="13891"/>
    <cellStyle name="40% - Accent5 7 10 2" xfId="24783"/>
    <cellStyle name="40% - Accent5 7 10 2 2" xfId="42661"/>
    <cellStyle name="40% - Accent5 7 10 3" xfId="33724"/>
    <cellStyle name="40% - Accent5 7 11" xfId="16112"/>
    <cellStyle name="40% - Accent5 7 11 2" xfId="27002"/>
    <cellStyle name="40% - Accent5 7 11 2 2" xfId="44880"/>
    <cellStyle name="40% - Accent5 7 11 3" xfId="35943"/>
    <cellStyle name="40% - Accent5 7 12" xfId="20345"/>
    <cellStyle name="40% - Accent5 7 12 2" xfId="38223"/>
    <cellStyle name="40% - Accent5 7 13" xfId="29274"/>
    <cellStyle name="40% - Accent5 7 14" xfId="47235"/>
    <cellStyle name="40% - Accent5 7 2" xfId="6148"/>
    <cellStyle name="40% - Accent5 7 3" xfId="6149"/>
    <cellStyle name="40% - Accent5 7 4" xfId="6150"/>
    <cellStyle name="40% - Accent5 7 5" xfId="6151"/>
    <cellStyle name="40% - Accent5 7 6" xfId="6152"/>
    <cellStyle name="40% - Accent5 7 7" xfId="10720"/>
    <cellStyle name="40% - Accent5 7 7 2" xfId="13148"/>
    <cellStyle name="40% - Accent5 7 7 2 2" xfId="24040"/>
    <cellStyle name="40% - Accent5 7 7 2 2 2" xfId="41918"/>
    <cellStyle name="40% - Accent5 7 7 2 3" xfId="32981"/>
    <cellStyle name="40% - Accent5 7 7 2 4" xfId="56544"/>
    <cellStyle name="40% - Accent5 7 7 3" xfId="15367"/>
    <cellStyle name="40% - Accent5 7 7 3 2" xfId="26259"/>
    <cellStyle name="40% - Accent5 7 7 3 2 2" xfId="44137"/>
    <cellStyle name="40% - Accent5 7 7 3 3" xfId="35200"/>
    <cellStyle name="40% - Accent5 7 7 4" xfId="17811"/>
    <cellStyle name="40% - Accent5 7 7 4 2" xfId="28478"/>
    <cellStyle name="40% - Accent5 7 7 4 2 2" xfId="46356"/>
    <cellStyle name="40% - Accent5 7 7 4 3" xfId="37419"/>
    <cellStyle name="40% - Accent5 7 7 5" xfId="21821"/>
    <cellStyle name="40% - Accent5 7 7 5 2" xfId="39699"/>
    <cellStyle name="40% - Accent5 7 7 6" xfId="30762"/>
    <cellStyle name="40% - Accent5 7 7 7" xfId="51210"/>
    <cellStyle name="40% - Accent5 7 8" xfId="9987"/>
    <cellStyle name="40% - Accent5 7 8 2" xfId="12415"/>
    <cellStyle name="40% - Accent5 7 8 2 2" xfId="23307"/>
    <cellStyle name="40% - Accent5 7 8 2 2 2" xfId="41185"/>
    <cellStyle name="40% - Accent5 7 8 2 3" xfId="32248"/>
    <cellStyle name="40% - Accent5 7 8 3" xfId="14634"/>
    <cellStyle name="40% - Accent5 7 8 3 2" xfId="25526"/>
    <cellStyle name="40% - Accent5 7 8 3 2 2" xfId="43404"/>
    <cellStyle name="40% - Accent5 7 8 3 3" xfId="34467"/>
    <cellStyle name="40% - Accent5 7 8 4" xfId="17078"/>
    <cellStyle name="40% - Accent5 7 8 4 2" xfId="27745"/>
    <cellStyle name="40% - Accent5 7 8 4 2 2" xfId="45623"/>
    <cellStyle name="40% - Accent5 7 8 4 3" xfId="36686"/>
    <cellStyle name="40% - Accent5 7 8 5" xfId="21088"/>
    <cellStyle name="40% - Accent5 7 8 5 2" xfId="38966"/>
    <cellStyle name="40% - Accent5 7 8 6" xfId="30029"/>
    <cellStyle name="40% - Accent5 7 8 7" xfId="54163"/>
    <cellStyle name="40% - Accent5 7 9" xfId="11465"/>
    <cellStyle name="40% - Accent5 7 9 2" xfId="22564"/>
    <cellStyle name="40% - Accent5 7 9 2 2" xfId="40442"/>
    <cellStyle name="40% - Accent5 7 9 3" xfId="31505"/>
    <cellStyle name="40% - Accent5 7 9 4" xfId="48053"/>
    <cellStyle name="40% - Accent5 8" xfId="6153"/>
    <cellStyle name="40% - Accent5 8 2" xfId="6154"/>
    <cellStyle name="40% - Accent5 9" xfId="6155"/>
    <cellStyle name="40% - Accent6" xfId="34" builtinId="51" customBuiltin="1"/>
    <cellStyle name="40% - Accent6 10" xfId="6156"/>
    <cellStyle name="40% - Accent6 10 2" xfId="6157"/>
    <cellStyle name="40% - Accent6 10 3" xfId="6158"/>
    <cellStyle name="40% - Accent6 10 4" xfId="6159"/>
    <cellStyle name="40% - Accent6 10 5" xfId="6160"/>
    <cellStyle name="40% - Accent6 11" xfId="6161"/>
    <cellStyle name="40% - Accent6 11 2" xfId="6162"/>
    <cellStyle name="40% - Accent6 11 3" xfId="6163"/>
    <cellStyle name="40% - Accent6 11 4" xfId="6164"/>
    <cellStyle name="40% - Accent6 11 5" xfId="6165"/>
    <cellStyle name="40% - Accent6 12" xfId="6166"/>
    <cellStyle name="40% - Accent6 12 2" xfId="6167"/>
    <cellStyle name="40% - Accent6 12 3" xfId="6168"/>
    <cellStyle name="40% - Accent6 12 4" xfId="6169"/>
    <cellStyle name="40% - Accent6 12 5" xfId="6170"/>
    <cellStyle name="40% - Accent6 13" xfId="6171"/>
    <cellStyle name="40% - Accent6 14" xfId="6172"/>
    <cellStyle name="40% - Accent6 15" xfId="6173"/>
    <cellStyle name="40% - Accent6 16" xfId="6174"/>
    <cellStyle name="40% - Accent6 17" xfId="6175"/>
    <cellStyle name="40% - Accent6 18" xfId="6176"/>
    <cellStyle name="40% - Accent6 19" xfId="6177"/>
    <cellStyle name="40% - Accent6 2" xfId="53"/>
    <cellStyle name="40% - Accent6 2 10" xfId="6179"/>
    <cellStyle name="40% - Accent6 2 10 2" xfId="10721"/>
    <cellStyle name="40% - Accent6 2 10 2 2" xfId="13149"/>
    <cellStyle name="40% - Accent6 2 10 2 2 2" xfId="24041"/>
    <cellStyle name="40% - Accent6 2 10 2 2 2 2" xfId="41919"/>
    <cellStyle name="40% - Accent6 2 10 2 2 3" xfId="32982"/>
    <cellStyle name="40% - Accent6 2 10 2 2 4" xfId="56545"/>
    <cellStyle name="40% - Accent6 2 10 2 3" xfId="15368"/>
    <cellStyle name="40% - Accent6 2 10 2 3 2" xfId="26260"/>
    <cellStyle name="40% - Accent6 2 10 2 3 2 2" xfId="44138"/>
    <cellStyle name="40% - Accent6 2 10 2 3 3" xfId="35201"/>
    <cellStyle name="40% - Accent6 2 10 2 4" xfId="17812"/>
    <cellStyle name="40% - Accent6 2 10 2 4 2" xfId="28479"/>
    <cellStyle name="40% - Accent6 2 10 2 4 2 2" xfId="46357"/>
    <cellStyle name="40% - Accent6 2 10 2 4 3" xfId="37420"/>
    <cellStyle name="40% - Accent6 2 10 2 5" xfId="21822"/>
    <cellStyle name="40% - Accent6 2 10 2 5 2" xfId="39700"/>
    <cellStyle name="40% - Accent6 2 10 2 6" xfId="30763"/>
    <cellStyle name="40% - Accent6 2 10 2 7" xfId="51211"/>
    <cellStyle name="40% - Accent6 2 10 3" xfId="9988"/>
    <cellStyle name="40% - Accent6 2 10 3 2" xfId="12416"/>
    <cellStyle name="40% - Accent6 2 10 3 2 2" xfId="23308"/>
    <cellStyle name="40% - Accent6 2 10 3 2 2 2" xfId="41186"/>
    <cellStyle name="40% - Accent6 2 10 3 2 3" xfId="32249"/>
    <cellStyle name="40% - Accent6 2 10 3 3" xfId="14635"/>
    <cellStyle name="40% - Accent6 2 10 3 3 2" xfId="25527"/>
    <cellStyle name="40% - Accent6 2 10 3 3 2 2" xfId="43405"/>
    <cellStyle name="40% - Accent6 2 10 3 3 3" xfId="34468"/>
    <cellStyle name="40% - Accent6 2 10 3 4" xfId="17079"/>
    <cellStyle name="40% - Accent6 2 10 3 4 2" xfId="27746"/>
    <cellStyle name="40% - Accent6 2 10 3 4 2 2" xfId="45624"/>
    <cellStyle name="40% - Accent6 2 10 3 4 3" xfId="36687"/>
    <cellStyle name="40% - Accent6 2 10 3 5" xfId="21089"/>
    <cellStyle name="40% - Accent6 2 10 3 5 2" xfId="38967"/>
    <cellStyle name="40% - Accent6 2 10 3 6" xfId="30030"/>
    <cellStyle name="40% - Accent6 2 10 3 7" xfId="54164"/>
    <cellStyle name="40% - Accent6 2 10 4" xfId="11466"/>
    <cellStyle name="40% - Accent6 2 10 4 2" xfId="22565"/>
    <cellStyle name="40% - Accent6 2 10 4 2 2" xfId="40443"/>
    <cellStyle name="40% - Accent6 2 10 4 3" xfId="31506"/>
    <cellStyle name="40% - Accent6 2 10 4 4" xfId="48054"/>
    <cellStyle name="40% - Accent6 2 10 5" xfId="13892"/>
    <cellStyle name="40% - Accent6 2 10 5 2" xfId="24784"/>
    <cellStyle name="40% - Accent6 2 10 5 2 2" xfId="42662"/>
    <cellStyle name="40% - Accent6 2 10 5 3" xfId="33725"/>
    <cellStyle name="40% - Accent6 2 10 6" xfId="16113"/>
    <cellStyle name="40% - Accent6 2 10 6 2" xfId="27003"/>
    <cellStyle name="40% - Accent6 2 10 6 2 2" xfId="44881"/>
    <cellStyle name="40% - Accent6 2 10 6 3" xfId="35944"/>
    <cellStyle name="40% - Accent6 2 10 7" xfId="20346"/>
    <cellStyle name="40% - Accent6 2 10 7 2" xfId="38224"/>
    <cellStyle name="40% - Accent6 2 10 8" xfId="29275"/>
    <cellStyle name="40% - Accent6 2 10 9" xfId="47236"/>
    <cellStyle name="40% - Accent6 2 11" xfId="6180"/>
    <cellStyle name="40% - Accent6 2 11 2" xfId="6181"/>
    <cellStyle name="40% - Accent6 2 11 2 2" xfId="10722"/>
    <cellStyle name="40% - Accent6 2 11 2 2 2" xfId="13150"/>
    <cellStyle name="40% - Accent6 2 11 2 2 2 2" xfId="24042"/>
    <cellStyle name="40% - Accent6 2 11 2 2 2 2 2" xfId="41920"/>
    <cellStyle name="40% - Accent6 2 11 2 2 2 3" xfId="32983"/>
    <cellStyle name="40% - Accent6 2 11 2 2 2 4" xfId="56546"/>
    <cellStyle name="40% - Accent6 2 11 2 2 3" xfId="15369"/>
    <cellStyle name="40% - Accent6 2 11 2 2 3 2" xfId="26261"/>
    <cellStyle name="40% - Accent6 2 11 2 2 3 2 2" xfId="44139"/>
    <cellStyle name="40% - Accent6 2 11 2 2 3 3" xfId="35202"/>
    <cellStyle name="40% - Accent6 2 11 2 2 4" xfId="17813"/>
    <cellStyle name="40% - Accent6 2 11 2 2 4 2" xfId="28480"/>
    <cellStyle name="40% - Accent6 2 11 2 2 4 2 2" xfId="46358"/>
    <cellStyle name="40% - Accent6 2 11 2 2 4 3" xfId="37421"/>
    <cellStyle name="40% - Accent6 2 11 2 2 5" xfId="21823"/>
    <cellStyle name="40% - Accent6 2 11 2 2 5 2" xfId="39701"/>
    <cellStyle name="40% - Accent6 2 11 2 2 6" xfId="30764"/>
    <cellStyle name="40% - Accent6 2 11 2 2 7" xfId="51212"/>
    <cellStyle name="40% - Accent6 2 11 2 3" xfId="9989"/>
    <cellStyle name="40% - Accent6 2 11 2 3 2" xfId="12417"/>
    <cellStyle name="40% - Accent6 2 11 2 3 2 2" xfId="23309"/>
    <cellStyle name="40% - Accent6 2 11 2 3 2 2 2" xfId="41187"/>
    <cellStyle name="40% - Accent6 2 11 2 3 2 3" xfId="32250"/>
    <cellStyle name="40% - Accent6 2 11 2 3 3" xfId="14636"/>
    <cellStyle name="40% - Accent6 2 11 2 3 3 2" xfId="25528"/>
    <cellStyle name="40% - Accent6 2 11 2 3 3 2 2" xfId="43406"/>
    <cellStyle name="40% - Accent6 2 11 2 3 3 3" xfId="34469"/>
    <cellStyle name="40% - Accent6 2 11 2 3 4" xfId="17080"/>
    <cellStyle name="40% - Accent6 2 11 2 3 4 2" xfId="27747"/>
    <cellStyle name="40% - Accent6 2 11 2 3 4 2 2" xfId="45625"/>
    <cellStyle name="40% - Accent6 2 11 2 3 4 3" xfId="36688"/>
    <cellStyle name="40% - Accent6 2 11 2 3 5" xfId="21090"/>
    <cellStyle name="40% - Accent6 2 11 2 3 5 2" xfId="38968"/>
    <cellStyle name="40% - Accent6 2 11 2 3 6" xfId="30031"/>
    <cellStyle name="40% - Accent6 2 11 2 3 7" xfId="54165"/>
    <cellStyle name="40% - Accent6 2 11 2 4" xfId="11467"/>
    <cellStyle name="40% - Accent6 2 11 2 4 2" xfId="22566"/>
    <cellStyle name="40% - Accent6 2 11 2 4 2 2" xfId="40444"/>
    <cellStyle name="40% - Accent6 2 11 2 4 3" xfId="31507"/>
    <cellStyle name="40% - Accent6 2 11 2 4 4" xfId="48055"/>
    <cellStyle name="40% - Accent6 2 11 2 5" xfId="13893"/>
    <cellStyle name="40% - Accent6 2 11 2 5 2" xfId="24785"/>
    <cellStyle name="40% - Accent6 2 11 2 5 2 2" xfId="42663"/>
    <cellStyle name="40% - Accent6 2 11 2 5 3" xfId="33726"/>
    <cellStyle name="40% - Accent6 2 11 2 6" xfId="16114"/>
    <cellStyle name="40% - Accent6 2 11 2 6 2" xfId="27004"/>
    <cellStyle name="40% - Accent6 2 11 2 6 2 2" xfId="44882"/>
    <cellStyle name="40% - Accent6 2 11 2 6 3" xfId="35945"/>
    <cellStyle name="40% - Accent6 2 11 2 7" xfId="20347"/>
    <cellStyle name="40% - Accent6 2 11 2 7 2" xfId="38225"/>
    <cellStyle name="40% - Accent6 2 11 2 8" xfId="29276"/>
    <cellStyle name="40% - Accent6 2 11 2 9" xfId="47237"/>
    <cellStyle name="40% - Accent6 2 11 3" xfId="6182"/>
    <cellStyle name="40% - Accent6 2 11 3 2" xfId="10723"/>
    <cellStyle name="40% - Accent6 2 11 3 2 2" xfId="13151"/>
    <cellStyle name="40% - Accent6 2 11 3 2 2 2" xfId="24043"/>
    <cellStyle name="40% - Accent6 2 11 3 2 2 2 2" xfId="41921"/>
    <cellStyle name="40% - Accent6 2 11 3 2 2 3" xfId="32984"/>
    <cellStyle name="40% - Accent6 2 11 3 2 2 4" xfId="56547"/>
    <cellStyle name="40% - Accent6 2 11 3 2 3" xfId="15370"/>
    <cellStyle name="40% - Accent6 2 11 3 2 3 2" xfId="26262"/>
    <cellStyle name="40% - Accent6 2 11 3 2 3 2 2" xfId="44140"/>
    <cellStyle name="40% - Accent6 2 11 3 2 3 3" xfId="35203"/>
    <cellStyle name="40% - Accent6 2 11 3 2 4" xfId="17814"/>
    <cellStyle name="40% - Accent6 2 11 3 2 4 2" xfId="28481"/>
    <cellStyle name="40% - Accent6 2 11 3 2 4 2 2" xfId="46359"/>
    <cellStyle name="40% - Accent6 2 11 3 2 4 3" xfId="37422"/>
    <cellStyle name="40% - Accent6 2 11 3 2 5" xfId="21824"/>
    <cellStyle name="40% - Accent6 2 11 3 2 5 2" xfId="39702"/>
    <cellStyle name="40% - Accent6 2 11 3 2 6" xfId="30765"/>
    <cellStyle name="40% - Accent6 2 11 3 2 7" xfId="51213"/>
    <cellStyle name="40% - Accent6 2 11 3 3" xfId="9990"/>
    <cellStyle name="40% - Accent6 2 11 3 3 2" xfId="12418"/>
    <cellStyle name="40% - Accent6 2 11 3 3 2 2" xfId="23310"/>
    <cellStyle name="40% - Accent6 2 11 3 3 2 2 2" xfId="41188"/>
    <cellStyle name="40% - Accent6 2 11 3 3 2 3" xfId="32251"/>
    <cellStyle name="40% - Accent6 2 11 3 3 3" xfId="14637"/>
    <cellStyle name="40% - Accent6 2 11 3 3 3 2" xfId="25529"/>
    <cellStyle name="40% - Accent6 2 11 3 3 3 2 2" xfId="43407"/>
    <cellStyle name="40% - Accent6 2 11 3 3 3 3" xfId="34470"/>
    <cellStyle name="40% - Accent6 2 11 3 3 4" xfId="17081"/>
    <cellStyle name="40% - Accent6 2 11 3 3 4 2" xfId="27748"/>
    <cellStyle name="40% - Accent6 2 11 3 3 4 2 2" xfId="45626"/>
    <cellStyle name="40% - Accent6 2 11 3 3 4 3" xfId="36689"/>
    <cellStyle name="40% - Accent6 2 11 3 3 5" xfId="21091"/>
    <cellStyle name="40% - Accent6 2 11 3 3 5 2" xfId="38969"/>
    <cellStyle name="40% - Accent6 2 11 3 3 6" xfId="30032"/>
    <cellStyle name="40% - Accent6 2 11 3 3 7" xfId="54166"/>
    <cellStyle name="40% - Accent6 2 11 3 4" xfId="11468"/>
    <cellStyle name="40% - Accent6 2 11 3 4 2" xfId="22567"/>
    <cellStyle name="40% - Accent6 2 11 3 4 2 2" xfId="40445"/>
    <cellStyle name="40% - Accent6 2 11 3 4 3" xfId="31508"/>
    <cellStyle name="40% - Accent6 2 11 3 4 4" xfId="48056"/>
    <cellStyle name="40% - Accent6 2 11 3 5" xfId="13894"/>
    <cellStyle name="40% - Accent6 2 11 3 5 2" xfId="24786"/>
    <cellStyle name="40% - Accent6 2 11 3 5 2 2" xfId="42664"/>
    <cellStyle name="40% - Accent6 2 11 3 5 3" xfId="33727"/>
    <cellStyle name="40% - Accent6 2 11 3 6" xfId="16115"/>
    <cellStyle name="40% - Accent6 2 11 3 6 2" xfId="27005"/>
    <cellStyle name="40% - Accent6 2 11 3 6 2 2" xfId="44883"/>
    <cellStyle name="40% - Accent6 2 11 3 6 3" xfId="35946"/>
    <cellStyle name="40% - Accent6 2 11 3 7" xfId="20348"/>
    <cellStyle name="40% - Accent6 2 11 3 7 2" xfId="38226"/>
    <cellStyle name="40% - Accent6 2 11 3 8" xfId="29277"/>
    <cellStyle name="40% - Accent6 2 11 3 9" xfId="47238"/>
    <cellStyle name="40% - Accent6 2 11 4" xfId="6183"/>
    <cellStyle name="40% - Accent6 2 11 4 2" xfId="10724"/>
    <cellStyle name="40% - Accent6 2 11 4 2 2" xfId="13152"/>
    <cellStyle name="40% - Accent6 2 11 4 2 2 2" xfId="24044"/>
    <cellStyle name="40% - Accent6 2 11 4 2 2 2 2" xfId="41922"/>
    <cellStyle name="40% - Accent6 2 11 4 2 2 3" xfId="32985"/>
    <cellStyle name="40% - Accent6 2 11 4 2 2 4" xfId="56548"/>
    <cellStyle name="40% - Accent6 2 11 4 2 3" xfId="15371"/>
    <cellStyle name="40% - Accent6 2 11 4 2 3 2" xfId="26263"/>
    <cellStyle name="40% - Accent6 2 11 4 2 3 2 2" xfId="44141"/>
    <cellStyle name="40% - Accent6 2 11 4 2 3 3" xfId="35204"/>
    <cellStyle name="40% - Accent6 2 11 4 2 4" xfId="17815"/>
    <cellStyle name="40% - Accent6 2 11 4 2 4 2" xfId="28482"/>
    <cellStyle name="40% - Accent6 2 11 4 2 4 2 2" xfId="46360"/>
    <cellStyle name="40% - Accent6 2 11 4 2 4 3" xfId="37423"/>
    <cellStyle name="40% - Accent6 2 11 4 2 5" xfId="21825"/>
    <cellStyle name="40% - Accent6 2 11 4 2 5 2" xfId="39703"/>
    <cellStyle name="40% - Accent6 2 11 4 2 6" xfId="30766"/>
    <cellStyle name="40% - Accent6 2 11 4 2 7" xfId="51214"/>
    <cellStyle name="40% - Accent6 2 11 4 3" xfId="9991"/>
    <cellStyle name="40% - Accent6 2 11 4 3 2" xfId="12419"/>
    <cellStyle name="40% - Accent6 2 11 4 3 2 2" xfId="23311"/>
    <cellStyle name="40% - Accent6 2 11 4 3 2 2 2" xfId="41189"/>
    <cellStyle name="40% - Accent6 2 11 4 3 2 3" xfId="32252"/>
    <cellStyle name="40% - Accent6 2 11 4 3 3" xfId="14638"/>
    <cellStyle name="40% - Accent6 2 11 4 3 3 2" xfId="25530"/>
    <cellStyle name="40% - Accent6 2 11 4 3 3 2 2" xfId="43408"/>
    <cellStyle name="40% - Accent6 2 11 4 3 3 3" xfId="34471"/>
    <cellStyle name="40% - Accent6 2 11 4 3 4" xfId="17082"/>
    <cellStyle name="40% - Accent6 2 11 4 3 4 2" xfId="27749"/>
    <cellStyle name="40% - Accent6 2 11 4 3 4 2 2" xfId="45627"/>
    <cellStyle name="40% - Accent6 2 11 4 3 4 3" xfId="36690"/>
    <cellStyle name="40% - Accent6 2 11 4 3 5" xfId="21092"/>
    <cellStyle name="40% - Accent6 2 11 4 3 5 2" xfId="38970"/>
    <cellStyle name="40% - Accent6 2 11 4 3 6" xfId="30033"/>
    <cellStyle name="40% - Accent6 2 11 4 3 7" xfId="54167"/>
    <cellStyle name="40% - Accent6 2 11 4 4" xfId="11469"/>
    <cellStyle name="40% - Accent6 2 11 4 4 2" xfId="22568"/>
    <cellStyle name="40% - Accent6 2 11 4 4 2 2" xfId="40446"/>
    <cellStyle name="40% - Accent6 2 11 4 4 3" xfId="31509"/>
    <cellStyle name="40% - Accent6 2 11 4 4 4" xfId="48057"/>
    <cellStyle name="40% - Accent6 2 11 4 5" xfId="13895"/>
    <cellStyle name="40% - Accent6 2 11 4 5 2" xfId="24787"/>
    <cellStyle name="40% - Accent6 2 11 4 5 2 2" xfId="42665"/>
    <cellStyle name="40% - Accent6 2 11 4 5 3" xfId="33728"/>
    <cellStyle name="40% - Accent6 2 11 4 6" xfId="16116"/>
    <cellStyle name="40% - Accent6 2 11 4 6 2" xfId="27006"/>
    <cellStyle name="40% - Accent6 2 11 4 6 2 2" xfId="44884"/>
    <cellStyle name="40% - Accent6 2 11 4 6 3" xfId="35947"/>
    <cellStyle name="40% - Accent6 2 11 4 7" xfId="20349"/>
    <cellStyle name="40% - Accent6 2 11 4 7 2" xfId="38227"/>
    <cellStyle name="40% - Accent6 2 11 4 8" xfId="29278"/>
    <cellStyle name="40% - Accent6 2 11 4 9" xfId="47239"/>
    <cellStyle name="40% - Accent6 2 11 5" xfId="6184"/>
    <cellStyle name="40% - Accent6 2 11 5 2" xfId="10725"/>
    <cellStyle name="40% - Accent6 2 11 5 2 2" xfId="13153"/>
    <cellStyle name="40% - Accent6 2 11 5 2 2 2" xfId="24045"/>
    <cellStyle name="40% - Accent6 2 11 5 2 2 2 2" xfId="41923"/>
    <cellStyle name="40% - Accent6 2 11 5 2 2 3" xfId="32986"/>
    <cellStyle name="40% - Accent6 2 11 5 2 2 4" xfId="56549"/>
    <cellStyle name="40% - Accent6 2 11 5 2 3" xfId="15372"/>
    <cellStyle name="40% - Accent6 2 11 5 2 3 2" xfId="26264"/>
    <cellStyle name="40% - Accent6 2 11 5 2 3 2 2" xfId="44142"/>
    <cellStyle name="40% - Accent6 2 11 5 2 3 3" xfId="35205"/>
    <cellStyle name="40% - Accent6 2 11 5 2 4" xfId="17816"/>
    <cellStyle name="40% - Accent6 2 11 5 2 4 2" xfId="28483"/>
    <cellStyle name="40% - Accent6 2 11 5 2 4 2 2" xfId="46361"/>
    <cellStyle name="40% - Accent6 2 11 5 2 4 3" xfId="37424"/>
    <cellStyle name="40% - Accent6 2 11 5 2 5" xfId="21826"/>
    <cellStyle name="40% - Accent6 2 11 5 2 5 2" xfId="39704"/>
    <cellStyle name="40% - Accent6 2 11 5 2 6" xfId="30767"/>
    <cellStyle name="40% - Accent6 2 11 5 2 7" xfId="51215"/>
    <cellStyle name="40% - Accent6 2 11 5 3" xfId="9992"/>
    <cellStyle name="40% - Accent6 2 11 5 3 2" xfId="12420"/>
    <cellStyle name="40% - Accent6 2 11 5 3 2 2" xfId="23312"/>
    <cellStyle name="40% - Accent6 2 11 5 3 2 2 2" xfId="41190"/>
    <cellStyle name="40% - Accent6 2 11 5 3 2 3" xfId="32253"/>
    <cellStyle name="40% - Accent6 2 11 5 3 3" xfId="14639"/>
    <cellStyle name="40% - Accent6 2 11 5 3 3 2" xfId="25531"/>
    <cellStyle name="40% - Accent6 2 11 5 3 3 2 2" xfId="43409"/>
    <cellStyle name="40% - Accent6 2 11 5 3 3 3" xfId="34472"/>
    <cellStyle name="40% - Accent6 2 11 5 3 4" xfId="17083"/>
    <cellStyle name="40% - Accent6 2 11 5 3 4 2" xfId="27750"/>
    <cellStyle name="40% - Accent6 2 11 5 3 4 2 2" xfId="45628"/>
    <cellStyle name="40% - Accent6 2 11 5 3 4 3" xfId="36691"/>
    <cellStyle name="40% - Accent6 2 11 5 3 5" xfId="21093"/>
    <cellStyle name="40% - Accent6 2 11 5 3 5 2" xfId="38971"/>
    <cellStyle name="40% - Accent6 2 11 5 3 6" xfId="30034"/>
    <cellStyle name="40% - Accent6 2 11 5 3 7" xfId="54168"/>
    <cellStyle name="40% - Accent6 2 11 5 4" xfId="11470"/>
    <cellStyle name="40% - Accent6 2 11 5 4 2" xfId="22569"/>
    <cellStyle name="40% - Accent6 2 11 5 4 2 2" xfId="40447"/>
    <cellStyle name="40% - Accent6 2 11 5 4 3" xfId="31510"/>
    <cellStyle name="40% - Accent6 2 11 5 4 4" xfId="48058"/>
    <cellStyle name="40% - Accent6 2 11 5 5" xfId="13896"/>
    <cellStyle name="40% - Accent6 2 11 5 5 2" xfId="24788"/>
    <cellStyle name="40% - Accent6 2 11 5 5 2 2" xfId="42666"/>
    <cellStyle name="40% - Accent6 2 11 5 5 3" xfId="33729"/>
    <cellStyle name="40% - Accent6 2 11 5 6" xfId="16117"/>
    <cellStyle name="40% - Accent6 2 11 5 6 2" xfId="27007"/>
    <cellStyle name="40% - Accent6 2 11 5 6 2 2" xfId="44885"/>
    <cellStyle name="40% - Accent6 2 11 5 6 3" xfId="35948"/>
    <cellStyle name="40% - Accent6 2 11 5 7" xfId="20350"/>
    <cellStyle name="40% - Accent6 2 11 5 7 2" xfId="38228"/>
    <cellStyle name="40% - Accent6 2 11 5 8" xfId="29279"/>
    <cellStyle name="40% - Accent6 2 11 5 9" xfId="47240"/>
    <cellStyle name="40% - Accent6 2 12" xfId="6185"/>
    <cellStyle name="40% - Accent6 2 13" xfId="6186"/>
    <cellStyle name="40% - Accent6 2 14" xfId="6187"/>
    <cellStyle name="40% - Accent6 2 15" xfId="6188"/>
    <cellStyle name="40% - Accent6 2 15 2" xfId="10726"/>
    <cellStyle name="40% - Accent6 2 15 2 2" xfId="13154"/>
    <cellStyle name="40% - Accent6 2 15 2 2 2" xfId="24046"/>
    <cellStyle name="40% - Accent6 2 15 2 2 2 2" xfId="41924"/>
    <cellStyle name="40% - Accent6 2 15 2 2 3" xfId="32987"/>
    <cellStyle name="40% - Accent6 2 15 2 2 4" xfId="56550"/>
    <cellStyle name="40% - Accent6 2 15 2 3" xfId="15373"/>
    <cellStyle name="40% - Accent6 2 15 2 3 2" xfId="26265"/>
    <cellStyle name="40% - Accent6 2 15 2 3 2 2" xfId="44143"/>
    <cellStyle name="40% - Accent6 2 15 2 3 3" xfId="35206"/>
    <cellStyle name="40% - Accent6 2 15 2 4" xfId="17817"/>
    <cellStyle name="40% - Accent6 2 15 2 4 2" xfId="28484"/>
    <cellStyle name="40% - Accent6 2 15 2 4 2 2" xfId="46362"/>
    <cellStyle name="40% - Accent6 2 15 2 4 3" xfId="37425"/>
    <cellStyle name="40% - Accent6 2 15 2 5" xfId="21827"/>
    <cellStyle name="40% - Accent6 2 15 2 5 2" xfId="39705"/>
    <cellStyle name="40% - Accent6 2 15 2 6" xfId="30768"/>
    <cellStyle name="40% - Accent6 2 15 2 7" xfId="51216"/>
    <cellStyle name="40% - Accent6 2 15 3" xfId="9993"/>
    <cellStyle name="40% - Accent6 2 15 3 2" xfId="12421"/>
    <cellStyle name="40% - Accent6 2 15 3 2 2" xfId="23313"/>
    <cellStyle name="40% - Accent6 2 15 3 2 2 2" xfId="41191"/>
    <cellStyle name="40% - Accent6 2 15 3 2 3" xfId="32254"/>
    <cellStyle name="40% - Accent6 2 15 3 3" xfId="14640"/>
    <cellStyle name="40% - Accent6 2 15 3 3 2" xfId="25532"/>
    <cellStyle name="40% - Accent6 2 15 3 3 2 2" xfId="43410"/>
    <cellStyle name="40% - Accent6 2 15 3 3 3" xfId="34473"/>
    <cellStyle name="40% - Accent6 2 15 3 4" xfId="17084"/>
    <cellStyle name="40% - Accent6 2 15 3 4 2" xfId="27751"/>
    <cellStyle name="40% - Accent6 2 15 3 4 2 2" xfId="45629"/>
    <cellStyle name="40% - Accent6 2 15 3 4 3" xfId="36692"/>
    <cellStyle name="40% - Accent6 2 15 3 5" xfId="21094"/>
    <cellStyle name="40% - Accent6 2 15 3 5 2" xfId="38972"/>
    <cellStyle name="40% - Accent6 2 15 3 6" xfId="30035"/>
    <cellStyle name="40% - Accent6 2 15 3 7" xfId="54169"/>
    <cellStyle name="40% - Accent6 2 15 4" xfId="11471"/>
    <cellStyle name="40% - Accent6 2 15 4 2" xfId="22570"/>
    <cellStyle name="40% - Accent6 2 15 4 2 2" xfId="40448"/>
    <cellStyle name="40% - Accent6 2 15 4 3" xfId="31511"/>
    <cellStyle name="40% - Accent6 2 15 4 4" xfId="48059"/>
    <cellStyle name="40% - Accent6 2 15 5" xfId="13897"/>
    <cellStyle name="40% - Accent6 2 15 5 2" xfId="24789"/>
    <cellStyle name="40% - Accent6 2 15 5 2 2" xfId="42667"/>
    <cellStyle name="40% - Accent6 2 15 5 3" xfId="33730"/>
    <cellStyle name="40% - Accent6 2 15 6" xfId="16118"/>
    <cellStyle name="40% - Accent6 2 15 6 2" xfId="27008"/>
    <cellStyle name="40% - Accent6 2 15 6 2 2" xfId="44886"/>
    <cellStyle name="40% - Accent6 2 15 6 3" xfId="35949"/>
    <cellStyle name="40% - Accent6 2 15 7" xfId="20351"/>
    <cellStyle name="40% - Accent6 2 15 7 2" xfId="38229"/>
    <cellStyle name="40% - Accent6 2 15 8" xfId="29280"/>
    <cellStyle name="40% - Accent6 2 15 9" xfId="47241"/>
    <cellStyle name="40% - Accent6 2 16" xfId="6189"/>
    <cellStyle name="40% - Accent6 2 17" xfId="6178"/>
    <cellStyle name="40% - Accent6 2 18" xfId="56791"/>
    <cellStyle name="40% - Accent6 2 2" xfId="280"/>
    <cellStyle name="40% - Accent6 2 2 10" xfId="10727"/>
    <cellStyle name="40% - Accent6 2 2 10 2" xfId="13155"/>
    <cellStyle name="40% - Accent6 2 2 10 2 2" xfId="24047"/>
    <cellStyle name="40% - Accent6 2 2 10 2 2 2" xfId="41925"/>
    <cellStyle name="40% - Accent6 2 2 10 2 3" xfId="32988"/>
    <cellStyle name="40% - Accent6 2 2 10 2 4" xfId="56551"/>
    <cellStyle name="40% - Accent6 2 2 10 3" xfId="15374"/>
    <cellStyle name="40% - Accent6 2 2 10 3 2" xfId="26266"/>
    <cellStyle name="40% - Accent6 2 2 10 3 2 2" xfId="44144"/>
    <cellStyle name="40% - Accent6 2 2 10 3 3" xfId="35207"/>
    <cellStyle name="40% - Accent6 2 2 10 4" xfId="17818"/>
    <cellStyle name="40% - Accent6 2 2 10 4 2" xfId="28485"/>
    <cellStyle name="40% - Accent6 2 2 10 4 2 2" xfId="46363"/>
    <cellStyle name="40% - Accent6 2 2 10 4 3" xfId="37426"/>
    <cellStyle name="40% - Accent6 2 2 10 5" xfId="21828"/>
    <cellStyle name="40% - Accent6 2 2 10 5 2" xfId="39706"/>
    <cellStyle name="40% - Accent6 2 2 10 6" xfId="30769"/>
    <cellStyle name="40% - Accent6 2 2 10 7" xfId="51217"/>
    <cellStyle name="40% - Accent6 2 2 11" xfId="9994"/>
    <cellStyle name="40% - Accent6 2 2 11 2" xfId="12422"/>
    <cellStyle name="40% - Accent6 2 2 11 2 2" xfId="23314"/>
    <cellStyle name="40% - Accent6 2 2 11 2 2 2" xfId="41192"/>
    <cellStyle name="40% - Accent6 2 2 11 2 3" xfId="32255"/>
    <cellStyle name="40% - Accent6 2 2 11 3" xfId="14641"/>
    <cellStyle name="40% - Accent6 2 2 11 3 2" xfId="25533"/>
    <cellStyle name="40% - Accent6 2 2 11 3 2 2" xfId="43411"/>
    <cellStyle name="40% - Accent6 2 2 11 3 3" xfId="34474"/>
    <cellStyle name="40% - Accent6 2 2 11 4" xfId="17085"/>
    <cellStyle name="40% - Accent6 2 2 11 4 2" xfId="27752"/>
    <cellStyle name="40% - Accent6 2 2 11 4 2 2" xfId="45630"/>
    <cellStyle name="40% - Accent6 2 2 11 4 3" xfId="36693"/>
    <cellStyle name="40% - Accent6 2 2 11 5" xfId="21095"/>
    <cellStyle name="40% - Accent6 2 2 11 5 2" xfId="38973"/>
    <cellStyle name="40% - Accent6 2 2 11 6" xfId="30036"/>
    <cellStyle name="40% - Accent6 2 2 11 7" xfId="54170"/>
    <cellStyle name="40% - Accent6 2 2 12" xfId="11472"/>
    <cellStyle name="40% - Accent6 2 2 12 2" xfId="22571"/>
    <cellStyle name="40% - Accent6 2 2 12 2 2" xfId="40449"/>
    <cellStyle name="40% - Accent6 2 2 12 3" xfId="31512"/>
    <cellStyle name="40% - Accent6 2 2 12 4" xfId="48060"/>
    <cellStyle name="40% - Accent6 2 2 13" xfId="13898"/>
    <cellStyle name="40% - Accent6 2 2 13 2" xfId="24790"/>
    <cellStyle name="40% - Accent6 2 2 13 2 2" xfId="42668"/>
    <cellStyle name="40% - Accent6 2 2 13 3" xfId="33731"/>
    <cellStyle name="40% - Accent6 2 2 13 4" xfId="56706"/>
    <cellStyle name="40% - Accent6 2 2 14" xfId="16119"/>
    <cellStyle name="40% - Accent6 2 2 14 2" xfId="27009"/>
    <cellStyle name="40% - Accent6 2 2 14 2 2" xfId="44887"/>
    <cellStyle name="40% - Accent6 2 2 14 3" xfId="35950"/>
    <cellStyle name="40% - Accent6 2 2 15" xfId="20352"/>
    <cellStyle name="40% - Accent6 2 2 15 2" xfId="38230"/>
    <cellStyle name="40% - Accent6 2 2 16" xfId="29281"/>
    <cellStyle name="40% - Accent6 2 2 17" xfId="47242"/>
    <cellStyle name="40% - Accent6 2 2 2" xfId="6190"/>
    <cellStyle name="40% - Accent6 2 2 2 2" xfId="10728"/>
    <cellStyle name="40% - Accent6 2 2 2 2 2" xfId="13156"/>
    <cellStyle name="40% - Accent6 2 2 2 2 2 2" xfId="24048"/>
    <cellStyle name="40% - Accent6 2 2 2 2 2 2 2" xfId="41926"/>
    <cellStyle name="40% - Accent6 2 2 2 2 2 3" xfId="32989"/>
    <cellStyle name="40% - Accent6 2 2 2 2 2 4" xfId="56552"/>
    <cellStyle name="40% - Accent6 2 2 2 2 3" xfId="15375"/>
    <cellStyle name="40% - Accent6 2 2 2 2 3 2" xfId="26267"/>
    <cellStyle name="40% - Accent6 2 2 2 2 3 2 2" xfId="44145"/>
    <cellStyle name="40% - Accent6 2 2 2 2 3 3" xfId="35208"/>
    <cellStyle name="40% - Accent6 2 2 2 2 4" xfId="17819"/>
    <cellStyle name="40% - Accent6 2 2 2 2 4 2" xfId="28486"/>
    <cellStyle name="40% - Accent6 2 2 2 2 4 2 2" xfId="46364"/>
    <cellStyle name="40% - Accent6 2 2 2 2 4 3" xfId="37427"/>
    <cellStyle name="40% - Accent6 2 2 2 2 5" xfId="21829"/>
    <cellStyle name="40% - Accent6 2 2 2 2 5 2" xfId="39707"/>
    <cellStyle name="40% - Accent6 2 2 2 2 6" xfId="30770"/>
    <cellStyle name="40% - Accent6 2 2 2 2 7" xfId="51218"/>
    <cellStyle name="40% - Accent6 2 2 2 3" xfId="9995"/>
    <cellStyle name="40% - Accent6 2 2 2 3 2" xfId="12423"/>
    <cellStyle name="40% - Accent6 2 2 2 3 2 2" xfId="23315"/>
    <cellStyle name="40% - Accent6 2 2 2 3 2 2 2" xfId="41193"/>
    <cellStyle name="40% - Accent6 2 2 2 3 2 3" xfId="32256"/>
    <cellStyle name="40% - Accent6 2 2 2 3 3" xfId="14642"/>
    <cellStyle name="40% - Accent6 2 2 2 3 3 2" xfId="25534"/>
    <cellStyle name="40% - Accent6 2 2 2 3 3 2 2" xfId="43412"/>
    <cellStyle name="40% - Accent6 2 2 2 3 3 3" xfId="34475"/>
    <cellStyle name="40% - Accent6 2 2 2 3 4" xfId="17086"/>
    <cellStyle name="40% - Accent6 2 2 2 3 4 2" xfId="27753"/>
    <cellStyle name="40% - Accent6 2 2 2 3 4 2 2" xfId="45631"/>
    <cellStyle name="40% - Accent6 2 2 2 3 4 3" xfId="36694"/>
    <cellStyle name="40% - Accent6 2 2 2 3 5" xfId="21096"/>
    <cellStyle name="40% - Accent6 2 2 2 3 5 2" xfId="38974"/>
    <cellStyle name="40% - Accent6 2 2 2 3 6" xfId="30037"/>
    <cellStyle name="40% - Accent6 2 2 2 3 7" xfId="54171"/>
    <cellStyle name="40% - Accent6 2 2 2 4" xfId="11473"/>
    <cellStyle name="40% - Accent6 2 2 2 4 2" xfId="22572"/>
    <cellStyle name="40% - Accent6 2 2 2 4 2 2" xfId="40450"/>
    <cellStyle name="40% - Accent6 2 2 2 4 3" xfId="31513"/>
    <cellStyle name="40% - Accent6 2 2 2 4 4" xfId="48061"/>
    <cellStyle name="40% - Accent6 2 2 2 5" xfId="13899"/>
    <cellStyle name="40% - Accent6 2 2 2 5 2" xfId="24791"/>
    <cellStyle name="40% - Accent6 2 2 2 5 2 2" xfId="42669"/>
    <cellStyle name="40% - Accent6 2 2 2 5 3" xfId="33732"/>
    <cellStyle name="40% - Accent6 2 2 2 6" xfId="16120"/>
    <cellStyle name="40% - Accent6 2 2 2 6 2" xfId="27010"/>
    <cellStyle name="40% - Accent6 2 2 2 6 2 2" xfId="44888"/>
    <cellStyle name="40% - Accent6 2 2 2 6 3" xfId="35951"/>
    <cellStyle name="40% - Accent6 2 2 2 7" xfId="20353"/>
    <cellStyle name="40% - Accent6 2 2 2 7 2" xfId="38231"/>
    <cellStyle name="40% - Accent6 2 2 2 8" xfId="29282"/>
    <cellStyle name="40% - Accent6 2 2 2 9" xfId="47243"/>
    <cellStyle name="40% - Accent6 2 2 3" xfId="6191"/>
    <cellStyle name="40% - Accent6 2 2 3 2" xfId="10729"/>
    <cellStyle name="40% - Accent6 2 2 3 2 2" xfId="13157"/>
    <cellStyle name="40% - Accent6 2 2 3 2 2 2" xfId="24049"/>
    <cellStyle name="40% - Accent6 2 2 3 2 2 2 2" xfId="41927"/>
    <cellStyle name="40% - Accent6 2 2 3 2 2 3" xfId="32990"/>
    <cellStyle name="40% - Accent6 2 2 3 2 2 4" xfId="56553"/>
    <cellStyle name="40% - Accent6 2 2 3 2 3" xfId="15376"/>
    <cellStyle name="40% - Accent6 2 2 3 2 3 2" xfId="26268"/>
    <cellStyle name="40% - Accent6 2 2 3 2 3 2 2" xfId="44146"/>
    <cellStyle name="40% - Accent6 2 2 3 2 3 3" xfId="35209"/>
    <cellStyle name="40% - Accent6 2 2 3 2 4" xfId="17820"/>
    <cellStyle name="40% - Accent6 2 2 3 2 4 2" xfId="28487"/>
    <cellStyle name="40% - Accent6 2 2 3 2 4 2 2" xfId="46365"/>
    <cellStyle name="40% - Accent6 2 2 3 2 4 3" xfId="37428"/>
    <cellStyle name="40% - Accent6 2 2 3 2 5" xfId="21830"/>
    <cellStyle name="40% - Accent6 2 2 3 2 5 2" xfId="39708"/>
    <cellStyle name="40% - Accent6 2 2 3 2 6" xfId="30771"/>
    <cellStyle name="40% - Accent6 2 2 3 2 7" xfId="51219"/>
    <cellStyle name="40% - Accent6 2 2 3 3" xfId="9996"/>
    <cellStyle name="40% - Accent6 2 2 3 3 2" xfId="12424"/>
    <cellStyle name="40% - Accent6 2 2 3 3 2 2" xfId="23316"/>
    <cellStyle name="40% - Accent6 2 2 3 3 2 2 2" xfId="41194"/>
    <cellStyle name="40% - Accent6 2 2 3 3 2 3" xfId="32257"/>
    <cellStyle name="40% - Accent6 2 2 3 3 3" xfId="14643"/>
    <cellStyle name="40% - Accent6 2 2 3 3 3 2" xfId="25535"/>
    <cellStyle name="40% - Accent6 2 2 3 3 3 2 2" xfId="43413"/>
    <cellStyle name="40% - Accent6 2 2 3 3 3 3" xfId="34476"/>
    <cellStyle name="40% - Accent6 2 2 3 3 4" xfId="17087"/>
    <cellStyle name="40% - Accent6 2 2 3 3 4 2" xfId="27754"/>
    <cellStyle name="40% - Accent6 2 2 3 3 4 2 2" xfId="45632"/>
    <cellStyle name="40% - Accent6 2 2 3 3 4 3" xfId="36695"/>
    <cellStyle name="40% - Accent6 2 2 3 3 5" xfId="21097"/>
    <cellStyle name="40% - Accent6 2 2 3 3 5 2" xfId="38975"/>
    <cellStyle name="40% - Accent6 2 2 3 3 6" xfId="30038"/>
    <cellStyle name="40% - Accent6 2 2 3 3 7" xfId="54172"/>
    <cellStyle name="40% - Accent6 2 2 3 4" xfId="11474"/>
    <cellStyle name="40% - Accent6 2 2 3 4 2" xfId="22573"/>
    <cellStyle name="40% - Accent6 2 2 3 4 2 2" xfId="40451"/>
    <cellStyle name="40% - Accent6 2 2 3 4 3" xfId="31514"/>
    <cellStyle name="40% - Accent6 2 2 3 4 4" xfId="48062"/>
    <cellStyle name="40% - Accent6 2 2 3 5" xfId="13900"/>
    <cellStyle name="40% - Accent6 2 2 3 5 2" xfId="24792"/>
    <cellStyle name="40% - Accent6 2 2 3 5 2 2" xfId="42670"/>
    <cellStyle name="40% - Accent6 2 2 3 5 3" xfId="33733"/>
    <cellStyle name="40% - Accent6 2 2 3 6" xfId="16121"/>
    <cellStyle name="40% - Accent6 2 2 3 6 2" xfId="27011"/>
    <cellStyle name="40% - Accent6 2 2 3 6 2 2" xfId="44889"/>
    <cellStyle name="40% - Accent6 2 2 3 6 3" xfId="35952"/>
    <cellStyle name="40% - Accent6 2 2 3 7" xfId="20354"/>
    <cellStyle name="40% - Accent6 2 2 3 7 2" xfId="38232"/>
    <cellStyle name="40% - Accent6 2 2 3 8" xfId="29283"/>
    <cellStyle name="40% - Accent6 2 2 3 9" xfId="47244"/>
    <cellStyle name="40% - Accent6 2 2 4" xfId="6192"/>
    <cellStyle name="40% - Accent6 2 2 4 2" xfId="10730"/>
    <cellStyle name="40% - Accent6 2 2 4 2 2" xfId="13158"/>
    <cellStyle name="40% - Accent6 2 2 4 2 2 2" xfId="24050"/>
    <cellStyle name="40% - Accent6 2 2 4 2 2 2 2" xfId="41928"/>
    <cellStyle name="40% - Accent6 2 2 4 2 2 3" xfId="32991"/>
    <cellStyle name="40% - Accent6 2 2 4 2 2 4" xfId="56554"/>
    <cellStyle name="40% - Accent6 2 2 4 2 3" xfId="15377"/>
    <cellStyle name="40% - Accent6 2 2 4 2 3 2" xfId="26269"/>
    <cellStyle name="40% - Accent6 2 2 4 2 3 2 2" xfId="44147"/>
    <cellStyle name="40% - Accent6 2 2 4 2 3 3" xfId="35210"/>
    <cellStyle name="40% - Accent6 2 2 4 2 4" xfId="17821"/>
    <cellStyle name="40% - Accent6 2 2 4 2 4 2" xfId="28488"/>
    <cellStyle name="40% - Accent6 2 2 4 2 4 2 2" xfId="46366"/>
    <cellStyle name="40% - Accent6 2 2 4 2 4 3" xfId="37429"/>
    <cellStyle name="40% - Accent6 2 2 4 2 5" xfId="21831"/>
    <cellStyle name="40% - Accent6 2 2 4 2 5 2" xfId="39709"/>
    <cellStyle name="40% - Accent6 2 2 4 2 6" xfId="30772"/>
    <cellStyle name="40% - Accent6 2 2 4 2 7" xfId="51220"/>
    <cellStyle name="40% - Accent6 2 2 4 3" xfId="9997"/>
    <cellStyle name="40% - Accent6 2 2 4 3 2" xfId="12425"/>
    <cellStyle name="40% - Accent6 2 2 4 3 2 2" xfId="23317"/>
    <cellStyle name="40% - Accent6 2 2 4 3 2 2 2" xfId="41195"/>
    <cellStyle name="40% - Accent6 2 2 4 3 2 3" xfId="32258"/>
    <cellStyle name="40% - Accent6 2 2 4 3 3" xfId="14644"/>
    <cellStyle name="40% - Accent6 2 2 4 3 3 2" xfId="25536"/>
    <cellStyle name="40% - Accent6 2 2 4 3 3 2 2" xfId="43414"/>
    <cellStyle name="40% - Accent6 2 2 4 3 3 3" xfId="34477"/>
    <cellStyle name="40% - Accent6 2 2 4 3 4" xfId="17088"/>
    <cellStyle name="40% - Accent6 2 2 4 3 4 2" xfId="27755"/>
    <cellStyle name="40% - Accent6 2 2 4 3 4 2 2" xfId="45633"/>
    <cellStyle name="40% - Accent6 2 2 4 3 4 3" xfId="36696"/>
    <cellStyle name="40% - Accent6 2 2 4 3 5" xfId="21098"/>
    <cellStyle name="40% - Accent6 2 2 4 3 5 2" xfId="38976"/>
    <cellStyle name="40% - Accent6 2 2 4 3 6" xfId="30039"/>
    <cellStyle name="40% - Accent6 2 2 4 3 7" xfId="54173"/>
    <cellStyle name="40% - Accent6 2 2 4 4" xfId="11475"/>
    <cellStyle name="40% - Accent6 2 2 4 4 2" xfId="22574"/>
    <cellStyle name="40% - Accent6 2 2 4 4 2 2" xfId="40452"/>
    <cellStyle name="40% - Accent6 2 2 4 4 3" xfId="31515"/>
    <cellStyle name="40% - Accent6 2 2 4 4 4" xfId="48063"/>
    <cellStyle name="40% - Accent6 2 2 4 5" xfId="13901"/>
    <cellStyle name="40% - Accent6 2 2 4 5 2" xfId="24793"/>
    <cellStyle name="40% - Accent6 2 2 4 5 2 2" xfId="42671"/>
    <cellStyle name="40% - Accent6 2 2 4 5 3" xfId="33734"/>
    <cellStyle name="40% - Accent6 2 2 4 6" xfId="16122"/>
    <cellStyle name="40% - Accent6 2 2 4 6 2" xfId="27012"/>
    <cellStyle name="40% - Accent6 2 2 4 6 2 2" xfId="44890"/>
    <cellStyle name="40% - Accent6 2 2 4 6 3" xfId="35953"/>
    <cellStyle name="40% - Accent6 2 2 4 7" xfId="20355"/>
    <cellStyle name="40% - Accent6 2 2 4 7 2" xfId="38233"/>
    <cellStyle name="40% - Accent6 2 2 4 8" xfId="29284"/>
    <cellStyle name="40% - Accent6 2 2 4 9" xfId="47245"/>
    <cellStyle name="40% - Accent6 2 2 5" xfId="6193"/>
    <cellStyle name="40% - Accent6 2 2 5 2" xfId="10731"/>
    <cellStyle name="40% - Accent6 2 2 5 2 2" xfId="13159"/>
    <cellStyle name="40% - Accent6 2 2 5 2 2 2" xfId="24051"/>
    <cellStyle name="40% - Accent6 2 2 5 2 2 2 2" xfId="41929"/>
    <cellStyle name="40% - Accent6 2 2 5 2 2 3" xfId="32992"/>
    <cellStyle name="40% - Accent6 2 2 5 2 2 4" xfId="56555"/>
    <cellStyle name="40% - Accent6 2 2 5 2 3" xfId="15378"/>
    <cellStyle name="40% - Accent6 2 2 5 2 3 2" xfId="26270"/>
    <cellStyle name="40% - Accent6 2 2 5 2 3 2 2" xfId="44148"/>
    <cellStyle name="40% - Accent6 2 2 5 2 3 3" xfId="35211"/>
    <cellStyle name="40% - Accent6 2 2 5 2 4" xfId="17822"/>
    <cellStyle name="40% - Accent6 2 2 5 2 4 2" xfId="28489"/>
    <cellStyle name="40% - Accent6 2 2 5 2 4 2 2" xfId="46367"/>
    <cellStyle name="40% - Accent6 2 2 5 2 4 3" xfId="37430"/>
    <cellStyle name="40% - Accent6 2 2 5 2 5" xfId="21832"/>
    <cellStyle name="40% - Accent6 2 2 5 2 5 2" xfId="39710"/>
    <cellStyle name="40% - Accent6 2 2 5 2 6" xfId="30773"/>
    <cellStyle name="40% - Accent6 2 2 5 2 7" xfId="51221"/>
    <cellStyle name="40% - Accent6 2 2 5 3" xfId="9998"/>
    <cellStyle name="40% - Accent6 2 2 5 3 2" xfId="12426"/>
    <cellStyle name="40% - Accent6 2 2 5 3 2 2" xfId="23318"/>
    <cellStyle name="40% - Accent6 2 2 5 3 2 2 2" xfId="41196"/>
    <cellStyle name="40% - Accent6 2 2 5 3 2 3" xfId="32259"/>
    <cellStyle name="40% - Accent6 2 2 5 3 3" xfId="14645"/>
    <cellStyle name="40% - Accent6 2 2 5 3 3 2" xfId="25537"/>
    <cellStyle name="40% - Accent6 2 2 5 3 3 2 2" xfId="43415"/>
    <cellStyle name="40% - Accent6 2 2 5 3 3 3" xfId="34478"/>
    <cellStyle name="40% - Accent6 2 2 5 3 4" xfId="17089"/>
    <cellStyle name="40% - Accent6 2 2 5 3 4 2" xfId="27756"/>
    <cellStyle name="40% - Accent6 2 2 5 3 4 2 2" xfId="45634"/>
    <cellStyle name="40% - Accent6 2 2 5 3 4 3" xfId="36697"/>
    <cellStyle name="40% - Accent6 2 2 5 3 5" xfId="21099"/>
    <cellStyle name="40% - Accent6 2 2 5 3 5 2" xfId="38977"/>
    <cellStyle name="40% - Accent6 2 2 5 3 6" xfId="30040"/>
    <cellStyle name="40% - Accent6 2 2 5 3 7" xfId="54174"/>
    <cellStyle name="40% - Accent6 2 2 5 4" xfId="11476"/>
    <cellStyle name="40% - Accent6 2 2 5 4 2" xfId="22575"/>
    <cellStyle name="40% - Accent6 2 2 5 4 2 2" xfId="40453"/>
    <cellStyle name="40% - Accent6 2 2 5 4 3" xfId="31516"/>
    <cellStyle name="40% - Accent6 2 2 5 4 4" xfId="48064"/>
    <cellStyle name="40% - Accent6 2 2 5 5" xfId="13902"/>
    <cellStyle name="40% - Accent6 2 2 5 5 2" xfId="24794"/>
    <cellStyle name="40% - Accent6 2 2 5 5 2 2" xfId="42672"/>
    <cellStyle name="40% - Accent6 2 2 5 5 3" xfId="33735"/>
    <cellStyle name="40% - Accent6 2 2 5 6" xfId="16123"/>
    <cellStyle name="40% - Accent6 2 2 5 6 2" xfId="27013"/>
    <cellStyle name="40% - Accent6 2 2 5 6 2 2" xfId="44891"/>
    <cellStyle name="40% - Accent6 2 2 5 6 3" xfId="35954"/>
    <cellStyle name="40% - Accent6 2 2 5 7" xfId="20356"/>
    <cellStyle name="40% - Accent6 2 2 5 7 2" xfId="38234"/>
    <cellStyle name="40% - Accent6 2 2 5 8" xfId="29285"/>
    <cellStyle name="40% - Accent6 2 2 5 9" xfId="47246"/>
    <cellStyle name="40% - Accent6 2 2 6" xfId="6194"/>
    <cellStyle name="40% - Accent6 2 2 6 2" xfId="10732"/>
    <cellStyle name="40% - Accent6 2 2 6 2 2" xfId="13160"/>
    <cellStyle name="40% - Accent6 2 2 6 2 2 2" xfId="24052"/>
    <cellStyle name="40% - Accent6 2 2 6 2 2 2 2" xfId="41930"/>
    <cellStyle name="40% - Accent6 2 2 6 2 2 3" xfId="32993"/>
    <cellStyle name="40% - Accent6 2 2 6 2 2 4" xfId="56556"/>
    <cellStyle name="40% - Accent6 2 2 6 2 3" xfId="15379"/>
    <cellStyle name="40% - Accent6 2 2 6 2 3 2" xfId="26271"/>
    <cellStyle name="40% - Accent6 2 2 6 2 3 2 2" xfId="44149"/>
    <cellStyle name="40% - Accent6 2 2 6 2 3 3" xfId="35212"/>
    <cellStyle name="40% - Accent6 2 2 6 2 4" xfId="17823"/>
    <cellStyle name="40% - Accent6 2 2 6 2 4 2" xfId="28490"/>
    <cellStyle name="40% - Accent6 2 2 6 2 4 2 2" xfId="46368"/>
    <cellStyle name="40% - Accent6 2 2 6 2 4 3" xfId="37431"/>
    <cellStyle name="40% - Accent6 2 2 6 2 5" xfId="21833"/>
    <cellStyle name="40% - Accent6 2 2 6 2 5 2" xfId="39711"/>
    <cellStyle name="40% - Accent6 2 2 6 2 6" xfId="30774"/>
    <cellStyle name="40% - Accent6 2 2 6 2 7" xfId="51222"/>
    <cellStyle name="40% - Accent6 2 2 6 3" xfId="9999"/>
    <cellStyle name="40% - Accent6 2 2 6 3 2" xfId="12427"/>
    <cellStyle name="40% - Accent6 2 2 6 3 2 2" xfId="23319"/>
    <cellStyle name="40% - Accent6 2 2 6 3 2 2 2" xfId="41197"/>
    <cellStyle name="40% - Accent6 2 2 6 3 2 3" xfId="32260"/>
    <cellStyle name="40% - Accent6 2 2 6 3 3" xfId="14646"/>
    <cellStyle name="40% - Accent6 2 2 6 3 3 2" xfId="25538"/>
    <cellStyle name="40% - Accent6 2 2 6 3 3 2 2" xfId="43416"/>
    <cellStyle name="40% - Accent6 2 2 6 3 3 3" xfId="34479"/>
    <cellStyle name="40% - Accent6 2 2 6 3 4" xfId="17090"/>
    <cellStyle name="40% - Accent6 2 2 6 3 4 2" xfId="27757"/>
    <cellStyle name="40% - Accent6 2 2 6 3 4 2 2" xfId="45635"/>
    <cellStyle name="40% - Accent6 2 2 6 3 4 3" xfId="36698"/>
    <cellStyle name="40% - Accent6 2 2 6 3 5" xfId="21100"/>
    <cellStyle name="40% - Accent6 2 2 6 3 5 2" xfId="38978"/>
    <cellStyle name="40% - Accent6 2 2 6 3 6" xfId="30041"/>
    <cellStyle name="40% - Accent6 2 2 6 3 7" xfId="54175"/>
    <cellStyle name="40% - Accent6 2 2 6 4" xfId="11477"/>
    <cellStyle name="40% - Accent6 2 2 6 4 2" xfId="22576"/>
    <cellStyle name="40% - Accent6 2 2 6 4 2 2" xfId="40454"/>
    <cellStyle name="40% - Accent6 2 2 6 4 3" xfId="31517"/>
    <cellStyle name="40% - Accent6 2 2 6 4 4" xfId="48065"/>
    <cellStyle name="40% - Accent6 2 2 6 5" xfId="13903"/>
    <cellStyle name="40% - Accent6 2 2 6 5 2" xfId="24795"/>
    <cellStyle name="40% - Accent6 2 2 6 5 2 2" xfId="42673"/>
    <cellStyle name="40% - Accent6 2 2 6 5 3" xfId="33736"/>
    <cellStyle name="40% - Accent6 2 2 6 6" xfId="16124"/>
    <cellStyle name="40% - Accent6 2 2 6 6 2" xfId="27014"/>
    <cellStyle name="40% - Accent6 2 2 6 6 2 2" xfId="44892"/>
    <cellStyle name="40% - Accent6 2 2 6 6 3" xfId="35955"/>
    <cellStyle name="40% - Accent6 2 2 6 7" xfId="20357"/>
    <cellStyle name="40% - Accent6 2 2 6 7 2" xfId="38235"/>
    <cellStyle name="40% - Accent6 2 2 6 8" xfId="29286"/>
    <cellStyle name="40% - Accent6 2 2 6 9" xfId="47247"/>
    <cellStyle name="40% - Accent6 2 2 7" xfId="6195"/>
    <cellStyle name="40% - Accent6 2 2 7 2" xfId="10733"/>
    <cellStyle name="40% - Accent6 2 2 7 2 2" xfId="13161"/>
    <cellStyle name="40% - Accent6 2 2 7 2 2 2" xfId="24053"/>
    <cellStyle name="40% - Accent6 2 2 7 2 2 2 2" xfId="41931"/>
    <cellStyle name="40% - Accent6 2 2 7 2 2 3" xfId="32994"/>
    <cellStyle name="40% - Accent6 2 2 7 2 2 4" xfId="56557"/>
    <cellStyle name="40% - Accent6 2 2 7 2 3" xfId="15380"/>
    <cellStyle name="40% - Accent6 2 2 7 2 3 2" xfId="26272"/>
    <cellStyle name="40% - Accent6 2 2 7 2 3 2 2" xfId="44150"/>
    <cellStyle name="40% - Accent6 2 2 7 2 3 3" xfId="35213"/>
    <cellStyle name="40% - Accent6 2 2 7 2 4" xfId="17824"/>
    <cellStyle name="40% - Accent6 2 2 7 2 4 2" xfId="28491"/>
    <cellStyle name="40% - Accent6 2 2 7 2 4 2 2" xfId="46369"/>
    <cellStyle name="40% - Accent6 2 2 7 2 4 3" xfId="37432"/>
    <cellStyle name="40% - Accent6 2 2 7 2 5" xfId="21834"/>
    <cellStyle name="40% - Accent6 2 2 7 2 5 2" xfId="39712"/>
    <cellStyle name="40% - Accent6 2 2 7 2 6" xfId="30775"/>
    <cellStyle name="40% - Accent6 2 2 7 2 7" xfId="51223"/>
    <cellStyle name="40% - Accent6 2 2 7 3" xfId="10000"/>
    <cellStyle name="40% - Accent6 2 2 7 3 2" xfId="12428"/>
    <cellStyle name="40% - Accent6 2 2 7 3 2 2" xfId="23320"/>
    <cellStyle name="40% - Accent6 2 2 7 3 2 2 2" xfId="41198"/>
    <cellStyle name="40% - Accent6 2 2 7 3 2 3" xfId="32261"/>
    <cellStyle name="40% - Accent6 2 2 7 3 3" xfId="14647"/>
    <cellStyle name="40% - Accent6 2 2 7 3 3 2" xfId="25539"/>
    <cellStyle name="40% - Accent6 2 2 7 3 3 2 2" xfId="43417"/>
    <cellStyle name="40% - Accent6 2 2 7 3 3 3" xfId="34480"/>
    <cellStyle name="40% - Accent6 2 2 7 3 4" xfId="17091"/>
    <cellStyle name="40% - Accent6 2 2 7 3 4 2" xfId="27758"/>
    <cellStyle name="40% - Accent6 2 2 7 3 4 2 2" xfId="45636"/>
    <cellStyle name="40% - Accent6 2 2 7 3 4 3" xfId="36699"/>
    <cellStyle name="40% - Accent6 2 2 7 3 5" xfId="21101"/>
    <cellStyle name="40% - Accent6 2 2 7 3 5 2" xfId="38979"/>
    <cellStyle name="40% - Accent6 2 2 7 3 6" xfId="30042"/>
    <cellStyle name="40% - Accent6 2 2 7 3 7" xfId="54176"/>
    <cellStyle name="40% - Accent6 2 2 7 4" xfId="11478"/>
    <cellStyle name="40% - Accent6 2 2 7 4 2" xfId="22577"/>
    <cellStyle name="40% - Accent6 2 2 7 4 2 2" xfId="40455"/>
    <cellStyle name="40% - Accent6 2 2 7 4 3" xfId="31518"/>
    <cellStyle name="40% - Accent6 2 2 7 4 4" xfId="48066"/>
    <cellStyle name="40% - Accent6 2 2 7 5" xfId="13904"/>
    <cellStyle name="40% - Accent6 2 2 7 5 2" xfId="24796"/>
    <cellStyle name="40% - Accent6 2 2 7 5 2 2" xfId="42674"/>
    <cellStyle name="40% - Accent6 2 2 7 5 3" xfId="33737"/>
    <cellStyle name="40% - Accent6 2 2 7 6" xfId="16125"/>
    <cellStyle name="40% - Accent6 2 2 7 6 2" xfId="27015"/>
    <cellStyle name="40% - Accent6 2 2 7 6 2 2" xfId="44893"/>
    <cellStyle name="40% - Accent6 2 2 7 6 3" xfId="35956"/>
    <cellStyle name="40% - Accent6 2 2 7 7" xfId="20358"/>
    <cellStyle name="40% - Accent6 2 2 7 7 2" xfId="38236"/>
    <cellStyle name="40% - Accent6 2 2 7 8" xfId="29287"/>
    <cellStyle name="40% - Accent6 2 2 7 9" xfId="47248"/>
    <cellStyle name="40% - Accent6 2 2 8" xfId="6196"/>
    <cellStyle name="40% - Accent6 2 2 8 2" xfId="10734"/>
    <cellStyle name="40% - Accent6 2 2 8 2 2" xfId="13162"/>
    <cellStyle name="40% - Accent6 2 2 8 2 2 2" xfId="24054"/>
    <cellStyle name="40% - Accent6 2 2 8 2 2 2 2" xfId="41932"/>
    <cellStyle name="40% - Accent6 2 2 8 2 2 3" xfId="32995"/>
    <cellStyle name="40% - Accent6 2 2 8 2 2 4" xfId="56558"/>
    <cellStyle name="40% - Accent6 2 2 8 2 3" xfId="15381"/>
    <cellStyle name="40% - Accent6 2 2 8 2 3 2" xfId="26273"/>
    <cellStyle name="40% - Accent6 2 2 8 2 3 2 2" xfId="44151"/>
    <cellStyle name="40% - Accent6 2 2 8 2 3 3" xfId="35214"/>
    <cellStyle name="40% - Accent6 2 2 8 2 4" xfId="17825"/>
    <cellStyle name="40% - Accent6 2 2 8 2 4 2" xfId="28492"/>
    <cellStyle name="40% - Accent6 2 2 8 2 4 2 2" xfId="46370"/>
    <cellStyle name="40% - Accent6 2 2 8 2 4 3" xfId="37433"/>
    <cellStyle name="40% - Accent6 2 2 8 2 5" xfId="21835"/>
    <cellStyle name="40% - Accent6 2 2 8 2 5 2" xfId="39713"/>
    <cellStyle name="40% - Accent6 2 2 8 2 6" xfId="30776"/>
    <cellStyle name="40% - Accent6 2 2 8 2 7" xfId="51224"/>
    <cellStyle name="40% - Accent6 2 2 8 3" xfId="10001"/>
    <cellStyle name="40% - Accent6 2 2 8 3 2" xfId="12429"/>
    <cellStyle name="40% - Accent6 2 2 8 3 2 2" xfId="23321"/>
    <cellStyle name="40% - Accent6 2 2 8 3 2 2 2" xfId="41199"/>
    <cellStyle name="40% - Accent6 2 2 8 3 2 3" xfId="32262"/>
    <cellStyle name="40% - Accent6 2 2 8 3 3" xfId="14648"/>
    <cellStyle name="40% - Accent6 2 2 8 3 3 2" xfId="25540"/>
    <cellStyle name="40% - Accent6 2 2 8 3 3 2 2" xfId="43418"/>
    <cellStyle name="40% - Accent6 2 2 8 3 3 3" xfId="34481"/>
    <cellStyle name="40% - Accent6 2 2 8 3 4" xfId="17092"/>
    <cellStyle name="40% - Accent6 2 2 8 3 4 2" xfId="27759"/>
    <cellStyle name="40% - Accent6 2 2 8 3 4 2 2" xfId="45637"/>
    <cellStyle name="40% - Accent6 2 2 8 3 4 3" xfId="36700"/>
    <cellStyle name="40% - Accent6 2 2 8 3 5" xfId="21102"/>
    <cellStyle name="40% - Accent6 2 2 8 3 5 2" xfId="38980"/>
    <cellStyle name="40% - Accent6 2 2 8 3 6" xfId="30043"/>
    <cellStyle name="40% - Accent6 2 2 8 3 7" xfId="54177"/>
    <cellStyle name="40% - Accent6 2 2 8 4" xfId="11479"/>
    <cellStyle name="40% - Accent6 2 2 8 4 2" xfId="22578"/>
    <cellStyle name="40% - Accent6 2 2 8 4 2 2" xfId="40456"/>
    <cellStyle name="40% - Accent6 2 2 8 4 3" xfId="31519"/>
    <cellStyle name="40% - Accent6 2 2 8 4 4" xfId="48067"/>
    <cellStyle name="40% - Accent6 2 2 8 5" xfId="13905"/>
    <cellStyle name="40% - Accent6 2 2 8 5 2" xfId="24797"/>
    <cellStyle name="40% - Accent6 2 2 8 5 2 2" xfId="42675"/>
    <cellStyle name="40% - Accent6 2 2 8 5 3" xfId="33738"/>
    <cellStyle name="40% - Accent6 2 2 8 6" xfId="16126"/>
    <cellStyle name="40% - Accent6 2 2 8 6 2" xfId="27016"/>
    <cellStyle name="40% - Accent6 2 2 8 6 2 2" xfId="44894"/>
    <cellStyle name="40% - Accent6 2 2 8 6 3" xfId="35957"/>
    <cellStyle name="40% - Accent6 2 2 8 7" xfId="20359"/>
    <cellStyle name="40% - Accent6 2 2 8 7 2" xfId="38237"/>
    <cellStyle name="40% - Accent6 2 2 8 8" xfId="29288"/>
    <cellStyle name="40% - Accent6 2 2 8 9" xfId="47249"/>
    <cellStyle name="40% - Accent6 2 2 9" xfId="6197"/>
    <cellStyle name="40% - Accent6 2 2 9 2" xfId="10735"/>
    <cellStyle name="40% - Accent6 2 2 9 2 2" xfId="13163"/>
    <cellStyle name="40% - Accent6 2 2 9 2 2 2" xfId="24055"/>
    <cellStyle name="40% - Accent6 2 2 9 2 2 2 2" xfId="41933"/>
    <cellStyle name="40% - Accent6 2 2 9 2 2 3" xfId="32996"/>
    <cellStyle name="40% - Accent6 2 2 9 2 2 4" xfId="56559"/>
    <cellStyle name="40% - Accent6 2 2 9 2 3" xfId="15382"/>
    <cellStyle name="40% - Accent6 2 2 9 2 3 2" xfId="26274"/>
    <cellStyle name="40% - Accent6 2 2 9 2 3 2 2" xfId="44152"/>
    <cellStyle name="40% - Accent6 2 2 9 2 3 3" xfId="35215"/>
    <cellStyle name="40% - Accent6 2 2 9 2 4" xfId="17826"/>
    <cellStyle name="40% - Accent6 2 2 9 2 4 2" xfId="28493"/>
    <cellStyle name="40% - Accent6 2 2 9 2 4 2 2" xfId="46371"/>
    <cellStyle name="40% - Accent6 2 2 9 2 4 3" xfId="37434"/>
    <cellStyle name="40% - Accent6 2 2 9 2 5" xfId="21836"/>
    <cellStyle name="40% - Accent6 2 2 9 2 5 2" xfId="39714"/>
    <cellStyle name="40% - Accent6 2 2 9 2 6" xfId="30777"/>
    <cellStyle name="40% - Accent6 2 2 9 2 7" xfId="51225"/>
    <cellStyle name="40% - Accent6 2 2 9 3" xfId="10002"/>
    <cellStyle name="40% - Accent6 2 2 9 3 2" xfId="12430"/>
    <cellStyle name="40% - Accent6 2 2 9 3 2 2" xfId="23322"/>
    <cellStyle name="40% - Accent6 2 2 9 3 2 2 2" xfId="41200"/>
    <cellStyle name="40% - Accent6 2 2 9 3 2 3" xfId="32263"/>
    <cellStyle name="40% - Accent6 2 2 9 3 3" xfId="14649"/>
    <cellStyle name="40% - Accent6 2 2 9 3 3 2" xfId="25541"/>
    <cellStyle name="40% - Accent6 2 2 9 3 3 2 2" xfId="43419"/>
    <cellStyle name="40% - Accent6 2 2 9 3 3 3" xfId="34482"/>
    <cellStyle name="40% - Accent6 2 2 9 3 4" xfId="17093"/>
    <cellStyle name="40% - Accent6 2 2 9 3 4 2" xfId="27760"/>
    <cellStyle name="40% - Accent6 2 2 9 3 4 2 2" xfId="45638"/>
    <cellStyle name="40% - Accent6 2 2 9 3 4 3" xfId="36701"/>
    <cellStyle name="40% - Accent6 2 2 9 3 5" xfId="21103"/>
    <cellStyle name="40% - Accent6 2 2 9 3 5 2" xfId="38981"/>
    <cellStyle name="40% - Accent6 2 2 9 3 6" xfId="30044"/>
    <cellStyle name="40% - Accent6 2 2 9 3 7" xfId="54178"/>
    <cellStyle name="40% - Accent6 2 2 9 4" xfId="11480"/>
    <cellStyle name="40% - Accent6 2 2 9 4 2" xfId="22579"/>
    <cellStyle name="40% - Accent6 2 2 9 4 2 2" xfId="40457"/>
    <cellStyle name="40% - Accent6 2 2 9 4 3" xfId="31520"/>
    <cellStyle name="40% - Accent6 2 2 9 4 4" xfId="48068"/>
    <cellStyle name="40% - Accent6 2 2 9 5" xfId="13906"/>
    <cellStyle name="40% - Accent6 2 2 9 5 2" xfId="24798"/>
    <cellStyle name="40% - Accent6 2 2 9 5 2 2" xfId="42676"/>
    <cellStyle name="40% - Accent6 2 2 9 5 3" xfId="33739"/>
    <cellStyle name="40% - Accent6 2 2 9 6" xfId="16127"/>
    <cellStyle name="40% - Accent6 2 2 9 6 2" xfId="27017"/>
    <cellStyle name="40% - Accent6 2 2 9 6 2 2" xfId="44895"/>
    <cellStyle name="40% - Accent6 2 2 9 6 3" xfId="35958"/>
    <cellStyle name="40% - Accent6 2 2 9 7" xfId="20360"/>
    <cellStyle name="40% - Accent6 2 2 9 7 2" xfId="38238"/>
    <cellStyle name="40% - Accent6 2 2 9 8" xfId="29289"/>
    <cellStyle name="40% - Accent6 2 2 9 9" xfId="47250"/>
    <cellStyle name="40% - Accent6 2 3" xfId="6198"/>
    <cellStyle name="40% - Accent6 2 3 10" xfId="10736"/>
    <cellStyle name="40% - Accent6 2 3 10 2" xfId="13164"/>
    <cellStyle name="40% - Accent6 2 3 10 2 2" xfId="24056"/>
    <cellStyle name="40% - Accent6 2 3 10 2 2 2" xfId="41934"/>
    <cellStyle name="40% - Accent6 2 3 10 2 3" xfId="32997"/>
    <cellStyle name="40% - Accent6 2 3 10 2 4" xfId="56560"/>
    <cellStyle name="40% - Accent6 2 3 10 3" xfId="15383"/>
    <cellStyle name="40% - Accent6 2 3 10 3 2" xfId="26275"/>
    <cellStyle name="40% - Accent6 2 3 10 3 2 2" xfId="44153"/>
    <cellStyle name="40% - Accent6 2 3 10 3 3" xfId="35216"/>
    <cellStyle name="40% - Accent6 2 3 10 4" xfId="17827"/>
    <cellStyle name="40% - Accent6 2 3 10 4 2" xfId="28494"/>
    <cellStyle name="40% - Accent6 2 3 10 4 2 2" xfId="46372"/>
    <cellStyle name="40% - Accent6 2 3 10 4 3" xfId="37435"/>
    <cellStyle name="40% - Accent6 2 3 10 5" xfId="21837"/>
    <cellStyle name="40% - Accent6 2 3 10 5 2" xfId="39715"/>
    <cellStyle name="40% - Accent6 2 3 10 6" xfId="30778"/>
    <cellStyle name="40% - Accent6 2 3 10 7" xfId="51226"/>
    <cellStyle name="40% - Accent6 2 3 11" xfId="10003"/>
    <cellStyle name="40% - Accent6 2 3 11 2" xfId="12431"/>
    <cellStyle name="40% - Accent6 2 3 11 2 2" xfId="23323"/>
    <cellStyle name="40% - Accent6 2 3 11 2 2 2" xfId="41201"/>
    <cellStyle name="40% - Accent6 2 3 11 2 3" xfId="32264"/>
    <cellStyle name="40% - Accent6 2 3 11 3" xfId="14650"/>
    <cellStyle name="40% - Accent6 2 3 11 3 2" xfId="25542"/>
    <cellStyle name="40% - Accent6 2 3 11 3 2 2" xfId="43420"/>
    <cellStyle name="40% - Accent6 2 3 11 3 3" xfId="34483"/>
    <cellStyle name="40% - Accent6 2 3 11 4" xfId="17094"/>
    <cellStyle name="40% - Accent6 2 3 11 4 2" xfId="27761"/>
    <cellStyle name="40% - Accent6 2 3 11 4 2 2" xfId="45639"/>
    <cellStyle name="40% - Accent6 2 3 11 4 3" xfId="36702"/>
    <cellStyle name="40% - Accent6 2 3 11 5" xfId="21104"/>
    <cellStyle name="40% - Accent6 2 3 11 5 2" xfId="38982"/>
    <cellStyle name="40% - Accent6 2 3 11 6" xfId="30045"/>
    <cellStyle name="40% - Accent6 2 3 11 7" xfId="54179"/>
    <cellStyle name="40% - Accent6 2 3 12" xfId="11481"/>
    <cellStyle name="40% - Accent6 2 3 12 2" xfId="22580"/>
    <cellStyle name="40% - Accent6 2 3 12 2 2" xfId="40458"/>
    <cellStyle name="40% - Accent6 2 3 12 3" xfId="31521"/>
    <cellStyle name="40% - Accent6 2 3 12 4" xfId="48069"/>
    <cellStyle name="40% - Accent6 2 3 13" xfId="13907"/>
    <cellStyle name="40% - Accent6 2 3 13 2" xfId="24799"/>
    <cellStyle name="40% - Accent6 2 3 13 2 2" xfId="42677"/>
    <cellStyle name="40% - Accent6 2 3 13 3" xfId="33740"/>
    <cellStyle name="40% - Accent6 2 3 14" xfId="16128"/>
    <cellStyle name="40% - Accent6 2 3 14 2" xfId="27018"/>
    <cellStyle name="40% - Accent6 2 3 14 2 2" xfId="44896"/>
    <cellStyle name="40% - Accent6 2 3 14 3" xfId="35959"/>
    <cellStyle name="40% - Accent6 2 3 15" xfId="20361"/>
    <cellStyle name="40% - Accent6 2 3 15 2" xfId="38239"/>
    <cellStyle name="40% - Accent6 2 3 16" xfId="29290"/>
    <cellStyle name="40% - Accent6 2 3 17" xfId="47251"/>
    <cellStyle name="40% - Accent6 2 3 2" xfId="6199"/>
    <cellStyle name="40% - Accent6 2 3 2 2" xfId="10737"/>
    <cellStyle name="40% - Accent6 2 3 2 2 2" xfId="13165"/>
    <cellStyle name="40% - Accent6 2 3 2 2 2 2" xfId="24057"/>
    <cellStyle name="40% - Accent6 2 3 2 2 2 2 2" xfId="41935"/>
    <cellStyle name="40% - Accent6 2 3 2 2 2 3" xfId="32998"/>
    <cellStyle name="40% - Accent6 2 3 2 2 2 4" xfId="56561"/>
    <cellStyle name="40% - Accent6 2 3 2 2 3" xfId="15384"/>
    <cellStyle name="40% - Accent6 2 3 2 2 3 2" xfId="26276"/>
    <cellStyle name="40% - Accent6 2 3 2 2 3 2 2" xfId="44154"/>
    <cellStyle name="40% - Accent6 2 3 2 2 3 3" xfId="35217"/>
    <cellStyle name="40% - Accent6 2 3 2 2 4" xfId="17828"/>
    <cellStyle name="40% - Accent6 2 3 2 2 4 2" xfId="28495"/>
    <cellStyle name="40% - Accent6 2 3 2 2 4 2 2" xfId="46373"/>
    <cellStyle name="40% - Accent6 2 3 2 2 4 3" xfId="37436"/>
    <cellStyle name="40% - Accent6 2 3 2 2 5" xfId="21838"/>
    <cellStyle name="40% - Accent6 2 3 2 2 5 2" xfId="39716"/>
    <cellStyle name="40% - Accent6 2 3 2 2 6" xfId="30779"/>
    <cellStyle name="40% - Accent6 2 3 2 2 7" xfId="51227"/>
    <cellStyle name="40% - Accent6 2 3 2 3" xfId="10004"/>
    <cellStyle name="40% - Accent6 2 3 2 3 2" xfId="12432"/>
    <cellStyle name="40% - Accent6 2 3 2 3 2 2" xfId="23324"/>
    <cellStyle name="40% - Accent6 2 3 2 3 2 2 2" xfId="41202"/>
    <cellStyle name="40% - Accent6 2 3 2 3 2 3" xfId="32265"/>
    <cellStyle name="40% - Accent6 2 3 2 3 3" xfId="14651"/>
    <cellStyle name="40% - Accent6 2 3 2 3 3 2" xfId="25543"/>
    <cellStyle name="40% - Accent6 2 3 2 3 3 2 2" xfId="43421"/>
    <cellStyle name="40% - Accent6 2 3 2 3 3 3" xfId="34484"/>
    <cellStyle name="40% - Accent6 2 3 2 3 4" xfId="17095"/>
    <cellStyle name="40% - Accent6 2 3 2 3 4 2" xfId="27762"/>
    <cellStyle name="40% - Accent6 2 3 2 3 4 2 2" xfId="45640"/>
    <cellStyle name="40% - Accent6 2 3 2 3 4 3" xfId="36703"/>
    <cellStyle name="40% - Accent6 2 3 2 3 5" xfId="21105"/>
    <cellStyle name="40% - Accent6 2 3 2 3 5 2" xfId="38983"/>
    <cellStyle name="40% - Accent6 2 3 2 3 6" xfId="30046"/>
    <cellStyle name="40% - Accent6 2 3 2 3 7" xfId="54180"/>
    <cellStyle name="40% - Accent6 2 3 2 4" xfId="11482"/>
    <cellStyle name="40% - Accent6 2 3 2 4 2" xfId="22581"/>
    <cellStyle name="40% - Accent6 2 3 2 4 2 2" xfId="40459"/>
    <cellStyle name="40% - Accent6 2 3 2 4 3" xfId="31522"/>
    <cellStyle name="40% - Accent6 2 3 2 4 4" xfId="48070"/>
    <cellStyle name="40% - Accent6 2 3 2 5" xfId="13908"/>
    <cellStyle name="40% - Accent6 2 3 2 5 2" xfId="24800"/>
    <cellStyle name="40% - Accent6 2 3 2 5 2 2" xfId="42678"/>
    <cellStyle name="40% - Accent6 2 3 2 5 3" xfId="33741"/>
    <cellStyle name="40% - Accent6 2 3 2 6" xfId="16129"/>
    <cellStyle name="40% - Accent6 2 3 2 6 2" xfId="27019"/>
    <cellStyle name="40% - Accent6 2 3 2 6 2 2" xfId="44897"/>
    <cellStyle name="40% - Accent6 2 3 2 6 3" xfId="35960"/>
    <cellStyle name="40% - Accent6 2 3 2 7" xfId="20362"/>
    <cellStyle name="40% - Accent6 2 3 2 7 2" xfId="38240"/>
    <cellStyle name="40% - Accent6 2 3 2 8" xfId="29291"/>
    <cellStyle name="40% - Accent6 2 3 2 9" xfId="47252"/>
    <cellStyle name="40% - Accent6 2 3 3" xfId="6200"/>
    <cellStyle name="40% - Accent6 2 3 3 2" xfId="10738"/>
    <cellStyle name="40% - Accent6 2 3 3 2 2" xfId="13166"/>
    <cellStyle name="40% - Accent6 2 3 3 2 2 2" xfId="24058"/>
    <cellStyle name="40% - Accent6 2 3 3 2 2 2 2" xfId="41936"/>
    <cellStyle name="40% - Accent6 2 3 3 2 2 3" xfId="32999"/>
    <cellStyle name="40% - Accent6 2 3 3 2 2 4" xfId="56562"/>
    <cellStyle name="40% - Accent6 2 3 3 2 3" xfId="15385"/>
    <cellStyle name="40% - Accent6 2 3 3 2 3 2" xfId="26277"/>
    <cellStyle name="40% - Accent6 2 3 3 2 3 2 2" xfId="44155"/>
    <cellStyle name="40% - Accent6 2 3 3 2 3 3" xfId="35218"/>
    <cellStyle name="40% - Accent6 2 3 3 2 4" xfId="17829"/>
    <cellStyle name="40% - Accent6 2 3 3 2 4 2" xfId="28496"/>
    <cellStyle name="40% - Accent6 2 3 3 2 4 2 2" xfId="46374"/>
    <cellStyle name="40% - Accent6 2 3 3 2 4 3" xfId="37437"/>
    <cellStyle name="40% - Accent6 2 3 3 2 5" xfId="21839"/>
    <cellStyle name="40% - Accent6 2 3 3 2 5 2" xfId="39717"/>
    <cellStyle name="40% - Accent6 2 3 3 2 6" xfId="30780"/>
    <cellStyle name="40% - Accent6 2 3 3 2 7" xfId="51228"/>
    <cellStyle name="40% - Accent6 2 3 3 3" xfId="10005"/>
    <cellStyle name="40% - Accent6 2 3 3 3 2" xfId="12433"/>
    <cellStyle name="40% - Accent6 2 3 3 3 2 2" xfId="23325"/>
    <cellStyle name="40% - Accent6 2 3 3 3 2 2 2" xfId="41203"/>
    <cellStyle name="40% - Accent6 2 3 3 3 2 3" xfId="32266"/>
    <cellStyle name="40% - Accent6 2 3 3 3 3" xfId="14652"/>
    <cellStyle name="40% - Accent6 2 3 3 3 3 2" xfId="25544"/>
    <cellStyle name="40% - Accent6 2 3 3 3 3 2 2" xfId="43422"/>
    <cellStyle name="40% - Accent6 2 3 3 3 3 3" xfId="34485"/>
    <cellStyle name="40% - Accent6 2 3 3 3 4" xfId="17096"/>
    <cellStyle name="40% - Accent6 2 3 3 3 4 2" xfId="27763"/>
    <cellStyle name="40% - Accent6 2 3 3 3 4 2 2" xfId="45641"/>
    <cellStyle name="40% - Accent6 2 3 3 3 4 3" xfId="36704"/>
    <cellStyle name="40% - Accent6 2 3 3 3 5" xfId="21106"/>
    <cellStyle name="40% - Accent6 2 3 3 3 5 2" xfId="38984"/>
    <cellStyle name="40% - Accent6 2 3 3 3 6" xfId="30047"/>
    <cellStyle name="40% - Accent6 2 3 3 3 7" xfId="54181"/>
    <cellStyle name="40% - Accent6 2 3 3 4" xfId="11483"/>
    <cellStyle name="40% - Accent6 2 3 3 4 2" xfId="22582"/>
    <cellStyle name="40% - Accent6 2 3 3 4 2 2" xfId="40460"/>
    <cellStyle name="40% - Accent6 2 3 3 4 3" xfId="31523"/>
    <cellStyle name="40% - Accent6 2 3 3 4 4" xfId="48071"/>
    <cellStyle name="40% - Accent6 2 3 3 5" xfId="13909"/>
    <cellStyle name="40% - Accent6 2 3 3 5 2" xfId="24801"/>
    <cellStyle name="40% - Accent6 2 3 3 5 2 2" xfId="42679"/>
    <cellStyle name="40% - Accent6 2 3 3 5 3" xfId="33742"/>
    <cellStyle name="40% - Accent6 2 3 3 6" xfId="16130"/>
    <cellStyle name="40% - Accent6 2 3 3 6 2" xfId="27020"/>
    <cellStyle name="40% - Accent6 2 3 3 6 2 2" xfId="44898"/>
    <cellStyle name="40% - Accent6 2 3 3 6 3" xfId="35961"/>
    <cellStyle name="40% - Accent6 2 3 3 7" xfId="20363"/>
    <cellStyle name="40% - Accent6 2 3 3 7 2" xfId="38241"/>
    <cellStyle name="40% - Accent6 2 3 3 8" xfId="29292"/>
    <cellStyle name="40% - Accent6 2 3 3 9" xfId="47253"/>
    <cellStyle name="40% - Accent6 2 3 4" xfId="6201"/>
    <cellStyle name="40% - Accent6 2 3 4 2" xfId="10739"/>
    <cellStyle name="40% - Accent6 2 3 4 2 2" xfId="13167"/>
    <cellStyle name="40% - Accent6 2 3 4 2 2 2" xfId="24059"/>
    <cellStyle name="40% - Accent6 2 3 4 2 2 2 2" xfId="41937"/>
    <cellStyle name="40% - Accent6 2 3 4 2 2 3" xfId="33000"/>
    <cellStyle name="40% - Accent6 2 3 4 2 2 4" xfId="56563"/>
    <cellStyle name="40% - Accent6 2 3 4 2 3" xfId="15386"/>
    <cellStyle name="40% - Accent6 2 3 4 2 3 2" xfId="26278"/>
    <cellStyle name="40% - Accent6 2 3 4 2 3 2 2" xfId="44156"/>
    <cellStyle name="40% - Accent6 2 3 4 2 3 3" xfId="35219"/>
    <cellStyle name="40% - Accent6 2 3 4 2 4" xfId="17830"/>
    <cellStyle name="40% - Accent6 2 3 4 2 4 2" xfId="28497"/>
    <cellStyle name="40% - Accent6 2 3 4 2 4 2 2" xfId="46375"/>
    <cellStyle name="40% - Accent6 2 3 4 2 4 3" xfId="37438"/>
    <cellStyle name="40% - Accent6 2 3 4 2 5" xfId="21840"/>
    <cellStyle name="40% - Accent6 2 3 4 2 5 2" xfId="39718"/>
    <cellStyle name="40% - Accent6 2 3 4 2 6" xfId="30781"/>
    <cellStyle name="40% - Accent6 2 3 4 2 7" xfId="51229"/>
    <cellStyle name="40% - Accent6 2 3 4 3" xfId="10006"/>
    <cellStyle name="40% - Accent6 2 3 4 3 2" xfId="12434"/>
    <cellStyle name="40% - Accent6 2 3 4 3 2 2" xfId="23326"/>
    <cellStyle name="40% - Accent6 2 3 4 3 2 2 2" xfId="41204"/>
    <cellStyle name="40% - Accent6 2 3 4 3 2 3" xfId="32267"/>
    <cellStyle name="40% - Accent6 2 3 4 3 3" xfId="14653"/>
    <cellStyle name="40% - Accent6 2 3 4 3 3 2" xfId="25545"/>
    <cellStyle name="40% - Accent6 2 3 4 3 3 2 2" xfId="43423"/>
    <cellStyle name="40% - Accent6 2 3 4 3 3 3" xfId="34486"/>
    <cellStyle name="40% - Accent6 2 3 4 3 4" xfId="17097"/>
    <cellStyle name="40% - Accent6 2 3 4 3 4 2" xfId="27764"/>
    <cellStyle name="40% - Accent6 2 3 4 3 4 2 2" xfId="45642"/>
    <cellStyle name="40% - Accent6 2 3 4 3 4 3" xfId="36705"/>
    <cellStyle name="40% - Accent6 2 3 4 3 5" xfId="21107"/>
    <cellStyle name="40% - Accent6 2 3 4 3 5 2" xfId="38985"/>
    <cellStyle name="40% - Accent6 2 3 4 3 6" xfId="30048"/>
    <cellStyle name="40% - Accent6 2 3 4 3 7" xfId="54182"/>
    <cellStyle name="40% - Accent6 2 3 4 4" xfId="11484"/>
    <cellStyle name="40% - Accent6 2 3 4 4 2" xfId="22583"/>
    <cellStyle name="40% - Accent6 2 3 4 4 2 2" xfId="40461"/>
    <cellStyle name="40% - Accent6 2 3 4 4 3" xfId="31524"/>
    <cellStyle name="40% - Accent6 2 3 4 4 4" xfId="48072"/>
    <cellStyle name="40% - Accent6 2 3 4 5" xfId="13910"/>
    <cellStyle name="40% - Accent6 2 3 4 5 2" xfId="24802"/>
    <cellStyle name="40% - Accent6 2 3 4 5 2 2" xfId="42680"/>
    <cellStyle name="40% - Accent6 2 3 4 5 3" xfId="33743"/>
    <cellStyle name="40% - Accent6 2 3 4 6" xfId="16131"/>
    <cellStyle name="40% - Accent6 2 3 4 6 2" xfId="27021"/>
    <cellStyle name="40% - Accent6 2 3 4 6 2 2" xfId="44899"/>
    <cellStyle name="40% - Accent6 2 3 4 6 3" xfId="35962"/>
    <cellStyle name="40% - Accent6 2 3 4 7" xfId="20364"/>
    <cellStyle name="40% - Accent6 2 3 4 7 2" xfId="38242"/>
    <cellStyle name="40% - Accent6 2 3 4 8" xfId="29293"/>
    <cellStyle name="40% - Accent6 2 3 4 9" xfId="47254"/>
    <cellStyle name="40% - Accent6 2 3 5" xfId="6202"/>
    <cellStyle name="40% - Accent6 2 3 5 2" xfId="10740"/>
    <cellStyle name="40% - Accent6 2 3 5 2 2" xfId="13168"/>
    <cellStyle name="40% - Accent6 2 3 5 2 2 2" xfId="24060"/>
    <cellStyle name="40% - Accent6 2 3 5 2 2 2 2" xfId="41938"/>
    <cellStyle name="40% - Accent6 2 3 5 2 2 3" xfId="33001"/>
    <cellStyle name="40% - Accent6 2 3 5 2 2 4" xfId="56564"/>
    <cellStyle name="40% - Accent6 2 3 5 2 3" xfId="15387"/>
    <cellStyle name="40% - Accent6 2 3 5 2 3 2" xfId="26279"/>
    <cellStyle name="40% - Accent6 2 3 5 2 3 2 2" xfId="44157"/>
    <cellStyle name="40% - Accent6 2 3 5 2 3 3" xfId="35220"/>
    <cellStyle name="40% - Accent6 2 3 5 2 4" xfId="17831"/>
    <cellStyle name="40% - Accent6 2 3 5 2 4 2" xfId="28498"/>
    <cellStyle name="40% - Accent6 2 3 5 2 4 2 2" xfId="46376"/>
    <cellStyle name="40% - Accent6 2 3 5 2 4 3" xfId="37439"/>
    <cellStyle name="40% - Accent6 2 3 5 2 5" xfId="21841"/>
    <cellStyle name="40% - Accent6 2 3 5 2 5 2" xfId="39719"/>
    <cellStyle name="40% - Accent6 2 3 5 2 6" xfId="30782"/>
    <cellStyle name="40% - Accent6 2 3 5 2 7" xfId="51230"/>
    <cellStyle name="40% - Accent6 2 3 5 3" xfId="10007"/>
    <cellStyle name="40% - Accent6 2 3 5 3 2" xfId="12435"/>
    <cellStyle name="40% - Accent6 2 3 5 3 2 2" xfId="23327"/>
    <cellStyle name="40% - Accent6 2 3 5 3 2 2 2" xfId="41205"/>
    <cellStyle name="40% - Accent6 2 3 5 3 2 3" xfId="32268"/>
    <cellStyle name="40% - Accent6 2 3 5 3 3" xfId="14654"/>
    <cellStyle name="40% - Accent6 2 3 5 3 3 2" xfId="25546"/>
    <cellStyle name="40% - Accent6 2 3 5 3 3 2 2" xfId="43424"/>
    <cellStyle name="40% - Accent6 2 3 5 3 3 3" xfId="34487"/>
    <cellStyle name="40% - Accent6 2 3 5 3 4" xfId="17098"/>
    <cellStyle name="40% - Accent6 2 3 5 3 4 2" xfId="27765"/>
    <cellStyle name="40% - Accent6 2 3 5 3 4 2 2" xfId="45643"/>
    <cellStyle name="40% - Accent6 2 3 5 3 4 3" xfId="36706"/>
    <cellStyle name="40% - Accent6 2 3 5 3 5" xfId="21108"/>
    <cellStyle name="40% - Accent6 2 3 5 3 5 2" xfId="38986"/>
    <cellStyle name="40% - Accent6 2 3 5 3 6" xfId="30049"/>
    <cellStyle name="40% - Accent6 2 3 5 3 7" xfId="54183"/>
    <cellStyle name="40% - Accent6 2 3 5 4" xfId="11485"/>
    <cellStyle name="40% - Accent6 2 3 5 4 2" xfId="22584"/>
    <cellStyle name="40% - Accent6 2 3 5 4 2 2" xfId="40462"/>
    <cellStyle name="40% - Accent6 2 3 5 4 3" xfId="31525"/>
    <cellStyle name="40% - Accent6 2 3 5 4 4" xfId="48073"/>
    <cellStyle name="40% - Accent6 2 3 5 5" xfId="13911"/>
    <cellStyle name="40% - Accent6 2 3 5 5 2" xfId="24803"/>
    <cellStyle name="40% - Accent6 2 3 5 5 2 2" xfId="42681"/>
    <cellStyle name="40% - Accent6 2 3 5 5 3" xfId="33744"/>
    <cellStyle name="40% - Accent6 2 3 5 6" xfId="16132"/>
    <cellStyle name="40% - Accent6 2 3 5 6 2" xfId="27022"/>
    <cellStyle name="40% - Accent6 2 3 5 6 2 2" xfId="44900"/>
    <cellStyle name="40% - Accent6 2 3 5 6 3" xfId="35963"/>
    <cellStyle name="40% - Accent6 2 3 5 7" xfId="20365"/>
    <cellStyle name="40% - Accent6 2 3 5 7 2" xfId="38243"/>
    <cellStyle name="40% - Accent6 2 3 5 8" xfId="29294"/>
    <cellStyle name="40% - Accent6 2 3 5 9" xfId="47255"/>
    <cellStyle name="40% - Accent6 2 3 6" xfId="6203"/>
    <cellStyle name="40% - Accent6 2 3 6 2" xfId="10741"/>
    <cellStyle name="40% - Accent6 2 3 6 2 2" xfId="13169"/>
    <cellStyle name="40% - Accent6 2 3 6 2 2 2" xfId="24061"/>
    <cellStyle name="40% - Accent6 2 3 6 2 2 2 2" xfId="41939"/>
    <cellStyle name="40% - Accent6 2 3 6 2 2 3" xfId="33002"/>
    <cellStyle name="40% - Accent6 2 3 6 2 2 4" xfId="56565"/>
    <cellStyle name="40% - Accent6 2 3 6 2 3" xfId="15388"/>
    <cellStyle name="40% - Accent6 2 3 6 2 3 2" xfId="26280"/>
    <cellStyle name="40% - Accent6 2 3 6 2 3 2 2" xfId="44158"/>
    <cellStyle name="40% - Accent6 2 3 6 2 3 3" xfId="35221"/>
    <cellStyle name="40% - Accent6 2 3 6 2 4" xfId="17832"/>
    <cellStyle name="40% - Accent6 2 3 6 2 4 2" xfId="28499"/>
    <cellStyle name="40% - Accent6 2 3 6 2 4 2 2" xfId="46377"/>
    <cellStyle name="40% - Accent6 2 3 6 2 4 3" xfId="37440"/>
    <cellStyle name="40% - Accent6 2 3 6 2 5" xfId="21842"/>
    <cellStyle name="40% - Accent6 2 3 6 2 5 2" xfId="39720"/>
    <cellStyle name="40% - Accent6 2 3 6 2 6" xfId="30783"/>
    <cellStyle name="40% - Accent6 2 3 6 2 7" xfId="51231"/>
    <cellStyle name="40% - Accent6 2 3 6 3" xfId="10008"/>
    <cellStyle name="40% - Accent6 2 3 6 3 2" xfId="12436"/>
    <cellStyle name="40% - Accent6 2 3 6 3 2 2" xfId="23328"/>
    <cellStyle name="40% - Accent6 2 3 6 3 2 2 2" xfId="41206"/>
    <cellStyle name="40% - Accent6 2 3 6 3 2 3" xfId="32269"/>
    <cellStyle name="40% - Accent6 2 3 6 3 3" xfId="14655"/>
    <cellStyle name="40% - Accent6 2 3 6 3 3 2" xfId="25547"/>
    <cellStyle name="40% - Accent6 2 3 6 3 3 2 2" xfId="43425"/>
    <cellStyle name="40% - Accent6 2 3 6 3 3 3" xfId="34488"/>
    <cellStyle name="40% - Accent6 2 3 6 3 4" xfId="17099"/>
    <cellStyle name="40% - Accent6 2 3 6 3 4 2" xfId="27766"/>
    <cellStyle name="40% - Accent6 2 3 6 3 4 2 2" xfId="45644"/>
    <cellStyle name="40% - Accent6 2 3 6 3 4 3" xfId="36707"/>
    <cellStyle name="40% - Accent6 2 3 6 3 5" xfId="21109"/>
    <cellStyle name="40% - Accent6 2 3 6 3 5 2" xfId="38987"/>
    <cellStyle name="40% - Accent6 2 3 6 3 6" xfId="30050"/>
    <cellStyle name="40% - Accent6 2 3 6 3 7" xfId="54184"/>
    <cellStyle name="40% - Accent6 2 3 6 4" xfId="11486"/>
    <cellStyle name="40% - Accent6 2 3 6 4 2" xfId="22585"/>
    <cellStyle name="40% - Accent6 2 3 6 4 2 2" xfId="40463"/>
    <cellStyle name="40% - Accent6 2 3 6 4 3" xfId="31526"/>
    <cellStyle name="40% - Accent6 2 3 6 4 4" xfId="48074"/>
    <cellStyle name="40% - Accent6 2 3 6 5" xfId="13912"/>
    <cellStyle name="40% - Accent6 2 3 6 5 2" xfId="24804"/>
    <cellStyle name="40% - Accent6 2 3 6 5 2 2" xfId="42682"/>
    <cellStyle name="40% - Accent6 2 3 6 5 3" xfId="33745"/>
    <cellStyle name="40% - Accent6 2 3 6 6" xfId="16133"/>
    <cellStyle name="40% - Accent6 2 3 6 6 2" xfId="27023"/>
    <cellStyle name="40% - Accent6 2 3 6 6 2 2" xfId="44901"/>
    <cellStyle name="40% - Accent6 2 3 6 6 3" xfId="35964"/>
    <cellStyle name="40% - Accent6 2 3 6 7" xfId="20366"/>
    <cellStyle name="40% - Accent6 2 3 6 7 2" xfId="38244"/>
    <cellStyle name="40% - Accent6 2 3 6 8" xfId="29295"/>
    <cellStyle name="40% - Accent6 2 3 6 9" xfId="47256"/>
    <cellStyle name="40% - Accent6 2 3 7" xfId="6204"/>
    <cellStyle name="40% - Accent6 2 3 7 2" xfId="10742"/>
    <cellStyle name="40% - Accent6 2 3 7 2 2" xfId="13170"/>
    <cellStyle name="40% - Accent6 2 3 7 2 2 2" xfId="24062"/>
    <cellStyle name="40% - Accent6 2 3 7 2 2 2 2" xfId="41940"/>
    <cellStyle name="40% - Accent6 2 3 7 2 2 3" xfId="33003"/>
    <cellStyle name="40% - Accent6 2 3 7 2 2 4" xfId="56566"/>
    <cellStyle name="40% - Accent6 2 3 7 2 3" xfId="15389"/>
    <cellStyle name="40% - Accent6 2 3 7 2 3 2" xfId="26281"/>
    <cellStyle name="40% - Accent6 2 3 7 2 3 2 2" xfId="44159"/>
    <cellStyle name="40% - Accent6 2 3 7 2 3 3" xfId="35222"/>
    <cellStyle name="40% - Accent6 2 3 7 2 4" xfId="17833"/>
    <cellStyle name="40% - Accent6 2 3 7 2 4 2" xfId="28500"/>
    <cellStyle name="40% - Accent6 2 3 7 2 4 2 2" xfId="46378"/>
    <cellStyle name="40% - Accent6 2 3 7 2 4 3" xfId="37441"/>
    <cellStyle name="40% - Accent6 2 3 7 2 5" xfId="21843"/>
    <cellStyle name="40% - Accent6 2 3 7 2 5 2" xfId="39721"/>
    <cellStyle name="40% - Accent6 2 3 7 2 6" xfId="30784"/>
    <cellStyle name="40% - Accent6 2 3 7 2 7" xfId="51232"/>
    <cellStyle name="40% - Accent6 2 3 7 3" xfId="10009"/>
    <cellStyle name="40% - Accent6 2 3 7 3 2" xfId="12437"/>
    <cellStyle name="40% - Accent6 2 3 7 3 2 2" xfId="23329"/>
    <cellStyle name="40% - Accent6 2 3 7 3 2 2 2" xfId="41207"/>
    <cellStyle name="40% - Accent6 2 3 7 3 2 3" xfId="32270"/>
    <cellStyle name="40% - Accent6 2 3 7 3 3" xfId="14656"/>
    <cellStyle name="40% - Accent6 2 3 7 3 3 2" xfId="25548"/>
    <cellStyle name="40% - Accent6 2 3 7 3 3 2 2" xfId="43426"/>
    <cellStyle name="40% - Accent6 2 3 7 3 3 3" xfId="34489"/>
    <cellStyle name="40% - Accent6 2 3 7 3 4" xfId="17100"/>
    <cellStyle name="40% - Accent6 2 3 7 3 4 2" xfId="27767"/>
    <cellStyle name="40% - Accent6 2 3 7 3 4 2 2" xfId="45645"/>
    <cellStyle name="40% - Accent6 2 3 7 3 4 3" xfId="36708"/>
    <cellStyle name="40% - Accent6 2 3 7 3 5" xfId="21110"/>
    <cellStyle name="40% - Accent6 2 3 7 3 5 2" xfId="38988"/>
    <cellStyle name="40% - Accent6 2 3 7 3 6" xfId="30051"/>
    <cellStyle name="40% - Accent6 2 3 7 3 7" xfId="54185"/>
    <cellStyle name="40% - Accent6 2 3 7 4" xfId="11487"/>
    <cellStyle name="40% - Accent6 2 3 7 4 2" xfId="22586"/>
    <cellStyle name="40% - Accent6 2 3 7 4 2 2" xfId="40464"/>
    <cellStyle name="40% - Accent6 2 3 7 4 3" xfId="31527"/>
    <cellStyle name="40% - Accent6 2 3 7 4 4" xfId="48075"/>
    <cellStyle name="40% - Accent6 2 3 7 5" xfId="13913"/>
    <cellStyle name="40% - Accent6 2 3 7 5 2" xfId="24805"/>
    <cellStyle name="40% - Accent6 2 3 7 5 2 2" xfId="42683"/>
    <cellStyle name="40% - Accent6 2 3 7 5 3" xfId="33746"/>
    <cellStyle name="40% - Accent6 2 3 7 6" xfId="16134"/>
    <cellStyle name="40% - Accent6 2 3 7 6 2" xfId="27024"/>
    <cellStyle name="40% - Accent6 2 3 7 6 2 2" xfId="44902"/>
    <cellStyle name="40% - Accent6 2 3 7 6 3" xfId="35965"/>
    <cellStyle name="40% - Accent6 2 3 7 7" xfId="20367"/>
    <cellStyle name="40% - Accent6 2 3 7 7 2" xfId="38245"/>
    <cellStyle name="40% - Accent6 2 3 7 8" xfId="29296"/>
    <cellStyle name="40% - Accent6 2 3 7 9" xfId="47257"/>
    <cellStyle name="40% - Accent6 2 3 8" xfId="6205"/>
    <cellStyle name="40% - Accent6 2 3 8 2" xfId="10743"/>
    <cellStyle name="40% - Accent6 2 3 8 2 2" xfId="13171"/>
    <cellStyle name="40% - Accent6 2 3 8 2 2 2" xfId="24063"/>
    <cellStyle name="40% - Accent6 2 3 8 2 2 2 2" xfId="41941"/>
    <cellStyle name="40% - Accent6 2 3 8 2 2 3" xfId="33004"/>
    <cellStyle name="40% - Accent6 2 3 8 2 2 4" xfId="56567"/>
    <cellStyle name="40% - Accent6 2 3 8 2 3" xfId="15390"/>
    <cellStyle name="40% - Accent6 2 3 8 2 3 2" xfId="26282"/>
    <cellStyle name="40% - Accent6 2 3 8 2 3 2 2" xfId="44160"/>
    <cellStyle name="40% - Accent6 2 3 8 2 3 3" xfId="35223"/>
    <cellStyle name="40% - Accent6 2 3 8 2 4" xfId="17834"/>
    <cellStyle name="40% - Accent6 2 3 8 2 4 2" xfId="28501"/>
    <cellStyle name="40% - Accent6 2 3 8 2 4 2 2" xfId="46379"/>
    <cellStyle name="40% - Accent6 2 3 8 2 4 3" xfId="37442"/>
    <cellStyle name="40% - Accent6 2 3 8 2 5" xfId="21844"/>
    <cellStyle name="40% - Accent6 2 3 8 2 5 2" xfId="39722"/>
    <cellStyle name="40% - Accent6 2 3 8 2 6" xfId="30785"/>
    <cellStyle name="40% - Accent6 2 3 8 2 7" xfId="51233"/>
    <cellStyle name="40% - Accent6 2 3 8 3" xfId="10010"/>
    <cellStyle name="40% - Accent6 2 3 8 3 2" xfId="12438"/>
    <cellStyle name="40% - Accent6 2 3 8 3 2 2" xfId="23330"/>
    <cellStyle name="40% - Accent6 2 3 8 3 2 2 2" xfId="41208"/>
    <cellStyle name="40% - Accent6 2 3 8 3 2 3" xfId="32271"/>
    <cellStyle name="40% - Accent6 2 3 8 3 3" xfId="14657"/>
    <cellStyle name="40% - Accent6 2 3 8 3 3 2" xfId="25549"/>
    <cellStyle name="40% - Accent6 2 3 8 3 3 2 2" xfId="43427"/>
    <cellStyle name="40% - Accent6 2 3 8 3 3 3" xfId="34490"/>
    <cellStyle name="40% - Accent6 2 3 8 3 4" xfId="17101"/>
    <cellStyle name="40% - Accent6 2 3 8 3 4 2" xfId="27768"/>
    <cellStyle name="40% - Accent6 2 3 8 3 4 2 2" xfId="45646"/>
    <cellStyle name="40% - Accent6 2 3 8 3 4 3" xfId="36709"/>
    <cellStyle name="40% - Accent6 2 3 8 3 5" xfId="21111"/>
    <cellStyle name="40% - Accent6 2 3 8 3 5 2" xfId="38989"/>
    <cellStyle name="40% - Accent6 2 3 8 3 6" xfId="30052"/>
    <cellStyle name="40% - Accent6 2 3 8 3 7" xfId="54186"/>
    <cellStyle name="40% - Accent6 2 3 8 4" xfId="11488"/>
    <cellStyle name="40% - Accent6 2 3 8 4 2" xfId="22587"/>
    <cellStyle name="40% - Accent6 2 3 8 4 2 2" xfId="40465"/>
    <cellStyle name="40% - Accent6 2 3 8 4 3" xfId="31528"/>
    <cellStyle name="40% - Accent6 2 3 8 4 4" xfId="48076"/>
    <cellStyle name="40% - Accent6 2 3 8 5" xfId="13914"/>
    <cellStyle name="40% - Accent6 2 3 8 5 2" xfId="24806"/>
    <cellStyle name="40% - Accent6 2 3 8 5 2 2" xfId="42684"/>
    <cellStyle name="40% - Accent6 2 3 8 5 3" xfId="33747"/>
    <cellStyle name="40% - Accent6 2 3 8 6" xfId="16135"/>
    <cellStyle name="40% - Accent6 2 3 8 6 2" xfId="27025"/>
    <cellStyle name="40% - Accent6 2 3 8 6 2 2" xfId="44903"/>
    <cellStyle name="40% - Accent6 2 3 8 6 3" xfId="35966"/>
    <cellStyle name="40% - Accent6 2 3 8 7" xfId="20368"/>
    <cellStyle name="40% - Accent6 2 3 8 7 2" xfId="38246"/>
    <cellStyle name="40% - Accent6 2 3 8 8" xfId="29297"/>
    <cellStyle name="40% - Accent6 2 3 8 9" xfId="47258"/>
    <cellStyle name="40% - Accent6 2 3 9" xfId="6206"/>
    <cellStyle name="40% - Accent6 2 3 9 2" xfId="10744"/>
    <cellStyle name="40% - Accent6 2 3 9 2 2" xfId="13172"/>
    <cellStyle name="40% - Accent6 2 3 9 2 2 2" xfId="24064"/>
    <cellStyle name="40% - Accent6 2 3 9 2 2 2 2" xfId="41942"/>
    <cellStyle name="40% - Accent6 2 3 9 2 2 3" xfId="33005"/>
    <cellStyle name="40% - Accent6 2 3 9 2 2 4" xfId="56568"/>
    <cellStyle name="40% - Accent6 2 3 9 2 3" xfId="15391"/>
    <cellStyle name="40% - Accent6 2 3 9 2 3 2" xfId="26283"/>
    <cellStyle name="40% - Accent6 2 3 9 2 3 2 2" xfId="44161"/>
    <cellStyle name="40% - Accent6 2 3 9 2 3 3" xfId="35224"/>
    <cellStyle name="40% - Accent6 2 3 9 2 4" xfId="17835"/>
    <cellStyle name="40% - Accent6 2 3 9 2 4 2" xfId="28502"/>
    <cellStyle name="40% - Accent6 2 3 9 2 4 2 2" xfId="46380"/>
    <cellStyle name="40% - Accent6 2 3 9 2 4 3" xfId="37443"/>
    <cellStyle name="40% - Accent6 2 3 9 2 5" xfId="21845"/>
    <cellStyle name="40% - Accent6 2 3 9 2 5 2" xfId="39723"/>
    <cellStyle name="40% - Accent6 2 3 9 2 6" xfId="30786"/>
    <cellStyle name="40% - Accent6 2 3 9 2 7" xfId="51234"/>
    <cellStyle name="40% - Accent6 2 3 9 3" xfId="10011"/>
    <cellStyle name="40% - Accent6 2 3 9 3 2" xfId="12439"/>
    <cellStyle name="40% - Accent6 2 3 9 3 2 2" xfId="23331"/>
    <cellStyle name="40% - Accent6 2 3 9 3 2 2 2" xfId="41209"/>
    <cellStyle name="40% - Accent6 2 3 9 3 2 3" xfId="32272"/>
    <cellStyle name="40% - Accent6 2 3 9 3 3" xfId="14658"/>
    <cellStyle name="40% - Accent6 2 3 9 3 3 2" xfId="25550"/>
    <cellStyle name="40% - Accent6 2 3 9 3 3 2 2" xfId="43428"/>
    <cellStyle name="40% - Accent6 2 3 9 3 3 3" xfId="34491"/>
    <cellStyle name="40% - Accent6 2 3 9 3 4" xfId="17102"/>
    <cellStyle name="40% - Accent6 2 3 9 3 4 2" xfId="27769"/>
    <cellStyle name="40% - Accent6 2 3 9 3 4 2 2" xfId="45647"/>
    <cellStyle name="40% - Accent6 2 3 9 3 4 3" xfId="36710"/>
    <cellStyle name="40% - Accent6 2 3 9 3 5" xfId="21112"/>
    <cellStyle name="40% - Accent6 2 3 9 3 5 2" xfId="38990"/>
    <cellStyle name="40% - Accent6 2 3 9 3 6" xfId="30053"/>
    <cellStyle name="40% - Accent6 2 3 9 3 7" xfId="54187"/>
    <cellStyle name="40% - Accent6 2 3 9 4" xfId="11489"/>
    <cellStyle name="40% - Accent6 2 3 9 4 2" xfId="22588"/>
    <cellStyle name="40% - Accent6 2 3 9 4 2 2" xfId="40466"/>
    <cellStyle name="40% - Accent6 2 3 9 4 3" xfId="31529"/>
    <cellStyle name="40% - Accent6 2 3 9 4 4" xfId="48077"/>
    <cellStyle name="40% - Accent6 2 3 9 5" xfId="13915"/>
    <cellStyle name="40% - Accent6 2 3 9 5 2" xfId="24807"/>
    <cellStyle name="40% - Accent6 2 3 9 5 2 2" xfId="42685"/>
    <cellStyle name="40% - Accent6 2 3 9 5 3" xfId="33748"/>
    <cellStyle name="40% - Accent6 2 3 9 6" xfId="16136"/>
    <cellStyle name="40% - Accent6 2 3 9 6 2" xfId="27026"/>
    <cellStyle name="40% - Accent6 2 3 9 6 2 2" xfId="44904"/>
    <cellStyle name="40% - Accent6 2 3 9 6 3" xfId="35967"/>
    <cellStyle name="40% - Accent6 2 3 9 7" xfId="20369"/>
    <cellStyle name="40% - Accent6 2 3 9 7 2" xfId="38247"/>
    <cellStyle name="40% - Accent6 2 3 9 8" xfId="29298"/>
    <cellStyle name="40% - Accent6 2 3 9 9" xfId="47259"/>
    <cellStyle name="40% - Accent6 2 4" xfId="6207"/>
    <cellStyle name="40% - Accent6 2 4 10" xfId="10745"/>
    <cellStyle name="40% - Accent6 2 4 10 2" xfId="13173"/>
    <cellStyle name="40% - Accent6 2 4 10 2 2" xfId="24065"/>
    <cellStyle name="40% - Accent6 2 4 10 2 2 2" xfId="41943"/>
    <cellStyle name="40% - Accent6 2 4 10 2 3" xfId="33006"/>
    <cellStyle name="40% - Accent6 2 4 10 2 4" xfId="56569"/>
    <cellStyle name="40% - Accent6 2 4 10 3" xfId="15392"/>
    <cellStyle name="40% - Accent6 2 4 10 3 2" xfId="26284"/>
    <cellStyle name="40% - Accent6 2 4 10 3 2 2" xfId="44162"/>
    <cellStyle name="40% - Accent6 2 4 10 3 3" xfId="35225"/>
    <cellStyle name="40% - Accent6 2 4 10 4" xfId="17836"/>
    <cellStyle name="40% - Accent6 2 4 10 4 2" xfId="28503"/>
    <cellStyle name="40% - Accent6 2 4 10 4 2 2" xfId="46381"/>
    <cellStyle name="40% - Accent6 2 4 10 4 3" xfId="37444"/>
    <cellStyle name="40% - Accent6 2 4 10 5" xfId="21846"/>
    <cellStyle name="40% - Accent6 2 4 10 5 2" xfId="39724"/>
    <cellStyle name="40% - Accent6 2 4 10 6" xfId="30787"/>
    <cellStyle name="40% - Accent6 2 4 10 7" xfId="51235"/>
    <cellStyle name="40% - Accent6 2 4 11" xfId="10012"/>
    <cellStyle name="40% - Accent6 2 4 11 2" xfId="12440"/>
    <cellStyle name="40% - Accent6 2 4 11 2 2" xfId="23332"/>
    <cellStyle name="40% - Accent6 2 4 11 2 2 2" xfId="41210"/>
    <cellStyle name="40% - Accent6 2 4 11 2 3" xfId="32273"/>
    <cellStyle name="40% - Accent6 2 4 11 3" xfId="14659"/>
    <cellStyle name="40% - Accent6 2 4 11 3 2" xfId="25551"/>
    <cellStyle name="40% - Accent6 2 4 11 3 2 2" xfId="43429"/>
    <cellStyle name="40% - Accent6 2 4 11 3 3" xfId="34492"/>
    <cellStyle name="40% - Accent6 2 4 11 4" xfId="17103"/>
    <cellStyle name="40% - Accent6 2 4 11 4 2" xfId="27770"/>
    <cellStyle name="40% - Accent6 2 4 11 4 2 2" xfId="45648"/>
    <cellStyle name="40% - Accent6 2 4 11 4 3" xfId="36711"/>
    <cellStyle name="40% - Accent6 2 4 11 5" xfId="21113"/>
    <cellStyle name="40% - Accent6 2 4 11 5 2" xfId="38991"/>
    <cellStyle name="40% - Accent6 2 4 11 6" xfId="30054"/>
    <cellStyle name="40% - Accent6 2 4 11 7" xfId="54188"/>
    <cellStyle name="40% - Accent6 2 4 12" xfId="11490"/>
    <cellStyle name="40% - Accent6 2 4 12 2" xfId="22589"/>
    <cellStyle name="40% - Accent6 2 4 12 2 2" xfId="40467"/>
    <cellStyle name="40% - Accent6 2 4 12 3" xfId="31530"/>
    <cellStyle name="40% - Accent6 2 4 12 4" xfId="48078"/>
    <cellStyle name="40% - Accent6 2 4 13" xfId="13916"/>
    <cellStyle name="40% - Accent6 2 4 13 2" xfId="24808"/>
    <cellStyle name="40% - Accent6 2 4 13 2 2" xfId="42686"/>
    <cellStyle name="40% - Accent6 2 4 13 3" xfId="33749"/>
    <cellStyle name="40% - Accent6 2 4 14" xfId="16137"/>
    <cellStyle name="40% - Accent6 2 4 14 2" xfId="27027"/>
    <cellStyle name="40% - Accent6 2 4 14 2 2" xfId="44905"/>
    <cellStyle name="40% - Accent6 2 4 14 3" xfId="35968"/>
    <cellStyle name="40% - Accent6 2 4 15" xfId="20370"/>
    <cellStyle name="40% - Accent6 2 4 15 2" xfId="38248"/>
    <cellStyle name="40% - Accent6 2 4 16" xfId="29299"/>
    <cellStyle name="40% - Accent6 2 4 17" xfId="47260"/>
    <cellStyle name="40% - Accent6 2 4 2" xfId="6208"/>
    <cellStyle name="40% - Accent6 2 4 2 2" xfId="10746"/>
    <cellStyle name="40% - Accent6 2 4 2 2 2" xfId="13174"/>
    <cellStyle name="40% - Accent6 2 4 2 2 2 2" xfId="24066"/>
    <cellStyle name="40% - Accent6 2 4 2 2 2 2 2" xfId="41944"/>
    <cellStyle name="40% - Accent6 2 4 2 2 2 3" xfId="33007"/>
    <cellStyle name="40% - Accent6 2 4 2 2 2 4" xfId="56570"/>
    <cellStyle name="40% - Accent6 2 4 2 2 3" xfId="15393"/>
    <cellStyle name="40% - Accent6 2 4 2 2 3 2" xfId="26285"/>
    <cellStyle name="40% - Accent6 2 4 2 2 3 2 2" xfId="44163"/>
    <cellStyle name="40% - Accent6 2 4 2 2 3 3" xfId="35226"/>
    <cellStyle name="40% - Accent6 2 4 2 2 4" xfId="17837"/>
    <cellStyle name="40% - Accent6 2 4 2 2 4 2" xfId="28504"/>
    <cellStyle name="40% - Accent6 2 4 2 2 4 2 2" xfId="46382"/>
    <cellStyle name="40% - Accent6 2 4 2 2 4 3" xfId="37445"/>
    <cellStyle name="40% - Accent6 2 4 2 2 5" xfId="21847"/>
    <cellStyle name="40% - Accent6 2 4 2 2 5 2" xfId="39725"/>
    <cellStyle name="40% - Accent6 2 4 2 2 6" xfId="30788"/>
    <cellStyle name="40% - Accent6 2 4 2 2 7" xfId="51236"/>
    <cellStyle name="40% - Accent6 2 4 2 3" xfId="10013"/>
    <cellStyle name="40% - Accent6 2 4 2 3 2" xfId="12441"/>
    <cellStyle name="40% - Accent6 2 4 2 3 2 2" xfId="23333"/>
    <cellStyle name="40% - Accent6 2 4 2 3 2 2 2" xfId="41211"/>
    <cellStyle name="40% - Accent6 2 4 2 3 2 3" xfId="32274"/>
    <cellStyle name="40% - Accent6 2 4 2 3 3" xfId="14660"/>
    <cellStyle name="40% - Accent6 2 4 2 3 3 2" xfId="25552"/>
    <cellStyle name="40% - Accent6 2 4 2 3 3 2 2" xfId="43430"/>
    <cellStyle name="40% - Accent6 2 4 2 3 3 3" xfId="34493"/>
    <cellStyle name="40% - Accent6 2 4 2 3 4" xfId="17104"/>
    <cellStyle name="40% - Accent6 2 4 2 3 4 2" xfId="27771"/>
    <cellStyle name="40% - Accent6 2 4 2 3 4 2 2" xfId="45649"/>
    <cellStyle name="40% - Accent6 2 4 2 3 4 3" xfId="36712"/>
    <cellStyle name="40% - Accent6 2 4 2 3 5" xfId="21114"/>
    <cellStyle name="40% - Accent6 2 4 2 3 5 2" xfId="38992"/>
    <cellStyle name="40% - Accent6 2 4 2 3 6" xfId="30055"/>
    <cellStyle name="40% - Accent6 2 4 2 3 7" xfId="54189"/>
    <cellStyle name="40% - Accent6 2 4 2 4" xfId="11491"/>
    <cellStyle name="40% - Accent6 2 4 2 4 2" xfId="22590"/>
    <cellStyle name="40% - Accent6 2 4 2 4 2 2" xfId="40468"/>
    <cellStyle name="40% - Accent6 2 4 2 4 3" xfId="31531"/>
    <cellStyle name="40% - Accent6 2 4 2 4 4" xfId="48079"/>
    <cellStyle name="40% - Accent6 2 4 2 5" xfId="13917"/>
    <cellStyle name="40% - Accent6 2 4 2 5 2" xfId="24809"/>
    <cellStyle name="40% - Accent6 2 4 2 5 2 2" xfId="42687"/>
    <cellStyle name="40% - Accent6 2 4 2 5 3" xfId="33750"/>
    <cellStyle name="40% - Accent6 2 4 2 6" xfId="16138"/>
    <cellStyle name="40% - Accent6 2 4 2 6 2" xfId="27028"/>
    <cellStyle name="40% - Accent6 2 4 2 6 2 2" xfId="44906"/>
    <cellStyle name="40% - Accent6 2 4 2 6 3" xfId="35969"/>
    <cellStyle name="40% - Accent6 2 4 2 7" xfId="20371"/>
    <cellStyle name="40% - Accent6 2 4 2 7 2" xfId="38249"/>
    <cellStyle name="40% - Accent6 2 4 2 8" xfId="29300"/>
    <cellStyle name="40% - Accent6 2 4 2 9" xfId="47261"/>
    <cellStyle name="40% - Accent6 2 4 3" xfId="6209"/>
    <cellStyle name="40% - Accent6 2 4 3 2" xfId="10747"/>
    <cellStyle name="40% - Accent6 2 4 3 2 2" xfId="13175"/>
    <cellStyle name="40% - Accent6 2 4 3 2 2 2" xfId="24067"/>
    <cellStyle name="40% - Accent6 2 4 3 2 2 2 2" xfId="41945"/>
    <cellStyle name="40% - Accent6 2 4 3 2 2 3" xfId="33008"/>
    <cellStyle name="40% - Accent6 2 4 3 2 2 4" xfId="56571"/>
    <cellStyle name="40% - Accent6 2 4 3 2 3" xfId="15394"/>
    <cellStyle name="40% - Accent6 2 4 3 2 3 2" xfId="26286"/>
    <cellStyle name="40% - Accent6 2 4 3 2 3 2 2" xfId="44164"/>
    <cellStyle name="40% - Accent6 2 4 3 2 3 3" xfId="35227"/>
    <cellStyle name="40% - Accent6 2 4 3 2 4" xfId="17838"/>
    <cellStyle name="40% - Accent6 2 4 3 2 4 2" xfId="28505"/>
    <cellStyle name="40% - Accent6 2 4 3 2 4 2 2" xfId="46383"/>
    <cellStyle name="40% - Accent6 2 4 3 2 4 3" xfId="37446"/>
    <cellStyle name="40% - Accent6 2 4 3 2 5" xfId="21848"/>
    <cellStyle name="40% - Accent6 2 4 3 2 5 2" xfId="39726"/>
    <cellStyle name="40% - Accent6 2 4 3 2 6" xfId="30789"/>
    <cellStyle name="40% - Accent6 2 4 3 2 7" xfId="51237"/>
    <cellStyle name="40% - Accent6 2 4 3 3" xfId="10014"/>
    <cellStyle name="40% - Accent6 2 4 3 3 2" xfId="12442"/>
    <cellStyle name="40% - Accent6 2 4 3 3 2 2" xfId="23334"/>
    <cellStyle name="40% - Accent6 2 4 3 3 2 2 2" xfId="41212"/>
    <cellStyle name="40% - Accent6 2 4 3 3 2 3" xfId="32275"/>
    <cellStyle name="40% - Accent6 2 4 3 3 3" xfId="14661"/>
    <cellStyle name="40% - Accent6 2 4 3 3 3 2" xfId="25553"/>
    <cellStyle name="40% - Accent6 2 4 3 3 3 2 2" xfId="43431"/>
    <cellStyle name="40% - Accent6 2 4 3 3 3 3" xfId="34494"/>
    <cellStyle name="40% - Accent6 2 4 3 3 4" xfId="17105"/>
    <cellStyle name="40% - Accent6 2 4 3 3 4 2" xfId="27772"/>
    <cellStyle name="40% - Accent6 2 4 3 3 4 2 2" xfId="45650"/>
    <cellStyle name="40% - Accent6 2 4 3 3 4 3" xfId="36713"/>
    <cellStyle name="40% - Accent6 2 4 3 3 5" xfId="21115"/>
    <cellStyle name="40% - Accent6 2 4 3 3 5 2" xfId="38993"/>
    <cellStyle name="40% - Accent6 2 4 3 3 6" xfId="30056"/>
    <cellStyle name="40% - Accent6 2 4 3 3 7" xfId="54190"/>
    <cellStyle name="40% - Accent6 2 4 3 4" xfId="11492"/>
    <cellStyle name="40% - Accent6 2 4 3 4 2" xfId="22591"/>
    <cellStyle name="40% - Accent6 2 4 3 4 2 2" xfId="40469"/>
    <cellStyle name="40% - Accent6 2 4 3 4 3" xfId="31532"/>
    <cellStyle name="40% - Accent6 2 4 3 4 4" xfId="48080"/>
    <cellStyle name="40% - Accent6 2 4 3 5" xfId="13918"/>
    <cellStyle name="40% - Accent6 2 4 3 5 2" xfId="24810"/>
    <cellStyle name="40% - Accent6 2 4 3 5 2 2" xfId="42688"/>
    <cellStyle name="40% - Accent6 2 4 3 5 3" xfId="33751"/>
    <cellStyle name="40% - Accent6 2 4 3 6" xfId="16139"/>
    <cellStyle name="40% - Accent6 2 4 3 6 2" xfId="27029"/>
    <cellStyle name="40% - Accent6 2 4 3 6 2 2" xfId="44907"/>
    <cellStyle name="40% - Accent6 2 4 3 6 3" xfId="35970"/>
    <cellStyle name="40% - Accent6 2 4 3 7" xfId="20372"/>
    <cellStyle name="40% - Accent6 2 4 3 7 2" xfId="38250"/>
    <cellStyle name="40% - Accent6 2 4 3 8" xfId="29301"/>
    <cellStyle name="40% - Accent6 2 4 3 9" xfId="47262"/>
    <cellStyle name="40% - Accent6 2 4 4" xfId="6210"/>
    <cellStyle name="40% - Accent6 2 4 4 2" xfId="10748"/>
    <cellStyle name="40% - Accent6 2 4 4 2 2" xfId="13176"/>
    <cellStyle name="40% - Accent6 2 4 4 2 2 2" xfId="24068"/>
    <cellStyle name="40% - Accent6 2 4 4 2 2 2 2" xfId="41946"/>
    <cellStyle name="40% - Accent6 2 4 4 2 2 3" xfId="33009"/>
    <cellStyle name="40% - Accent6 2 4 4 2 2 4" xfId="56572"/>
    <cellStyle name="40% - Accent6 2 4 4 2 3" xfId="15395"/>
    <cellStyle name="40% - Accent6 2 4 4 2 3 2" xfId="26287"/>
    <cellStyle name="40% - Accent6 2 4 4 2 3 2 2" xfId="44165"/>
    <cellStyle name="40% - Accent6 2 4 4 2 3 3" xfId="35228"/>
    <cellStyle name="40% - Accent6 2 4 4 2 4" xfId="17839"/>
    <cellStyle name="40% - Accent6 2 4 4 2 4 2" xfId="28506"/>
    <cellStyle name="40% - Accent6 2 4 4 2 4 2 2" xfId="46384"/>
    <cellStyle name="40% - Accent6 2 4 4 2 4 3" xfId="37447"/>
    <cellStyle name="40% - Accent6 2 4 4 2 5" xfId="21849"/>
    <cellStyle name="40% - Accent6 2 4 4 2 5 2" xfId="39727"/>
    <cellStyle name="40% - Accent6 2 4 4 2 6" xfId="30790"/>
    <cellStyle name="40% - Accent6 2 4 4 2 7" xfId="51238"/>
    <cellStyle name="40% - Accent6 2 4 4 3" xfId="10015"/>
    <cellStyle name="40% - Accent6 2 4 4 3 2" xfId="12443"/>
    <cellStyle name="40% - Accent6 2 4 4 3 2 2" xfId="23335"/>
    <cellStyle name="40% - Accent6 2 4 4 3 2 2 2" xfId="41213"/>
    <cellStyle name="40% - Accent6 2 4 4 3 2 3" xfId="32276"/>
    <cellStyle name="40% - Accent6 2 4 4 3 3" xfId="14662"/>
    <cellStyle name="40% - Accent6 2 4 4 3 3 2" xfId="25554"/>
    <cellStyle name="40% - Accent6 2 4 4 3 3 2 2" xfId="43432"/>
    <cellStyle name="40% - Accent6 2 4 4 3 3 3" xfId="34495"/>
    <cellStyle name="40% - Accent6 2 4 4 3 4" xfId="17106"/>
    <cellStyle name="40% - Accent6 2 4 4 3 4 2" xfId="27773"/>
    <cellStyle name="40% - Accent6 2 4 4 3 4 2 2" xfId="45651"/>
    <cellStyle name="40% - Accent6 2 4 4 3 4 3" xfId="36714"/>
    <cellStyle name="40% - Accent6 2 4 4 3 5" xfId="21116"/>
    <cellStyle name="40% - Accent6 2 4 4 3 5 2" xfId="38994"/>
    <cellStyle name="40% - Accent6 2 4 4 3 6" xfId="30057"/>
    <cellStyle name="40% - Accent6 2 4 4 3 7" xfId="54191"/>
    <cellStyle name="40% - Accent6 2 4 4 4" xfId="11493"/>
    <cellStyle name="40% - Accent6 2 4 4 4 2" xfId="22592"/>
    <cellStyle name="40% - Accent6 2 4 4 4 2 2" xfId="40470"/>
    <cellStyle name="40% - Accent6 2 4 4 4 3" xfId="31533"/>
    <cellStyle name="40% - Accent6 2 4 4 4 4" xfId="48081"/>
    <cellStyle name="40% - Accent6 2 4 4 5" xfId="13919"/>
    <cellStyle name="40% - Accent6 2 4 4 5 2" xfId="24811"/>
    <cellStyle name="40% - Accent6 2 4 4 5 2 2" xfId="42689"/>
    <cellStyle name="40% - Accent6 2 4 4 5 3" xfId="33752"/>
    <cellStyle name="40% - Accent6 2 4 4 6" xfId="16140"/>
    <cellStyle name="40% - Accent6 2 4 4 6 2" xfId="27030"/>
    <cellStyle name="40% - Accent6 2 4 4 6 2 2" xfId="44908"/>
    <cellStyle name="40% - Accent6 2 4 4 6 3" xfId="35971"/>
    <cellStyle name="40% - Accent6 2 4 4 7" xfId="20373"/>
    <cellStyle name="40% - Accent6 2 4 4 7 2" xfId="38251"/>
    <cellStyle name="40% - Accent6 2 4 4 8" xfId="29302"/>
    <cellStyle name="40% - Accent6 2 4 4 9" xfId="47263"/>
    <cellStyle name="40% - Accent6 2 4 5" xfId="6211"/>
    <cellStyle name="40% - Accent6 2 4 5 2" xfId="10749"/>
    <cellStyle name="40% - Accent6 2 4 5 2 2" xfId="13177"/>
    <cellStyle name="40% - Accent6 2 4 5 2 2 2" xfId="24069"/>
    <cellStyle name="40% - Accent6 2 4 5 2 2 2 2" xfId="41947"/>
    <cellStyle name="40% - Accent6 2 4 5 2 2 3" xfId="33010"/>
    <cellStyle name="40% - Accent6 2 4 5 2 2 4" xfId="56573"/>
    <cellStyle name="40% - Accent6 2 4 5 2 3" xfId="15396"/>
    <cellStyle name="40% - Accent6 2 4 5 2 3 2" xfId="26288"/>
    <cellStyle name="40% - Accent6 2 4 5 2 3 2 2" xfId="44166"/>
    <cellStyle name="40% - Accent6 2 4 5 2 3 3" xfId="35229"/>
    <cellStyle name="40% - Accent6 2 4 5 2 4" xfId="17840"/>
    <cellStyle name="40% - Accent6 2 4 5 2 4 2" xfId="28507"/>
    <cellStyle name="40% - Accent6 2 4 5 2 4 2 2" xfId="46385"/>
    <cellStyle name="40% - Accent6 2 4 5 2 4 3" xfId="37448"/>
    <cellStyle name="40% - Accent6 2 4 5 2 5" xfId="21850"/>
    <cellStyle name="40% - Accent6 2 4 5 2 5 2" xfId="39728"/>
    <cellStyle name="40% - Accent6 2 4 5 2 6" xfId="30791"/>
    <cellStyle name="40% - Accent6 2 4 5 2 7" xfId="51239"/>
    <cellStyle name="40% - Accent6 2 4 5 3" xfId="10016"/>
    <cellStyle name="40% - Accent6 2 4 5 3 2" xfId="12444"/>
    <cellStyle name="40% - Accent6 2 4 5 3 2 2" xfId="23336"/>
    <cellStyle name="40% - Accent6 2 4 5 3 2 2 2" xfId="41214"/>
    <cellStyle name="40% - Accent6 2 4 5 3 2 3" xfId="32277"/>
    <cellStyle name="40% - Accent6 2 4 5 3 3" xfId="14663"/>
    <cellStyle name="40% - Accent6 2 4 5 3 3 2" xfId="25555"/>
    <cellStyle name="40% - Accent6 2 4 5 3 3 2 2" xfId="43433"/>
    <cellStyle name="40% - Accent6 2 4 5 3 3 3" xfId="34496"/>
    <cellStyle name="40% - Accent6 2 4 5 3 4" xfId="17107"/>
    <cellStyle name="40% - Accent6 2 4 5 3 4 2" xfId="27774"/>
    <cellStyle name="40% - Accent6 2 4 5 3 4 2 2" xfId="45652"/>
    <cellStyle name="40% - Accent6 2 4 5 3 4 3" xfId="36715"/>
    <cellStyle name="40% - Accent6 2 4 5 3 5" xfId="21117"/>
    <cellStyle name="40% - Accent6 2 4 5 3 5 2" xfId="38995"/>
    <cellStyle name="40% - Accent6 2 4 5 3 6" xfId="30058"/>
    <cellStyle name="40% - Accent6 2 4 5 3 7" xfId="54192"/>
    <cellStyle name="40% - Accent6 2 4 5 4" xfId="11494"/>
    <cellStyle name="40% - Accent6 2 4 5 4 2" xfId="22593"/>
    <cellStyle name="40% - Accent6 2 4 5 4 2 2" xfId="40471"/>
    <cellStyle name="40% - Accent6 2 4 5 4 3" xfId="31534"/>
    <cellStyle name="40% - Accent6 2 4 5 4 4" xfId="48082"/>
    <cellStyle name="40% - Accent6 2 4 5 5" xfId="13920"/>
    <cellStyle name="40% - Accent6 2 4 5 5 2" xfId="24812"/>
    <cellStyle name="40% - Accent6 2 4 5 5 2 2" xfId="42690"/>
    <cellStyle name="40% - Accent6 2 4 5 5 3" xfId="33753"/>
    <cellStyle name="40% - Accent6 2 4 5 6" xfId="16141"/>
    <cellStyle name="40% - Accent6 2 4 5 6 2" xfId="27031"/>
    <cellStyle name="40% - Accent6 2 4 5 6 2 2" xfId="44909"/>
    <cellStyle name="40% - Accent6 2 4 5 6 3" xfId="35972"/>
    <cellStyle name="40% - Accent6 2 4 5 7" xfId="20374"/>
    <cellStyle name="40% - Accent6 2 4 5 7 2" xfId="38252"/>
    <cellStyle name="40% - Accent6 2 4 5 8" xfId="29303"/>
    <cellStyle name="40% - Accent6 2 4 5 9" xfId="47264"/>
    <cellStyle name="40% - Accent6 2 4 6" xfId="6212"/>
    <cellStyle name="40% - Accent6 2 4 6 2" xfId="10750"/>
    <cellStyle name="40% - Accent6 2 4 6 2 2" xfId="13178"/>
    <cellStyle name="40% - Accent6 2 4 6 2 2 2" xfId="24070"/>
    <cellStyle name="40% - Accent6 2 4 6 2 2 2 2" xfId="41948"/>
    <cellStyle name="40% - Accent6 2 4 6 2 2 3" xfId="33011"/>
    <cellStyle name="40% - Accent6 2 4 6 2 2 4" xfId="56574"/>
    <cellStyle name="40% - Accent6 2 4 6 2 3" xfId="15397"/>
    <cellStyle name="40% - Accent6 2 4 6 2 3 2" xfId="26289"/>
    <cellStyle name="40% - Accent6 2 4 6 2 3 2 2" xfId="44167"/>
    <cellStyle name="40% - Accent6 2 4 6 2 3 3" xfId="35230"/>
    <cellStyle name="40% - Accent6 2 4 6 2 4" xfId="17841"/>
    <cellStyle name="40% - Accent6 2 4 6 2 4 2" xfId="28508"/>
    <cellStyle name="40% - Accent6 2 4 6 2 4 2 2" xfId="46386"/>
    <cellStyle name="40% - Accent6 2 4 6 2 4 3" xfId="37449"/>
    <cellStyle name="40% - Accent6 2 4 6 2 5" xfId="21851"/>
    <cellStyle name="40% - Accent6 2 4 6 2 5 2" xfId="39729"/>
    <cellStyle name="40% - Accent6 2 4 6 2 6" xfId="30792"/>
    <cellStyle name="40% - Accent6 2 4 6 2 7" xfId="51240"/>
    <cellStyle name="40% - Accent6 2 4 6 3" xfId="10017"/>
    <cellStyle name="40% - Accent6 2 4 6 3 2" xfId="12445"/>
    <cellStyle name="40% - Accent6 2 4 6 3 2 2" xfId="23337"/>
    <cellStyle name="40% - Accent6 2 4 6 3 2 2 2" xfId="41215"/>
    <cellStyle name="40% - Accent6 2 4 6 3 2 3" xfId="32278"/>
    <cellStyle name="40% - Accent6 2 4 6 3 3" xfId="14664"/>
    <cellStyle name="40% - Accent6 2 4 6 3 3 2" xfId="25556"/>
    <cellStyle name="40% - Accent6 2 4 6 3 3 2 2" xfId="43434"/>
    <cellStyle name="40% - Accent6 2 4 6 3 3 3" xfId="34497"/>
    <cellStyle name="40% - Accent6 2 4 6 3 4" xfId="17108"/>
    <cellStyle name="40% - Accent6 2 4 6 3 4 2" xfId="27775"/>
    <cellStyle name="40% - Accent6 2 4 6 3 4 2 2" xfId="45653"/>
    <cellStyle name="40% - Accent6 2 4 6 3 4 3" xfId="36716"/>
    <cellStyle name="40% - Accent6 2 4 6 3 5" xfId="21118"/>
    <cellStyle name="40% - Accent6 2 4 6 3 5 2" xfId="38996"/>
    <cellStyle name="40% - Accent6 2 4 6 3 6" xfId="30059"/>
    <cellStyle name="40% - Accent6 2 4 6 3 7" xfId="54193"/>
    <cellStyle name="40% - Accent6 2 4 6 4" xfId="11495"/>
    <cellStyle name="40% - Accent6 2 4 6 4 2" xfId="22594"/>
    <cellStyle name="40% - Accent6 2 4 6 4 2 2" xfId="40472"/>
    <cellStyle name="40% - Accent6 2 4 6 4 3" xfId="31535"/>
    <cellStyle name="40% - Accent6 2 4 6 4 4" xfId="48083"/>
    <cellStyle name="40% - Accent6 2 4 6 5" xfId="13921"/>
    <cellStyle name="40% - Accent6 2 4 6 5 2" xfId="24813"/>
    <cellStyle name="40% - Accent6 2 4 6 5 2 2" xfId="42691"/>
    <cellStyle name="40% - Accent6 2 4 6 5 3" xfId="33754"/>
    <cellStyle name="40% - Accent6 2 4 6 6" xfId="16142"/>
    <cellStyle name="40% - Accent6 2 4 6 6 2" xfId="27032"/>
    <cellStyle name="40% - Accent6 2 4 6 6 2 2" xfId="44910"/>
    <cellStyle name="40% - Accent6 2 4 6 6 3" xfId="35973"/>
    <cellStyle name="40% - Accent6 2 4 6 7" xfId="20375"/>
    <cellStyle name="40% - Accent6 2 4 6 7 2" xfId="38253"/>
    <cellStyle name="40% - Accent6 2 4 6 8" xfId="29304"/>
    <cellStyle name="40% - Accent6 2 4 6 9" xfId="47265"/>
    <cellStyle name="40% - Accent6 2 4 7" xfId="6213"/>
    <cellStyle name="40% - Accent6 2 4 7 2" xfId="10751"/>
    <cellStyle name="40% - Accent6 2 4 7 2 2" xfId="13179"/>
    <cellStyle name="40% - Accent6 2 4 7 2 2 2" xfId="24071"/>
    <cellStyle name="40% - Accent6 2 4 7 2 2 2 2" xfId="41949"/>
    <cellStyle name="40% - Accent6 2 4 7 2 2 3" xfId="33012"/>
    <cellStyle name="40% - Accent6 2 4 7 2 2 4" xfId="56575"/>
    <cellStyle name="40% - Accent6 2 4 7 2 3" xfId="15398"/>
    <cellStyle name="40% - Accent6 2 4 7 2 3 2" xfId="26290"/>
    <cellStyle name="40% - Accent6 2 4 7 2 3 2 2" xfId="44168"/>
    <cellStyle name="40% - Accent6 2 4 7 2 3 3" xfId="35231"/>
    <cellStyle name="40% - Accent6 2 4 7 2 4" xfId="17842"/>
    <cellStyle name="40% - Accent6 2 4 7 2 4 2" xfId="28509"/>
    <cellStyle name="40% - Accent6 2 4 7 2 4 2 2" xfId="46387"/>
    <cellStyle name="40% - Accent6 2 4 7 2 4 3" xfId="37450"/>
    <cellStyle name="40% - Accent6 2 4 7 2 5" xfId="21852"/>
    <cellStyle name="40% - Accent6 2 4 7 2 5 2" xfId="39730"/>
    <cellStyle name="40% - Accent6 2 4 7 2 6" xfId="30793"/>
    <cellStyle name="40% - Accent6 2 4 7 2 7" xfId="51241"/>
    <cellStyle name="40% - Accent6 2 4 7 3" xfId="10018"/>
    <cellStyle name="40% - Accent6 2 4 7 3 2" xfId="12446"/>
    <cellStyle name="40% - Accent6 2 4 7 3 2 2" xfId="23338"/>
    <cellStyle name="40% - Accent6 2 4 7 3 2 2 2" xfId="41216"/>
    <cellStyle name="40% - Accent6 2 4 7 3 2 3" xfId="32279"/>
    <cellStyle name="40% - Accent6 2 4 7 3 3" xfId="14665"/>
    <cellStyle name="40% - Accent6 2 4 7 3 3 2" xfId="25557"/>
    <cellStyle name="40% - Accent6 2 4 7 3 3 2 2" xfId="43435"/>
    <cellStyle name="40% - Accent6 2 4 7 3 3 3" xfId="34498"/>
    <cellStyle name="40% - Accent6 2 4 7 3 4" xfId="17109"/>
    <cellStyle name="40% - Accent6 2 4 7 3 4 2" xfId="27776"/>
    <cellStyle name="40% - Accent6 2 4 7 3 4 2 2" xfId="45654"/>
    <cellStyle name="40% - Accent6 2 4 7 3 4 3" xfId="36717"/>
    <cellStyle name="40% - Accent6 2 4 7 3 5" xfId="21119"/>
    <cellStyle name="40% - Accent6 2 4 7 3 5 2" xfId="38997"/>
    <cellStyle name="40% - Accent6 2 4 7 3 6" xfId="30060"/>
    <cellStyle name="40% - Accent6 2 4 7 3 7" xfId="54194"/>
    <cellStyle name="40% - Accent6 2 4 7 4" xfId="11496"/>
    <cellStyle name="40% - Accent6 2 4 7 4 2" xfId="22595"/>
    <cellStyle name="40% - Accent6 2 4 7 4 2 2" xfId="40473"/>
    <cellStyle name="40% - Accent6 2 4 7 4 3" xfId="31536"/>
    <cellStyle name="40% - Accent6 2 4 7 4 4" xfId="48084"/>
    <cellStyle name="40% - Accent6 2 4 7 5" xfId="13922"/>
    <cellStyle name="40% - Accent6 2 4 7 5 2" xfId="24814"/>
    <cellStyle name="40% - Accent6 2 4 7 5 2 2" xfId="42692"/>
    <cellStyle name="40% - Accent6 2 4 7 5 3" xfId="33755"/>
    <cellStyle name="40% - Accent6 2 4 7 6" xfId="16143"/>
    <cellStyle name="40% - Accent6 2 4 7 6 2" xfId="27033"/>
    <cellStyle name="40% - Accent6 2 4 7 6 2 2" xfId="44911"/>
    <cellStyle name="40% - Accent6 2 4 7 6 3" xfId="35974"/>
    <cellStyle name="40% - Accent6 2 4 7 7" xfId="20376"/>
    <cellStyle name="40% - Accent6 2 4 7 7 2" xfId="38254"/>
    <cellStyle name="40% - Accent6 2 4 7 8" xfId="29305"/>
    <cellStyle name="40% - Accent6 2 4 7 9" xfId="47266"/>
    <cellStyle name="40% - Accent6 2 4 8" xfId="6214"/>
    <cellStyle name="40% - Accent6 2 4 8 2" xfId="10752"/>
    <cellStyle name="40% - Accent6 2 4 8 2 2" xfId="13180"/>
    <cellStyle name="40% - Accent6 2 4 8 2 2 2" xfId="24072"/>
    <cellStyle name="40% - Accent6 2 4 8 2 2 2 2" xfId="41950"/>
    <cellStyle name="40% - Accent6 2 4 8 2 2 3" xfId="33013"/>
    <cellStyle name="40% - Accent6 2 4 8 2 2 4" xfId="56576"/>
    <cellStyle name="40% - Accent6 2 4 8 2 3" xfId="15399"/>
    <cellStyle name="40% - Accent6 2 4 8 2 3 2" xfId="26291"/>
    <cellStyle name="40% - Accent6 2 4 8 2 3 2 2" xfId="44169"/>
    <cellStyle name="40% - Accent6 2 4 8 2 3 3" xfId="35232"/>
    <cellStyle name="40% - Accent6 2 4 8 2 4" xfId="17843"/>
    <cellStyle name="40% - Accent6 2 4 8 2 4 2" xfId="28510"/>
    <cellStyle name="40% - Accent6 2 4 8 2 4 2 2" xfId="46388"/>
    <cellStyle name="40% - Accent6 2 4 8 2 4 3" xfId="37451"/>
    <cellStyle name="40% - Accent6 2 4 8 2 5" xfId="21853"/>
    <cellStyle name="40% - Accent6 2 4 8 2 5 2" xfId="39731"/>
    <cellStyle name="40% - Accent6 2 4 8 2 6" xfId="30794"/>
    <cellStyle name="40% - Accent6 2 4 8 2 7" xfId="51242"/>
    <cellStyle name="40% - Accent6 2 4 8 3" xfId="10019"/>
    <cellStyle name="40% - Accent6 2 4 8 3 2" xfId="12447"/>
    <cellStyle name="40% - Accent6 2 4 8 3 2 2" xfId="23339"/>
    <cellStyle name="40% - Accent6 2 4 8 3 2 2 2" xfId="41217"/>
    <cellStyle name="40% - Accent6 2 4 8 3 2 3" xfId="32280"/>
    <cellStyle name="40% - Accent6 2 4 8 3 3" xfId="14666"/>
    <cellStyle name="40% - Accent6 2 4 8 3 3 2" xfId="25558"/>
    <cellStyle name="40% - Accent6 2 4 8 3 3 2 2" xfId="43436"/>
    <cellStyle name="40% - Accent6 2 4 8 3 3 3" xfId="34499"/>
    <cellStyle name="40% - Accent6 2 4 8 3 4" xfId="17110"/>
    <cellStyle name="40% - Accent6 2 4 8 3 4 2" xfId="27777"/>
    <cellStyle name="40% - Accent6 2 4 8 3 4 2 2" xfId="45655"/>
    <cellStyle name="40% - Accent6 2 4 8 3 4 3" xfId="36718"/>
    <cellStyle name="40% - Accent6 2 4 8 3 5" xfId="21120"/>
    <cellStyle name="40% - Accent6 2 4 8 3 5 2" xfId="38998"/>
    <cellStyle name="40% - Accent6 2 4 8 3 6" xfId="30061"/>
    <cellStyle name="40% - Accent6 2 4 8 3 7" xfId="54195"/>
    <cellStyle name="40% - Accent6 2 4 8 4" xfId="11497"/>
    <cellStyle name="40% - Accent6 2 4 8 4 2" xfId="22596"/>
    <cellStyle name="40% - Accent6 2 4 8 4 2 2" xfId="40474"/>
    <cellStyle name="40% - Accent6 2 4 8 4 3" xfId="31537"/>
    <cellStyle name="40% - Accent6 2 4 8 4 4" xfId="48085"/>
    <cellStyle name="40% - Accent6 2 4 8 5" xfId="13923"/>
    <cellStyle name="40% - Accent6 2 4 8 5 2" xfId="24815"/>
    <cellStyle name="40% - Accent6 2 4 8 5 2 2" xfId="42693"/>
    <cellStyle name="40% - Accent6 2 4 8 5 3" xfId="33756"/>
    <cellStyle name="40% - Accent6 2 4 8 6" xfId="16144"/>
    <cellStyle name="40% - Accent6 2 4 8 6 2" xfId="27034"/>
    <cellStyle name="40% - Accent6 2 4 8 6 2 2" xfId="44912"/>
    <cellStyle name="40% - Accent6 2 4 8 6 3" xfId="35975"/>
    <cellStyle name="40% - Accent6 2 4 8 7" xfId="20377"/>
    <cellStyle name="40% - Accent6 2 4 8 7 2" xfId="38255"/>
    <cellStyle name="40% - Accent6 2 4 8 8" xfId="29306"/>
    <cellStyle name="40% - Accent6 2 4 8 9" xfId="47267"/>
    <cellStyle name="40% - Accent6 2 4 9" xfId="6215"/>
    <cellStyle name="40% - Accent6 2 4 9 2" xfId="10753"/>
    <cellStyle name="40% - Accent6 2 4 9 2 2" xfId="13181"/>
    <cellStyle name="40% - Accent6 2 4 9 2 2 2" xfId="24073"/>
    <cellStyle name="40% - Accent6 2 4 9 2 2 2 2" xfId="41951"/>
    <cellStyle name="40% - Accent6 2 4 9 2 2 3" xfId="33014"/>
    <cellStyle name="40% - Accent6 2 4 9 2 2 4" xfId="56577"/>
    <cellStyle name="40% - Accent6 2 4 9 2 3" xfId="15400"/>
    <cellStyle name="40% - Accent6 2 4 9 2 3 2" xfId="26292"/>
    <cellStyle name="40% - Accent6 2 4 9 2 3 2 2" xfId="44170"/>
    <cellStyle name="40% - Accent6 2 4 9 2 3 3" xfId="35233"/>
    <cellStyle name="40% - Accent6 2 4 9 2 4" xfId="17844"/>
    <cellStyle name="40% - Accent6 2 4 9 2 4 2" xfId="28511"/>
    <cellStyle name="40% - Accent6 2 4 9 2 4 2 2" xfId="46389"/>
    <cellStyle name="40% - Accent6 2 4 9 2 4 3" xfId="37452"/>
    <cellStyle name="40% - Accent6 2 4 9 2 5" xfId="21854"/>
    <cellStyle name="40% - Accent6 2 4 9 2 5 2" xfId="39732"/>
    <cellStyle name="40% - Accent6 2 4 9 2 6" xfId="30795"/>
    <cellStyle name="40% - Accent6 2 4 9 2 7" xfId="51243"/>
    <cellStyle name="40% - Accent6 2 4 9 3" xfId="10020"/>
    <cellStyle name="40% - Accent6 2 4 9 3 2" xfId="12448"/>
    <cellStyle name="40% - Accent6 2 4 9 3 2 2" xfId="23340"/>
    <cellStyle name="40% - Accent6 2 4 9 3 2 2 2" xfId="41218"/>
    <cellStyle name="40% - Accent6 2 4 9 3 2 3" xfId="32281"/>
    <cellStyle name="40% - Accent6 2 4 9 3 3" xfId="14667"/>
    <cellStyle name="40% - Accent6 2 4 9 3 3 2" xfId="25559"/>
    <cellStyle name="40% - Accent6 2 4 9 3 3 2 2" xfId="43437"/>
    <cellStyle name="40% - Accent6 2 4 9 3 3 3" xfId="34500"/>
    <cellStyle name="40% - Accent6 2 4 9 3 4" xfId="17111"/>
    <cellStyle name="40% - Accent6 2 4 9 3 4 2" xfId="27778"/>
    <cellStyle name="40% - Accent6 2 4 9 3 4 2 2" xfId="45656"/>
    <cellStyle name="40% - Accent6 2 4 9 3 4 3" xfId="36719"/>
    <cellStyle name="40% - Accent6 2 4 9 3 5" xfId="21121"/>
    <cellStyle name="40% - Accent6 2 4 9 3 5 2" xfId="38999"/>
    <cellStyle name="40% - Accent6 2 4 9 3 6" xfId="30062"/>
    <cellStyle name="40% - Accent6 2 4 9 3 7" xfId="54196"/>
    <cellStyle name="40% - Accent6 2 4 9 4" xfId="11498"/>
    <cellStyle name="40% - Accent6 2 4 9 4 2" xfId="22597"/>
    <cellStyle name="40% - Accent6 2 4 9 4 2 2" xfId="40475"/>
    <cellStyle name="40% - Accent6 2 4 9 4 3" xfId="31538"/>
    <cellStyle name="40% - Accent6 2 4 9 4 4" xfId="48086"/>
    <cellStyle name="40% - Accent6 2 4 9 5" xfId="13924"/>
    <cellStyle name="40% - Accent6 2 4 9 5 2" xfId="24816"/>
    <cellStyle name="40% - Accent6 2 4 9 5 2 2" xfId="42694"/>
    <cellStyle name="40% - Accent6 2 4 9 5 3" xfId="33757"/>
    <cellStyle name="40% - Accent6 2 4 9 6" xfId="16145"/>
    <cellStyle name="40% - Accent6 2 4 9 6 2" xfId="27035"/>
    <cellStyle name="40% - Accent6 2 4 9 6 2 2" xfId="44913"/>
    <cellStyle name="40% - Accent6 2 4 9 6 3" xfId="35976"/>
    <cellStyle name="40% - Accent6 2 4 9 7" xfId="20378"/>
    <cellStyle name="40% - Accent6 2 4 9 7 2" xfId="38256"/>
    <cellStyle name="40% - Accent6 2 4 9 8" xfId="29307"/>
    <cellStyle name="40% - Accent6 2 4 9 9" xfId="47268"/>
    <cellStyle name="40% - Accent6 2 5" xfId="6216"/>
    <cellStyle name="40% - Accent6 2 5 10" xfId="10754"/>
    <cellStyle name="40% - Accent6 2 5 10 2" xfId="13182"/>
    <cellStyle name="40% - Accent6 2 5 10 2 2" xfId="24074"/>
    <cellStyle name="40% - Accent6 2 5 10 2 2 2" xfId="41952"/>
    <cellStyle name="40% - Accent6 2 5 10 2 3" xfId="33015"/>
    <cellStyle name="40% - Accent6 2 5 10 2 4" xfId="56578"/>
    <cellStyle name="40% - Accent6 2 5 10 3" xfId="15401"/>
    <cellStyle name="40% - Accent6 2 5 10 3 2" xfId="26293"/>
    <cellStyle name="40% - Accent6 2 5 10 3 2 2" xfId="44171"/>
    <cellStyle name="40% - Accent6 2 5 10 3 3" xfId="35234"/>
    <cellStyle name="40% - Accent6 2 5 10 4" xfId="17845"/>
    <cellStyle name="40% - Accent6 2 5 10 4 2" xfId="28512"/>
    <cellStyle name="40% - Accent6 2 5 10 4 2 2" xfId="46390"/>
    <cellStyle name="40% - Accent6 2 5 10 4 3" xfId="37453"/>
    <cellStyle name="40% - Accent6 2 5 10 5" xfId="21855"/>
    <cellStyle name="40% - Accent6 2 5 10 5 2" xfId="39733"/>
    <cellStyle name="40% - Accent6 2 5 10 6" xfId="30796"/>
    <cellStyle name="40% - Accent6 2 5 10 7" xfId="51244"/>
    <cellStyle name="40% - Accent6 2 5 11" xfId="10021"/>
    <cellStyle name="40% - Accent6 2 5 11 2" xfId="12449"/>
    <cellStyle name="40% - Accent6 2 5 11 2 2" xfId="23341"/>
    <cellStyle name="40% - Accent6 2 5 11 2 2 2" xfId="41219"/>
    <cellStyle name="40% - Accent6 2 5 11 2 3" xfId="32282"/>
    <cellStyle name="40% - Accent6 2 5 11 3" xfId="14668"/>
    <cellStyle name="40% - Accent6 2 5 11 3 2" xfId="25560"/>
    <cellStyle name="40% - Accent6 2 5 11 3 2 2" xfId="43438"/>
    <cellStyle name="40% - Accent6 2 5 11 3 3" xfId="34501"/>
    <cellStyle name="40% - Accent6 2 5 11 4" xfId="17112"/>
    <cellStyle name="40% - Accent6 2 5 11 4 2" xfId="27779"/>
    <cellStyle name="40% - Accent6 2 5 11 4 2 2" xfId="45657"/>
    <cellStyle name="40% - Accent6 2 5 11 4 3" xfId="36720"/>
    <cellStyle name="40% - Accent6 2 5 11 5" xfId="21122"/>
    <cellStyle name="40% - Accent6 2 5 11 5 2" xfId="39000"/>
    <cellStyle name="40% - Accent6 2 5 11 6" xfId="30063"/>
    <cellStyle name="40% - Accent6 2 5 11 7" xfId="54197"/>
    <cellStyle name="40% - Accent6 2 5 12" xfId="11499"/>
    <cellStyle name="40% - Accent6 2 5 12 2" xfId="22598"/>
    <cellStyle name="40% - Accent6 2 5 12 2 2" xfId="40476"/>
    <cellStyle name="40% - Accent6 2 5 12 3" xfId="31539"/>
    <cellStyle name="40% - Accent6 2 5 12 4" xfId="48087"/>
    <cellStyle name="40% - Accent6 2 5 13" xfId="13925"/>
    <cellStyle name="40% - Accent6 2 5 13 2" xfId="24817"/>
    <cellStyle name="40% - Accent6 2 5 13 2 2" xfId="42695"/>
    <cellStyle name="40% - Accent6 2 5 13 3" xfId="33758"/>
    <cellStyle name="40% - Accent6 2 5 14" xfId="16146"/>
    <cellStyle name="40% - Accent6 2 5 14 2" xfId="27036"/>
    <cellStyle name="40% - Accent6 2 5 14 2 2" xfId="44914"/>
    <cellStyle name="40% - Accent6 2 5 14 3" xfId="35977"/>
    <cellStyle name="40% - Accent6 2 5 15" xfId="20379"/>
    <cellStyle name="40% - Accent6 2 5 15 2" xfId="38257"/>
    <cellStyle name="40% - Accent6 2 5 16" xfId="29308"/>
    <cellStyle name="40% - Accent6 2 5 17" xfId="47269"/>
    <cellStyle name="40% - Accent6 2 5 2" xfId="6217"/>
    <cellStyle name="40% - Accent6 2 5 2 2" xfId="10755"/>
    <cellStyle name="40% - Accent6 2 5 2 2 2" xfId="13183"/>
    <cellStyle name="40% - Accent6 2 5 2 2 2 2" xfId="24075"/>
    <cellStyle name="40% - Accent6 2 5 2 2 2 2 2" xfId="41953"/>
    <cellStyle name="40% - Accent6 2 5 2 2 2 3" xfId="33016"/>
    <cellStyle name="40% - Accent6 2 5 2 2 2 4" xfId="56579"/>
    <cellStyle name="40% - Accent6 2 5 2 2 3" xfId="15402"/>
    <cellStyle name="40% - Accent6 2 5 2 2 3 2" xfId="26294"/>
    <cellStyle name="40% - Accent6 2 5 2 2 3 2 2" xfId="44172"/>
    <cellStyle name="40% - Accent6 2 5 2 2 3 3" xfId="35235"/>
    <cellStyle name="40% - Accent6 2 5 2 2 4" xfId="17846"/>
    <cellStyle name="40% - Accent6 2 5 2 2 4 2" xfId="28513"/>
    <cellStyle name="40% - Accent6 2 5 2 2 4 2 2" xfId="46391"/>
    <cellStyle name="40% - Accent6 2 5 2 2 4 3" xfId="37454"/>
    <cellStyle name="40% - Accent6 2 5 2 2 5" xfId="21856"/>
    <cellStyle name="40% - Accent6 2 5 2 2 5 2" xfId="39734"/>
    <cellStyle name="40% - Accent6 2 5 2 2 6" xfId="30797"/>
    <cellStyle name="40% - Accent6 2 5 2 2 7" xfId="51245"/>
    <cellStyle name="40% - Accent6 2 5 2 3" xfId="10022"/>
    <cellStyle name="40% - Accent6 2 5 2 3 2" xfId="12450"/>
    <cellStyle name="40% - Accent6 2 5 2 3 2 2" xfId="23342"/>
    <cellStyle name="40% - Accent6 2 5 2 3 2 2 2" xfId="41220"/>
    <cellStyle name="40% - Accent6 2 5 2 3 2 3" xfId="32283"/>
    <cellStyle name="40% - Accent6 2 5 2 3 3" xfId="14669"/>
    <cellStyle name="40% - Accent6 2 5 2 3 3 2" xfId="25561"/>
    <cellStyle name="40% - Accent6 2 5 2 3 3 2 2" xfId="43439"/>
    <cellStyle name="40% - Accent6 2 5 2 3 3 3" xfId="34502"/>
    <cellStyle name="40% - Accent6 2 5 2 3 4" xfId="17113"/>
    <cellStyle name="40% - Accent6 2 5 2 3 4 2" xfId="27780"/>
    <cellStyle name="40% - Accent6 2 5 2 3 4 2 2" xfId="45658"/>
    <cellStyle name="40% - Accent6 2 5 2 3 4 3" xfId="36721"/>
    <cellStyle name="40% - Accent6 2 5 2 3 5" xfId="21123"/>
    <cellStyle name="40% - Accent6 2 5 2 3 5 2" xfId="39001"/>
    <cellStyle name="40% - Accent6 2 5 2 3 6" xfId="30064"/>
    <cellStyle name="40% - Accent6 2 5 2 3 7" xfId="54198"/>
    <cellStyle name="40% - Accent6 2 5 2 4" xfId="11500"/>
    <cellStyle name="40% - Accent6 2 5 2 4 2" xfId="22599"/>
    <cellStyle name="40% - Accent6 2 5 2 4 2 2" xfId="40477"/>
    <cellStyle name="40% - Accent6 2 5 2 4 3" xfId="31540"/>
    <cellStyle name="40% - Accent6 2 5 2 4 4" xfId="48088"/>
    <cellStyle name="40% - Accent6 2 5 2 5" xfId="13926"/>
    <cellStyle name="40% - Accent6 2 5 2 5 2" xfId="24818"/>
    <cellStyle name="40% - Accent6 2 5 2 5 2 2" xfId="42696"/>
    <cellStyle name="40% - Accent6 2 5 2 5 3" xfId="33759"/>
    <cellStyle name="40% - Accent6 2 5 2 6" xfId="16147"/>
    <cellStyle name="40% - Accent6 2 5 2 6 2" xfId="27037"/>
    <cellStyle name="40% - Accent6 2 5 2 6 2 2" xfId="44915"/>
    <cellStyle name="40% - Accent6 2 5 2 6 3" xfId="35978"/>
    <cellStyle name="40% - Accent6 2 5 2 7" xfId="20380"/>
    <cellStyle name="40% - Accent6 2 5 2 7 2" xfId="38258"/>
    <cellStyle name="40% - Accent6 2 5 2 8" xfId="29309"/>
    <cellStyle name="40% - Accent6 2 5 2 9" xfId="47270"/>
    <cellStyle name="40% - Accent6 2 5 3" xfId="6218"/>
    <cellStyle name="40% - Accent6 2 5 3 2" xfId="10756"/>
    <cellStyle name="40% - Accent6 2 5 3 2 2" xfId="13184"/>
    <cellStyle name="40% - Accent6 2 5 3 2 2 2" xfId="24076"/>
    <cellStyle name="40% - Accent6 2 5 3 2 2 2 2" xfId="41954"/>
    <cellStyle name="40% - Accent6 2 5 3 2 2 3" xfId="33017"/>
    <cellStyle name="40% - Accent6 2 5 3 2 2 4" xfId="56580"/>
    <cellStyle name="40% - Accent6 2 5 3 2 3" xfId="15403"/>
    <cellStyle name="40% - Accent6 2 5 3 2 3 2" xfId="26295"/>
    <cellStyle name="40% - Accent6 2 5 3 2 3 2 2" xfId="44173"/>
    <cellStyle name="40% - Accent6 2 5 3 2 3 3" xfId="35236"/>
    <cellStyle name="40% - Accent6 2 5 3 2 4" xfId="17847"/>
    <cellStyle name="40% - Accent6 2 5 3 2 4 2" xfId="28514"/>
    <cellStyle name="40% - Accent6 2 5 3 2 4 2 2" xfId="46392"/>
    <cellStyle name="40% - Accent6 2 5 3 2 4 3" xfId="37455"/>
    <cellStyle name="40% - Accent6 2 5 3 2 5" xfId="21857"/>
    <cellStyle name="40% - Accent6 2 5 3 2 5 2" xfId="39735"/>
    <cellStyle name="40% - Accent6 2 5 3 2 6" xfId="30798"/>
    <cellStyle name="40% - Accent6 2 5 3 2 7" xfId="51246"/>
    <cellStyle name="40% - Accent6 2 5 3 3" xfId="10023"/>
    <cellStyle name="40% - Accent6 2 5 3 3 2" xfId="12451"/>
    <cellStyle name="40% - Accent6 2 5 3 3 2 2" xfId="23343"/>
    <cellStyle name="40% - Accent6 2 5 3 3 2 2 2" xfId="41221"/>
    <cellStyle name="40% - Accent6 2 5 3 3 2 3" xfId="32284"/>
    <cellStyle name="40% - Accent6 2 5 3 3 3" xfId="14670"/>
    <cellStyle name="40% - Accent6 2 5 3 3 3 2" xfId="25562"/>
    <cellStyle name="40% - Accent6 2 5 3 3 3 2 2" xfId="43440"/>
    <cellStyle name="40% - Accent6 2 5 3 3 3 3" xfId="34503"/>
    <cellStyle name="40% - Accent6 2 5 3 3 4" xfId="17114"/>
    <cellStyle name="40% - Accent6 2 5 3 3 4 2" xfId="27781"/>
    <cellStyle name="40% - Accent6 2 5 3 3 4 2 2" xfId="45659"/>
    <cellStyle name="40% - Accent6 2 5 3 3 4 3" xfId="36722"/>
    <cellStyle name="40% - Accent6 2 5 3 3 5" xfId="21124"/>
    <cellStyle name="40% - Accent6 2 5 3 3 5 2" xfId="39002"/>
    <cellStyle name="40% - Accent6 2 5 3 3 6" xfId="30065"/>
    <cellStyle name="40% - Accent6 2 5 3 3 7" xfId="54199"/>
    <cellStyle name="40% - Accent6 2 5 3 4" xfId="11501"/>
    <cellStyle name="40% - Accent6 2 5 3 4 2" xfId="22600"/>
    <cellStyle name="40% - Accent6 2 5 3 4 2 2" xfId="40478"/>
    <cellStyle name="40% - Accent6 2 5 3 4 3" xfId="31541"/>
    <cellStyle name="40% - Accent6 2 5 3 4 4" xfId="48089"/>
    <cellStyle name="40% - Accent6 2 5 3 5" xfId="13927"/>
    <cellStyle name="40% - Accent6 2 5 3 5 2" xfId="24819"/>
    <cellStyle name="40% - Accent6 2 5 3 5 2 2" xfId="42697"/>
    <cellStyle name="40% - Accent6 2 5 3 5 3" xfId="33760"/>
    <cellStyle name="40% - Accent6 2 5 3 6" xfId="16148"/>
    <cellStyle name="40% - Accent6 2 5 3 6 2" xfId="27038"/>
    <cellStyle name="40% - Accent6 2 5 3 6 2 2" xfId="44916"/>
    <cellStyle name="40% - Accent6 2 5 3 6 3" xfId="35979"/>
    <cellStyle name="40% - Accent6 2 5 3 7" xfId="20381"/>
    <cellStyle name="40% - Accent6 2 5 3 7 2" xfId="38259"/>
    <cellStyle name="40% - Accent6 2 5 3 8" xfId="29310"/>
    <cellStyle name="40% - Accent6 2 5 3 9" xfId="47271"/>
    <cellStyle name="40% - Accent6 2 5 4" xfId="6219"/>
    <cellStyle name="40% - Accent6 2 5 4 2" xfId="10757"/>
    <cellStyle name="40% - Accent6 2 5 4 2 2" xfId="13185"/>
    <cellStyle name="40% - Accent6 2 5 4 2 2 2" xfId="24077"/>
    <cellStyle name="40% - Accent6 2 5 4 2 2 2 2" xfId="41955"/>
    <cellStyle name="40% - Accent6 2 5 4 2 2 3" xfId="33018"/>
    <cellStyle name="40% - Accent6 2 5 4 2 2 4" xfId="56581"/>
    <cellStyle name="40% - Accent6 2 5 4 2 3" xfId="15404"/>
    <cellStyle name="40% - Accent6 2 5 4 2 3 2" xfId="26296"/>
    <cellStyle name="40% - Accent6 2 5 4 2 3 2 2" xfId="44174"/>
    <cellStyle name="40% - Accent6 2 5 4 2 3 3" xfId="35237"/>
    <cellStyle name="40% - Accent6 2 5 4 2 4" xfId="17848"/>
    <cellStyle name="40% - Accent6 2 5 4 2 4 2" xfId="28515"/>
    <cellStyle name="40% - Accent6 2 5 4 2 4 2 2" xfId="46393"/>
    <cellStyle name="40% - Accent6 2 5 4 2 4 3" xfId="37456"/>
    <cellStyle name="40% - Accent6 2 5 4 2 5" xfId="21858"/>
    <cellStyle name="40% - Accent6 2 5 4 2 5 2" xfId="39736"/>
    <cellStyle name="40% - Accent6 2 5 4 2 6" xfId="30799"/>
    <cellStyle name="40% - Accent6 2 5 4 2 7" xfId="51247"/>
    <cellStyle name="40% - Accent6 2 5 4 3" xfId="10024"/>
    <cellStyle name="40% - Accent6 2 5 4 3 2" xfId="12452"/>
    <cellStyle name="40% - Accent6 2 5 4 3 2 2" xfId="23344"/>
    <cellStyle name="40% - Accent6 2 5 4 3 2 2 2" xfId="41222"/>
    <cellStyle name="40% - Accent6 2 5 4 3 2 3" xfId="32285"/>
    <cellStyle name="40% - Accent6 2 5 4 3 3" xfId="14671"/>
    <cellStyle name="40% - Accent6 2 5 4 3 3 2" xfId="25563"/>
    <cellStyle name="40% - Accent6 2 5 4 3 3 2 2" xfId="43441"/>
    <cellStyle name="40% - Accent6 2 5 4 3 3 3" xfId="34504"/>
    <cellStyle name="40% - Accent6 2 5 4 3 4" xfId="17115"/>
    <cellStyle name="40% - Accent6 2 5 4 3 4 2" xfId="27782"/>
    <cellStyle name="40% - Accent6 2 5 4 3 4 2 2" xfId="45660"/>
    <cellStyle name="40% - Accent6 2 5 4 3 4 3" xfId="36723"/>
    <cellStyle name="40% - Accent6 2 5 4 3 5" xfId="21125"/>
    <cellStyle name="40% - Accent6 2 5 4 3 5 2" xfId="39003"/>
    <cellStyle name="40% - Accent6 2 5 4 3 6" xfId="30066"/>
    <cellStyle name="40% - Accent6 2 5 4 3 7" xfId="54200"/>
    <cellStyle name="40% - Accent6 2 5 4 4" xfId="11502"/>
    <cellStyle name="40% - Accent6 2 5 4 4 2" xfId="22601"/>
    <cellStyle name="40% - Accent6 2 5 4 4 2 2" xfId="40479"/>
    <cellStyle name="40% - Accent6 2 5 4 4 3" xfId="31542"/>
    <cellStyle name="40% - Accent6 2 5 4 4 4" xfId="48090"/>
    <cellStyle name="40% - Accent6 2 5 4 5" xfId="13928"/>
    <cellStyle name="40% - Accent6 2 5 4 5 2" xfId="24820"/>
    <cellStyle name="40% - Accent6 2 5 4 5 2 2" xfId="42698"/>
    <cellStyle name="40% - Accent6 2 5 4 5 3" xfId="33761"/>
    <cellStyle name="40% - Accent6 2 5 4 6" xfId="16149"/>
    <cellStyle name="40% - Accent6 2 5 4 6 2" xfId="27039"/>
    <cellStyle name="40% - Accent6 2 5 4 6 2 2" xfId="44917"/>
    <cellStyle name="40% - Accent6 2 5 4 6 3" xfId="35980"/>
    <cellStyle name="40% - Accent6 2 5 4 7" xfId="20382"/>
    <cellStyle name="40% - Accent6 2 5 4 7 2" xfId="38260"/>
    <cellStyle name="40% - Accent6 2 5 4 8" xfId="29311"/>
    <cellStyle name="40% - Accent6 2 5 4 9" xfId="47272"/>
    <cellStyle name="40% - Accent6 2 5 5" xfId="6220"/>
    <cellStyle name="40% - Accent6 2 5 5 2" xfId="10758"/>
    <cellStyle name="40% - Accent6 2 5 5 2 2" xfId="13186"/>
    <cellStyle name="40% - Accent6 2 5 5 2 2 2" xfId="24078"/>
    <cellStyle name="40% - Accent6 2 5 5 2 2 2 2" xfId="41956"/>
    <cellStyle name="40% - Accent6 2 5 5 2 2 3" xfId="33019"/>
    <cellStyle name="40% - Accent6 2 5 5 2 2 4" xfId="56582"/>
    <cellStyle name="40% - Accent6 2 5 5 2 3" xfId="15405"/>
    <cellStyle name="40% - Accent6 2 5 5 2 3 2" xfId="26297"/>
    <cellStyle name="40% - Accent6 2 5 5 2 3 2 2" xfId="44175"/>
    <cellStyle name="40% - Accent6 2 5 5 2 3 3" xfId="35238"/>
    <cellStyle name="40% - Accent6 2 5 5 2 4" xfId="17849"/>
    <cellStyle name="40% - Accent6 2 5 5 2 4 2" xfId="28516"/>
    <cellStyle name="40% - Accent6 2 5 5 2 4 2 2" xfId="46394"/>
    <cellStyle name="40% - Accent6 2 5 5 2 4 3" xfId="37457"/>
    <cellStyle name="40% - Accent6 2 5 5 2 5" xfId="21859"/>
    <cellStyle name="40% - Accent6 2 5 5 2 5 2" xfId="39737"/>
    <cellStyle name="40% - Accent6 2 5 5 2 6" xfId="30800"/>
    <cellStyle name="40% - Accent6 2 5 5 2 7" xfId="51248"/>
    <cellStyle name="40% - Accent6 2 5 5 3" xfId="10025"/>
    <cellStyle name="40% - Accent6 2 5 5 3 2" xfId="12453"/>
    <cellStyle name="40% - Accent6 2 5 5 3 2 2" xfId="23345"/>
    <cellStyle name="40% - Accent6 2 5 5 3 2 2 2" xfId="41223"/>
    <cellStyle name="40% - Accent6 2 5 5 3 2 3" xfId="32286"/>
    <cellStyle name="40% - Accent6 2 5 5 3 3" xfId="14672"/>
    <cellStyle name="40% - Accent6 2 5 5 3 3 2" xfId="25564"/>
    <cellStyle name="40% - Accent6 2 5 5 3 3 2 2" xfId="43442"/>
    <cellStyle name="40% - Accent6 2 5 5 3 3 3" xfId="34505"/>
    <cellStyle name="40% - Accent6 2 5 5 3 4" xfId="17116"/>
    <cellStyle name="40% - Accent6 2 5 5 3 4 2" xfId="27783"/>
    <cellStyle name="40% - Accent6 2 5 5 3 4 2 2" xfId="45661"/>
    <cellStyle name="40% - Accent6 2 5 5 3 4 3" xfId="36724"/>
    <cellStyle name="40% - Accent6 2 5 5 3 5" xfId="21126"/>
    <cellStyle name="40% - Accent6 2 5 5 3 5 2" xfId="39004"/>
    <cellStyle name="40% - Accent6 2 5 5 3 6" xfId="30067"/>
    <cellStyle name="40% - Accent6 2 5 5 3 7" xfId="54201"/>
    <cellStyle name="40% - Accent6 2 5 5 4" xfId="11503"/>
    <cellStyle name="40% - Accent6 2 5 5 4 2" xfId="22602"/>
    <cellStyle name="40% - Accent6 2 5 5 4 2 2" xfId="40480"/>
    <cellStyle name="40% - Accent6 2 5 5 4 3" xfId="31543"/>
    <cellStyle name="40% - Accent6 2 5 5 4 4" xfId="48091"/>
    <cellStyle name="40% - Accent6 2 5 5 5" xfId="13929"/>
    <cellStyle name="40% - Accent6 2 5 5 5 2" xfId="24821"/>
    <cellStyle name="40% - Accent6 2 5 5 5 2 2" xfId="42699"/>
    <cellStyle name="40% - Accent6 2 5 5 5 3" xfId="33762"/>
    <cellStyle name="40% - Accent6 2 5 5 6" xfId="16150"/>
    <cellStyle name="40% - Accent6 2 5 5 6 2" xfId="27040"/>
    <cellStyle name="40% - Accent6 2 5 5 6 2 2" xfId="44918"/>
    <cellStyle name="40% - Accent6 2 5 5 6 3" xfId="35981"/>
    <cellStyle name="40% - Accent6 2 5 5 7" xfId="20383"/>
    <cellStyle name="40% - Accent6 2 5 5 7 2" xfId="38261"/>
    <cellStyle name="40% - Accent6 2 5 5 8" xfId="29312"/>
    <cellStyle name="40% - Accent6 2 5 5 9" xfId="47273"/>
    <cellStyle name="40% - Accent6 2 5 6" xfId="6221"/>
    <cellStyle name="40% - Accent6 2 5 6 2" xfId="10759"/>
    <cellStyle name="40% - Accent6 2 5 6 2 2" xfId="13187"/>
    <cellStyle name="40% - Accent6 2 5 6 2 2 2" xfId="24079"/>
    <cellStyle name="40% - Accent6 2 5 6 2 2 2 2" xfId="41957"/>
    <cellStyle name="40% - Accent6 2 5 6 2 2 3" xfId="33020"/>
    <cellStyle name="40% - Accent6 2 5 6 2 2 4" xfId="56583"/>
    <cellStyle name="40% - Accent6 2 5 6 2 3" xfId="15406"/>
    <cellStyle name="40% - Accent6 2 5 6 2 3 2" xfId="26298"/>
    <cellStyle name="40% - Accent6 2 5 6 2 3 2 2" xfId="44176"/>
    <cellStyle name="40% - Accent6 2 5 6 2 3 3" xfId="35239"/>
    <cellStyle name="40% - Accent6 2 5 6 2 4" xfId="17850"/>
    <cellStyle name="40% - Accent6 2 5 6 2 4 2" xfId="28517"/>
    <cellStyle name="40% - Accent6 2 5 6 2 4 2 2" xfId="46395"/>
    <cellStyle name="40% - Accent6 2 5 6 2 4 3" xfId="37458"/>
    <cellStyle name="40% - Accent6 2 5 6 2 5" xfId="21860"/>
    <cellStyle name="40% - Accent6 2 5 6 2 5 2" xfId="39738"/>
    <cellStyle name="40% - Accent6 2 5 6 2 6" xfId="30801"/>
    <cellStyle name="40% - Accent6 2 5 6 2 7" xfId="51249"/>
    <cellStyle name="40% - Accent6 2 5 6 3" xfId="10026"/>
    <cellStyle name="40% - Accent6 2 5 6 3 2" xfId="12454"/>
    <cellStyle name="40% - Accent6 2 5 6 3 2 2" xfId="23346"/>
    <cellStyle name="40% - Accent6 2 5 6 3 2 2 2" xfId="41224"/>
    <cellStyle name="40% - Accent6 2 5 6 3 2 3" xfId="32287"/>
    <cellStyle name="40% - Accent6 2 5 6 3 3" xfId="14673"/>
    <cellStyle name="40% - Accent6 2 5 6 3 3 2" xfId="25565"/>
    <cellStyle name="40% - Accent6 2 5 6 3 3 2 2" xfId="43443"/>
    <cellStyle name="40% - Accent6 2 5 6 3 3 3" xfId="34506"/>
    <cellStyle name="40% - Accent6 2 5 6 3 4" xfId="17117"/>
    <cellStyle name="40% - Accent6 2 5 6 3 4 2" xfId="27784"/>
    <cellStyle name="40% - Accent6 2 5 6 3 4 2 2" xfId="45662"/>
    <cellStyle name="40% - Accent6 2 5 6 3 4 3" xfId="36725"/>
    <cellStyle name="40% - Accent6 2 5 6 3 5" xfId="21127"/>
    <cellStyle name="40% - Accent6 2 5 6 3 5 2" xfId="39005"/>
    <cellStyle name="40% - Accent6 2 5 6 3 6" xfId="30068"/>
    <cellStyle name="40% - Accent6 2 5 6 3 7" xfId="54202"/>
    <cellStyle name="40% - Accent6 2 5 6 4" xfId="11504"/>
    <cellStyle name="40% - Accent6 2 5 6 4 2" xfId="22603"/>
    <cellStyle name="40% - Accent6 2 5 6 4 2 2" xfId="40481"/>
    <cellStyle name="40% - Accent6 2 5 6 4 3" xfId="31544"/>
    <cellStyle name="40% - Accent6 2 5 6 4 4" xfId="48092"/>
    <cellStyle name="40% - Accent6 2 5 6 5" xfId="13930"/>
    <cellStyle name="40% - Accent6 2 5 6 5 2" xfId="24822"/>
    <cellStyle name="40% - Accent6 2 5 6 5 2 2" xfId="42700"/>
    <cellStyle name="40% - Accent6 2 5 6 5 3" xfId="33763"/>
    <cellStyle name="40% - Accent6 2 5 6 6" xfId="16151"/>
    <cellStyle name="40% - Accent6 2 5 6 6 2" xfId="27041"/>
    <cellStyle name="40% - Accent6 2 5 6 6 2 2" xfId="44919"/>
    <cellStyle name="40% - Accent6 2 5 6 6 3" xfId="35982"/>
    <cellStyle name="40% - Accent6 2 5 6 7" xfId="20384"/>
    <cellStyle name="40% - Accent6 2 5 6 7 2" xfId="38262"/>
    <cellStyle name="40% - Accent6 2 5 6 8" xfId="29313"/>
    <cellStyle name="40% - Accent6 2 5 6 9" xfId="47274"/>
    <cellStyle name="40% - Accent6 2 5 7" xfId="6222"/>
    <cellStyle name="40% - Accent6 2 5 7 2" xfId="10760"/>
    <cellStyle name="40% - Accent6 2 5 7 2 2" xfId="13188"/>
    <cellStyle name="40% - Accent6 2 5 7 2 2 2" xfId="24080"/>
    <cellStyle name="40% - Accent6 2 5 7 2 2 2 2" xfId="41958"/>
    <cellStyle name="40% - Accent6 2 5 7 2 2 3" xfId="33021"/>
    <cellStyle name="40% - Accent6 2 5 7 2 2 4" xfId="56584"/>
    <cellStyle name="40% - Accent6 2 5 7 2 3" xfId="15407"/>
    <cellStyle name="40% - Accent6 2 5 7 2 3 2" xfId="26299"/>
    <cellStyle name="40% - Accent6 2 5 7 2 3 2 2" xfId="44177"/>
    <cellStyle name="40% - Accent6 2 5 7 2 3 3" xfId="35240"/>
    <cellStyle name="40% - Accent6 2 5 7 2 4" xfId="17851"/>
    <cellStyle name="40% - Accent6 2 5 7 2 4 2" xfId="28518"/>
    <cellStyle name="40% - Accent6 2 5 7 2 4 2 2" xfId="46396"/>
    <cellStyle name="40% - Accent6 2 5 7 2 4 3" xfId="37459"/>
    <cellStyle name="40% - Accent6 2 5 7 2 5" xfId="21861"/>
    <cellStyle name="40% - Accent6 2 5 7 2 5 2" xfId="39739"/>
    <cellStyle name="40% - Accent6 2 5 7 2 6" xfId="30802"/>
    <cellStyle name="40% - Accent6 2 5 7 2 7" xfId="51250"/>
    <cellStyle name="40% - Accent6 2 5 7 3" xfId="10027"/>
    <cellStyle name="40% - Accent6 2 5 7 3 2" xfId="12455"/>
    <cellStyle name="40% - Accent6 2 5 7 3 2 2" xfId="23347"/>
    <cellStyle name="40% - Accent6 2 5 7 3 2 2 2" xfId="41225"/>
    <cellStyle name="40% - Accent6 2 5 7 3 2 3" xfId="32288"/>
    <cellStyle name="40% - Accent6 2 5 7 3 3" xfId="14674"/>
    <cellStyle name="40% - Accent6 2 5 7 3 3 2" xfId="25566"/>
    <cellStyle name="40% - Accent6 2 5 7 3 3 2 2" xfId="43444"/>
    <cellStyle name="40% - Accent6 2 5 7 3 3 3" xfId="34507"/>
    <cellStyle name="40% - Accent6 2 5 7 3 4" xfId="17118"/>
    <cellStyle name="40% - Accent6 2 5 7 3 4 2" xfId="27785"/>
    <cellStyle name="40% - Accent6 2 5 7 3 4 2 2" xfId="45663"/>
    <cellStyle name="40% - Accent6 2 5 7 3 4 3" xfId="36726"/>
    <cellStyle name="40% - Accent6 2 5 7 3 5" xfId="21128"/>
    <cellStyle name="40% - Accent6 2 5 7 3 5 2" xfId="39006"/>
    <cellStyle name="40% - Accent6 2 5 7 3 6" xfId="30069"/>
    <cellStyle name="40% - Accent6 2 5 7 3 7" xfId="54203"/>
    <cellStyle name="40% - Accent6 2 5 7 4" xfId="11505"/>
    <cellStyle name="40% - Accent6 2 5 7 4 2" xfId="22604"/>
    <cellStyle name="40% - Accent6 2 5 7 4 2 2" xfId="40482"/>
    <cellStyle name="40% - Accent6 2 5 7 4 3" xfId="31545"/>
    <cellStyle name="40% - Accent6 2 5 7 4 4" xfId="48093"/>
    <cellStyle name="40% - Accent6 2 5 7 5" xfId="13931"/>
    <cellStyle name="40% - Accent6 2 5 7 5 2" xfId="24823"/>
    <cellStyle name="40% - Accent6 2 5 7 5 2 2" xfId="42701"/>
    <cellStyle name="40% - Accent6 2 5 7 5 3" xfId="33764"/>
    <cellStyle name="40% - Accent6 2 5 7 6" xfId="16152"/>
    <cellStyle name="40% - Accent6 2 5 7 6 2" xfId="27042"/>
    <cellStyle name="40% - Accent6 2 5 7 6 2 2" xfId="44920"/>
    <cellStyle name="40% - Accent6 2 5 7 6 3" xfId="35983"/>
    <cellStyle name="40% - Accent6 2 5 7 7" xfId="20385"/>
    <cellStyle name="40% - Accent6 2 5 7 7 2" xfId="38263"/>
    <cellStyle name="40% - Accent6 2 5 7 8" xfId="29314"/>
    <cellStyle name="40% - Accent6 2 5 7 9" xfId="47275"/>
    <cellStyle name="40% - Accent6 2 5 8" xfId="6223"/>
    <cellStyle name="40% - Accent6 2 5 8 2" xfId="10761"/>
    <cellStyle name="40% - Accent6 2 5 8 2 2" xfId="13189"/>
    <cellStyle name="40% - Accent6 2 5 8 2 2 2" xfId="24081"/>
    <cellStyle name="40% - Accent6 2 5 8 2 2 2 2" xfId="41959"/>
    <cellStyle name="40% - Accent6 2 5 8 2 2 3" xfId="33022"/>
    <cellStyle name="40% - Accent6 2 5 8 2 2 4" xfId="56585"/>
    <cellStyle name="40% - Accent6 2 5 8 2 3" xfId="15408"/>
    <cellStyle name="40% - Accent6 2 5 8 2 3 2" xfId="26300"/>
    <cellStyle name="40% - Accent6 2 5 8 2 3 2 2" xfId="44178"/>
    <cellStyle name="40% - Accent6 2 5 8 2 3 3" xfId="35241"/>
    <cellStyle name="40% - Accent6 2 5 8 2 4" xfId="17852"/>
    <cellStyle name="40% - Accent6 2 5 8 2 4 2" xfId="28519"/>
    <cellStyle name="40% - Accent6 2 5 8 2 4 2 2" xfId="46397"/>
    <cellStyle name="40% - Accent6 2 5 8 2 4 3" xfId="37460"/>
    <cellStyle name="40% - Accent6 2 5 8 2 5" xfId="21862"/>
    <cellStyle name="40% - Accent6 2 5 8 2 5 2" xfId="39740"/>
    <cellStyle name="40% - Accent6 2 5 8 2 6" xfId="30803"/>
    <cellStyle name="40% - Accent6 2 5 8 2 7" xfId="51251"/>
    <cellStyle name="40% - Accent6 2 5 8 3" xfId="10028"/>
    <cellStyle name="40% - Accent6 2 5 8 3 2" xfId="12456"/>
    <cellStyle name="40% - Accent6 2 5 8 3 2 2" xfId="23348"/>
    <cellStyle name="40% - Accent6 2 5 8 3 2 2 2" xfId="41226"/>
    <cellStyle name="40% - Accent6 2 5 8 3 2 3" xfId="32289"/>
    <cellStyle name="40% - Accent6 2 5 8 3 3" xfId="14675"/>
    <cellStyle name="40% - Accent6 2 5 8 3 3 2" xfId="25567"/>
    <cellStyle name="40% - Accent6 2 5 8 3 3 2 2" xfId="43445"/>
    <cellStyle name="40% - Accent6 2 5 8 3 3 3" xfId="34508"/>
    <cellStyle name="40% - Accent6 2 5 8 3 4" xfId="17119"/>
    <cellStyle name="40% - Accent6 2 5 8 3 4 2" xfId="27786"/>
    <cellStyle name="40% - Accent6 2 5 8 3 4 2 2" xfId="45664"/>
    <cellStyle name="40% - Accent6 2 5 8 3 4 3" xfId="36727"/>
    <cellStyle name="40% - Accent6 2 5 8 3 5" xfId="21129"/>
    <cellStyle name="40% - Accent6 2 5 8 3 5 2" xfId="39007"/>
    <cellStyle name="40% - Accent6 2 5 8 3 6" xfId="30070"/>
    <cellStyle name="40% - Accent6 2 5 8 3 7" xfId="54204"/>
    <cellStyle name="40% - Accent6 2 5 8 4" xfId="11506"/>
    <cellStyle name="40% - Accent6 2 5 8 4 2" xfId="22605"/>
    <cellStyle name="40% - Accent6 2 5 8 4 2 2" xfId="40483"/>
    <cellStyle name="40% - Accent6 2 5 8 4 3" xfId="31546"/>
    <cellStyle name="40% - Accent6 2 5 8 4 4" xfId="48094"/>
    <cellStyle name="40% - Accent6 2 5 8 5" xfId="13932"/>
    <cellStyle name="40% - Accent6 2 5 8 5 2" xfId="24824"/>
    <cellStyle name="40% - Accent6 2 5 8 5 2 2" xfId="42702"/>
    <cellStyle name="40% - Accent6 2 5 8 5 3" xfId="33765"/>
    <cellStyle name="40% - Accent6 2 5 8 6" xfId="16153"/>
    <cellStyle name="40% - Accent6 2 5 8 6 2" xfId="27043"/>
    <cellStyle name="40% - Accent6 2 5 8 6 2 2" xfId="44921"/>
    <cellStyle name="40% - Accent6 2 5 8 6 3" xfId="35984"/>
    <cellStyle name="40% - Accent6 2 5 8 7" xfId="20386"/>
    <cellStyle name="40% - Accent6 2 5 8 7 2" xfId="38264"/>
    <cellStyle name="40% - Accent6 2 5 8 8" xfId="29315"/>
    <cellStyle name="40% - Accent6 2 5 8 9" xfId="47276"/>
    <cellStyle name="40% - Accent6 2 5 9" xfId="6224"/>
    <cellStyle name="40% - Accent6 2 5 9 2" xfId="10762"/>
    <cellStyle name="40% - Accent6 2 5 9 2 2" xfId="13190"/>
    <cellStyle name="40% - Accent6 2 5 9 2 2 2" xfId="24082"/>
    <cellStyle name="40% - Accent6 2 5 9 2 2 2 2" xfId="41960"/>
    <cellStyle name="40% - Accent6 2 5 9 2 2 3" xfId="33023"/>
    <cellStyle name="40% - Accent6 2 5 9 2 2 4" xfId="56586"/>
    <cellStyle name="40% - Accent6 2 5 9 2 3" xfId="15409"/>
    <cellStyle name="40% - Accent6 2 5 9 2 3 2" xfId="26301"/>
    <cellStyle name="40% - Accent6 2 5 9 2 3 2 2" xfId="44179"/>
    <cellStyle name="40% - Accent6 2 5 9 2 3 3" xfId="35242"/>
    <cellStyle name="40% - Accent6 2 5 9 2 4" xfId="17853"/>
    <cellStyle name="40% - Accent6 2 5 9 2 4 2" xfId="28520"/>
    <cellStyle name="40% - Accent6 2 5 9 2 4 2 2" xfId="46398"/>
    <cellStyle name="40% - Accent6 2 5 9 2 4 3" xfId="37461"/>
    <cellStyle name="40% - Accent6 2 5 9 2 5" xfId="21863"/>
    <cellStyle name="40% - Accent6 2 5 9 2 5 2" xfId="39741"/>
    <cellStyle name="40% - Accent6 2 5 9 2 6" xfId="30804"/>
    <cellStyle name="40% - Accent6 2 5 9 2 7" xfId="51252"/>
    <cellStyle name="40% - Accent6 2 5 9 3" xfId="10029"/>
    <cellStyle name="40% - Accent6 2 5 9 3 2" xfId="12457"/>
    <cellStyle name="40% - Accent6 2 5 9 3 2 2" xfId="23349"/>
    <cellStyle name="40% - Accent6 2 5 9 3 2 2 2" xfId="41227"/>
    <cellStyle name="40% - Accent6 2 5 9 3 2 3" xfId="32290"/>
    <cellStyle name="40% - Accent6 2 5 9 3 3" xfId="14676"/>
    <cellStyle name="40% - Accent6 2 5 9 3 3 2" xfId="25568"/>
    <cellStyle name="40% - Accent6 2 5 9 3 3 2 2" xfId="43446"/>
    <cellStyle name="40% - Accent6 2 5 9 3 3 3" xfId="34509"/>
    <cellStyle name="40% - Accent6 2 5 9 3 4" xfId="17120"/>
    <cellStyle name="40% - Accent6 2 5 9 3 4 2" xfId="27787"/>
    <cellStyle name="40% - Accent6 2 5 9 3 4 2 2" xfId="45665"/>
    <cellStyle name="40% - Accent6 2 5 9 3 4 3" xfId="36728"/>
    <cellStyle name="40% - Accent6 2 5 9 3 5" xfId="21130"/>
    <cellStyle name="40% - Accent6 2 5 9 3 5 2" xfId="39008"/>
    <cellStyle name="40% - Accent6 2 5 9 3 6" xfId="30071"/>
    <cellStyle name="40% - Accent6 2 5 9 3 7" xfId="54205"/>
    <cellStyle name="40% - Accent6 2 5 9 4" xfId="11507"/>
    <cellStyle name="40% - Accent6 2 5 9 4 2" xfId="22606"/>
    <cellStyle name="40% - Accent6 2 5 9 4 2 2" xfId="40484"/>
    <cellStyle name="40% - Accent6 2 5 9 4 3" xfId="31547"/>
    <cellStyle name="40% - Accent6 2 5 9 4 4" xfId="48095"/>
    <cellStyle name="40% - Accent6 2 5 9 5" xfId="13933"/>
    <cellStyle name="40% - Accent6 2 5 9 5 2" xfId="24825"/>
    <cellStyle name="40% - Accent6 2 5 9 5 2 2" xfId="42703"/>
    <cellStyle name="40% - Accent6 2 5 9 5 3" xfId="33766"/>
    <cellStyle name="40% - Accent6 2 5 9 6" xfId="16154"/>
    <cellStyle name="40% - Accent6 2 5 9 6 2" xfId="27044"/>
    <cellStyle name="40% - Accent6 2 5 9 6 2 2" xfId="44922"/>
    <cellStyle name="40% - Accent6 2 5 9 6 3" xfId="35985"/>
    <cellStyle name="40% - Accent6 2 5 9 7" xfId="20387"/>
    <cellStyle name="40% - Accent6 2 5 9 7 2" xfId="38265"/>
    <cellStyle name="40% - Accent6 2 5 9 8" xfId="29316"/>
    <cellStyle name="40% - Accent6 2 5 9 9" xfId="47277"/>
    <cellStyle name="40% - Accent6 2 6" xfId="6225"/>
    <cellStyle name="40% - Accent6 2 6 10" xfId="16155"/>
    <cellStyle name="40% - Accent6 2 6 10 2" xfId="27045"/>
    <cellStyle name="40% - Accent6 2 6 10 2 2" xfId="44923"/>
    <cellStyle name="40% - Accent6 2 6 10 3" xfId="35986"/>
    <cellStyle name="40% - Accent6 2 6 11" xfId="20388"/>
    <cellStyle name="40% - Accent6 2 6 11 2" xfId="38266"/>
    <cellStyle name="40% - Accent6 2 6 12" xfId="29317"/>
    <cellStyle name="40% - Accent6 2 6 13" xfId="47278"/>
    <cellStyle name="40% - Accent6 2 6 2" xfId="6226"/>
    <cellStyle name="40% - Accent6 2 6 2 2" xfId="10764"/>
    <cellStyle name="40% - Accent6 2 6 2 2 2" xfId="13192"/>
    <cellStyle name="40% - Accent6 2 6 2 2 2 2" xfId="24084"/>
    <cellStyle name="40% - Accent6 2 6 2 2 2 2 2" xfId="41962"/>
    <cellStyle name="40% - Accent6 2 6 2 2 2 3" xfId="33025"/>
    <cellStyle name="40% - Accent6 2 6 2 2 2 4" xfId="56588"/>
    <cellStyle name="40% - Accent6 2 6 2 2 3" xfId="15411"/>
    <cellStyle name="40% - Accent6 2 6 2 2 3 2" xfId="26303"/>
    <cellStyle name="40% - Accent6 2 6 2 2 3 2 2" xfId="44181"/>
    <cellStyle name="40% - Accent6 2 6 2 2 3 3" xfId="35244"/>
    <cellStyle name="40% - Accent6 2 6 2 2 4" xfId="17855"/>
    <cellStyle name="40% - Accent6 2 6 2 2 4 2" xfId="28522"/>
    <cellStyle name="40% - Accent6 2 6 2 2 4 2 2" xfId="46400"/>
    <cellStyle name="40% - Accent6 2 6 2 2 4 3" xfId="37463"/>
    <cellStyle name="40% - Accent6 2 6 2 2 5" xfId="21865"/>
    <cellStyle name="40% - Accent6 2 6 2 2 5 2" xfId="39743"/>
    <cellStyle name="40% - Accent6 2 6 2 2 6" xfId="30806"/>
    <cellStyle name="40% - Accent6 2 6 2 2 7" xfId="51254"/>
    <cellStyle name="40% - Accent6 2 6 2 3" xfId="10031"/>
    <cellStyle name="40% - Accent6 2 6 2 3 2" xfId="12459"/>
    <cellStyle name="40% - Accent6 2 6 2 3 2 2" xfId="23351"/>
    <cellStyle name="40% - Accent6 2 6 2 3 2 2 2" xfId="41229"/>
    <cellStyle name="40% - Accent6 2 6 2 3 2 3" xfId="32292"/>
    <cellStyle name="40% - Accent6 2 6 2 3 3" xfId="14678"/>
    <cellStyle name="40% - Accent6 2 6 2 3 3 2" xfId="25570"/>
    <cellStyle name="40% - Accent6 2 6 2 3 3 2 2" xfId="43448"/>
    <cellStyle name="40% - Accent6 2 6 2 3 3 3" xfId="34511"/>
    <cellStyle name="40% - Accent6 2 6 2 3 4" xfId="17122"/>
    <cellStyle name="40% - Accent6 2 6 2 3 4 2" xfId="27789"/>
    <cellStyle name="40% - Accent6 2 6 2 3 4 2 2" xfId="45667"/>
    <cellStyle name="40% - Accent6 2 6 2 3 4 3" xfId="36730"/>
    <cellStyle name="40% - Accent6 2 6 2 3 5" xfId="21132"/>
    <cellStyle name="40% - Accent6 2 6 2 3 5 2" xfId="39010"/>
    <cellStyle name="40% - Accent6 2 6 2 3 6" xfId="30073"/>
    <cellStyle name="40% - Accent6 2 6 2 3 7" xfId="54207"/>
    <cellStyle name="40% - Accent6 2 6 2 4" xfId="11509"/>
    <cellStyle name="40% - Accent6 2 6 2 4 2" xfId="22608"/>
    <cellStyle name="40% - Accent6 2 6 2 4 2 2" xfId="40486"/>
    <cellStyle name="40% - Accent6 2 6 2 4 3" xfId="31549"/>
    <cellStyle name="40% - Accent6 2 6 2 4 4" xfId="48097"/>
    <cellStyle name="40% - Accent6 2 6 2 5" xfId="13935"/>
    <cellStyle name="40% - Accent6 2 6 2 5 2" xfId="24827"/>
    <cellStyle name="40% - Accent6 2 6 2 5 2 2" xfId="42705"/>
    <cellStyle name="40% - Accent6 2 6 2 5 3" xfId="33768"/>
    <cellStyle name="40% - Accent6 2 6 2 6" xfId="16156"/>
    <cellStyle name="40% - Accent6 2 6 2 6 2" xfId="27046"/>
    <cellStyle name="40% - Accent6 2 6 2 6 2 2" xfId="44924"/>
    <cellStyle name="40% - Accent6 2 6 2 6 3" xfId="35987"/>
    <cellStyle name="40% - Accent6 2 6 2 7" xfId="20389"/>
    <cellStyle name="40% - Accent6 2 6 2 7 2" xfId="38267"/>
    <cellStyle name="40% - Accent6 2 6 2 8" xfId="29318"/>
    <cellStyle name="40% - Accent6 2 6 2 9" xfId="47279"/>
    <cellStyle name="40% - Accent6 2 6 3" xfId="6227"/>
    <cellStyle name="40% - Accent6 2 6 3 2" xfId="10765"/>
    <cellStyle name="40% - Accent6 2 6 3 2 2" xfId="13193"/>
    <cellStyle name="40% - Accent6 2 6 3 2 2 2" xfId="24085"/>
    <cellStyle name="40% - Accent6 2 6 3 2 2 2 2" xfId="41963"/>
    <cellStyle name="40% - Accent6 2 6 3 2 2 3" xfId="33026"/>
    <cellStyle name="40% - Accent6 2 6 3 2 2 4" xfId="56589"/>
    <cellStyle name="40% - Accent6 2 6 3 2 3" xfId="15412"/>
    <cellStyle name="40% - Accent6 2 6 3 2 3 2" xfId="26304"/>
    <cellStyle name="40% - Accent6 2 6 3 2 3 2 2" xfId="44182"/>
    <cellStyle name="40% - Accent6 2 6 3 2 3 3" xfId="35245"/>
    <cellStyle name="40% - Accent6 2 6 3 2 4" xfId="17856"/>
    <cellStyle name="40% - Accent6 2 6 3 2 4 2" xfId="28523"/>
    <cellStyle name="40% - Accent6 2 6 3 2 4 2 2" xfId="46401"/>
    <cellStyle name="40% - Accent6 2 6 3 2 4 3" xfId="37464"/>
    <cellStyle name="40% - Accent6 2 6 3 2 5" xfId="21866"/>
    <cellStyle name="40% - Accent6 2 6 3 2 5 2" xfId="39744"/>
    <cellStyle name="40% - Accent6 2 6 3 2 6" xfId="30807"/>
    <cellStyle name="40% - Accent6 2 6 3 2 7" xfId="51255"/>
    <cellStyle name="40% - Accent6 2 6 3 3" xfId="10032"/>
    <cellStyle name="40% - Accent6 2 6 3 3 2" xfId="12460"/>
    <cellStyle name="40% - Accent6 2 6 3 3 2 2" xfId="23352"/>
    <cellStyle name="40% - Accent6 2 6 3 3 2 2 2" xfId="41230"/>
    <cellStyle name="40% - Accent6 2 6 3 3 2 3" xfId="32293"/>
    <cellStyle name="40% - Accent6 2 6 3 3 3" xfId="14679"/>
    <cellStyle name="40% - Accent6 2 6 3 3 3 2" xfId="25571"/>
    <cellStyle name="40% - Accent6 2 6 3 3 3 2 2" xfId="43449"/>
    <cellStyle name="40% - Accent6 2 6 3 3 3 3" xfId="34512"/>
    <cellStyle name="40% - Accent6 2 6 3 3 4" xfId="17123"/>
    <cellStyle name="40% - Accent6 2 6 3 3 4 2" xfId="27790"/>
    <cellStyle name="40% - Accent6 2 6 3 3 4 2 2" xfId="45668"/>
    <cellStyle name="40% - Accent6 2 6 3 3 4 3" xfId="36731"/>
    <cellStyle name="40% - Accent6 2 6 3 3 5" xfId="21133"/>
    <cellStyle name="40% - Accent6 2 6 3 3 5 2" xfId="39011"/>
    <cellStyle name="40% - Accent6 2 6 3 3 6" xfId="30074"/>
    <cellStyle name="40% - Accent6 2 6 3 3 7" xfId="54208"/>
    <cellStyle name="40% - Accent6 2 6 3 4" xfId="11510"/>
    <cellStyle name="40% - Accent6 2 6 3 4 2" xfId="22609"/>
    <cellStyle name="40% - Accent6 2 6 3 4 2 2" xfId="40487"/>
    <cellStyle name="40% - Accent6 2 6 3 4 3" xfId="31550"/>
    <cellStyle name="40% - Accent6 2 6 3 4 4" xfId="48098"/>
    <cellStyle name="40% - Accent6 2 6 3 5" xfId="13936"/>
    <cellStyle name="40% - Accent6 2 6 3 5 2" xfId="24828"/>
    <cellStyle name="40% - Accent6 2 6 3 5 2 2" xfId="42706"/>
    <cellStyle name="40% - Accent6 2 6 3 5 3" xfId="33769"/>
    <cellStyle name="40% - Accent6 2 6 3 6" xfId="16157"/>
    <cellStyle name="40% - Accent6 2 6 3 6 2" xfId="27047"/>
    <cellStyle name="40% - Accent6 2 6 3 6 2 2" xfId="44925"/>
    <cellStyle name="40% - Accent6 2 6 3 6 3" xfId="35988"/>
    <cellStyle name="40% - Accent6 2 6 3 7" xfId="20390"/>
    <cellStyle name="40% - Accent6 2 6 3 7 2" xfId="38268"/>
    <cellStyle name="40% - Accent6 2 6 3 8" xfId="29319"/>
    <cellStyle name="40% - Accent6 2 6 3 9" xfId="47280"/>
    <cellStyle name="40% - Accent6 2 6 4" xfId="6228"/>
    <cellStyle name="40% - Accent6 2 6 4 2" xfId="10766"/>
    <cellStyle name="40% - Accent6 2 6 4 2 2" xfId="13194"/>
    <cellStyle name="40% - Accent6 2 6 4 2 2 2" xfId="24086"/>
    <cellStyle name="40% - Accent6 2 6 4 2 2 2 2" xfId="41964"/>
    <cellStyle name="40% - Accent6 2 6 4 2 2 3" xfId="33027"/>
    <cellStyle name="40% - Accent6 2 6 4 2 2 4" xfId="56590"/>
    <cellStyle name="40% - Accent6 2 6 4 2 3" xfId="15413"/>
    <cellStyle name="40% - Accent6 2 6 4 2 3 2" xfId="26305"/>
    <cellStyle name="40% - Accent6 2 6 4 2 3 2 2" xfId="44183"/>
    <cellStyle name="40% - Accent6 2 6 4 2 3 3" xfId="35246"/>
    <cellStyle name="40% - Accent6 2 6 4 2 4" xfId="17857"/>
    <cellStyle name="40% - Accent6 2 6 4 2 4 2" xfId="28524"/>
    <cellStyle name="40% - Accent6 2 6 4 2 4 2 2" xfId="46402"/>
    <cellStyle name="40% - Accent6 2 6 4 2 4 3" xfId="37465"/>
    <cellStyle name="40% - Accent6 2 6 4 2 5" xfId="21867"/>
    <cellStyle name="40% - Accent6 2 6 4 2 5 2" xfId="39745"/>
    <cellStyle name="40% - Accent6 2 6 4 2 6" xfId="30808"/>
    <cellStyle name="40% - Accent6 2 6 4 2 7" xfId="51256"/>
    <cellStyle name="40% - Accent6 2 6 4 3" xfId="10033"/>
    <cellStyle name="40% - Accent6 2 6 4 3 2" xfId="12461"/>
    <cellStyle name="40% - Accent6 2 6 4 3 2 2" xfId="23353"/>
    <cellStyle name="40% - Accent6 2 6 4 3 2 2 2" xfId="41231"/>
    <cellStyle name="40% - Accent6 2 6 4 3 2 3" xfId="32294"/>
    <cellStyle name="40% - Accent6 2 6 4 3 3" xfId="14680"/>
    <cellStyle name="40% - Accent6 2 6 4 3 3 2" xfId="25572"/>
    <cellStyle name="40% - Accent6 2 6 4 3 3 2 2" xfId="43450"/>
    <cellStyle name="40% - Accent6 2 6 4 3 3 3" xfId="34513"/>
    <cellStyle name="40% - Accent6 2 6 4 3 4" xfId="17124"/>
    <cellStyle name="40% - Accent6 2 6 4 3 4 2" xfId="27791"/>
    <cellStyle name="40% - Accent6 2 6 4 3 4 2 2" xfId="45669"/>
    <cellStyle name="40% - Accent6 2 6 4 3 4 3" xfId="36732"/>
    <cellStyle name="40% - Accent6 2 6 4 3 5" xfId="21134"/>
    <cellStyle name="40% - Accent6 2 6 4 3 5 2" xfId="39012"/>
    <cellStyle name="40% - Accent6 2 6 4 3 6" xfId="30075"/>
    <cellStyle name="40% - Accent6 2 6 4 3 7" xfId="54209"/>
    <cellStyle name="40% - Accent6 2 6 4 4" xfId="11511"/>
    <cellStyle name="40% - Accent6 2 6 4 4 2" xfId="22610"/>
    <cellStyle name="40% - Accent6 2 6 4 4 2 2" xfId="40488"/>
    <cellStyle name="40% - Accent6 2 6 4 4 3" xfId="31551"/>
    <cellStyle name="40% - Accent6 2 6 4 4 4" xfId="48099"/>
    <cellStyle name="40% - Accent6 2 6 4 5" xfId="13937"/>
    <cellStyle name="40% - Accent6 2 6 4 5 2" xfId="24829"/>
    <cellStyle name="40% - Accent6 2 6 4 5 2 2" xfId="42707"/>
    <cellStyle name="40% - Accent6 2 6 4 5 3" xfId="33770"/>
    <cellStyle name="40% - Accent6 2 6 4 6" xfId="16158"/>
    <cellStyle name="40% - Accent6 2 6 4 6 2" xfId="27048"/>
    <cellStyle name="40% - Accent6 2 6 4 6 2 2" xfId="44926"/>
    <cellStyle name="40% - Accent6 2 6 4 6 3" xfId="35989"/>
    <cellStyle name="40% - Accent6 2 6 4 7" xfId="20391"/>
    <cellStyle name="40% - Accent6 2 6 4 7 2" xfId="38269"/>
    <cellStyle name="40% - Accent6 2 6 4 8" xfId="29320"/>
    <cellStyle name="40% - Accent6 2 6 4 9" xfId="47281"/>
    <cellStyle name="40% - Accent6 2 6 5" xfId="6229"/>
    <cellStyle name="40% - Accent6 2 6 5 2" xfId="10767"/>
    <cellStyle name="40% - Accent6 2 6 5 2 2" xfId="13195"/>
    <cellStyle name="40% - Accent6 2 6 5 2 2 2" xfId="24087"/>
    <cellStyle name="40% - Accent6 2 6 5 2 2 2 2" xfId="41965"/>
    <cellStyle name="40% - Accent6 2 6 5 2 2 3" xfId="33028"/>
    <cellStyle name="40% - Accent6 2 6 5 2 2 4" xfId="56591"/>
    <cellStyle name="40% - Accent6 2 6 5 2 3" xfId="15414"/>
    <cellStyle name="40% - Accent6 2 6 5 2 3 2" xfId="26306"/>
    <cellStyle name="40% - Accent6 2 6 5 2 3 2 2" xfId="44184"/>
    <cellStyle name="40% - Accent6 2 6 5 2 3 3" xfId="35247"/>
    <cellStyle name="40% - Accent6 2 6 5 2 4" xfId="17858"/>
    <cellStyle name="40% - Accent6 2 6 5 2 4 2" xfId="28525"/>
    <cellStyle name="40% - Accent6 2 6 5 2 4 2 2" xfId="46403"/>
    <cellStyle name="40% - Accent6 2 6 5 2 4 3" xfId="37466"/>
    <cellStyle name="40% - Accent6 2 6 5 2 5" xfId="21868"/>
    <cellStyle name="40% - Accent6 2 6 5 2 5 2" xfId="39746"/>
    <cellStyle name="40% - Accent6 2 6 5 2 6" xfId="30809"/>
    <cellStyle name="40% - Accent6 2 6 5 2 7" xfId="51257"/>
    <cellStyle name="40% - Accent6 2 6 5 3" xfId="10034"/>
    <cellStyle name="40% - Accent6 2 6 5 3 2" xfId="12462"/>
    <cellStyle name="40% - Accent6 2 6 5 3 2 2" xfId="23354"/>
    <cellStyle name="40% - Accent6 2 6 5 3 2 2 2" xfId="41232"/>
    <cellStyle name="40% - Accent6 2 6 5 3 2 3" xfId="32295"/>
    <cellStyle name="40% - Accent6 2 6 5 3 3" xfId="14681"/>
    <cellStyle name="40% - Accent6 2 6 5 3 3 2" xfId="25573"/>
    <cellStyle name="40% - Accent6 2 6 5 3 3 2 2" xfId="43451"/>
    <cellStyle name="40% - Accent6 2 6 5 3 3 3" xfId="34514"/>
    <cellStyle name="40% - Accent6 2 6 5 3 4" xfId="17125"/>
    <cellStyle name="40% - Accent6 2 6 5 3 4 2" xfId="27792"/>
    <cellStyle name="40% - Accent6 2 6 5 3 4 2 2" xfId="45670"/>
    <cellStyle name="40% - Accent6 2 6 5 3 4 3" xfId="36733"/>
    <cellStyle name="40% - Accent6 2 6 5 3 5" xfId="21135"/>
    <cellStyle name="40% - Accent6 2 6 5 3 5 2" xfId="39013"/>
    <cellStyle name="40% - Accent6 2 6 5 3 6" xfId="30076"/>
    <cellStyle name="40% - Accent6 2 6 5 3 7" xfId="54210"/>
    <cellStyle name="40% - Accent6 2 6 5 4" xfId="11512"/>
    <cellStyle name="40% - Accent6 2 6 5 4 2" xfId="22611"/>
    <cellStyle name="40% - Accent6 2 6 5 4 2 2" xfId="40489"/>
    <cellStyle name="40% - Accent6 2 6 5 4 3" xfId="31552"/>
    <cellStyle name="40% - Accent6 2 6 5 4 4" xfId="48100"/>
    <cellStyle name="40% - Accent6 2 6 5 5" xfId="13938"/>
    <cellStyle name="40% - Accent6 2 6 5 5 2" xfId="24830"/>
    <cellStyle name="40% - Accent6 2 6 5 5 2 2" xfId="42708"/>
    <cellStyle name="40% - Accent6 2 6 5 5 3" xfId="33771"/>
    <cellStyle name="40% - Accent6 2 6 5 6" xfId="16159"/>
    <cellStyle name="40% - Accent6 2 6 5 6 2" xfId="27049"/>
    <cellStyle name="40% - Accent6 2 6 5 6 2 2" xfId="44927"/>
    <cellStyle name="40% - Accent6 2 6 5 6 3" xfId="35990"/>
    <cellStyle name="40% - Accent6 2 6 5 7" xfId="20392"/>
    <cellStyle name="40% - Accent6 2 6 5 7 2" xfId="38270"/>
    <cellStyle name="40% - Accent6 2 6 5 8" xfId="29321"/>
    <cellStyle name="40% - Accent6 2 6 5 9" xfId="47282"/>
    <cellStyle name="40% - Accent6 2 6 6" xfId="10763"/>
    <cellStyle name="40% - Accent6 2 6 6 2" xfId="13191"/>
    <cellStyle name="40% - Accent6 2 6 6 2 2" xfId="24083"/>
    <cellStyle name="40% - Accent6 2 6 6 2 2 2" xfId="41961"/>
    <cellStyle name="40% - Accent6 2 6 6 2 3" xfId="33024"/>
    <cellStyle name="40% - Accent6 2 6 6 2 4" xfId="56587"/>
    <cellStyle name="40% - Accent6 2 6 6 3" xfId="15410"/>
    <cellStyle name="40% - Accent6 2 6 6 3 2" xfId="26302"/>
    <cellStyle name="40% - Accent6 2 6 6 3 2 2" xfId="44180"/>
    <cellStyle name="40% - Accent6 2 6 6 3 3" xfId="35243"/>
    <cellStyle name="40% - Accent6 2 6 6 4" xfId="17854"/>
    <cellStyle name="40% - Accent6 2 6 6 4 2" xfId="28521"/>
    <cellStyle name="40% - Accent6 2 6 6 4 2 2" xfId="46399"/>
    <cellStyle name="40% - Accent6 2 6 6 4 3" xfId="37462"/>
    <cellStyle name="40% - Accent6 2 6 6 5" xfId="21864"/>
    <cellStyle name="40% - Accent6 2 6 6 5 2" xfId="39742"/>
    <cellStyle name="40% - Accent6 2 6 6 6" xfId="30805"/>
    <cellStyle name="40% - Accent6 2 6 6 7" xfId="51253"/>
    <cellStyle name="40% - Accent6 2 6 7" xfId="10030"/>
    <cellStyle name="40% - Accent6 2 6 7 2" xfId="12458"/>
    <cellStyle name="40% - Accent6 2 6 7 2 2" xfId="23350"/>
    <cellStyle name="40% - Accent6 2 6 7 2 2 2" xfId="41228"/>
    <cellStyle name="40% - Accent6 2 6 7 2 3" xfId="32291"/>
    <cellStyle name="40% - Accent6 2 6 7 3" xfId="14677"/>
    <cellStyle name="40% - Accent6 2 6 7 3 2" xfId="25569"/>
    <cellStyle name="40% - Accent6 2 6 7 3 2 2" xfId="43447"/>
    <cellStyle name="40% - Accent6 2 6 7 3 3" xfId="34510"/>
    <cellStyle name="40% - Accent6 2 6 7 4" xfId="17121"/>
    <cellStyle name="40% - Accent6 2 6 7 4 2" xfId="27788"/>
    <cellStyle name="40% - Accent6 2 6 7 4 2 2" xfId="45666"/>
    <cellStyle name="40% - Accent6 2 6 7 4 3" xfId="36729"/>
    <cellStyle name="40% - Accent6 2 6 7 5" xfId="21131"/>
    <cellStyle name="40% - Accent6 2 6 7 5 2" xfId="39009"/>
    <cellStyle name="40% - Accent6 2 6 7 6" xfId="30072"/>
    <cellStyle name="40% - Accent6 2 6 7 7" xfId="54206"/>
    <cellStyle name="40% - Accent6 2 6 8" xfId="11508"/>
    <cellStyle name="40% - Accent6 2 6 8 2" xfId="22607"/>
    <cellStyle name="40% - Accent6 2 6 8 2 2" xfId="40485"/>
    <cellStyle name="40% - Accent6 2 6 8 3" xfId="31548"/>
    <cellStyle name="40% - Accent6 2 6 8 4" xfId="48096"/>
    <cellStyle name="40% - Accent6 2 6 9" xfId="13934"/>
    <cellStyle name="40% - Accent6 2 6 9 2" xfId="24826"/>
    <cellStyle name="40% - Accent6 2 6 9 2 2" xfId="42704"/>
    <cellStyle name="40% - Accent6 2 6 9 3" xfId="33767"/>
    <cellStyle name="40% - Accent6 2 7" xfId="6230"/>
    <cellStyle name="40% - Accent6 2 7 2" xfId="10768"/>
    <cellStyle name="40% - Accent6 2 7 2 2" xfId="13196"/>
    <cellStyle name="40% - Accent6 2 7 2 2 2" xfId="24088"/>
    <cellStyle name="40% - Accent6 2 7 2 2 2 2" xfId="41966"/>
    <cellStyle name="40% - Accent6 2 7 2 2 3" xfId="33029"/>
    <cellStyle name="40% - Accent6 2 7 2 2 4" xfId="56592"/>
    <cellStyle name="40% - Accent6 2 7 2 3" xfId="15415"/>
    <cellStyle name="40% - Accent6 2 7 2 3 2" xfId="26307"/>
    <cellStyle name="40% - Accent6 2 7 2 3 2 2" xfId="44185"/>
    <cellStyle name="40% - Accent6 2 7 2 3 3" xfId="35248"/>
    <cellStyle name="40% - Accent6 2 7 2 4" xfId="17859"/>
    <cellStyle name="40% - Accent6 2 7 2 4 2" xfId="28526"/>
    <cellStyle name="40% - Accent6 2 7 2 4 2 2" xfId="46404"/>
    <cellStyle name="40% - Accent6 2 7 2 4 3" xfId="37467"/>
    <cellStyle name="40% - Accent6 2 7 2 5" xfId="21869"/>
    <cellStyle name="40% - Accent6 2 7 2 5 2" xfId="39747"/>
    <cellStyle name="40% - Accent6 2 7 2 6" xfId="30810"/>
    <cellStyle name="40% - Accent6 2 7 2 7" xfId="51258"/>
    <cellStyle name="40% - Accent6 2 7 3" xfId="10035"/>
    <cellStyle name="40% - Accent6 2 7 3 2" xfId="12463"/>
    <cellStyle name="40% - Accent6 2 7 3 2 2" xfId="23355"/>
    <cellStyle name="40% - Accent6 2 7 3 2 2 2" xfId="41233"/>
    <cellStyle name="40% - Accent6 2 7 3 2 3" xfId="32296"/>
    <cellStyle name="40% - Accent6 2 7 3 3" xfId="14682"/>
    <cellStyle name="40% - Accent6 2 7 3 3 2" xfId="25574"/>
    <cellStyle name="40% - Accent6 2 7 3 3 2 2" xfId="43452"/>
    <cellStyle name="40% - Accent6 2 7 3 3 3" xfId="34515"/>
    <cellStyle name="40% - Accent6 2 7 3 4" xfId="17126"/>
    <cellStyle name="40% - Accent6 2 7 3 4 2" xfId="27793"/>
    <cellStyle name="40% - Accent6 2 7 3 4 2 2" xfId="45671"/>
    <cellStyle name="40% - Accent6 2 7 3 4 3" xfId="36734"/>
    <cellStyle name="40% - Accent6 2 7 3 5" xfId="21136"/>
    <cellStyle name="40% - Accent6 2 7 3 5 2" xfId="39014"/>
    <cellStyle name="40% - Accent6 2 7 3 6" xfId="30077"/>
    <cellStyle name="40% - Accent6 2 7 3 7" xfId="54211"/>
    <cellStyle name="40% - Accent6 2 7 4" xfId="11513"/>
    <cellStyle name="40% - Accent6 2 7 4 2" xfId="22612"/>
    <cellStyle name="40% - Accent6 2 7 4 2 2" xfId="40490"/>
    <cellStyle name="40% - Accent6 2 7 4 3" xfId="31553"/>
    <cellStyle name="40% - Accent6 2 7 4 4" xfId="48101"/>
    <cellStyle name="40% - Accent6 2 7 5" xfId="13939"/>
    <cellStyle name="40% - Accent6 2 7 5 2" xfId="24831"/>
    <cellStyle name="40% - Accent6 2 7 5 2 2" xfId="42709"/>
    <cellStyle name="40% - Accent6 2 7 5 3" xfId="33772"/>
    <cellStyle name="40% - Accent6 2 7 6" xfId="16160"/>
    <cellStyle name="40% - Accent6 2 7 6 2" xfId="27050"/>
    <cellStyle name="40% - Accent6 2 7 6 2 2" xfId="44928"/>
    <cellStyle name="40% - Accent6 2 7 6 3" xfId="35991"/>
    <cellStyle name="40% - Accent6 2 7 7" xfId="20393"/>
    <cellStyle name="40% - Accent6 2 7 7 2" xfId="38271"/>
    <cellStyle name="40% - Accent6 2 7 8" xfId="29322"/>
    <cellStyle name="40% - Accent6 2 7 9" xfId="47283"/>
    <cellStyle name="40% - Accent6 2 8" xfId="6231"/>
    <cellStyle name="40% - Accent6 2 8 2" xfId="10769"/>
    <cellStyle name="40% - Accent6 2 8 2 2" xfId="13197"/>
    <cellStyle name="40% - Accent6 2 8 2 2 2" xfId="24089"/>
    <cellStyle name="40% - Accent6 2 8 2 2 2 2" xfId="41967"/>
    <cellStyle name="40% - Accent6 2 8 2 2 3" xfId="33030"/>
    <cellStyle name="40% - Accent6 2 8 2 2 4" xfId="56593"/>
    <cellStyle name="40% - Accent6 2 8 2 3" xfId="15416"/>
    <cellStyle name="40% - Accent6 2 8 2 3 2" xfId="26308"/>
    <cellStyle name="40% - Accent6 2 8 2 3 2 2" xfId="44186"/>
    <cellStyle name="40% - Accent6 2 8 2 3 3" xfId="35249"/>
    <cellStyle name="40% - Accent6 2 8 2 4" xfId="17860"/>
    <cellStyle name="40% - Accent6 2 8 2 4 2" xfId="28527"/>
    <cellStyle name="40% - Accent6 2 8 2 4 2 2" xfId="46405"/>
    <cellStyle name="40% - Accent6 2 8 2 4 3" xfId="37468"/>
    <cellStyle name="40% - Accent6 2 8 2 5" xfId="21870"/>
    <cellStyle name="40% - Accent6 2 8 2 5 2" xfId="39748"/>
    <cellStyle name="40% - Accent6 2 8 2 6" xfId="30811"/>
    <cellStyle name="40% - Accent6 2 8 2 7" xfId="51259"/>
    <cellStyle name="40% - Accent6 2 8 3" xfId="10036"/>
    <cellStyle name="40% - Accent6 2 8 3 2" xfId="12464"/>
    <cellStyle name="40% - Accent6 2 8 3 2 2" xfId="23356"/>
    <cellStyle name="40% - Accent6 2 8 3 2 2 2" xfId="41234"/>
    <cellStyle name="40% - Accent6 2 8 3 2 3" xfId="32297"/>
    <cellStyle name="40% - Accent6 2 8 3 3" xfId="14683"/>
    <cellStyle name="40% - Accent6 2 8 3 3 2" xfId="25575"/>
    <cellStyle name="40% - Accent6 2 8 3 3 2 2" xfId="43453"/>
    <cellStyle name="40% - Accent6 2 8 3 3 3" xfId="34516"/>
    <cellStyle name="40% - Accent6 2 8 3 4" xfId="17127"/>
    <cellStyle name="40% - Accent6 2 8 3 4 2" xfId="27794"/>
    <cellStyle name="40% - Accent6 2 8 3 4 2 2" xfId="45672"/>
    <cellStyle name="40% - Accent6 2 8 3 4 3" xfId="36735"/>
    <cellStyle name="40% - Accent6 2 8 3 5" xfId="21137"/>
    <cellStyle name="40% - Accent6 2 8 3 5 2" xfId="39015"/>
    <cellStyle name="40% - Accent6 2 8 3 6" xfId="30078"/>
    <cellStyle name="40% - Accent6 2 8 3 7" xfId="54212"/>
    <cellStyle name="40% - Accent6 2 8 4" xfId="11514"/>
    <cellStyle name="40% - Accent6 2 8 4 2" xfId="22613"/>
    <cellStyle name="40% - Accent6 2 8 4 2 2" xfId="40491"/>
    <cellStyle name="40% - Accent6 2 8 4 3" xfId="31554"/>
    <cellStyle name="40% - Accent6 2 8 4 4" xfId="48102"/>
    <cellStyle name="40% - Accent6 2 8 5" xfId="13940"/>
    <cellStyle name="40% - Accent6 2 8 5 2" xfId="24832"/>
    <cellStyle name="40% - Accent6 2 8 5 2 2" xfId="42710"/>
    <cellStyle name="40% - Accent6 2 8 5 3" xfId="33773"/>
    <cellStyle name="40% - Accent6 2 8 6" xfId="16161"/>
    <cellStyle name="40% - Accent6 2 8 6 2" xfId="27051"/>
    <cellStyle name="40% - Accent6 2 8 6 2 2" xfId="44929"/>
    <cellStyle name="40% - Accent6 2 8 6 3" xfId="35992"/>
    <cellStyle name="40% - Accent6 2 8 7" xfId="20394"/>
    <cellStyle name="40% - Accent6 2 8 7 2" xfId="38272"/>
    <cellStyle name="40% - Accent6 2 8 8" xfId="29323"/>
    <cellStyle name="40% - Accent6 2 8 9" xfId="47284"/>
    <cellStyle name="40% - Accent6 2 9" xfId="6232"/>
    <cellStyle name="40% - Accent6 2 9 2" xfId="10770"/>
    <cellStyle name="40% - Accent6 2 9 2 2" xfId="13198"/>
    <cellStyle name="40% - Accent6 2 9 2 2 2" xfId="24090"/>
    <cellStyle name="40% - Accent6 2 9 2 2 2 2" xfId="41968"/>
    <cellStyle name="40% - Accent6 2 9 2 2 3" xfId="33031"/>
    <cellStyle name="40% - Accent6 2 9 2 2 4" xfId="56594"/>
    <cellStyle name="40% - Accent6 2 9 2 3" xfId="15417"/>
    <cellStyle name="40% - Accent6 2 9 2 3 2" xfId="26309"/>
    <cellStyle name="40% - Accent6 2 9 2 3 2 2" xfId="44187"/>
    <cellStyle name="40% - Accent6 2 9 2 3 3" xfId="35250"/>
    <cellStyle name="40% - Accent6 2 9 2 4" xfId="17861"/>
    <cellStyle name="40% - Accent6 2 9 2 4 2" xfId="28528"/>
    <cellStyle name="40% - Accent6 2 9 2 4 2 2" xfId="46406"/>
    <cellStyle name="40% - Accent6 2 9 2 4 3" xfId="37469"/>
    <cellStyle name="40% - Accent6 2 9 2 5" xfId="21871"/>
    <cellStyle name="40% - Accent6 2 9 2 5 2" xfId="39749"/>
    <cellStyle name="40% - Accent6 2 9 2 6" xfId="30812"/>
    <cellStyle name="40% - Accent6 2 9 2 7" xfId="51260"/>
    <cellStyle name="40% - Accent6 2 9 3" xfId="10037"/>
    <cellStyle name="40% - Accent6 2 9 3 2" xfId="12465"/>
    <cellStyle name="40% - Accent6 2 9 3 2 2" xfId="23357"/>
    <cellStyle name="40% - Accent6 2 9 3 2 2 2" xfId="41235"/>
    <cellStyle name="40% - Accent6 2 9 3 2 3" xfId="32298"/>
    <cellStyle name="40% - Accent6 2 9 3 3" xfId="14684"/>
    <cellStyle name="40% - Accent6 2 9 3 3 2" xfId="25576"/>
    <cellStyle name="40% - Accent6 2 9 3 3 2 2" xfId="43454"/>
    <cellStyle name="40% - Accent6 2 9 3 3 3" xfId="34517"/>
    <cellStyle name="40% - Accent6 2 9 3 4" xfId="17128"/>
    <cellStyle name="40% - Accent6 2 9 3 4 2" xfId="27795"/>
    <cellStyle name="40% - Accent6 2 9 3 4 2 2" xfId="45673"/>
    <cellStyle name="40% - Accent6 2 9 3 4 3" xfId="36736"/>
    <cellStyle name="40% - Accent6 2 9 3 5" xfId="21138"/>
    <cellStyle name="40% - Accent6 2 9 3 5 2" xfId="39016"/>
    <cellStyle name="40% - Accent6 2 9 3 6" xfId="30079"/>
    <cellStyle name="40% - Accent6 2 9 3 7" xfId="54213"/>
    <cellStyle name="40% - Accent6 2 9 4" xfId="11515"/>
    <cellStyle name="40% - Accent6 2 9 4 2" xfId="22614"/>
    <cellStyle name="40% - Accent6 2 9 4 2 2" xfId="40492"/>
    <cellStyle name="40% - Accent6 2 9 4 3" xfId="31555"/>
    <cellStyle name="40% - Accent6 2 9 4 4" xfId="48103"/>
    <cellStyle name="40% - Accent6 2 9 5" xfId="13941"/>
    <cellStyle name="40% - Accent6 2 9 5 2" xfId="24833"/>
    <cellStyle name="40% - Accent6 2 9 5 2 2" xfId="42711"/>
    <cellStyle name="40% - Accent6 2 9 5 3" xfId="33774"/>
    <cellStyle name="40% - Accent6 2 9 6" xfId="16162"/>
    <cellStyle name="40% - Accent6 2 9 6 2" xfId="27052"/>
    <cellStyle name="40% - Accent6 2 9 6 2 2" xfId="44930"/>
    <cellStyle name="40% - Accent6 2 9 6 3" xfId="35993"/>
    <cellStyle name="40% - Accent6 2 9 7" xfId="20395"/>
    <cellStyle name="40% - Accent6 2 9 7 2" xfId="38273"/>
    <cellStyle name="40% - Accent6 2 9 8" xfId="29324"/>
    <cellStyle name="40% - Accent6 2 9 9" xfId="47285"/>
    <cellStyle name="40% - Accent6 20" xfId="6233"/>
    <cellStyle name="40% - Accent6 21" xfId="6234"/>
    <cellStyle name="40% - Accent6 22" xfId="6235"/>
    <cellStyle name="40% - Accent6 23" xfId="6236"/>
    <cellStyle name="40% - Accent6 24" xfId="6237"/>
    <cellStyle name="40% - Accent6 25" xfId="6238"/>
    <cellStyle name="40% - Accent6 26" xfId="6239"/>
    <cellStyle name="40% - Accent6 27" xfId="28621"/>
    <cellStyle name="40% - Accent6 27 2" xfId="46500"/>
    <cellStyle name="40% - Accent6 27 3" xfId="56705"/>
    <cellStyle name="40% - Accent6 28" xfId="28641"/>
    <cellStyle name="40% - Accent6 29" xfId="47385"/>
    <cellStyle name="40% - Accent6 3" xfId="281"/>
    <cellStyle name="40% - Accent6 3 10" xfId="6241"/>
    <cellStyle name="40% - Accent6 3 11" xfId="56707"/>
    <cellStyle name="40% - Accent6 3 12" xfId="6240"/>
    <cellStyle name="40% - Accent6 3 2" xfId="6242"/>
    <cellStyle name="40% - Accent6 3 2 2" xfId="10771"/>
    <cellStyle name="40% - Accent6 3 2 2 2" xfId="13199"/>
    <cellStyle name="40% - Accent6 3 2 2 2 2" xfId="24091"/>
    <cellStyle name="40% - Accent6 3 2 2 2 2 2" xfId="41969"/>
    <cellStyle name="40% - Accent6 3 2 2 2 3" xfId="33032"/>
    <cellStyle name="40% - Accent6 3 2 2 2 4" xfId="56595"/>
    <cellStyle name="40% - Accent6 3 2 2 3" xfId="15418"/>
    <cellStyle name="40% - Accent6 3 2 2 3 2" xfId="26310"/>
    <cellStyle name="40% - Accent6 3 2 2 3 2 2" xfId="44188"/>
    <cellStyle name="40% - Accent6 3 2 2 3 3" xfId="35251"/>
    <cellStyle name="40% - Accent6 3 2 2 4" xfId="17862"/>
    <cellStyle name="40% - Accent6 3 2 2 4 2" xfId="28529"/>
    <cellStyle name="40% - Accent6 3 2 2 4 2 2" xfId="46407"/>
    <cellStyle name="40% - Accent6 3 2 2 4 3" xfId="37470"/>
    <cellStyle name="40% - Accent6 3 2 2 5" xfId="21872"/>
    <cellStyle name="40% - Accent6 3 2 2 5 2" xfId="39750"/>
    <cellStyle name="40% - Accent6 3 2 2 6" xfId="30813"/>
    <cellStyle name="40% - Accent6 3 2 2 7" xfId="51261"/>
    <cellStyle name="40% - Accent6 3 2 3" xfId="10038"/>
    <cellStyle name="40% - Accent6 3 2 3 2" xfId="12466"/>
    <cellStyle name="40% - Accent6 3 2 3 2 2" xfId="23358"/>
    <cellStyle name="40% - Accent6 3 2 3 2 2 2" xfId="41236"/>
    <cellStyle name="40% - Accent6 3 2 3 2 3" xfId="32299"/>
    <cellStyle name="40% - Accent6 3 2 3 3" xfId="14685"/>
    <cellStyle name="40% - Accent6 3 2 3 3 2" xfId="25577"/>
    <cellStyle name="40% - Accent6 3 2 3 3 2 2" xfId="43455"/>
    <cellStyle name="40% - Accent6 3 2 3 3 3" xfId="34518"/>
    <cellStyle name="40% - Accent6 3 2 3 4" xfId="17129"/>
    <cellStyle name="40% - Accent6 3 2 3 4 2" xfId="27796"/>
    <cellStyle name="40% - Accent6 3 2 3 4 2 2" xfId="45674"/>
    <cellStyle name="40% - Accent6 3 2 3 4 3" xfId="36737"/>
    <cellStyle name="40% - Accent6 3 2 3 5" xfId="21139"/>
    <cellStyle name="40% - Accent6 3 2 3 5 2" xfId="39017"/>
    <cellStyle name="40% - Accent6 3 2 3 6" xfId="30080"/>
    <cellStyle name="40% - Accent6 3 2 3 7" xfId="54214"/>
    <cellStyle name="40% - Accent6 3 2 4" xfId="11516"/>
    <cellStyle name="40% - Accent6 3 2 4 2" xfId="22615"/>
    <cellStyle name="40% - Accent6 3 2 4 2 2" xfId="40493"/>
    <cellStyle name="40% - Accent6 3 2 4 3" xfId="31556"/>
    <cellStyle name="40% - Accent6 3 2 4 4" xfId="48104"/>
    <cellStyle name="40% - Accent6 3 2 5" xfId="13942"/>
    <cellStyle name="40% - Accent6 3 2 5 2" xfId="24834"/>
    <cellStyle name="40% - Accent6 3 2 5 2 2" xfId="42712"/>
    <cellStyle name="40% - Accent6 3 2 5 3" xfId="33775"/>
    <cellStyle name="40% - Accent6 3 2 6" xfId="16163"/>
    <cellStyle name="40% - Accent6 3 2 6 2" xfId="27053"/>
    <cellStyle name="40% - Accent6 3 2 6 2 2" xfId="44931"/>
    <cellStyle name="40% - Accent6 3 2 6 3" xfId="35994"/>
    <cellStyle name="40% - Accent6 3 2 7" xfId="20396"/>
    <cellStyle name="40% - Accent6 3 2 7 2" xfId="38274"/>
    <cellStyle name="40% - Accent6 3 2 8" xfId="29325"/>
    <cellStyle name="40% - Accent6 3 2 9" xfId="47286"/>
    <cellStyle name="40% - Accent6 3 3" xfId="6243"/>
    <cellStyle name="40% - Accent6 3 3 2" xfId="10772"/>
    <cellStyle name="40% - Accent6 3 3 2 2" xfId="13200"/>
    <cellStyle name="40% - Accent6 3 3 2 2 2" xfId="24092"/>
    <cellStyle name="40% - Accent6 3 3 2 2 2 2" xfId="41970"/>
    <cellStyle name="40% - Accent6 3 3 2 2 3" xfId="33033"/>
    <cellStyle name="40% - Accent6 3 3 2 2 4" xfId="56596"/>
    <cellStyle name="40% - Accent6 3 3 2 3" xfId="15419"/>
    <cellStyle name="40% - Accent6 3 3 2 3 2" xfId="26311"/>
    <cellStyle name="40% - Accent6 3 3 2 3 2 2" xfId="44189"/>
    <cellStyle name="40% - Accent6 3 3 2 3 3" xfId="35252"/>
    <cellStyle name="40% - Accent6 3 3 2 4" xfId="17863"/>
    <cellStyle name="40% - Accent6 3 3 2 4 2" xfId="28530"/>
    <cellStyle name="40% - Accent6 3 3 2 4 2 2" xfId="46408"/>
    <cellStyle name="40% - Accent6 3 3 2 4 3" xfId="37471"/>
    <cellStyle name="40% - Accent6 3 3 2 5" xfId="21873"/>
    <cellStyle name="40% - Accent6 3 3 2 5 2" xfId="39751"/>
    <cellStyle name="40% - Accent6 3 3 2 6" xfId="30814"/>
    <cellStyle name="40% - Accent6 3 3 2 7" xfId="51262"/>
    <cellStyle name="40% - Accent6 3 3 3" xfId="10039"/>
    <cellStyle name="40% - Accent6 3 3 3 2" xfId="12467"/>
    <cellStyle name="40% - Accent6 3 3 3 2 2" xfId="23359"/>
    <cellStyle name="40% - Accent6 3 3 3 2 2 2" xfId="41237"/>
    <cellStyle name="40% - Accent6 3 3 3 2 3" xfId="32300"/>
    <cellStyle name="40% - Accent6 3 3 3 3" xfId="14686"/>
    <cellStyle name="40% - Accent6 3 3 3 3 2" xfId="25578"/>
    <cellStyle name="40% - Accent6 3 3 3 3 2 2" xfId="43456"/>
    <cellStyle name="40% - Accent6 3 3 3 3 3" xfId="34519"/>
    <cellStyle name="40% - Accent6 3 3 3 4" xfId="17130"/>
    <cellStyle name="40% - Accent6 3 3 3 4 2" xfId="27797"/>
    <cellStyle name="40% - Accent6 3 3 3 4 2 2" xfId="45675"/>
    <cellStyle name="40% - Accent6 3 3 3 4 3" xfId="36738"/>
    <cellStyle name="40% - Accent6 3 3 3 5" xfId="21140"/>
    <cellStyle name="40% - Accent6 3 3 3 5 2" xfId="39018"/>
    <cellStyle name="40% - Accent6 3 3 3 6" xfId="30081"/>
    <cellStyle name="40% - Accent6 3 3 3 7" xfId="54215"/>
    <cellStyle name="40% - Accent6 3 3 4" xfId="11517"/>
    <cellStyle name="40% - Accent6 3 3 4 2" xfId="22616"/>
    <cellStyle name="40% - Accent6 3 3 4 2 2" xfId="40494"/>
    <cellStyle name="40% - Accent6 3 3 4 3" xfId="31557"/>
    <cellStyle name="40% - Accent6 3 3 4 4" xfId="48105"/>
    <cellStyle name="40% - Accent6 3 3 5" xfId="13943"/>
    <cellStyle name="40% - Accent6 3 3 5 2" xfId="24835"/>
    <cellStyle name="40% - Accent6 3 3 5 2 2" xfId="42713"/>
    <cellStyle name="40% - Accent6 3 3 5 3" xfId="33776"/>
    <cellStyle name="40% - Accent6 3 3 6" xfId="16164"/>
    <cellStyle name="40% - Accent6 3 3 6 2" xfId="27054"/>
    <cellStyle name="40% - Accent6 3 3 6 2 2" xfId="44932"/>
    <cellStyle name="40% - Accent6 3 3 6 3" xfId="35995"/>
    <cellStyle name="40% - Accent6 3 3 7" xfId="20397"/>
    <cellStyle name="40% - Accent6 3 3 7 2" xfId="38275"/>
    <cellStyle name="40% - Accent6 3 3 8" xfId="29326"/>
    <cellStyle name="40% - Accent6 3 3 9" xfId="47287"/>
    <cellStyle name="40% - Accent6 3 4" xfId="6244"/>
    <cellStyle name="40% - Accent6 3 4 2" xfId="10773"/>
    <cellStyle name="40% - Accent6 3 4 2 2" xfId="13201"/>
    <cellStyle name="40% - Accent6 3 4 2 2 2" xfId="24093"/>
    <cellStyle name="40% - Accent6 3 4 2 2 2 2" xfId="41971"/>
    <cellStyle name="40% - Accent6 3 4 2 2 3" xfId="33034"/>
    <cellStyle name="40% - Accent6 3 4 2 2 4" xfId="56597"/>
    <cellStyle name="40% - Accent6 3 4 2 3" xfId="15420"/>
    <cellStyle name="40% - Accent6 3 4 2 3 2" xfId="26312"/>
    <cellStyle name="40% - Accent6 3 4 2 3 2 2" xfId="44190"/>
    <cellStyle name="40% - Accent6 3 4 2 3 3" xfId="35253"/>
    <cellStyle name="40% - Accent6 3 4 2 4" xfId="17864"/>
    <cellStyle name="40% - Accent6 3 4 2 4 2" xfId="28531"/>
    <cellStyle name="40% - Accent6 3 4 2 4 2 2" xfId="46409"/>
    <cellStyle name="40% - Accent6 3 4 2 4 3" xfId="37472"/>
    <cellStyle name="40% - Accent6 3 4 2 5" xfId="21874"/>
    <cellStyle name="40% - Accent6 3 4 2 5 2" xfId="39752"/>
    <cellStyle name="40% - Accent6 3 4 2 6" xfId="30815"/>
    <cellStyle name="40% - Accent6 3 4 2 7" xfId="51263"/>
    <cellStyle name="40% - Accent6 3 4 3" xfId="10040"/>
    <cellStyle name="40% - Accent6 3 4 3 2" xfId="12468"/>
    <cellStyle name="40% - Accent6 3 4 3 2 2" xfId="23360"/>
    <cellStyle name="40% - Accent6 3 4 3 2 2 2" xfId="41238"/>
    <cellStyle name="40% - Accent6 3 4 3 2 3" xfId="32301"/>
    <cellStyle name="40% - Accent6 3 4 3 3" xfId="14687"/>
    <cellStyle name="40% - Accent6 3 4 3 3 2" xfId="25579"/>
    <cellStyle name="40% - Accent6 3 4 3 3 2 2" xfId="43457"/>
    <cellStyle name="40% - Accent6 3 4 3 3 3" xfId="34520"/>
    <cellStyle name="40% - Accent6 3 4 3 4" xfId="17131"/>
    <cellStyle name="40% - Accent6 3 4 3 4 2" xfId="27798"/>
    <cellStyle name="40% - Accent6 3 4 3 4 2 2" xfId="45676"/>
    <cellStyle name="40% - Accent6 3 4 3 4 3" xfId="36739"/>
    <cellStyle name="40% - Accent6 3 4 3 5" xfId="21141"/>
    <cellStyle name="40% - Accent6 3 4 3 5 2" xfId="39019"/>
    <cellStyle name="40% - Accent6 3 4 3 6" xfId="30082"/>
    <cellStyle name="40% - Accent6 3 4 3 7" xfId="54216"/>
    <cellStyle name="40% - Accent6 3 4 4" xfId="11518"/>
    <cellStyle name="40% - Accent6 3 4 4 2" xfId="22617"/>
    <cellStyle name="40% - Accent6 3 4 4 2 2" xfId="40495"/>
    <cellStyle name="40% - Accent6 3 4 4 3" xfId="31558"/>
    <cellStyle name="40% - Accent6 3 4 4 4" xfId="48106"/>
    <cellStyle name="40% - Accent6 3 4 5" xfId="13944"/>
    <cellStyle name="40% - Accent6 3 4 5 2" xfId="24836"/>
    <cellStyle name="40% - Accent6 3 4 5 2 2" xfId="42714"/>
    <cellStyle name="40% - Accent6 3 4 5 3" xfId="33777"/>
    <cellStyle name="40% - Accent6 3 4 6" xfId="16165"/>
    <cellStyle name="40% - Accent6 3 4 6 2" xfId="27055"/>
    <cellStyle name="40% - Accent6 3 4 6 2 2" xfId="44933"/>
    <cellStyle name="40% - Accent6 3 4 6 3" xfId="35996"/>
    <cellStyle name="40% - Accent6 3 4 7" xfId="20398"/>
    <cellStyle name="40% - Accent6 3 4 7 2" xfId="38276"/>
    <cellStyle name="40% - Accent6 3 4 8" xfId="29327"/>
    <cellStyle name="40% - Accent6 3 4 9" xfId="47288"/>
    <cellStyle name="40% - Accent6 3 5" xfId="6245"/>
    <cellStyle name="40% - Accent6 3 5 2" xfId="10774"/>
    <cellStyle name="40% - Accent6 3 5 2 2" xfId="13202"/>
    <cellStyle name="40% - Accent6 3 5 2 2 2" xfId="24094"/>
    <cellStyle name="40% - Accent6 3 5 2 2 2 2" xfId="41972"/>
    <cellStyle name="40% - Accent6 3 5 2 2 3" xfId="33035"/>
    <cellStyle name="40% - Accent6 3 5 2 2 4" xfId="56598"/>
    <cellStyle name="40% - Accent6 3 5 2 3" xfId="15421"/>
    <cellStyle name="40% - Accent6 3 5 2 3 2" xfId="26313"/>
    <cellStyle name="40% - Accent6 3 5 2 3 2 2" xfId="44191"/>
    <cellStyle name="40% - Accent6 3 5 2 3 3" xfId="35254"/>
    <cellStyle name="40% - Accent6 3 5 2 4" xfId="17865"/>
    <cellStyle name="40% - Accent6 3 5 2 4 2" xfId="28532"/>
    <cellStyle name="40% - Accent6 3 5 2 4 2 2" xfId="46410"/>
    <cellStyle name="40% - Accent6 3 5 2 4 3" xfId="37473"/>
    <cellStyle name="40% - Accent6 3 5 2 5" xfId="21875"/>
    <cellStyle name="40% - Accent6 3 5 2 5 2" xfId="39753"/>
    <cellStyle name="40% - Accent6 3 5 2 6" xfId="30816"/>
    <cellStyle name="40% - Accent6 3 5 2 7" xfId="51264"/>
    <cellStyle name="40% - Accent6 3 5 3" xfId="10041"/>
    <cellStyle name="40% - Accent6 3 5 3 2" xfId="12469"/>
    <cellStyle name="40% - Accent6 3 5 3 2 2" xfId="23361"/>
    <cellStyle name="40% - Accent6 3 5 3 2 2 2" xfId="41239"/>
    <cellStyle name="40% - Accent6 3 5 3 2 3" xfId="32302"/>
    <cellStyle name="40% - Accent6 3 5 3 3" xfId="14688"/>
    <cellStyle name="40% - Accent6 3 5 3 3 2" xfId="25580"/>
    <cellStyle name="40% - Accent6 3 5 3 3 2 2" xfId="43458"/>
    <cellStyle name="40% - Accent6 3 5 3 3 3" xfId="34521"/>
    <cellStyle name="40% - Accent6 3 5 3 4" xfId="17132"/>
    <cellStyle name="40% - Accent6 3 5 3 4 2" xfId="27799"/>
    <cellStyle name="40% - Accent6 3 5 3 4 2 2" xfId="45677"/>
    <cellStyle name="40% - Accent6 3 5 3 4 3" xfId="36740"/>
    <cellStyle name="40% - Accent6 3 5 3 5" xfId="21142"/>
    <cellStyle name="40% - Accent6 3 5 3 5 2" xfId="39020"/>
    <cellStyle name="40% - Accent6 3 5 3 6" xfId="30083"/>
    <cellStyle name="40% - Accent6 3 5 3 7" xfId="54217"/>
    <cellStyle name="40% - Accent6 3 5 4" xfId="11519"/>
    <cellStyle name="40% - Accent6 3 5 4 2" xfId="22618"/>
    <cellStyle name="40% - Accent6 3 5 4 2 2" xfId="40496"/>
    <cellStyle name="40% - Accent6 3 5 4 3" xfId="31559"/>
    <cellStyle name="40% - Accent6 3 5 4 4" xfId="48107"/>
    <cellStyle name="40% - Accent6 3 5 5" xfId="13945"/>
    <cellStyle name="40% - Accent6 3 5 5 2" xfId="24837"/>
    <cellStyle name="40% - Accent6 3 5 5 2 2" xfId="42715"/>
    <cellStyle name="40% - Accent6 3 5 5 3" xfId="33778"/>
    <cellStyle name="40% - Accent6 3 5 6" xfId="16166"/>
    <cellStyle name="40% - Accent6 3 5 6 2" xfId="27056"/>
    <cellStyle name="40% - Accent6 3 5 6 2 2" xfId="44934"/>
    <cellStyle name="40% - Accent6 3 5 6 3" xfId="35997"/>
    <cellStyle name="40% - Accent6 3 5 7" xfId="20399"/>
    <cellStyle name="40% - Accent6 3 5 7 2" xfId="38277"/>
    <cellStyle name="40% - Accent6 3 5 8" xfId="29328"/>
    <cellStyle name="40% - Accent6 3 5 9" xfId="47289"/>
    <cellStyle name="40% - Accent6 3 6" xfId="6246"/>
    <cellStyle name="40% - Accent6 3 7" xfId="6247"/>
    <cellStyle name="40% - Accent6 3 8" xfId="6248"/>
    <cellStyle name="40% - Accent6 3 9" xfId="6249"/>
    <cellStyle name="40% - Accent6 4" xfId="6250"/>
    <cellStyle name="40% - Accent6 4 2" xfId="6251"/>
    <cellStyle name="40% - Accent6 4 3" xfId="6252"/>
    <cellStyle name="40% - Accent6 4 4" xfId="6253"/>
    <cellStyle name="40% - Accent6 4 5" xfId="6254"/>
    <cellStyle name="40% - Accent6 4 6" xfId="6255"/>
    <cellStyle name="40% - Accent6 5" xfId="6256"/>
    <cellStyle name="40% - Accent6 5 2" xfId="6257"/>
    <cellStyle name="40% - Accent6 5 3" xfId="6258"/>
    <cellStyle name="40% - Accent6 5 4" xfId="6259"/>
    <cellStyle name="40% - Accent6 5 5" xfId="6260"/>
    <cellStyle name="40% - Accent6 5 6" xfId="6261"/>
    <cellStyle name="40% - Accent6 6" xfId="6262"/>
    <cellStyle name="40% - Accent6 6 2" xfId="6263"/>
    <cellStyle name="40% - Accent6 6 3" xfId="6264"/>
    <cellStyle name="40% - Accent6 6 4" xfId="6265"/>
    <cellStyle name="40% - Accent6 6 5" xfId="6266"/>
    <cellStyle name="40% - Accent6 6 6" xfId="6267"/>
    <cellStyle name="40% - Accent6 7" xfId="6268"/>
    <cellStyle name="40% - Accent6 7 10" xfId="13946"/>
    <cellStyle name="40% - Accent6 7 10 2" xfId="24838"/>
    <cellStyle name="40% - Accent6 7 10 2 2" xfId="42716"/>
    <cellStyle name="40% - Accent6 7 10 3" xfId="33779"/>
    <cellStyle name="40% - Accent6 7 11" xfId="16167"/>
    <cellStyle name="40% - Accent6 7 11 2" xfId="27057"/>
    <cellStyle name="40% - Accent6 7 11 2 2" xfId="44935"/>
    <cellStyle name="40% - Accent6 7 11 3" xfId="35998"/>
    <cellStyle name="40% - Accent6 7 12" xfId="20400"/>
    <cellStyle name="40% - Accent6 7 12 2" xfId="38278"/>
    <cellStyle name="40% - Accent6 7 13" xfId="29329"/>
    <cellStyle name="40% - Accent6 7 14" xfId="47290"/>
    <cellStyle name="40% - Accent6 7 2" xfId="6269"/>
    <cellStyle name="40% - Accent6 7 3" xfId="6270"/>
    <cellStyle name="40% - Accent6 7 4" xfId="6271"/>
    <cellStyle name="40% - Accent6 7 5" xfId="6272"/>
    <cellStyle name="40% - Accent6 7 6" xfId="6273"/>
    <cellStyle name="40% - Accent6 7 7" xfId="10775"/>
    <cellStyle name="40% - Accent6 7 7 2" xfId="13203"/>
    <cellStyle name="40% - Accent6 7 7 2 2" xfId="24095"/>
    <cellStyle name="40% - Accent6 7 7 2 2 2" xfId="41973"/>
    <cellStyle name="40% - Accent6 7 7 2 3" xfId="33036"/>
    <cellStyle name="40% - Accent6 7 7 2 4" xfId="56599"/>
    <cellStyle name="40% - Accent6 7 7 3" xfId="15422"/>
    <cellStyle name="40% - Accent6 7 7 3 2" xfId="26314"/>
    <cellStyle name="40% - Accent6 7 7 3 2 2" xfId="44192"/>
    <cellStyle name="40% - Accent6 7 7 3 3" xfId="35255"/>
    <cellStyle name="40% - Accent6 7 7 4" xfId="17866"/>
    <cellStyle name="40% - Accent6 7 7 4 2" xfId="28533"/>
    <cellStyle name="40% - Accent6 7 7 4 2 2" xfId="46411"/>
    <cellStyle name="40% - Accent6 7 7 4 3" xfId="37474"/>
    <cellStyle name="40% - Accent6 7 7 5" xfId="21876"/>
    <cellStyle name="40% - Accent6 7 7 5 2" xfId="39754"/>
    <cellStyle name="40% - Accent6 7 7 6" xfId="30817"/>
    <cellStyle name="40% - Accent6 7 7 7" xfId="51265"/>
    <cellStyle name="40% - Accent6 7 8" xfId="10042"/>
    <cellStyle name="40% - Accent6 7 8 2" xfId="12470"/>
    <cellStyle name="40% - Accent6 7 8 2 2" xfId="23362"/>
    <cellStyle name="40% - Accent6 7 8 2 2 2" xfId="41240"/>
    <cellStyle name="40% - Accent6 7 8 2 3" xfId="32303"/>
    <cellStyle name="40% - Accent6 7 8 3" xfId="14689"/>
    <cellStyle name="40% - Accent6 7 8 3 2" xfId="25581"/>
    <cellStyle name="40% - Accent6 7 8 3 2 2" xfId="43459"/>
    <cellStyle name="40% - Accent6 7 8 3 3" xfId="34522"/>
    <cellStyle name="40% - Accent6 7 8 4" xfId="17133"/>
    <cellStyle name="40% - Accent6 7 8 4 2" xfId="27800"/>
    <cellStyle name="40% - Accent6 7 8 4 2 2" xfId="45678"/>
    <cellStyle name="40% - Accent6 7 8 4 3" xfId="36741"/>
    <cellStyle name="40% - Accent6 7 8 5" xfId="21143"/>
    <cellStyle name="40% - Accent6 7 8 5 2" xfId="39021"/>
    <cellStyle name="40% - Accent6 7 8 6" xfId="30084"/>
    <cellStyle name="40% - Accent6 7 8 7" xfId="54218"/>
    <cellStyle name="40% - Accent6 7 9" xfId="11520"/>
    <cellStyle name="40% - Accent6 7 9 2" xfId="22619"/>
    <cellStyle name="40% - Accent6 7 9 2 2" xfId="40497"/>
    <cellStyle name="40% - Accent6 7 9 3" xfId="31560"/>
    <cellStyle name="40% - Accent6 7 9 4" xfId="48108"/>
    <cellStyle name="40% - Accent6 8" xfId="6274"/>
    <cellStyle name="40% - Accent6 8 2" xfId="6275"/>
    <cellStyle name="40% - Accent6 8 3" xfId="6276"/>
    <cellStyle name="40% - Accent6 8 4" xfId="6277"/>
    <cellStyle name="40% - Accent6 8 5" xfId="6278"/>
    <cellStyle name="40% - Accent6 8 6" xfId="6279"/>
    <cellStyle name="40% - Accent6 9" xfId="6280"/>
    <cellStyle name="40% - Accent6 9 2" xfId="6281"/>
    <cellStyle name="40% - Accent6 9 3" xfId="6282"/>
    <cellStyle name="40% - Accent6 9 4" xfId="6283"/>
    <cellStyle name="40% - Accent6 9 5" xfId="6284"/>
    <cellStyle name="40% - Akzent1" xfId="54"/>
    <cellStyle name="40% - Akzent2" xfId="55"/>
    <cellStyle name="40% - Akzent3" xfId="56"/>
    <cellStyle name="40% - Akzent4" xfId="57"/>
    <cellStyle name="40% - Akzent5" xfId="58"/>
    <cellStyle name="40% - Akzent6" xfId="59"/>
    <cellStyle name="5x indented GHG Textfiels" xfId="282"/>
    <cellStyle name="5x indented GHG Textfiels 2" xfId="283"/>
    <cellStyle name="5x indented GHG Textfiels 2 2" xfId="284"/>
    <cellStyle name="5x indented GHG Textfiels 2 2 2" xfId="285"/>
    <cellStyle name="5x indented GHG Textfiels 2 3" xfId="48421"/>
    <cellStyle name="5x indented GHG Textfiels 3" xfId="286"/>
    <cellStyle name="5x indented GHG Textfiels 3 2" xfId="287"/>
    <cellStyle name="5x indented GHG Textfiels 4" xfId="48420"/>
    <cellStyle name="60 % - Accent1" xfId="288"/>
    <cellStyle name="60 % - Accent2" xfId="289"/>
    <cellStyle name="60 % - Accent3" xfId="290"/>
    <cellStyle name="60 % - Accent4" xfId="291"/>
    <cellStyle name="60 % - Accent5" xfId="292"/>
    <cellStyle name="60 % - Accent6" xfId="293"/>
    <cellStyle name="60% - Accent1" xfId="21" builtinId="32" customBuiltin="1"/>
    <cellStyle name="60% - Accent1 10" xfId="6285"/>
    <cellStyle name="60% - Accent1 11" xfId="6286"/>
    <cellStyle name="60% - Accent1 12" xfId="6287"/>
    <cellStyle name="60% - Accent1 13" xfId="6288"/>
    <cellStyle name="60% - Accent1 14" xfId="6289"/>
    <cellStyle name="60% - Accent1 15" xfId="6290"/>
    <cellStyle name="60% - Accent1 16" xfId="6291"/>
    <cellStyle name="60% - Accent1 17" xfId="6292"/>
    <cellStyle name="60% - Accent1 18" xfId="6293"/>
    <cellStyle name="60% - Accent1 19" xfId="6294"/>
    <cellStyle name="60% - Accent1 2" xfId="60"/>
    <cellStyle name="60% - Accent1 2 10" xfId="6296"/>
    <cellStyle name="60% - Accent1 2 11" xfId="6297"/>
    <cellStyle name="60% - Accent1 2 12" xfId="6298"/>
    <cellStyle name="60% - Accent1 2 13" xfId="6299"/>
    <cellStyle name="60% - Accent1 2 14" xfId="6300"/>
    <cellStyle name="60% - Accent1 2 15" xfId="6301"/>
    <cellStyle name="60% - Accent1 2 16" xfId="6302"/>
    <cellStyle name="60% - Accent1 2 17" xfId="6295"/>
    <cellStyle name="60% - Accent1 2 18" xfId="56772"/>
    <cellStyle name="60% - Accent1 2 2" xfId="6303"/>
    <cellStyle name="60% - Accent1 2 2 2" xfId="6304"/>
    <cellStyle name="60% - Accent1 2 2 3" xfId="6305"/>
    <cellStyle name="60% - Accent1 2 2 4" xfId="6306"/>
    <cellStyle name="60% - Accent1 2 2 5" xfId="6307"/>
    <cellStyle name="60% - Accent1 2 3" xfId="6308"/>
    <cellStyle name="60% - Accent1 2 4" xfId="6309"/>
    <cellStyle name="60% - Accent1 2 5" xfId="6310"/>
    <cellStyle name="60% - Accent1 2 6" xfId="6311"/>
    <cellStyle name="60% - Accent1 2 7" xfId="6312"/>
    <cellStyle name="60% - Accent1 2 8" xfId="6313"/>
    <cellStyle name="60% - Accent1 2 9" xfId="6314"/>
    <cellStyle name="60% - Accent1 20" xfId="6315"/>
    <cellStyle name="60% - Accent1 21" xfId="6316"/>
    <cellStyle name="60% - Accent1 22" xfId="6317"/>
    <cellStyle name="60% - Accent1 3" xfId="294"/>
    <cellStyle name="60% - Accent1 3 2" xfId="6319"/>
    <cellStyle name="60% - Accent1 3 3" xfId="6320"/>
    <cellStyle name="60% - Accent1 3 4" xfId="6321"/>
    <cellStyle name="60% - Accent1 3 5" xfId="6322"/>
    <cellStyle name="60% - Accent1 3 6" xfId="6323"/>
    <cellStyle name="60% - Accent1 3 7" xfId="6318"/>
    <cellStyle name="60% - Accent1 4" xfId="6324"/>
    <cellStyle name="60% - Accent1 4 2" xfId="6325"/>
    <cellStyle name="60% - Accent1 5" xfId="6326"/>
    <cellStyle name="60% - Accent1 5 2" xfId="6327"/>
    <cellStyle name="60% - Accent1 6" xfId="6328"/>
    <cellStyle name="60% - Accent1 6 2" xfId="6329"/>
    <cellStyle name="60% - Accent1 7" xfId="6330"/>
    <cellStyle name="60% - Accent1 7 2" xfId="6331"/>
    <cellStyle name="60% - Accent1 8" xfId="6332"/>
    <cellStyle name="60% - Accent1 8 2" xfId="6333"/>
    <cellStyle name="60% - Accent1 9" xfId="6334"/>
    <cellStyle name="60% - Accent2" xfId="24" builtinId="36" customBuiltin="1"/>
    <cellStyle name="60% - Accent2 10" xfId="6335"/>
    <cellStyle name="60% - Accent2 11" xfId="6336"/>
    <cellStyle name="60% - Accent2 12" xfId="6337"/>
    <cellStyle name="60% - Accent2 13" xfId="6338"/>
    <cellStyle name="60% - Accent2 2" xfId="61"/>
    <cellStyle name="60% - Accent2 2 10" xfId="6340"/>
    <cellStyle name="60% - Accent2 2 11" xfId="6341"/>
    <cellStyle name="60% - Accent2 2 12" xfId="6342"/>
    <cellStyle name="60% - Accent2 2 13" xfId="6343"/>
    <cellStyle name="60% - Accent2 2 14" xfId="6344"/>
    <cellStyle name="60% - Accent2 2 15" xfId="6345"/>
    <cellStyle name="60% - Accent2 2 16" xfId="6346"/>
    <cellStyle name="60% - Accent2 2 17" xfId="6339"/>
    <cellStyle name="60% - Accent2 2 18" xfId="56776"/>
    <cellStyle name="60% - Accent2 2 2" xfId="6347"/>
    <cellStyle name="60% - Accent2 2 2 2" xfId="6348"/>
    <cellStyle name="60% - Accent2 2 2 3" xfId="6349"/>
    <cellStyle name="60% - Accent2 2 2 4" xfId="6350"/>
    <cellStyle name="60% - Accent2 2 2 5" xfId="6351"/>
    <cellStyle name="60% - Accent2 2 3" xfId="6352"/>
    <cellStyle name="60% - Accent2 2 4" xfId="6353"/>
    <cellStyle name="60% - Accent2 2 5" xfId="6354"/>
    <cellStyle name="60% - Accent2 2 6" xfId="6355"/>
    <cellStyle name="60% - Accent2 2 7" xfId="6356"/>
    <cellStyle name="60% - Accent2 2 8" xfId="6357"/>
    <cellStyle name="60% - Accent2 2 9" xfId="6358"/>
    <cellStyle name="60% - Accent2 3" xfId="6359"/>
    <cellStyle name="60% - Accent2 3 2" xfId="6360"/>
    <cellStyle name="60% - Accent2 3 3" xfId="6361"/>
    <cellStyle name="60% - Accent2 3 4" xfId="6362"/>
    <cellStyle name="60% - Accent2 3 5" xfId="6363"/>
    <cellStyle name="60% - Accent2 3 6" xfId="6364"/>
    <cellStyle name="60% - Accent2 4" xfId="6365"/>
    <cellStyle name="60% - Accent2 4 2" xfId="6366"/>
    <cellStyle name="60% - Accent2 5" xfId="6367"/>
    <cellStyle name="60% - Accent2 5 2" xfId="6368"/>
    <cellStyle name="60% - Accent2 6" xfId="6369"/>
    <cellStyle name="60% - Accent2 6 2" xfId="6370"/>
    <cellStyle name="60% - Accent2 7" xfId="6371"/>
    <cellStyle name="60% - Accent2 7 2" xfId="6372"/>
    <cellStyle name="60% - Accent2 8" xfId="6373"/>
    <cellStyle name="60% - Accent2 8 2" xfId="6374"/>
    <cellStyle name="60% - Accent2 9" xfId="6375"/>
    <cellStyle name="60% - Accent3" xfId="4757" builtinId="40" customBuiltin="1"/>
    <cellStyle name="60% - Accent3 10" xfId="6376"/>
    <cellStyle name="60% - Accent3 11" xfId="6377"/>
    <cellStyle name="60% - Accent3 12" xfId="6378"/>
    <cellStyle name="60% - Accent3 13" xfId="6379"/>
    <cellStyle name="60% - Accent3 14" xfId="6380"/>
    <cellStyle name="60% - Accent3 15" xfId="6381"/>
    <cellStyle name="60% - Accent3 16" xfId="6382"/>
    <cellStyle name="60% - Accent3 17" xfId="6383"/>
    <cellStyle name="60% - Accent3 18" xfId="6384"/>
    <cellStyle name="60% - Accent3 19" xfId="6385"/>
    <cellStyle name="60% - Accent3 2" xfId="62"/>
    <cellStyle name="60% - Accent3 2 10" xfId="6387"/>
    <cellStyle name="60% - Accent3 2 11" xfId="6388"/>
    <cellStyle name="60% - Accent3 2 12" xfId="6389"/>
    <cellStyle name="60% - Accent3 2 13" xfId="6390"/>
    <cellStyle name="60% - Accent3 2 14" xfId="6391"/>
    <cellStyle name="60% - Accent3 2 15" xfId="6392"/>
    <cellStyle name="60% - Accent3 2 16" xfId="6393"/>
    <cellStyle name="60% - Accent3 2 17" xfId="6386"/>
    <cellStyle name="60% - Accent3 2 18" xfId="56780"/>
    <cellStyle name="60% - Accent3 2 2" xfId="6394"/>
    <cellStyle name="60% - Accent3 2 2 2" xfId="6395"/>
    <cellStyle name="60% - Accent3 2 2 3" xfId="6396"/>
    <cellStyle name="60% - Accent3 2 2 4" xfId="6397"/>
    <cellStyle name="60% - Accent3 2 2 5" xfId="6398"/>
    <cellStyle name="60% - Accent3 2 3" xfId="6399"/>
    <cellStyle name="60% - Accent3 2 4" xfId="6400"/>
    <cellStyle name="60% - Accent3 2 5" xfId="6401"/>
    <cellStyle name="60% - Accent3 2 6" xfId="6402"/>
    <cellStyle name="60% - Accent3 2 7" xfId="6403"/>
    <cellStyle name="60% - Accent3 2 8" xfId="6404"/>
    <cellStyle name="60% - Accent3 2 9" xfId="6405"/>
    <cellStyle name="60% - Accent3 20" xfId="6406"/>
    <cellStyle name="60% - Accent3 21" xfId="6407"/>
    <cellStyle name="60% - Accent3 22" xfId="6408"/>
    <cellStyle name="60% - Accent3 3" xfId="295"/>
    <cellStyle name="60% - Accent3 3 2" xfId="6410"/>
    <cellStyle name="60% - Accent3 3 3" xfId="6411"/>
    <cellStyle name="60% - Accent3 3 4" xfId="6412"/>
    <cellStyle name="60% - Accent3 3 5" xfId="6413"/>
    <cellStyle name="60% - Accent3 3 6" xfId="6414"/>
    <cellStyle name="60% - Accent3 3 7" xfId="6409"/>
    <cellStyle name="60% - Accent3 4" xfId="6415"/>
    <cellStyle name="60% - Accent3 4 2" xfId="6416"/>
    <cellStyle name="60% - Accent3 5" xfId="6417"/>
    <cellStyle name="60% - Accent3 5 2" xfId="6418"/>
    <cellStyle name="60% - Accent3 6" xfId="6419"/>
    <cellStyle name="60% - Accent3 6 2" xfId="6420"/>
    <cellStyle name="60% - Accent3 7" xfId="6421"/>
    <cellStyle name="60% - Accent3 7 2" xfId="6422"/>
    <cellStyle name="60% - Accent3 8" xfId="6423"/>
    <cellStyle name="60% - Accent3 8 2" xfId="6424"/>
    <cellStyle name="60% - Accent3 9" xfId="6425"/>
    <cellStyle name="60% - Accent4" xfId="4759" builtinId="44" customBuiltin="1"/>
    <cellStyle name="60% - Accent4 10" xfId="6426"/>
    <cellStyle name="60% - Accent4 11" xfId="6427"/>
    <cellStyle name="60% - Accent4 12" xfId="6428"/>
    <cellStyle name="60% - Accent4 13" xfId="6429"/>
    <cellStyle name="60% - Accent4 14" xfId="6430"/>
    <cellStyle name="60% - Accent4 15" xfId="6431"/>
    <cellStyle name="60% - Accent4 16" xfId="6432"/>
    <cellStyle name="60% - Accent4 17" xfId="6433"/>
    <cellStyle name="60% - Accent4 18" xfId="6434"/>
    <cellStyle name="60% - Accent4 19" xfId="6435"/>
    <cellStyle name="60% - Accent4 2" xfId="63"/>
    <cellStyle name="60% - Accent4 2 10" xfId="6437"/>
    <cellStyle name="60% - Accent4 2 11" xfId="6438"/>
    <cellStyle name="60% - Accent4 2 12" xfId="6439"/>
    <cellStyle name="60% - Accent4 2 13" xfId="6440"/>
    <cellStyle name="60% - Accent4 2 14" xfId="6441"/>
    <cellStyle name="60% - Accent4 2 15" xfId="6442"/>
    <cellStyle name="60% - Accent4 2 16" xfId="6443"/>
    <cellStyle name="60% - Accent4 2 17" xfId="6436"/>
    <cellStyle name="60% - Accent4 2 18" xfId="56784"/>
    <cellStyle name="60% - Accent4 2 2" xfId="6444"/>
    <cellStyle name="60% - Accent4 2 2 2" xfId="6445"/>
    <cellStyle name="60% - Accent4 2 2 3" xfId="6446"/>
    <cellStyle name="60% - Accent4 2 2 4" xfId="6447"/>
    <cellStyle name="60% - Accent4 2 2 5" xfId="6448"/>
    <cellStyle name="60% - Accent4 2 3" xfId="6449"/>
    <cellStyle name="60% - Accent4 2 4" xfId="6450"/>
    <cellStyle name="60% - Accent4 2 5" xfId="6451"/>
    <cellStyle name="60% - Accent4 2 6" xfId="6452"/>
    <cellStyle name="60% - Accent4 2 7" xfId="6453"/>
    <cellStyle name="60% - Accent4 2 8" xfId="6454"/>
    <cellStyle name="60% - Accent4 2 9" xfId="6455"/>
    <cellStyle name="60% - Accent4 20" xfId="6456"/>
    <cellStyle name="60% - Accent4 21" xfId="6457"/>
    <cellStyle name="60% - Accent4 22" xfId="6458"/>
    <cellStyle name="60% - Accent4 3" xfId="296"/>
    <cellStyle name="60% - Accent4 3 2" xfId="6460"/>
    <cellStyle name="60% - Accent4 3 3" xfId="6461"/>
    <cellStyle name="60% - Accent4 3 4" xfId="6462"/>
    <cellStyle name="60% - Accent4 3 5" xfId="6463"/>
    <cellStyle name="60% - Accent4 3 6" xfId="6464"/>
    <cellStyle name="60% - Accent4 3 7" xfId="6459"/>
    <cellStyle name="60% - Accent4 4" xfId="6465"/>
    <cellStyle name="60% - Accent4 4 2" xfId="6466"/>
    <cellStyle name="60% - Accent4 5" xfId="6467"/>
    <cellStyle name="60% - Accent4 5 2" xfId="6468"/>
    <cellStyle name="60% - Accent4 6" xfId="6469"/>
    <cellStyle name="60% - Accent4 6 2" xfId="6470"/>
    <cellStyle name="60% - Accent4 7" xfId="6471"/>
    <cellStyle name="60% - Accent4 7 2" xfId="6472"/>
    <cellStyle name="60% - Accent4 8" xfId="6473"/>
    <cellStyle name="60% - Accent4 8 2" xfId="6474"/>
    <cellStyle name="60% - Accent4 9" xfId="6475"/>
    <cellStyle name="60% - Accent5" xfId="31" builtinId="48" customBuiltin="1"/>
    <cellStyle name="60% - Accent5 10" xfId="6476"/>
    <cellStyle name="60% - Accent5 11" xfId="6477"/>
    <cellStyle name="60% - Accent5 12" xfId="6478"/>
    <cellStyle name="60% - Accent5 13" xfId="6479"/>
    <cellStyle name="60% - Accent5 2" xfId="64"/>
    <cellStyle name="60% - Accent5 2 10" xfId="6481"/>
    <cellStyle name="60% - Accent5 2 11" xfId="6482"/>
    <cellStyle name="60% - Accent5 2 12" xfId="6483"/>
    <cellStyle name="60% - Accent5 2 13" xfId="6484"/>
    <cellStyle name="60% - Accent5 2 14" xfId="6485"/>
    <cellStyle name="60% - Accent5 2 15" xfId="6486"/>
    <cellStyle name="60% - Accent5 2 16" xfId="6487"/>
    <cellStyle name="60% - Accent5 2 17" xfId="6480"/>
    <cellStyle name="60% - Accent5 2 18" xfId="56788"/>
    <cellStyle name="60% - Accent5 2 2" xfId="6488"/>
    <cellStyle name="60% - Accent5 2 2 2" xfId="6489"/>
    <cellStyle name="60% - Accent5 2 2 3" xfId="6490"/>
    <cellStyle name="60% - Accent5 2 2 4" xfId="6491"/>
    <cellStyle name="60% - Accent5 2 2 5" xfId="6492"/>
    <cellStyle name="60% - Accent5 2 3" xfId="6493"/>
    <cellStyle name="60% - Accent5 2 4" xfId="6494"/>
    <cellStyle name="60% - Accent5 2 5" xfId="6495"/>
    <cellStyle name="60% - Accent5 2 6" xfId="6496"/>
    <cellStyle name="60% - Accent5 2 7" xfId="6497"/>
    <cellStyle name="60% - Accent5 2 8" xfId="6498"/>
    <cellStyle name="60% - Accent5 2 9" xfId="6499"/>
    <cellStyle name="60% - Accent5 3" xfId="6500"/>
    <cellStyle name="60% - Accent5 3 2" xfId="6501"/>
    <cellStyle name="60% - Accent5 3 3" xfId="6502"/>
    <cellStyle name="60% - Accent5 3 4" xfId="6503"/>
    <cellStyle name="60% - Accent5 3 5" xfId="6504"/>
    <cellStyle name="60% - Accent5 3 6" xfId="6505"/>
    <cellStyle name="60% - Accent5 4" xfId="6506"/>
    <cellStyle name="60% - Accent5 4 2" xfId="6507"/>
    <cellStyle name="60% - Accent5 5" xfId="6508"/>
    <cellStyle name="60% - Accent5 5 2" xfId="6509"/>
    <cellStyle name="60% - Accent5 6" xfId="6510"/>
    <cellStyle name="60% - Accent5 6 2" xfId="6511"/>
    <cellStyle name="60% - Accent5 7" xfId="6512"/>
    <cellStyle name="60% - Accent5 7 2" xfId="6513"/>
    <cellStyle name="60% - Accent5 8" xfId="6514"/>
    <cellStyle name="60% - Accent5 8 2" xfId="6515"/>
    <cellStyle name="60% - Accent5 9" xfId="6516"/>
    <cellStyle name="60% - Accent6" xfId="4760" builtinId="52" customBuiltin="1"/>
    <cellStyle name="60% - Accent6 10" xfId="6517"/>
    <cellStyle name="60% - Accent6 11" xfId="6518"/>
    <cellStyle name="60% - Accent6 12" xfId="6519"/>
    <cellStyle name="60% - Accent6 13" xfId="6520"/>
    <cellStyle name="60% - Accent6 14" xfId="6521"/>
    <cellStyle name="60% - Accent6 15" xfId="6522"/>
    <cellStyle name="60% - Accent6 16" xfId="6523"/>
    <cellStyle name="60% - Accent6 17" xfId="6524"/>
    <cellStyle name="60% - Accent6 18" xfId="6525"/>
    <cellStyle name="60% - Accent6 19" xfId="6526"/>
    <cellStyle name="60% - Accent6 2" xfId="65"/>
    <cellStyle name="60% - Accent6 2 10" xfId="6528"/>
    <cellStyle name="60% - Accent6 2 11" xfId="6529"/>
    <cellStyle name="60% - Accent6 2 12" xfId="6530"/>
    <cellStyle name="60% - Accent6 2 13" xfId="6531"/>
    <cellStyle name="60% - Accent6 2 14" xfId="6532"/>
    <cellStyle name="60% - Accent6 2 15" xfId="6533"/>
    <cellStyle name="60% - Accent6 2 16" xfId="6534"/>
    <cellStyle name="60% - Accent6 2 17" xfId="6527"/>
    <cellStyle name="60% - Accent6 2 18" xfId="56792"/>
    <cellStyle name="60% - Accent6 2 2" xfId="6535"/>
    <cellStyle name="60% - Accent6 2 2 2" xfId="6536"/>
    <cellStyle name="60% - Accent6 2 2 3" xfId="6537"/>
    <cellStyle name="60% - Accent6 2 2 4" xfId="6538"/>
    <cellStyle name="60% - Accent6 2 2 5" xfId="6539"/>
    <cellStyle name="60% - Accent6 2 3" xfId="6540"/>
    <cellStyle name="60% - Accent6 2 4" xfId="6541"/>
    <cellStyle name="60% - Accent6 2 5" xfId="6542"/>
    <cellStyle name="60% - Accent6 2 6" xfId="6543"/>
    <cellStyle name="60% - Accent6 2 7" xfId="6544"/>
    <cellStyle name="60% - Accent6 2 8" xfId="6545"/>
    <cellStyle name="60% - Accent6 2 9" xfId="6546"/>
    <cellStyle name="60% - Accent6 20" xfId="6547"/>
    <cellStyle name="60% - Accent6 21" xfId="6548"/>
    <cellStyle name="60% - Accent6 22" xfId="6549"/>
    <cellStyle name="60% - Accent6 3" xfId="297"/>
    <cellStyle name="60% - Accent6 3 2" xfId="6551"/>
    <cellStyle name="60% - Accent6 3 3" xfId="6552"/>
    <cellStyle name="60% - Accent6 3 4" xfId="6553"/>
    <cellStyle name="60% - Accent6 3 5" xfId="6554"/>
    <cellStyle name="60% - Accent6 3 6" xfId="6555"/>
    <cellStyle name="60% - Accent6 3 7" xfId="6550"/>
    <cellStyle name="60% - Accent6 4" xfId="6556"/>
    <cellStyle name="60% - Accent6 4 2" xfId="6557"/>
    <cellStyle name="60% - Accent6 5" xfId="6558"/>
    <cellStyle name="60% - Accent6 5 2" xfId="6559"/>
    <cellStyle name="60% - Accent6 6" xfId="6560"/>
    <cellStyle name="60% - Accent6 6 2" xfId="6561"/>
    <cellStyle name="60% - Accent6 7" xfId="6562"/>
    <cellStyle name="60% - Accent6 7 2" xfId="6563"/>
    <cellStyle name="60% - Accent6 8" xfId="6564"/>
    <cellStyle name="60% - Accent6 8 2" xfId="6565"/>
    <cellStyle name="60% - Accent6 9" xfId="6566"/>
    <cellStyle name="60% - Akzent1" xfId="66"/>
    <cellStyle name="60% - Akzent2" xfId="67"/>
    <cellStyle name="60% - Akzent3" xfId="68"/>
    <cellStyle name="60% - Akzent4" xfId="69"/>
    <cellStyle name="60% - Akzent5" xfId="70"/>
    <cellStyle name="60% - Akzent6" xfId="71"/>
    <cellStyle name="Accent1" xfId="19" builtinId="29" customBuiltin="1"/>
    <cellStyle name="Accent1 10" xfId="6567"/>
    <cellStyle name="Accent1 11" xfId="6568"/>
    <cellStyle name="Accent1 12" xfId="6569"/>
    <cellStyle name="Accent1 13" xfId="6570"/>
    <cellStyle name="Accent1 14" xfId="6571"/>
    <cellStyle name="Accent1 15" xfId="6572"/>
    <cellStyle name="Accent1 16" xfId="6573"/>
    <cellStyle name="Accent1 17" xfId="6574"/>
    <cellStyle name="Accent1 18" xfId="6575"/>
    <cellStyle name="Accent1 19" xfId="6576"/>
    <cellStyle name="Accent1 2" xfId="72"/>
    <cellStyle name="Accent1 2 10" xfId="6578"/>
    <cellStyle name="Accent1 2 11" xfId="6579"/>
    <cellStyle name="Accent1 2 12" xfId="6580"/>
    <cellStyle name="Accent1 2 13" xfId="6581"/>
    <cellStyle name="Accent1 2 14" xfId="6582"/>
    <cellStyle name="Accent1 2 15" xfId="6583"/>
    <cellStyle name="Accent1 2 16" xfId="6584"/>
    <cellStyle name="Accent1 2 17" xfId="6577"/>
    <cellStyle name="Accent1 2 18" xfId="56769"/>
    <cellStyle name="Accent1 2 2" xfId="6585"/>
    <cellStyle name="Accent1 2 2 2" xfId="6586"/>
    <cellStyle name="Accent1 2 2 3" xfId="6587"/>
    <cellStyle name="Accent1 2 2 4" xfId="6588"/>
    <cellStyle name="Accent1 2 2 5" xfId="6589"/>
    <cellStyle name="Accent1 2 3" xfId="6590"/>
    <cellStyle name="Accent1 2 4" xfId="6591"/>
    <cellStyle name="Accent1 2 5" xfId="6592"/>
    <cellStyle name="Accent1 2 6" xfId="6593"/>
    <cellStyle name="Accent1 2 7" xfId="6594"/>
    <cellStyle name="Accent1 2 8" xfId="6595"/>
    <cellStyle name="Accent1 2 9" xfId="6596"/>
    <cellStyle name="Accent1 20" xfId="6597"/>
    <cellStyle name="Accent1 21" xfId="6598"/>
    <cellStyle name="Accent1 22" xfId="6599"/>
    <cellStyle name="Accent1 3" xfId="298"/>
    <cellStyle name="Accent1 3 2" xfId="6601"/>
    <cellStyle name="Accent1 3 3" xfId="6602"/>
    <cellStyle name="Accent1 3 4" xfId="6603"/>
    <cellStyle name="Accent1 3 5" xfId="6604"/>
    <cellStyle name="Accent1 3 6" xfId="6605"/>
    <cellStyle name="Accent1 3 7" xfId="6600"/>
    <cellStyle name="Accent1 4" xfId="6606"/>
    <cellStyle name="Accent1 4 2" xfId="6607"/>
    <cellStyle name="Accent1 5" xfId="6608"/>
    <cellStyle name="Accent1 5 2" xfId="6609"/>
    <cellStyle name="Accent1 6" xfId="6610"/>
    <cellStyle name="Accent1 6 2" xfId="6611"/>
    <cellStyle name="Accent1 7" xfId="6612"/>
    <cellStyle name="Accent1 7 2" xfId="6613"/>
    <cellStyle name="Accent1 8" xfId="6614"/>
    <cellStyle name="Accent1 8 2" xfId="6615"/>
    <cellStyle name="Accent1 9" xfId="6616"/>
    <cellStyle name="Accent2" xfId="22" builtinId="33" customBuiltin="1"/>
    <cellStyle name="Accent2 10" xfId="6617"/>
    <cellStyle name="Accent2 11" xfId="6618"/>
    <cellStyle name="Accent2 12" xfId="6619"/>
    <cellStyle name="Accent2 13" xfId="6620"/>
    <cellStyle name="Accent2 2" xfId="73"/>
    <cellStyle name="Accent2 2 10" xfId="6622"/>
    <cellStyle name="Accent2 2 11" xfId="6623"/>
    <cellStyle name="Accent2 2 12" xfId="6624"/>
    <cellStyle name="Accent2 2 13" xfId="6625"/>
    <cellStyle name="Accent2 2 14" xfId="6626"/>
    <cellStyle name="Accent2 2 15" xfId="6627"/>
    <cellStyle name="Accent2 2 16" xfId="6628"/>
    <cellStyle name="Accent2 2 17" xfId="6621"/>
    <cellStyle name="Accent2 2 18" xfId="56773"/>
    <cellStyle name="Accent2 2 2" xfId="6629"/>
    <cellStyle name="Accent2 2 2 2" xfId="6630"/>
    <cellStyle name="Accent2 2 2 3" xfId="6631"/>
    <cellStyle name="Accent2 2 2 4" xfId="6632"/>
    <cellStyle name="Accent2 2 2 5" xfId="6633"/>
    <cellStyle name="Accent2 2 3" xfId="6634"/>
    <cellStyle name="Accent2 2 4" xfId="6635"/>
    <cellStyle name="Accent2 2 5" xfId="6636"/>
    <cellStyle name="Accent2 2 6" xfId="6637"/>
    <cellStyle name="Accent2 2 7" xfId="6638"/>
    <cellStyle name="Accent2 2 8" xfId="6639"/>
    <cellStyle name="Accent2 2 9" xfId="6640"/>
    <cellStyle name="Accent2 3" xfId="299"/>
    <cellStyle name="Accent2 3 2" xfId="6642"/>
    <cellStyle name="Accent2 3 3" xfId="6643"/>
    <cellStyle name="Accent2 3 4" xfId="6644"/>
    <cellStyle name="Accent2 3 5" xfId="6645"/>
    <cellStyle name="Accent2 3 6" xfId="6646"/>
    <cellStyle name="Accent2 3 7" xfId="6641"/>
    <cellStyle name="Accent2 4" xfId="6647"/>
    <cellStyle name="Accent2 4 2" xfId="6648"/>
    <cellStyle name="Accent2 5" xfId="6649"/>
    <cellStyle name="Accent2 5 2" xfId="6650"/>
    <cellStyle name="Accent2 6" xfId="6651"/>
    <cellStyle name="Accent2 6 2" xfId="6652"/>
    <cellStyle name="Accent2 7" xfId="6653"/>
    <cellStyle name="Accent2 7 2" xfId="6654"/>
    <cellStyle name="Accent2 8" xfId="6655"/>
    <cellStyle name="Accent2 8 2" xfId="6656"/>
    <cellStyle name="Accent2 9" xfId="6657"/>
    <cellStyle name="Accent3" xfId="25" builtinId="37" customBuiltin="1"/>
    <cellStyle name="Accent3 10" xfId="6658"/>
    <cellStyle name="Accent3 11" xfId="6659"/>
    <cellStyle name="Accent3 12" xfId="6660"/>
    <cellStyle name="Accent3 13" xfId="6661"/>
    <cellStyle name="Accent3 2" xfId="74"/>
    <cellStyle name="Accent3 2 10" xfId="6663"/>
    <cellStyle name="Accent3 2 11" xfId="6664"/>
    <cellStyle name="Accent3 2 12" xfId="6665"/>
    <cellStyle name="Accent3 2 13" xfId="6666"/>
    <cellStyle name="Accent3 2 14" xfId="6667"/>
    <cellStyle name="Accent3 2 15" xfId="6668"/>
    <cellStyle name="Accent3 2 16" xfId="6669"/>
    <cellStyle name="Accent3 2 17" xfId="6662"/>
    <cellStyle name="Accent3 2 18" xfId="56777"/>
    <cellStyle name="Accent3 2 2" xfId="6670"/>
    <cellStyle name="Accent3 2 2 2" xfId="6671"/>
    <cellStyle name="Accent3 2 2 3" xfId="6672"/>
    <cellStyle name="Accent3 2 2 4" xfId="6673"/>
    <cellStyle name="Accent3 2 2 5" xfId="6674"/>
    <cellStyle name="Accent3 2 3" xfId="6675"/>
    <cellStyle name="Accent3 2 4" xfId="6676"/>
    <cellStyle name="Accent3 2 5" xfId="6677"/>
    <cellStyle name="Accent3 2 6" xfId="6678"/>
    <cellStyle name="Accent3 2 7" xfId="6679"/>
    <cellStyle name="Accent3 2 8" xfId="6680"/>
    <cellStyle name="Accent3 2 9" xfId="6681"/>
    <cellStyle name="Accent3 3" xfId="6682"/>
    <cellStyle name="Accent3 3 2" xfId="6683"/>
    <cellStyle name="Accent3 3 3" xfId="6684"/>
    <cellStyle name="Accent3 3 4" xfId="6685"/>
    <cellStyle name="Accent3 3 5" xfId="6686"/>
    <cellStyle name="Accent3 3 6" xfId="6687"/>
    <cellStyle name="Accent3 4" xfId="6688"/>
    <cellStyle name="Accent3 4 2" xfId="6689"/>
    <cellStyle name="Accent3 5" xfId="6690"/>
    <cellStyle name="Accent3 5 2" xfId="6691"/>
    <cellStyle name="Accent3 6" xfId="6692"/>
    <cellStyle name="Accent3 6 2" xfId="6693"/>
    <cellStyle name="Accent3 7" xfId="6694"/>
    <cellStyle name="Accent3 7 2" xfId="6695"/>
    <cellStyle name="Accent3 8" xfId="6696"/>
    <cellStyle name="Accent3 8 2" xfId="6697"/>
    <cellStyle name="Accent3 9" xfId="6698"/>
    <cellStyle name="Accent4" xfId="26" builtinId="41" customBuiltin="1"/>
    <cellStyle name="Accent4 10" xfId="6699"/>
    <cellStyle name="Accent4 11" xfId="6700"/>
    <cellStyle name="Accent4 12" xfId="6701"/>
    <cellStyle name="Accent4 13" xfId="6702"/>
    <cellStyle name="Accent4 14" xfId="6703"/>
    <cellStyle name="Accent4 15" xfId="6704"/>
    <cellStyle name="Accent4 16" xfId="6705"/>
    <cellStyle name="Accent4 17" xfId="6706"/>
    <cellStyle name="Accent4 18" xfId="6707"/>
    <cellStyle name="Accent4 19" xfId="6708"/>
    <cellStyle name="Accent4 2" xfId="75"/>
    <cellStyle name="Accent4 2 10" xfId="6710"/>
    <cellStyle name="Accent4 2 11" xfId="6711"/>
    <cellStyle name="Accent4 2 12" xfId="6712"/>
    <cellStyle name="Accent4 2 13" xfId="6713"/>
    <cellStyle name="Accent4 2 14" xfId="6714"/>
    <cellStyle name="Accent4 2 15" xfId="6715"/>
    <cellStyle name="Accent4 2 16" xfId="6716"/>
    <cellStyle name="Accent4 2 17" xfId="6709"/>
    <cellStyle name="Accent4 2 18" xfId="56781"/>
    <cellStyle name="Accent4 2 2" xfId="6717"/>
    <cellStyle name="Accent4 2 2 2" xfId="6718"/>
    <cellStyle name="Accent4 2 2 3" xfId="6719"/>
    <cellStyle name="Accent4 2 2 4" xfId="6720"/>
    <cellStyle name="Accent4 2 2 5" xfId="6721"/>
    <cellStyle name="Accent4 2 3" xfId="6722"/>
    <cellStyle name="Accent4 2 4" xfId="6723"/>
    <cellStyle name="Accent4 2 5" xfId="6724"/>
    <cellStyle name="Accent4 2 6" xfId="6725"/>
    <cellStyle name="Accent4 2 7" xfId="6726"/>
    <cellStyle name="Accent4 2 8" xfId="6727"/>
    <cellStyle name="Accent4 2 9" xfId="6728"/>
    <cellStyle name="Accent4 20" xfId="6729"/>
    <cellStyle name="Accent4 21" xfId="6730"/>
    <cellStyle name="Accent4 22" xfId="6731"/>
    <cellStyle name="Accent4 3" xfId="300"/>
    <cellStyle name="Accent4 3 2" xfId="6733"/>
    <cellStyle name="Accent4 3 3" xfId="6734"/>
    <cellStyle name="Accent4 3 4" xfId="6735"/>
    <cellStyle name="Accent4 3 5" xfId="6736"/>
    <cellStyle name="Accent4 3 6" xfId="6737"/>
    <cellStyle name="Accent4 3 7" xfId="6732"/>
    <cellStyle name="Accent4 4" xfId="6738"/>
    <cellStyle name="Accent4 4 2" xfId="6739"/>
    <cellStyle name="Accent4 5" xfId="6740"/>
    <cellStyle name="Accent4 5 2" xfId="6741"/>
    <cellStyle name="Accent4 6" xfId="6742"/>
    <cellStyle name="Accent4 6 2" xfId="6743"/>
    <cellStyle name="Accent4 7" xfId="6744"/>
    <cellStyle name="Accent4 7 2" xfId="6745"/>
    <cellStyle name="Accent4 8" xfId="6746"/>
    <cellStyle name="Accent4 8 2" xfId="6747"/>
    <cellStyle name="Accent4 9" xfId="6748"/>
    <cellStyle name="Accent5" xfId="28" builtinId="45" customBuiltin="1"/>
    <cellStyle name="Accent5 10" xfId="6749"/>
    <cellStyle name="Accent5 11" xfId="6750"/>
    <cellStyle name="Accent5 12" xfId="6751"/>
    <cellStyle name="Accent5 13" xfId="6752"/>
    <cellStyle name="Accent5 2" xfId="76"/>
    <cellStyle name="Accent5 2 10" xfId="6753"/>
    <cellStyle name="Accent5 2 11" xfId="6754"/>
    <cellStyle name="Accent5 2 12" xfId="6755"/>
    <cellStyle name="Accent5 2 13" xfId="6756"/>
    <cellStyle name="Accent5 2 14" xfId="6757"/>
    <cellStyle name="Accent5 2 15" xfId="6758"/>
    <cellStyle name="Accent5 2 16" xfId="6759"/>
    <cellStyle name="Accent5 2 17" xfId="56785"/>
    <cellStyle name="Accent5 2 2" xfId="6760"/>
    <cellStyle name="Accent5 2 2 2" xfId="6761"/>
    <cellStyle name="Accent5 2 2 3" xfId="6762"/>
    <cellStyle name="Accent5 2 2 4" xfId="6763"/>
    <cellStyle name="Accent5 2 2 5" xfId="6764"/>
    <cellStyle name="Accent5 2 3" xfId="6765"/>
    <cellStyle name="Accent5 2 4" xfId="6766"/>
    <cellStyle name="Accent5 2 5" xfId="6767"/>
    <cellStyle name="Accent5 2 6" xfId="6768"/>
    <cellStyle name="Accent5 2 7" xfId="6769"/>
    <cellStyle name="Accent5 2 8" xfId="6770"/>
    <cellStyle name="Accent5 2 9" xfId="6771"/>
    <cellStyle name="Accent5 3" xfId="6772"/>
    <cellStyle name="Accent5 3 10" xfId="6773"/>
    <cellStyle name="Accent5 3 2" xfId="6774"/>
    <cellStyle name="Accent5 3 2 2" xfId="6775"/>
    <cellStyle name="Accent5 3 2 3" xfId="6776"/>
    <cellStyle name="Accent5 3 2 4" xfId="6777"/>
    <cellStyle name="Accent5 3 2 5" xfId="6778"/>
    <cellStyle name="Accent5 3 3" xfId="6779"/>
    <cellStyle name="Accent5 3 4" xfId="6780"/>
    <cellStyle name="Accent5 3 5" xfId="6781"/>
    <cellStyle name="Accent5 3 6" xfId="6782"/>
    <cellStyle name="Accent5 3 7" xfId="6783"/>
    <cellStyle name="Accent5 3 8" xfId="6784"/>
    <cellStyle name="Accent5 3 9" xfId="6785"/>
    <cellStyle name="Accent5 4" xfId="6786"/>
    <cellStyle name="Accent5 4 2" xfId="6787"/>
    <cellStyle name="Accent5 4 3" xfId="6788"/>
    <cellStyle name="Accent5 4 4" xfId="6789"/>
    <cellStyle name="Accent5 4 5" xfId="6790"/>
    <cellStyle name="Accent5 4 6" xfId="6791"/>
    <cellStyle name="Accent5 4 7" xfId="6792"/>
    <cellStyle name="Accent5 5" xfId="6793"/>
    <cellStyle name="Accent5 5 2" xfId="6794"/>
    <cellStyle name="Accent5 6" xfId="6795"/>
    <cellStyle name="Accent5 6 2" xfId="6796"/>
    <cellStyle name="Accent5 7" xfId="6797"/>
    <cellStyle name="Accent5 7 2" xfId="6798"/>
    <cellStyle name="Accent5 8" xfId="6799"/>
    <cellStyle name="Accent5 8 2" xfId="6800"/>
    <cellStyle name="Accent5 9" xfId="6801"/>
    <cellStyle name="Accent6" xfId="32" builtinId="49" customBuiltin="1"/>
    <cellStyle name="Accent6 10" xfId="6802"/>
    <cellStyle name="Accent6 11" xfId="6803"/>
    <cellStyle name="Accent6 12" xfId="6804"/>
    <cellStyle name="Accent6 13" xfId="6805"/>
    <cellStyle name="Accent6 14" xfId="6806"/>
    <cellStyle name="Accent6 15" xfId="6807"/>
    <cellStyle name="Accent6 16" xfId="6808"/>
    <cellStyle name="Accent6 17" xfId="6809"/>
    <cellStyle name="Accent6 18" xfId="6810"/>
    <cellStyle name="Accent6 19" xfId="6811"/>
    <cellStyle name="Accent6 2" xfId="77"/>
    <cellStyle name="Accent6 2 10" xfId="6813"/>
    <cellStyle name="Accent6 2 11" xfId="6814"/>
    <cellStyle name="Accent6 2 12" xfId="6815"/>
    <cellStyle name="Accent6 2 13" xfId="6816"/>
    <cellStyle name="Accent6 2 14" xfId="6817"/>
    <cellStyle name="Accent6 2 15" xfId="6818"/>
    <cellStyle name="Accent6 2 16" xfId="6819"/>
    <cellStyle name="Accent6 2 17" xfId="6812"/>
    <cellStyle name="Accent6 2 18" xfId="56789"/>
    <cellStyle name="Accent6 2 2" xfId="6820"/>
    <cellStyle name="Accent6 2 2 2" xfId="6821"/>
    <cellStyle name="Accent6 2 2 3" xfId="6822"/>
    <cellStyle name="Accent6 2 2 4" xfId="6823"/>
    <cellStyle name="Accent6 2 2 5" xfId="6824"/>
    <cellStyle name="Accent6 2 3" xfId="6825"/>
    <cellStyle name="Accent6 2 4" xfId="6826"/>
    <cellStyle name="Accent6 2 5" xfId="6827"/>
    <cellStyle name="Accent6 2 6" xfId="6828"/>
    <cellStyle name="Accent6 2 7" xfId="6829"/>
    <cellStyle name="Accent6 2 8" xfId="6830"/>
    <cellStyle name="Accent6 2 9" xfId="6831"/>
    <cellStyle name="Accent6 20" xfId="6832"/>
    <cellStyle name="Accent6 21" xfId="6833"/>
    <cellStyle name="Accent6 22" xfId="6834"/>
    <cellStyle name="Accent6 23" xfId="6835"/>
    <cellStyle name="Accent6 3" xfId="6836"/>
    <cellStyle name="Accent6 3 2" xfId="6837"/>
    <cellStyle name="Accent6 3 3" xfId="6838"/>
    <cellStyle name="Accent6 3 4" xfId="6839"/>
    <cellStyle name="Accent6 3 5" xfId="6840"/>
    <cellStyle name="Accent6 3 6" xfId="6841"/>
    <cellStyle name="Accent6 4" xfId="6842"/>
    <cellStyle name="Accent6 4 2" xfId="6843"/>
    <cellStyle name="Accent6 5" xfId="6844"/>
    <cellStyle name="Accent6 5 2" xfId="6845"/>
    <cellStyle name="Accent6 6" xfId="6846"/>
    <cellStyle name="Accent6 6 2" xfId="6847"/>
    <cellStyle name="Accent6 7" xfId="6848"/>
    <cellStyle name="Accent6 7 2" xfId="6849"/>
    <cellStyle name="Accent6 8" xfId="6850"/>
    <cellStyle name="Accent6 8 2" xfId="6851"/>
    <cellStyle name="Accent6 9" xfId="6852"/>
    <cellStyle name="Agara" xfId="6853"/>
    <cellStyle name="Akzent1" xfId="301"/>
    <cellStyle name="Akzent2" xfId="302"/>
    <cellStyle name="Akzent3" xfId="303"/>
    <cellStyle name="Akzent4" xfId="304"/>
    <cellStyle name="Akzent5" xfId="305"/>
    <cellStyle name="Akzent6" xfId="306"/>
    <cellStyle name="ArialBold8" xfId="6854"/>
    <cellStyle name="ArialNormal8" xfId="6855"/>
    <cellStyle name="Ausgabe" xfId="78"/>
    <cellStyle name="Avertissement" xfId="307"/>
    <cellStyle name="Bad" xfId="11" builtinId="27" customBuiltin="1"/>
    <cellStyle name="Bad 10" xfId="6856"/>
    <cellStyle name="Bad 11" xfId="6857"/>
    <cellStyle name="Bad 12" xfId="6858"/>
    <cellStyle name="Bad 13" xfId="6859"/>
    <cellStyle name="Bad 14" xfId="56827"/>
    <cellStyle name="Bad 2" xfId="79"/>
    <cellStyle name="Bad 2 10" xfId="6861"/>
    <cellStyle name="Bad 2 11" xfId="6862"/>
    <cellStyle name="Bad 2 12" xfId="6863"/>
    <cellStyle name="Bad 2 13" xfId="6864"/>
    <cellStyle name="Bad 2 14" xfId="6865"/>
    <cellStyle name="Bad 2 15" xfId="6866"/>
    <cellStyle name="Bad 2 16" xfId="6867"/>
    <cellStyle name="Bad 2 17" xfId="6860"/>
    <cellStyle name="Bad 2 18" xfId="56758"/>
    <cellStyle name="Bad 2 2" xfId="6868"/>
    <cellStyle name="Bad 2 2 2" xfId="6869"/>
    <cellStyle name="Bad 2 2 3" xfId="6870"/>
    <cellStyle name="Bad 2 2 4" xfId="6871"/>
    <cellStyle name="Bad 2 2 5" xfId="6872"/>
    <cellStyle name="Bad 2 3" xfId="6873"/>
    <cellStyle name="Bad 2 4" xfId="6874"/>
    <cellStyle name="Bad 2 5" xfId="6875"/>
    <cellStyle name="Bad 2 6" xfId="6876"/>
    <cellStyle name="Bad 2 7" xfId="6877"/>
    <cellStyle name="Bad 2 8" xfId="6878"/>
    <cellStyle name="Bad 2 9" xfId="6879"/>
    <cellStyle name="Bad 3" xfId="6880"/>
    <cellStyle name="Bad 3 2" xfId="6881"/>
    <cellStyle name="Bad 3 3" xfId="6882"/>
    <cellStyle name="Bad 3 4" xfId="6883"/>
    <cellStyle name="Bad 3 5" xfId="6884"/>
    <cellStyle name="Bad 3 6" xfId="6885"/>
    <cellStyle name="Bad 4" xfId="6886"/>
    <cellStyle name="Bad 4 2" xfId="6887"/>
    <cellStyle name="Bad 5" xfId="6888"/>
    <cellStyle name="Bad 5 2" xfId="6889"/>
    <cellStyle name="Bad 6" xfId="6890"/>
    <cellStyle name="Bad 6 2" xfId="6891"/>
    <cellStyle name="Bad 7" xfId="6892"/>
    <cellStyle name="Bad 7 2" xfId="6893"/>
    <cellStyle name="Bad 8" xfId="6894"/>
    <cellStyle name="Bad 8 2" xfId="6895"/>
    <cellStyle name="Bad 9" xfId="6896"/>
    <cellStyle name="Berechnung" xfId="80"/>
    <cellStyle name="Calcul" xfId="308"/>
    <cellStyle name="Calculation" xfId="15" builtinId="22" customBuiltin="1"/>
    <cellStyle name="Calculation 10" xfId="6897"/>
    <cellStyle name="Calculation 11" xfId="6898"/>
    <cellStyle name="Calculation 12" xfId="6899"/>
    <cellStyle name="Calculation 13" xfId="6900"/>
    <cellStyle name="Calculation 14" xfId="6901"/>
    <cellStyle name="Calculation 15" xfId="6902"/>
    <cellStyle name="Calculation 16" xfId="6903"/>
    <cellStyle name="Calculation 17" xfId="6904"/>
    <cellStyle name="Calculation 18" xfId="6905"/>
    <cellStyle name="Calculation 19" xfId="6906"/>
    <cellStyle name="Calculation 2" xfId="81"/>
    <cellStyle name="Calculation 2 10" xfId="6908"/>
    <cellStyle name="Calculation 2 11" xfId="6909"/>
    <cellStyle name="Calculation 2 12" xfId="6910"/>
    <cellStyle name="Calculation 2 13" xfId="6911"/>
    <cellStyle name="Calculation 2 14" xfId="6912"/>
    <cellStyle name="Calculation 2 15" xfId="6913"/>
    <cellStyle name="Calculation 2 16" xfId="6914"/>
    <cellStyle name="Calculation 2 17" xfId="6915"/>
    <cellStyle name="Calculation 2 18" xfId="6916"/>
    <cellStyle name="Calculation 2 19" xfId="6907"/>
    <cellStyle name="Calculation 2 2" xfId="6917"/>
    <cellStyle name="Calculation 2 2 2" xfId="6918"/>
    <cellStyle name="Calculation 2 2 3" xfId="6919"/>
    <cellStyle name="Calculation 2 2 4" xfId="6920"/>
    <cellStyle name="Calculation 2 2 5" xfId="6921"/>
    <cellStyle name="Calculation 2 20" xfId="56762"/>
    <cellStyle name="Calculation 2 3" xfId="6922"/>
    <cellStyle name="Calculation 2 4" xfId="6923"/>
    <cellStyle name="Calculation 2 5" xfId="6924"/>
    <cellStyle name="Calculation 2 6" xfId="6925"/>
    <cellStyle name="Calculation 2 7" xfId="6926"/>
    <cellStyle name="Calculation 2 8" xfId="6927"/>
    <cellStyle name="Calculation 2 9" xfId="6928"/>
    <cellStyle name="Calculation 20" xfId="6929"/>
    <cellStyle name="Calculation 21" xfId="6930"/>
    <cellStyle name="Calculation 22" xfId="6931"/>
    <cellStyle name="Calculation 23" xfId="6932"/>
    <cellStyle name="Calculation 24" xfId="6933"/>
    <cellStyle name="Calculation 3" xfId="309"/>
    <cellStyle name="Calculation 3 10" xfId="19255"/>
    <cellStyle name="Calculation 3 11" xfId="18965"/>
    <cellStyle name="Calculation 3 12" xfId="19637"/>
    <cellStyle name="Calculation 3 13" xfId="19257"/>
    <cellStyle name="Calculation 3 14" xfId="18966"/>
    <cellStyle name="Calculation 3 15" xfId="19536"/>
    <cellStyle name="Calculation 3 16" xfId="6934"/>
    <cellStyle name="Calculation 3 2" xfId="310"/>
    <cellStyle name="Calculation 3 2 2" xfId="19361"/>
    <cellStyle name="Calculation 3 2 3" xfId="6935"/>
    <cellStyle name="Calculation 3 3" xfId="6936"/>
    <cellStyle name="Calculation 3 3 2" xfId="19067"/>
    <cellStyle name="Calculation 3 4" xfId="6937"/>
    <cellStyle name="Calculation 3 4 2" xfId="18779"/>
    <cellStyle name="Calculation 3 5" xfId="6938"/>
    <cellStyle name="Calculation 3 5 2" xfId="19718"/>
    <cellStyle name="Calculation 3 6" xfId="6939"/>
    <cellStyle name="Calculation 3 6 2" xfId="18268"/>
    <cellStyle name="Calculation 3 7" xfId="6940"/>
    <cellStyle name="Calculation 3 7 2" xfId="19444"/>
    <cellStyle name="Calculation 3 8" xfId="6941"/>
    <cellStyle name="Calculation 3 8 2" xfId="19155"/>
    <cellStyle name="Calculation 3 9" xfId="18866"/>
    <cellStyle name="Calculation 4" xfId="6942"/>
    <cellStyle name="Calculation 4 2" xfId="6943"/>
    <cellStyle name="Calculation 4 3" xfId="6944"/>
    <cellStyle name="Calculation 4 4" xfId="6945"/>
    <cellStyle name="Calculation 5" xfId="6946"/>
    <cellStyle name="Calculation 5 2" xfId="6947"/>
    <cellStyle name="Calculation 5 3" xfId="6948"/>
    <cellStyle name="Calculation 5 4" xfId="6949"/>
    <cellStyle name="Calculation 6" xfId="6950"/>
    <cellStyle name="Calculation 6 2" xfId="6951"/>
    <cellStyle name="Calculation 6 3" xfId="6952"/>
    <cellStyle name="Calculation 7" xfId="6953"/>
    <cellStyle name="Calculation 7 2" xfId="6954"/>
    <cellStyle name="Calculation 8" xfId="6955"/>
    <cellStyle name="Calculation 8 2" xfId="6956"/>
    <cellStyle name="Calculation 9" xfId="6957"/>
    <cellStyle name="cComma0" xfId="6958"/>
    <cellStyle name="cComma0 2" xfId="51266"/>
    <cellStyle name="cComma0 3" xfId="48109"/>
    <cellStyle name="cComma1" xfId="6959"/>
    <cellStyle name="cComma1 2" xfId="51267"/>
    <cellStyle name="cComma1 3" xfId="48110"/>
    <cellStyle name="cComma2" xfId="6960"/>
    <cellStyle name="cComma2 2" xfId="51268"/>
    <cellStyle name="cComma2 3" xfId="48111"/>
    <cellStyle name="cDateDM" xfId="6961"/>
    <cellStyle name="cDateDM 2" xfId="51269"/>
    <cellStyle name="cDateDM 3" xfId="48112"/>
    <cellStyle name="cDateDMY" xfId="6962"/>
    <cellStyle name="cDateDMY 2" xfId="51270"/>
    <cellStyle name="cDateDMY 3" xfId="48113"/>
    <cellStyle name="cDateMY" xfId="6963"/>
    <cellStyle name="cDateMY 2" xfId="51271"/>
    <cellStyle name="cDateMY 3" xfId="48114"/>
    <cellStyle name="cDateT24" xfId="6964"/>
    <cellStyle name="cDateT24 2" xfId="51272"/>
    <cellStyle name="cDateT24 3" xfId="48115"/>
    <cellStyle name="Cellule liée" xfId="311"/>
    <cellStyle name="Changed" xfId="56800"/>
    <cellStyle name="Check Cell" xfId="17" builtinId="23" customBuiltin="1"/>
    <cellStyle name="Check Cell 10" xfId="6965"/>
    <cellStyle name="Check Cell 11" xfId="6966"/>
    <cellStyle name="Check Cell 12" xfId="6967"/>
    <cellStyle name="Check Cell 13" xfId="6968"/>
    <cellStyle name="Check Cell 2" xfId="82"/>
    <cellStyle name="Check Cell 2 10" xfId="6969"/>
    <cellStyle name="Check Cell 2 11" xfId="6970"/>
    <cellStyle name="Check Cell 2 12" xfId="6971"/>
    <cellStyle name="Check Cell 2 13" xfId="6972"/>
    <cellStyle name="Check Cell 2 14" xfId="6973"/>
    <cellStyle name="Check Cell 2 15" xfId="6974"/>
    <cellStyle name="Check Cell 2 16" xfId="6975"/>
    <cellStyle name="Check Cell 2 17" xfId="56764"/>
    <cellStyle name="Check Cell 2 2" xfId="6976"/>
    <cellStyle name="Check Cell 2 2 2" xfId="6977"/>
    <cellStyle name="Check Cell 2 2 3" xfId="6978"/>
    <cellStyle name="Check Cell 2 2 4" xfId="6979"/>
    <cellStyle name="Check Cell 2 2 5" xfId="6980"/>
    <cellStyle name="Check Cell 2 3" xfId="6981"/>
    <cellStyle name="Check Cell 2 4" xfId="6982"/>
    <cellStyle name="Check Cell 2 5" xfId="6983"/>
    <cellStyle name="Check Cell 2 6" xfId="6984"/>
    <cellStyle name="Check Cell 2 7" xfId="6985"/>
    <cellStyle name="Check Cell 2 8" xfId="6986"/>
    <cellStyle name="Check Cell 2 9" xfId="6987"/>
    <cellStyle name="Check Cell 3" xfId="312"/>
    <cellStyle name="Check Cell 3 10" xfId="6989"/>
    <cellStyle name="Check Cell 3 11" xfId="6988"/>
    <cellStyle name="Check Cell 3 2" xfId="6990"/>
    <cellStyle name="Check Cell 3 2 2" xfId="6991"/>
    <cellStyle name="Check Cell 3 2 3" xfId="6992"/>
    <cellStyle name="Check Cell 3 2 4" xfId="6993"/>
    <cellStyle name="Check Cell 3 2 5" xfId="6994"/>
    <cellStyle name="Check Cell 3 3" xfId="6995"/>
    <cellStyle name="Check Cell 3 4" xfId="6996"/>
    <cellStyle name="Check Cell 3 5" xfId="6997"/>
    <cellStyle name="Check Cell 3 6" xfId="6998"/>
    <cellStyle name="Check Cell 3 7" xfId="6999"/>
    <cellStyle name="Check Cell 3 8" xfId="7000"/>
    <cellStyle name="Check Cell 3 9" xfId="7001"/>
    <cellStyle name="Check Cell 4" xfId="7002"/>
    <cellStyle name="Check Cell 4 2" xfId="7003"/>
    <cellStyle name="Check Cell 4 3" xfId="7004"/>
    <cellStyle name="Check Cell 4 4" xfId="7005"/>
    <cellStyle name="Check Cell 4 5" xfId="7006"/>
    <cellStyle name="Check Cell 4 6" xfId="7007"/>
    <cellStyle name="Check Cell 4 7" xfId="7008"/>
    <cellStyle name="Check Cell 5" xfId="7009"/>
    <cellStyle name="Check Cell 5 2" xfId="7010"/>
    <cellStyle name="Check Cell 6" xfId="7011"/>
    <cellStyle name="Check Cell 6 2" xfId="7012"/>
    <cellStyle name="Check Cell 7" xfId="7013"/>
    <cellStyle name="Check Cell 7 2" xfId="7014"/>
    <cellStyle name="Check Cell 8" xfId="7015"/>
    <cellStyle name="Check Cell 8 2" xfId="7016"/>
    <cellStyle name="Check Cell 9" xfId="7017"/>
    <cellStyle name="ColHeading" xfId="56801"/>
    <cellStyle name="Comma 10" xfId="313"/>
    <cellStyle name="Comma 10 2" xfId="314"/>
    <cellStyle name="Comma 10 3" xfId="315"/>
    <cellStyle name="Comma 10 4" xfId="48116"/>
    <cellStyle name="Comma 11" xfId="316"/>
    <cellStyle name="Comma 11 2" xfId="11521"/>
    <cellStyle name="Comma 11 2 2" xfId="54989"/>
    <cellStyle name="Comma 11 3" xfId="16168"/>
    <cellStyle name="Comma 11 4" xfId="18240"/>
    <cellStyle name="Comma 11 5" xfId="7018"/>
    <cellStyle name="Comma 12" xfId="317"/>
    <cellStyle name="Comma 12 2" xfId="7019"/>
    <cellStyle name="Comma 12 2 2" xfId="11523"/>
    <cellStyle name="Comma 12 2 3" xfId="16170"/>
    <cellStyle name="Comma 12 3" xfId="11522"/>
    <cellStyle name="Comma 12 4" xfId="16169"/>
    <cellStyle name="Comma 13" xfId="7020"/>
    <cellStyle name="Comma 13 2" xfId="11524"/>
    <cellStyle name="Comma 13 3" xfId="16171"/>
    <cellStyle name="Comma 14" xfId="7021"/>
    <cellStyle name="Comma 14 2" xfId="46523"/>
    <cellStyle name="Comma 14 2 2" xfId="56600"/>
    <cellStyle name="Comma 14 2 3" xfId="51273"/>
    <cellStyle name="Comma 14 3" xfId="29330"/>
    <cellStyle name="Comma 14 3 2" xfId="54219"/>
    <cellStyle name="Comma 14 4" xfId="48117"/>
    <cellStyle name="Comma 14 5" xfId="47291"/>
    <cellStyle name="Comma 15" xfId="7022"/>
    <cellStyle name="Comma 15 2" xfId="46524"/>
    <cellStyle name="Comma 15 2 2" xfId="56601"/>
    <cellStyle name="Comma 15 2 3" xfId="51274"/>
    <cellStyle name="Comma 15 3" xfId="29331"/>
    <cellStyle name="Comma 15 3 2" xfId="54220"/>
    <cellStyle name="Comma 15 4" xfId="47292"/>
    <cellStyle name="Comma 16" xfId="7023"/>
    <cellStyle name="Comma 16 2" xfId="46525"/>
    <cellStyle name="Comma 16 2 2" xfId="56602"/>
    <cellStyle name="Comma 16 2 3" xfId="51275"/>
    <cellStyle name="Comma 16 3" xfId="29332"/>
    <cellStyle name="Comma 16 3 2" xfId="54221"/>
    <cellStyle name="Comma 16 4" xfId="47293"/>
    <cellStyle name="Comma 17" xfId="8587"/>
    <cellStyle name="Comma 17 10" xfId="47347"/>
    <cellStyle name="Comma 17 2" xfId="10829"/>
    <cellStyle name="Comma 17 2 2" xfId="13257"/>
    <cellStyle name="Comma 17 2 2 2" xfId="24149"/>
    <cellStyle name="Comma 17 2 2 2 2" xfId="46579"/>
    <cellStyle name="Comma 17 2 2 2 3" xfId="42027"/>
    <cellStyle name="Comma 17 2 2 3" xfId="46545"/>
    <cellStyle name="Comma 17 2 2 4" xfId="33090"/>
    <cellStyle name="Comma 17 2 2 5" xfId="56656"/>
    <cellStyle name="Comma 17 2 3" xfId="15476"/>
    <cellStyle name="Comma 17 2 3 2" xfId="26368"/>
    <cellStyle name="Comma 17 2 3 2 2" xfId="46585"/>
    <cellStyle name="Comma 17 2 3 2 3" xfId="44246"/>
    <cellStyle name="Comma 17 2 3 3" xfId="46551"/>
    <cellStyle name="Comma 17 2 3 4" xfId="35309"/>
    <cellStyle name="Comma 17 2 4" xfId="17920"/>
    <cellStyle name="Comma 17 2 4 2" xfId="28587"/>
    <cellStyle name="Comma 17 2 4 2 2" xfId="46591"/>
    <cellStyle name="Comma 17 2 4 2 3" xfId="46465"/>
    <cellStyle name="Comma 17 2 4 3" xfId="46557"/>
    <cellStyle name="Comma 17 2 4 4" xfId="37528"/>
    <cellStyle name="Comma 17 2 5" xfId="21930"/>
    <cellStyle name="Comma 17 2 5 2" xfId="46573"/>
    <cellStyle name="Comma 17 2 5 3" xfId="39808"/>
    <cellStyle name="Comma 17 2 6" xfId="46539"/>
    <cellStyle name="Comma 17 2 7" xfId="30871"/>
    <cellStyle name="Comma 17 2 8" xfId="51520"/>
    <cellStyle name="Comma 17 3" xfId="10096"/>
    <cellStyle name="Comma 17 3 2" xfId="12524"/>
    <cellStyle name="Comma 17 3 2 2" xfId="23416"/>
    <cellStyle name="Comma 17 3 2 2 2" xfId="46577"/>
    <cellStyle name="Comma 17 3 2 2 3" xfId="41294"/>
    <cellStyle name="Comma 17 3 2 3" xfId="46543"/>
    <cellStyle name="Comma 17 3 2 4" xfId="32357"/>
    <cellStyle name="Comma 17 3 3" xfId="14743"/>
    <cellStyle name="Comma 17 3 3 2" xfId="25635"/>
    <cellStyle name="Comma 17 3 3 2 2" xfId="46583"/>
    <cellStyle name="Comma 17 3 3 2 3" xfId="43513"/>
    <cellStyle name="Comma 17 3 3 3" xfId="46549"/>
    <cellStyle name="Comma 17 3 3 4" xfId="34576"/>
    <cellStyle name="Comma 17 3 4" xfId="17187"/>
    <cellStyle name="Comma 17 3 4 2" xfId="27854"/>
    <cellStyle name="Comma 17 3 4 2 2" xfId="46589"/>
    <cellStyle name="Comma 17 3 4 2 3" xfId="45732"/>
    <cellStyle name="Comma 17 3 4 3" xfId="46555"/>
    <cellStyle name="Comma 17 3 4 4" xfId="36795"/>
    <cellStyle name="Comma 17 3 5" xfId="21197"/>
    <cellStyle name="Comma 17 3 5 2" xfId="46571"/>
    <cellStyle name="Comma 17 3 5 3" xfId="39075"/>
    <cellStyle name="Comma 17 3 6" xfId="46537"/>
    <cellStyle name="Comma 17 3 7" xfId="30138"/>
    <cellStyle name="Comma 17 3 8" xfId="54454"/>
    <cellStyle name="Comma 17 4" xfId="11709"/>
    <cellStyle name="Comma 17 4 2" xfId="22673"/>
    <cellStyle name="Comma 17 4 2 2" xfId="46575"/>
    <cellStyle name="Comma 17 4 2 3" xfId="40551"/>
    <cellStyle name="Comma 17 4 3" xfId="46541"/>
    <cellStyle name="Comma 17 4 4" xfId="31614"/>
    <cellStyle name="Comma 17 4 5" xfId="48383"/>
    <cellStyle name="Comma 17 5" xfId="14000"/>
    <cellStyle name="Comma 17 5 2" xfId="24892"/>
    <cellStyle name="Comma 17 5 2 2" xfId="46581"/>
    <cellStyle name="Comma 17 5 2 3" xfId="42770"/>
    <cellStyle name="Comma 17 5 3" xfId="46547"/>
    <cellStyle name="Comma 17 5 4" xfId="33833"/>
    <cellStyle name="Comma 17 6" xfId="16363"/>
    <cellStyle name="Comma 17 6 2" xfId="27111"/>
    <cellStyle name="Comma 17 6 2 2" xfId="46587"/>
    <cellStyle name="Comma 17 6 2 3" xfId="44989"/>
    <cellStyle name="Comma 17 6 3" xfId="46553"/>
    <cellStyle name="Comma 17 6 4" xfId="36052"/>
    <cellStyle name="Comma 17 7" xfId="20454"/>
    <cellStyle name="Comma 17 7 2" xfId="46569"/>
    <cellStyle name="Comma 17 7 3" xfId="38332"/>
    <cellStyle name="Comma 17 8" xfId="46526"/>
    <cellStyle name="Comma 17 9" xfId="29386"/>
    <cellStyle name="Comma 18" xfId="28603"/>
    <cellStyle name="Comma 18 2" xfId="46592"/>
    <cellStyle name="Comma 18 2 2" xfId="56679"/>
    <cellStyle name="Comma 18 2 3" xfId="53450"/>
    <cellStyle name="Comma 18 3" xfId="46482"/>
    <cellStyle name="Comma 18 3 2" xfId="54979"/>
    <cellStyle name="Comma 18 4" xfId="47372"/>
    <cellStyle name="Comma 19" xfId="47377"/>
    <cellStyle name="Comma 2" xfId="5"/>
    <cellStyle name="Comma 2 10" xfId="7024"/>
    <cellStyle name="Comma 2 10 2" xfId="11525"/>
    <cellStyle name="Comma 2 10 3" xfId="16172"/>
    <cellStyle name="Comma 2 10 4" xfId="18302"/>
    <cellStyle name="Comma 2 11" xfId="7025"/>
    <cellStyle name="Comma 2 11 2" xfId="11526"/>
    <cellStyle name="Comma 2 11 3" xfId="16173"/>
    <cellStyle name="Comma 2 12" xfId="7026"/>
    <cellStyle name="Comma 2 12 2" xfId="11527"/>
    <cellStyle name="Comma 2 12 3" xfId="16174"/>
    <cellStyle name="Comma 2 13" xfId="7027"/>
    <cellStyle name="Comma 2 13 2" xfId="11528"/>
    <cellStyle name="Comma 2 13 3" xfId="16175"/>
    <cellStyle name="Comma 2 14" xfId="7028"/>
    <cellStyle name="Comma 2 14 2" xfId="11529"/>
    <cellStyle name="Comma 2 14 3" xfId="16176"/>
    <cellStyle name="Comma 2 15" xfId="7029"/>
    <cellStyle name="Comma 2 15 2" xfId="11530"/>
    <cellStyle name="Comma 2 15 3" xfId="16177"/>
    <cellStyle name="Comma 2 16" xfId="7030"/>
    <cellStyle name="Comma 2 16 2" xfId="11531"/>
    <cellStyle name="Comma 2 16 3" xfId="16178"/>
    <cellStyle name="Comma 2 17" xfId="7031"/>
    <cellStyle name="Comma 2 17 2" xfId="11532"/>
    <cellStyle name="Comma 2 17 3" xfId="16179"/>
    <cellStyle name="Comma 2 18" xfId="7032"/>
    <cellStyle name="Comma 2 18 2" xfId="11533"/>
    <cellStyle name="Comma 2 18 3" xfId="16180"/>
    <cellStyle name="Comma 2 19" xfId="7033"/>
    <cellStyle name="Comma 2 19 2" xfId="11534"/>
    <cellStyle name="Comma 2 19 3" xfId="16181"/>
    <cellStyle name="Comma 2 2" xfId="83"/>
    <cellStyle name="Comma 2 2 10" xfId="18051"/>
    <cellStyle name="Comma 2 2 11" xfId="46510"/>
    <cellStyle name="Comma 2 2 12" xfId="28646"/>
    <cellStyle name="Comma 2 2 13" xfId="46607"/>
    <cellStyle name="Comma 2 2 14" xfId="4771"/>
    <cellStyle name="Comma 2 2 15" xfId="56823"/>
    <cellStyle name="Comma 2 2 2" xfId="318"/>
    <cellStyle name="Comma 2 2 2 10" xfId="4779"/>
    <cellStyle name="Comma 2 2 2 2" xfId="18967"/>
    <cellStyle name="Comma 2 2 2 2 2" xfId="19578"/>
    <cellStyle name="Comma 2 2 2 2 2 2" xfId="55918"/>
    <cellStyle name="Comma 2 2 2 2 3" xfId="50571"/>
    <cellStyle name="Comma 2 2 2 3" xfId="18735"/>
    <cellStyle name="Comma 2 2 2 3 2" xfId="17959"/>
    <cellStyle name="Comma 2 2 2 3 3" xfId="53463"/>
    <cellStyle name="Comma 2 2 2 4" xfId="18915"/>
    <cellStyle name="Comma 2 2 2 5" xfId="18669"/>
    <cellStyle name="Comma 2 2 2 5 2" xfId="47417"/>
    <cellStyle name="Comma 2 2 2 6" xfId="19636"/>
    <cellStyle name="Comma 2 2 2 7" xfId="46512"/>
    <cellStyle name="Comma 2 2 2 8" xfId="28648"/>
    <cellStyle name="Comma 2 2 2 9" xfId="46609"/>
    <cellStyle name="Comma 2 2 3" xfId="7034"/>
    <cellStyle name="Comma 2 2 3 2" xfId="11535"/>
    <cellStyle name="Comma 2 2 3 3" xfId="16182"/>
    <cellStyle name="Comma 2 2 4" xfId="7035"/>
    <cellStyle name="Comma 2 2 4 2" xfId="11536"/>
    <cellStyle name="Comma 2 2 4 3" xfId="16183"/>
    <cellStyle name="Comma 2 2 5" xfId="7036"/>
    <cellStyle name="Comma 2 2 5 2" xfId="11537"/>
    <cellStyle name="Comma 2 2 5 3" xfId="16184"/>
    <cellStyle name="Comma 2 2 6" xfId="7037"/>
    <cellStyle name="Comma 2 2 6 2" xfId="11538"/>
    <cellStyle name="Comma 2 2 6 3" xfId="16185"/>
    <cellStyle name="Comma 2 2 7" xfId="19661"/>
    <cellStyle name="Comma 2 2 7 2" xfId="18801"/>
    <cellStyle name="Comma 2 2 7 2 2" xfId="55916"/>
    <cellStyle name="Comma 2 2 7 3" xfId="50565"/>
    <cellStyle name="Comma 2 2 8" xfId="19015"/>
    <cellStyle name="Comma 2 2 8 2" xfId="53461"/>
    <cellStyle name="Comma 2 2 9" xfId="18291"/>
    <cellStyle name="Comma 2 2 9 2" xfId="47412"/>
    <cellStyle name="Comma 2 2_HistoricResComp" xfId="7038"/>
    <cellStyle name="Comma 2 20" xfId="7039"/>
    <cellStyle name="Comma 2 20 2" xfId="11539"/>
    <cellStyle name="Comma 2 20 3" xfId="16186"/>
    <cellStyle name="Comma 2 21" xfId="4778"/>
    <cellStyle name="Comma 2 21 2" xfId="46511"/>
    <cellStyle name="Comma 2 21 2 2" xfId="55917"/>
    <cellStyle name="Comma 2 21 2 3" xfId="50570"/>
    <cellStyle name="Comma 2 21 3" xfId="28647"/>
    <cellStyle name="Comma 2 21 3 2" xfId="53462"/>
    <cellStyle name="Comma 2 21 4" xfId="46608"/>
    <cellStyle name="Comma 2 22" xfId="8598"/>
    <cellStyle name="Comma 2 22 2" xfId="46527"/>
    <cellStyle name="Comma 2 22 2 2" xfId="56660"/>
    <cellStyle name="Comma 2 22 2 3" xfId="51556"/>
    <cellStyle name="Comma 2 22 3" xfId="29390"/>
    <cellStyle name="Comma 2 22 3 2" xfId="54479"/>
    <cellStyle name="Comma 2 22 4" xfId="47351"/>
    <cellStyle name="Comma 2 23" xfId="10103"/>
    <cellStyle name="Comma 2 23 2" xfId="12531"/>
    <cellStyle name="Comma 2 23 2 2" xfId="23423"/>
    <cellStyle name="Comma 2 23 2 2 2" xfId="46578"/>
    <cellStyle name="Comma 2 23 2 2 3" xfId="41301"/>
    <cellStyle name="Comma 2 23 2 2 4" xfId="55913"/>
    <cellStyle name="Comma 2 23 2 3" xfId="46544"/>
    <cellStyle name="Comma 2 23 2 4" xfId="32364"/>
    <cellStyle name="Comma 2 23 2 5" xfId="50553"/>
    <cellStyle name="Comma 2 23 3" xfId="14750"/>
    <cellStyle name="Comma 2 23 3 2" xfId="25642"/>
    <cellStyle name="Comma 2 23 3 2 2" xfId="46584"/>
    <cellStyle name="Comma 2 23 3 2 3" xfId="43520"/>
    <cellStyle name="Comma 2 23 3 3" xfId="46550"/>
    <cellStyle name="Comma 2 23 3 4" xfId="34583"/>
    <cellStyle name="Comma 2 23 3 5" xfId="53457"/>
    <cellStyle name="Comma 2 23 4" xfId="17194"/>
    <cellStyle name="Comma 2 23 4 2" xfId="27861"/>
    <cellStyle name="Comma 2 23 4 2 2" xfId="46590"/>
    <cellStyle name="Comma 2 23 4 2 3" xfId="45739"/>
    <cellStyle name="Comma 2 23 4 3" xfId="46556"/>
    <cellStyle name="Comma 2 23 4 4" xfId="36802"/>
    <cellStyle name="Comma 2 23 4 5" xfId="47397"/>
    <cellStyle name="Comma 2 23 5" xfId="21204"/>
    <cellStyle name="Comma 2 23 5 2" xfId="46572"/>
    <cellStyle name="Comma 2 23 5 3" xfId="39082"/>
    <cellStyle name="Comma 2 23 6" xfId="46538"/>
    <cellStyle name="Comma 2 23 7" xfId="30145"/>
    <cellStyle name="Comma 2 23 8" xfId="46603"/>
    <cellStyle name="Comma 2 24" xfId="9370"/>
    <cellStyle name="Comma 2 24 2" xfId="11798"/>
    <cellStyle name="Comma 2 24 2 2" xfId="22690"/>
    <cellStyle name="Comma 2 24 2 2 2" xfId="46576"/>
    <cellStyle name="Comma 2 24 2 2 3" xfId="40568"/>
    <cellStyle name="Comma 2 24 2 3" xfId="46542"/>
    <cellStyle name="Comma 2 24 2 4" xfId="31631"/>
    <cellStyle name="Comma 2 24 3" xfId="14017"/>
    <cellStyle name="Comma 2 24 3 2" xfId="24909"/>
    <cellStyle name="Comma 2 24 3 2 2" xfId="46582"/>
    <cellStyle name="Comma 2 24 3 2 3" xfId="42787"/>
    <cellStyle name="Comma 2 24 3 3" xfId="46548"/>
    <cellStyle name="Comma 2 24 3 4" xfId="33850"/>
    <cellStyle name="Comma 2 24 4" xfId="16461"/>
    <cellStyle name="Comma 2 24 4 2" xfId="27128"/>
    <cellStyle name="Comma 2 24 4 2 2" xfId="46588"/>
    <cellStyle name="Comma 2 24 4 2 3" xfId="45006"/>
    <cellStyle name="Comma 2 24 4 3" xfId="46554"/>
    <cellStyle name="Comma 2 24 4 4" xfId="36069"/>
    <cellStyle name="Comma 2 24 5" xfId="20471"/>
    <cellStyle name="Comma 2 24 5 2" xfId="46570"/>
    <cellStyle name="Comma 2 24 5 3" xfId="38349"/>
    <cellStyle name="Comma 2 24 6" xfId="46536"/>
    <cellStyle name="Comma 2 24 7" xfId="29412"/>
    <cellStyle name="Comma 2 24 8" xfId="47375"/>
    <cellStyle name="Comma 2 25" xfId="10846"/>
    <cellStyle name="Comma 2 25 2" xfId="21947"/>
    <cellStyle name="Comma 2 25 2 2" xfId="46574"/>
    <cellStyle name="Comma 2 25 2 3" xfId="39825"/>
    <cellStyle name="Comma 2 25 3" xfId="46540"/>
    <cellStyle name="Comma 2 25 4" xfId="30888"/>
    <cellStyle name="Comma 2 25 5" xfId="47376"/>
    <cellStyle name="Comma 2 26" xfId="13274"/>
    <cellStyle name="Comma 2 26 2" xfId="24166"/>
    <cellStyle name="Comma 2 26 2 2" xfId="46580"/>
    <cellStyle name="Comma 2 26 2 3" xfId="42044"/>
    <cellStyle name="Comma 2 26 2 4" xfId="55910"/>
    <cellStyle name="Comma 2 26 3" xfId="46546"/>
    <cellStyle name="Comma 2 26 4" xfId="33107"/>
    <cellStyle name="Comma 2 26 5" xfId="50543"/>
    <cellStyle name="Comma 2 27" xfId="15493"/>
    <cellStyle name="Comma 2 27 2" xfId="26385"/>
    <cellStyle name="Comma 2 27 2 2" xfId="46586"/>
    <cellStyle name="Comma 2 27 2 3" xfId="44263"/>
    <cellStyle name="Comma 2 27 3" xfId="46552"/>
    <cellStyle name="Comma 2 27 4" xfId="35326"/>
    <cellStyle name="Comma 2 27 5" xfId="53452"/>
    <cellStyle name="Comma 2 28" xfId="19728"/>
    <cellStyle name="Comma 2 28 2" xfId="46568"/>
    <cellStyle name="Comma 2 28 3" xfId="37606"/>
    <cellStyle name="Comma 2 28 4" xfId="54452"/>
    <cellStyle name="Comma 2 29" xfId="46508"/>
    <cellStyle name="Comma 2 29 2" xfId="47387"/>
    <cellStyle name="Comma 2 3" xfId="319"/>
    <cellStyle name="Comma 2 3 10" xfId="46513"/>
    <cellStyle name="Comma 2 3 11" xfId="28649"/>
    <cellStyle name="Comma 2 3 12" xfId="46610"/>
    <cellStyle name="Comma 2 3 13" xfId="4780"/>
    <cellStyle name="Comma 2 3 2" xfId="7040"/>
    <cellStyle name="Comma 2 3 2 2" xfId="11540"/>
    <cellStyle name="Comma 2 3 2 2 2" xfId="19197"/>
    <cellStyle name="Comma 2 3 2 3" xfId="16187"/>
    <cellStyle name="Comma 2 3 2 3 2" xfId="19362"/>
    <cellStyle name="Comma 2 3 2 4" xfId="19323"/>
    <cellStyle name="Comma 2 3 2 5" xfId="18224"/>
    <cellStyle name="Comma 2 3 3" xfId="7041"/>
    <cellStyle name="Comma 2 3 3 2" xfId="11541"/>
    <cellStyle name="Comma 2 3 3 3" xfId="16188"/>
    <cellStyle name="Comma 2 3 4" xfId="7042"/>
    <cellStyle name="Comma 2 3 4 2" xfId="11542"/>
    <cellStyle name="Comma 2 3 4 3" xfId="16189"/>
    <cellStyle name="Comma 2 3 5" xfId="7043"/>
    <cellStyle name="Comma 2 3 5 2" xfId="11543"/>
    <cellStyle name="Comma 2 3 5 3" xfId="16190"/>
    <cellStyle name="Comma 2 3 6" xfId="7044"/>
    <cellStyle name="Comma 2 3 6 2" xfId="11544"/>
    <cellStyle name="Comma 2 3 6 3" xfId="16191"/>
    <cellStyle name="Comma 2 3 7" xfId="19497"/>
    <cellStyle name="Comma 2 3 7 2" xfId="19569"/>
    <cellStyle name="Comma 2 3 7 2 2" xfId="55919"/>
    <cellStyle name="Comma 2 3 7 3" xfId="50572"/>
    <cellStyle name="Comma 2 3 8" xfId="18804"/>
    <cellStyle name="Comma 2 3 8 2" xfId="53464"/>
    <cellStyle name="Comma 2 3 9" xfId="18877"/>
    <cellStyle name="Comma 2 30" xfId="28643"/>
    <cellStyle name="Comma 2 30 2" xfId="55770"/>
    <cellStyle name="Comma 2 31" xfId="48381"/>
    <cellStyle name="Comma 2 32" xfId="47653"/>
    <cellStyle name="Comma 2 33" xfId="56734"/>
    <cellStyle name="Comma 2 34" xfId="46600"/>
    <cellStyle name="Comma 2 35" xfId="4761"/>
    <cellStyle name="Comma 2 36" xfId="56799"/>
    <cellStyle name="Comma 2 4" xfId="320"/>
    <cellStyle name="Comma 2 4 2" xfId="17972"/>
    <cellStyle name="Comma 2 4 2 2" xfId="19321"/>
    <cellStyle name="Comma 2 4 2 3" xfId="55920"/>
    <cellStyle name="Comma 2 4 2 4" xfId="50573"/>
    <cellStyle name="Comma 2 4 3" xfId="17993"/>
    <cellStyle name="Comma 2 4 3 2" xfId="19397"/>
    <cellStyle name="Comma 2 4 3 3" xfId="53465"/>
    <cellStyle name="Comma 2 4 4" xfId="19157"/>
    <cellStyle name="Comma 2 4 4 2" xfId="54384"/>
    <cellStyle name="Comma 2 4 5" xfId="19075"/>
    <cellStyle name="Comma 2 4 5 2" xfId="47418"/>
    <cellStyle name="Comma 2 4 6" xfId="46514"/>
    <cellStyle name="Comma 2 4 7" xfId="28650"/>
    <cellStyle name="Comma 2 4 8" xfId="46611"/>
    <cellStyle name="Comma 2 4 9" xfId="4781"/>
    <cellStyle name="Comma 2 5" xfId="321"/>
    <cellStyle name="Comma 2 5 2" xfId="18834"/>
    <cellStyle name="Comma 2 5 2 2" xfId="55921"/>
    <cellStyle name="Comma 2 5 2 3" xfId="50574"/>
    <cellStyle name="Comma 2 5 3" xfId="18375"/>
    <cellStyle name="Comma 2 5 3 2" xfId="53466"/>
    <cellStyle name="Comma 2 5 4" xfId="46515"/>
    <cellStyle name="Comma 2 5 4 2" xfId="54988"/>
    <cellStyle name="Comma 2 5 5" xfId="28651"/>
    <cellStyle name="Comma 2 5 5 2" xfId="47419"/>
    <cellStyle name="Comma 2 5 6" xfId="46612"/>
    <cellStyle name="Comma 2 5 7" xfId="4782"/>
    <cellStyle name="Comma 2 6" xfId="322"/>
    <cellStyle name="Comma 2 6 2" xfId="18881"/>
    <cellStyle name="Comma 2 6 2 2" xfId="55922"/>
    <cellStyle name="Comma 2 6 2 3" xfId="50575"/>
    <cellStyle name="Comma 2 6 3" xfId="19334"/>
    <cellStyle name="Comma 2 6 3 2" xfId="53467"/>
    <cellStyle name="Comma 2 6 4" xfId="46516"/>
    <cellStyle name="Comma 2 6 4 2" xfId="54987"/>
    <cellStyle name="Comma 2 6 5" xfId="28652"/>
    <cellStyle name="Comma 2 6 5 2" xfId="47420"/>
    <cellStyle name="Comma 2 6 6" xfId="46613"/>
    <cellStyle name="Comma 2 6 7" xfId="4783"/>
    <cellStyle name="Comma 2 7" xfId="323"/>
    <cellStyle name="Comma 2 7 2" xfId="11545"/>
    <cellStyle name="Comma 2 7 3" xfId="16192"/>
    <cellStyle name="Comma 2 8" xfId="4736"/>
    <cellStyle name="Comma 2 8 2" xfId="11546"/>
    <cellStyle name="Comma 2 8 3" xfId="16193"/>
    <cellStyle name="Comma 2 8 4" xfId="7045"/>
    <cellStyle name="Comma 2 9" xfId="4735"/>
    <cellStyle name="Comma 2 9 2" xfId="11547"/>
    <cellStyle name="Comma 2 9 3" xfId="16194"/>
    <cellStyle name="Comma 2 9 4" xfId="7046"/>
    <cellStyle name="Comma 2_HistoricResComp" xfId="7047"/>
    <cellStyle name="Comma 20" xfId="47378"/>
    <cellStyle name="Comma 20 2" xfId="54980"/>
    <cellStyle name="Comma 21" xfId="56733"/>
    <cellStyle name="Comma 22" xfId="56741"/>
    <cellStyle name="Comma 23" xfId="56746"/>
    <cellStyle name="Comma 24" xfId="56752"/>
    <cellStyle name="Comma 25" xfId="56793"/>
    <cellStyle name="Comma 26" xfId="56794"/>
    <cellStyle name="Comma 27" xfId="56798"/>
    <cellStyle name="Comma 3" xfId="84"/>
    <cellStyle name="Comma 3 10" xfId="325"/>
    <cellStyle name="Comma 3 10 2" xfId="11548"/>
    <cellStyle name="Comma 3 10 3" xfId="16195"/>
    <cellStyle name="Comma 3 11" xfId="326"/>
    <cellStyle name="Comma 3 11 2" xfId="11549"/>
    <cellStyle name="Comma 3 11 3" xfId="16196"/>
    <cellStyle name="Comma 3 12" xfId="327"/>
    <cellStyle name="Comma 3 12 2" xfId="11550"/>
    <cellStyle name="Comma 3 12 3" xfId="16197"/>
    <cellStyle name="Comma 3 13" xfId="324"/>
    <cellStyle name="Comma 3 13 2" xfId="11551"/>
    <cellStyle name="Comma 3 13 3" xfId="16198"/>
    <cellStyle name="Comma 3 13 4" xfId="7048"/>
    <cellStyle name="Comma 3 14" xfId="7049"/>
    <cellStyle name="Comma 3 14 2" xfId="11552"/>
    <cellStyle name="Comma 3 14 3" xfId="16199"/>
    <cellStyle name="Comma 3 15" xfId="7050"/>
    <cellStyle name="Comma 3 15 2" xfId="11553"/>
    <cellStyle name="Comma 3 15 3" xfId="16200"/>
    <cellStyle name="Comma 3 16" xfId="7051"/>
    <cellStyle name="Comma 3 16 2" xfId="11554"/>
    <cellStyle name="Comma 3 16 3" xfId="16201"/>
    <cellStyle name="Comma 3 17" xfId="7052"/>
    <cellStyle name="Comma 3 17 2" xfId="11555"/>
    <cellStyle name="Comma 3 17 3" xfId="16202"/>
    <cellStyle name="Comma 3 18" xfId="7053"/>
    <cellStyle name="Comma 3 18 2" xfId="11556"/>
    <cellStyle name="Comma 3 18 3" xfId="16203"/>
    <cellStyle name="Comma 3 19" xfId="4784"/>
    <cellStyle name="Comma 3 19 2" xfId="46517"/>
    <cellStyle name="Comma 3 19 2 2" xfId="55923"/>
    <cellStyle name="Comma 3 19 2 3" xfId="50576"/>
    <cellStyle name="Comma 3 19 3" xfId="28653"/>
    <cellStyle name="Comma 3 19 3 2" xfId="53468"/>
    <cellStyle name="Comma 3 19 4" xfId="46614"/>
    <cellStyle name="Comma 3 2" xfId="85"/>
    <cellStyle name="Comma 3 2 10" xfId="19372"/>
    <cellStyle name="Comma 3 2 11" xfId="46518"/>
    <cellStyle name="Comma 3 2 12" xfId="28654"/>
    <cellStyle name="Comma 3 2 13" xfId="46615"/>
    <cellStyle name="Comma 3 2 14" xfId="4785"/>
    <cellStyle name="Comma 3 2 2" xfId="328"/>
    <cellStyle name="Comma 3 2 2 2" xfId="329"/>
    <cellStyle name="Comma 3 2 2 2 2" xfId="330"/>
    <cellStyle name="Comma 3 2 2 2 3" xfId="16368"/>
    <cellStyle name="Comma 3 2 2 3" xfId="8601"/>
    <cellStyle name="Comma 3 2 2 3 2" xfId="11714"/>
    <cellStyle name="Comma 3 2 2 3 3" xfId="16369"/>
    <cellStyle name="Comma 3 2 2 4" xfId="11557"/>
    <cellStyle name="Comma 3 2 2 4 2" xfId="18752"/>
    <cellStyle name="Comma 3 2 2 5" xfId="16204"/>
    <cellStyle name="Comma 3 2 2 5 2" xfId="55203"/>
    <cellStyle name="Comma 3 2 2 5 3" xfId="54385"/>
    <cellStyle name="Comma 3 2 2 6" xfId="18984"/>
    <cellStyle name="Comma 3 2 3" xfId="331"/>
    <cellStyle name="Comma 3 2 3 2" xfId="332"/>
    <cellStyle name="Comma 3 2 3 2 2" xfId="333"/>
    <cellStyle name="Comma 3 2 3 2 2 2" xfId="11716"/>
    <cellStyle name="Comma 3 2 3 2 2 3" xfId="16371"/>
    <cellStyle name="Comma 3 2 3 2 3" xfId="11715"/>
    <cellStyle name="Comma 3 2 3 2 3 2" xfId="18193"/>
    <cellStyle name="Comma 3 2 3 2 4" xfId="16370"/>
    <cellStyle name="Comma 3 2 3 2 4 2" xfId="17943"/>
    <cellStyle name="Comma 3 2 3 2 5" xfId="19509"/>
    <cellStyle name="Comma 3 2 3 2 6" xfId="18894"/>
    <cellStyle name="Comma 3 2 3 3" xfId="334"/>
    <cellStyle name="Comma 3 2 3 3 2" xfId="335"/>
    <cellStyle name="Comma 3 2 3 3 2 2" xfId="11718"/>
    <cellStyle name="Comma 3 2 3 3 2 3" xfId="16373"/>
    <cellStyle name="Comma 3 2 3 3 3" xfId="336"/>
    <cellStyle name="Comma 3 2 3 3 3 2" xfId="11719"/>
    <cellStyle name="Comma 3 2 3 3 3 3" xfId="16374"/>
    <cellStyle name="Comma 3 2 3 3 4" xfId="11717"/>
    <cellStyle name="Comma 3 2 3 3 4 2" xfId="19040"/>
    <cellStyle name="Comma 3 2 3 3 5" xfId="16372"/>
    <cellStyle name="Comma 3 2 3 3 6" xfId="18194"/>
    <cellStyle name="Comma 3 2 3 4" xfId="337"/>
    <cellStyle name="Comma 3 2 3 4 2" xfId="338"/>
    <cellStyle name="Comma 3 2 3 4 2 2" xfId="11721"/>
    <cellStyle name="Comma 3 2 3 4 2 3" xfId="16376"/>
    <cellStyle name="Comma 3 2 3 4 3" xfId="11720"/>
    <cellStyle name="Comma 3 2 3 4 3 2" xfId="18839"/>
    <cellStyle name="Comma 3 2 3 4 4" xfId="16375"/>
    <cellStyle name="Comma 3 2 3 4 5" xfId="18939"/>
    <cellStyle name="Comma 3 2 3 5" xfId="8602"/>
    <cellStyle name="Comma 3 2 3 5 2" xfId="11722"/>
    <cellStyle name="Comma 3 2 3 5 3" xfId="16377"/>
    <cellStyle name="Comma 3 2 3 6" xfId="11558"/>
    <cellStyle name="Comma 3 2 3 6 2" xfId="19609"/>
    <cellStyle name="Comma 3 2 3 7" xfId="16205"/>
    <cellStyle name="Comma 3 2 3 7 2" xfId="19039"/>
    <cellStyle name="Comma 3 2 3 8" xfId="18751"/>
    <cellStyle name="Comma 3 2 3 9" xfId="17961"/>
    <cellStyle name="Comma 3 2 4" xfId="339"/>
    <cellStyle name="Comma 3 2 4 2" xfId="340"/>
    <cellStyle name="Comma 3 2 4 2 2" xfId="19603"/>
    <cellStyle name="Comma 3 2 4 3" xfId="341"/>
    <cellStyle name="Comma 3 2 4 3 2" xfId="19417"/>
    <cellStyle name="Comma 3 2 4 4" xfId="19128"/>
    <cellStyle name="Comma 3 2 4 4 2" xfId="18838"/>
    <cellStyle name="Comma 3 2 4 5" xfId="18192"/>
    <cellStyle name="Comma 3 2 5" xfId="7054"/>
    <cellStyle name="Comma 3 2 5 2" xfId="11559"/>
    <cellStyle name="Comma 3 2 5 3" xfId="16206"/>
    <cellStyle name="Comma 3 2 6" xfId="18938"/>
    <cellStyle name="Comma 3 2 6 2" xfId="19608"/>
    <cellStyle name="Comma 3 2 6 2 2" xfId="55924"/>
    <cellStyle name="Comma 3 2 6 3" xfId="50577"/>
    <cellStyle name="Comma 3 2 7" xfId="19333"/>
    <cellStyle name="Comma 3 2 7 2" xfId="19038"/>
    <cellStyle name="Comma 3 2 7 3" xfId="53469"/>
    <cellStyle name="Comma 3 2 8" xfId="18750"/>
    <cellStyle name="Comma 3 2 9" xfId="19691"/>
    <cellStyle name="Comma 3 2_HistoricResComp" xfId="7055"/>
    <cellStyle name="Comma 3 20" xfId="10848"/>
    <cellStyle name="Comma 3 21" xfId="15495"/>
    <cellStyle name="Comma 3 22" xfId="46594"/>
    <cellStyle name="Comma 3 22 2" xfId="56735"/>
    <cellStyle name="Comma 3 23" xfId="46596"/>
    <cellStyle name="Comma 3 24" xfId="46595"/>
    <cellStyle name="Comma 3 25" xfId="56802"/>
    <cellStyle name="Comma 3 3" xfId="342"/>
    <cellStyle name="Comma 3 3 10" xfId="46519"/>
    <cellStyle name="Comma 3 3 11" xfId="28655"/>
    <cellStyle name="Comma 3 3 12" xfId="46616"/>
    <cellStyle name="Comma 3 3 13" xfId="4786"/>
    <cellStyle name="Comma 3 3 2" xfId="343"/>
    <cellStyle name="Comma 3 3 2 2" xfId="344"/>
    <cellStyle name="Comma 3 3 2 2 2" xfId="345"/>
    <cellStyle name="Comma 3 3 2 2 3" xfId="16379"/>
    <cellStyle name="Comma 3 3 2 3" xfId="8603"/>
    <cellStyle name="Comma 3 3 2 3 2" xfId="11724"/>
    <cellStyle name="Comma 3 3 2 3 3" xfId="16380"/>
    <cellStyle name="Comma 3 3 2 4" xfId="11723"/>
    <cellStyle name="Comma 3 3 2 4 2" xfId="19229"/>
    <cellStyle name="Comma 3 3 2 5" xfId="16378"/>
    <cellStyle name="Comma 3 3 2 6" xfId="19118"/>
    <cellStyle name="Comma 3 3 3" xfId="346"/>
    <cellStyle name="Comma 3 3 3 2" xfId="347"/>
    <cellStyle name="Comma 3 3 3 2 2" xfId="8604"/>
    <cellStyle name="Comma 3 3 3 2 2 2" xfId="11727"/>
    <cellStyle name="Comma 3 3 3 2 2 3" xfId="16383"/>
    <cellStyle name="Comma 3 3 3 2 3" xfId="11726"/>
    <cellStyle name="Comma 3 3 3 2 3 2" xfId="18749"/>
    <cellStyle name="Comma 3 3 3 2 4" xfId="16382"/>
    <cellStyle name="Comma 3 3 3 2 4 2" xfId="19416"/>
    <cellStyle name="Comma 3 3 3 2 5" xfId="19127"/>
    <cellStyle name="Comma 3 3 3 2 6" xfId="18660"/>
    <cellStyle name="Comma 3 3 3 3" xfId="348"/>
    <cellStyle name="Comma 3 3 3 3 2" xfId="349"/>
    <cellStyle name="Comma 3 3 3 3 2 2" xfId="11729"/>
    <cellStyle name="Comma 3 3 3 3 2 3" xfId="16385"/>
    <cellStyle name="Comma 3 3 3 3 3" xfId="350"/>
    <cellStyle name="Comma 3 3 3 3 3 2" xfId="11730"/>
    <cellStyle name="Comma 3 3 3 3 3 3" xfId="16386"/>
    <cellStyle name="Comma 3 3 3 3 4" xfId="11728"/>
    <cellStyle name="Comma 3 3 3 3 4 2" xfId="19607"/>
    <cellStyle name="Comma 3 3 3 3 5" xfId="16384"/>
    <cellStyle name="Comma 3 3 3 3 6" xfId="18725"/>
    <cellStyle name="Comma 3 3 3 4" xfId="351"/>
    <cellStyle name="Comma 3 3 3 4 2" xfId="352"/>
    <cellStyle name="Comma 3 3 3 4 2 2" xfId="11732"/>
    <cellStyle name="Comma 3 3 3 4 2 3" xfId="16388"/>
    <cellStyle name="Comma 3 3 3 4 3" xfId="11731"/>
    <cellStyle name="Comma 3 3 3 4 3 2" xfId="19415"/>
    <cellStyle name="Comma 3 3 3 4 4" xfId="16387"/>
    <cellStyle name="Comma 3 3 3 4 5" xfId="17953"/>
    <cellStyle name="Comma 3 3 3 5" xfId="353"/>
    <cellStyle name="Comma 3 3 3 5 2" xfId="11733"/>
    <cellStyle name="Comma 3 3 3 5 3" xfId="16389"/>
    <cellStyle name="Comma 3 3 3 6" xfId="11725"/>
    <cellStyle name="Comma 3 3 3 6 2" xfId="18712"/>
    <cellStyle name="Comma 3 3 3 7" xfId="16381"/>
    <cellStyle name="Comma 3 3 3 7 2" xfId="19279"/>
    <cellStyle name="Comma 3 3 3 7 3" xfId="54387"/>
    <cellStyle name="Comma 3 3 3 8" xfId="19126"/>
    <cellStyle name="Comma 3 3 3 9" xfId="19381"/>
    <cellStyle name="Comma 3 3 4" xfId="8605"/>
    <cellStyle name="Comma 3 3 4 2" xfId="11734"/>
    <cellStyle name="Comma 3 3 4 2 2" xfId="18191"/>
    <cellStyle name="Comma 3 3 4 3" xfId="16390"/>
    <cellStyle name="Comma 3 3 4 3 2" xfId="17942"/>
    <cellStyle name="Comma 3 3 4 4" xfId="17941"/>
    <cellStyle name="Comma 3 3 4 4 2" xfId="19508"/>
    <cellStyle name="Comma 3 3 4 5" xfId="19228"/>
    <cellStyle name="Comma 3 3 5" xfId="18937"/>
    <cellStyle name="Comma 3 3 5 2" xfId="19606"/>
    <cellStyle name="Comma 3 3 5 2 2" xfId="55925"/>
    <cellStyle name="Comma 3 3 5 3" xfId="50578"/>
    <cellStyle name="Comma 3 3 6" xfId="18358"/>
    <cellStyle name="Comma 3 3 6 2" xfId="19332"/>
    <cellStyle name="Comma 3 3 6 3" xfId="53470"/>
    <cellStyle name="Comma 3 3 7" xfId="19037"/>
    <cellStyle name="Comma 3 3 7 2" xfId="19592"/>
    <cellStyle name="Comma 3 3 7 3" xfId="54386"/>
    <cellStyle name="Comma 3 3 8" xfId="18748"/>
    <cellStyle name="Comma 3 3 9" xfId="19095"/>
    <cellStyle name="Comma 3 4" xfId="354"/>
    <cellStyle name="Comma 3 4 10" xfId="46520"/>
    <cellStyle name="Comma 3 4 11" xfId="28656"/>
    <cellStyle name="Comma 3 4 12" xfId="46617"/>
    <cellStyle name="Comma 3 4 13" xfId="4787"/>
    <cellStyle name="Comma 3 4 2" xfId="355"/>
    <cellStyle name="Comma 3 4 2 2" xfId="356"/>
    <cellStyle name="Comma 3 4 2 2 2" xfId="8606"/>
    <cellStyle name="Comma 3 4 2 2 2 2" xfId="11737"/>
    <cellStyle name="Comma 3 4 2 2 2 3" xfId="16393"/>
    <cellStyle name="Comma 3 4 2 2 3" xfId="11736"/>
    <cellStyle name="Comma 3 4 2 2 3 2" xfId="18837"/>
    <cellStyle name="Comma 3 4 2 2 4" xfId="16392"/>
    <cellStyle name="Comma 3 4 2 2 4 2" xfId="17940"/>
    <cellStyle name="Comma 3 4 2 2 5" xfId="18190"/>
    <cellStyle name="Comma 3 4 2 2 6" xfId="19685"/>
    <cellStyle name="Comma 3 4 2 3" xfId="357"/>
    <cellStyle name="Comma 3 4 2 3 2" xfId="358"/>
    <cellStyle name="Comma 3 4 2 3 2 2" xfId="11739"/>
    <cellStyle name="Comma 3 4 2 3 2 3" xfId="16395"/>
    <cellStyle name="Comma 3 4 2 3 3" xfId="359"/>
    <cellStyle name="Comma 3 4 2 3 3 2" xfId="11740"/>
    <cellStyle name="Comma 3 4 2 3 3 3" xfId="16396"/>
    <cellStyle name="Comma 3 4 2 3 4" xfId="11738"/>
    <cellStyle name="Comma 3 4 2 3 4 2" xfId="18189"/>
    <cellStyle name="Comma 3 4 2 3 5" xfId="16394"/>
    <cellStyle name="Comma 3 4 2 3 6" xfId="18688"/>
    <cellStyle name="Comma 3 4 2 4" xfId="360"/>
    <cellStyle name="Comma 3 4 2 4 2" xfId="361"/>
    <cellStyle name="Comma 3 4 2 4 3" xfId="16397"/>
    <cellStyle name="Comma 3 4 2 5" xfId="8607"/>
    <cellStyle name="Comma 3 4 2 5 2" xfId="11741"/>
    <cellStyle name="Comma 3 4 2 5 3" xfId="16398"/>
    <cellStyle name="Comma 3 4 2 6" xfId="11735"/>
    <cellStyle name="Comma 3 4 2 6 2" xfId="18747"/>
    <cellStyle name="Comma 3 4 2 7" xfId="16391"/>
    <cellStyle name="Comma 3 4 2 8" xfId="18921"/>
    <cellStyle name="Comma 3 4 3" xfId="362"/>
    <cellStyle name="Comma 3 4 3 2" xfId="8608"/>
    <cellStyle name="Comma 3 4 3 2 2" xfId="11743"/>
    <cellStyle name="Comma 3 4 3 2 3" xfId="16400"/>
    <cellStyle name="Comma 3 4 3 3" xfId="11742"/>
    <cellStyle name="Comma 3 4 3 3 2" xfId="18836"/>
    <cellStyle name="Comma 3 4 3 4" xfId="16399"/>
    <cellStyle name="Comma 3 4 3 4 2" xfId="4763"/>
    <cellStyle name="Comma 3 4 3 5" xfId="18188"/>
    <cellStyle name="Comma 3 4 3 6" xfId="19510"/>
    <cellStyle name="Comma 3 4 4" xfId="363"/>
    <cellStyle name="Comma 3 4 4 2" xfId="11744"/>
    <cellStyle name="Comma 3 4 4 2 2" xfId="18187"/>
    <cellStyle name="Comma 3 4 4 3" xfId="16401"/>
    <cellStyle name="Comma 3 4 4 3 2" xfId="19507"/>
    <cellStyle name="Comma 3 4 4 4" xfId="19227"/>
    <cellStyle name="Comma 3 4 4 5" xfId="19550"/>
    <cellStyle name="Comma 3 4 5" xfId="8609"/>
    <cellStyle name="Comma 3 4 5 2" xfId="11745"/>
    <cellStyle name="Comma 3 4 5 3" xfId="16402"/>
    <cellStyle name="Comma 3 4 6" xfId="19605"/>
    <cellStyle name="Comma 3 4 6 2" xfId="19331"/>
    <cellStyle name="Comma 3 4 6 2 2" xfId="55926"/>
    <cellStyle name="Comma 3 4 6 3" xfId="50579"/>
    <cellStyle name="Comma 3 4 7" xfId="19036"/>
    <cellStyle name="Comma 3 4 7 2" xfId="18746"/>
    <cellStyle name="Comma 3 4 7 3" xfId="53471"/>
    <cellStyle name="Comma 3 4 8" xfId="19690"/>
    <cellStyle name="Comma 3 4 9" xfId="19115"/>
    <cellStyle name="Comma 3 5" xfId="364"/>
    <cellStyle name="Comma 3 5 10" xfId="46521"/>
    <cellStyle name="Comma 3 5 11" xfId="28657"/>
    <cellStyle name="Comma 3 5 12" xfId="46618"/>
    <cellStyle name="Comma 3 5 13" xfId="4788"/>
    <cellStyle name="Comma 3 5 2" xfId="365"/>
    <cellStyle name="Comma 3 5 2 2" xfId="366"/>
    <cellStyle name="Comma 3 5 2 2 2" xfId="11747"/>
    <cellStyle name="Comma 3 5 2 2 3" xfId="16404"/>
    <cellStyle name="Comma 3 5 2 3" xfId="11746"/>
    <cellStyle name="Comma 3 5 2 3 2" xfId="18186"/>
    <cellStyle name="Comma 3 5 2 4" xfId="16403"/>
    <cellStyle name="Comma 3 5 2 4 2" xfId="19226"/>
    <cellStyle name="Comma 3 5 2 5" xfId="18936"/>
    <cellStyle name="Comma 3 5 2 6" xfId="17976"/>
    <cellStyle name="Comma 3 5 3" xfId="367"/>
    <cellStyle name="Comma 3 5 3 2" xfId="368"/>
    <cellStyle name="Comma 3 5 3 2 2" xfId="11749"/>
    <cellStyle name="Comma 3 5 3 2 3" xfId="16406"/>
    <cellStyle name="Comma 3 5 3 3" xfId="369"/>
    <cellStyle name="Comma 3 5 3 3 2" xfId="11750"/>
    <cellStyle name="Comma 3 5 3 3 3" xfId="16407"/>
    <cellStyle name="Comma 3 5 3 4" xfId="11748"/>
    <cellStyle name="Comma 3 5 3 4 2" xfId="19689"/>
    <cellStyle name="Comma 3 5 3 5" xfId="16405"/>
    <cellStyle name="Comma 3 5 3 6" xfId="18010"/>
    <cellStyle name="Comma 3 5 4" xfId="370"/>
    <cellStyle name="Comma 3 5 4 2" xfId="371"/>
    <cellStyle name="Comma 3 5 4 2 2" xfId="11752"/>
    <cellStyle name="Comma 3 5 4 2 3" xfId="16409"/>
    <cellStyle name="Comma 3 5 4 3" xfId="11751"/>
    <cellStyle name="Comma 3 5 4 3 2" xfId="19506"/>
    <cellStyle name="Comma 3 5 4 4" xfId="16408"/>
    <cellStyle name="Comma 3 5 4 5" xfId="18659"/>
    <cellStyle name="Comma 3 5 5" xfId="8610"/>
    <cellStyle name="Comma 3 5 5 2" xfId="11753"/>
    <cellStyle name="Comma 3 5 5 3" xfId="16410"/>
    <cellStyle name="Comma 3 5 6" xfId="19330"/>
    <cellStyle name="Comma 3 5 6 2" xfId="18374"/>
    <cellStyle name="Comma 3 5 6 2 2" xfId="55927"/>
    <cellStyle name="Comma 3 5 6 3" xfId="50580"/>
    <cellStyle name="Comma 3 5 7" xfId="19035"/>
    <cellStyle name="Comma 3 5 7 2" xfId="18745"/>
    <cellStyle name="Comma 3 5 7 3" xfId="53472"/>
    <cellStyle name="Comma 3 5 8" xfId="19688"/>
    <cellStyle name="Comma 3 5 9" xfId="19278"/>
    <cellStyle name="Comma 3 6" xfId="372"/>
    <cellStyle name="Comma 3 6 2" xfId="373"/>
    <cellStyle name="Comma 3 6 2 2" xfId="11754"/>
    <cellStyle name="Comma 3 6 2 3" xfId="16411"/>
    <cellStyle name="Comma 3 6 3" xfId="374"/>
    <cellStyle name="Comma 3 6 3 2" xfId="11755"/>
    <cellStyle name="Comma 3 6 3 3" xfId="16412"/>
    <cellStyle name="Comma 3 6 4" xfId="375"/>
    <cellStyle name="Comma 3 6 5" xfId="16207"/>
    <cellStyle name="Comma 3 7" xfId="376"/>
    <cellStyle name="Comma 3 7 2" xfId="377"/>
    <cellStyle name="Comma 3 7 3" xfId="378"/>
    <cellStyle name="Comma 3 7 4" xfId="48118"/>
    <cellStyle name="Comma 3 8" xfId="379"/>
    <cellStyle name="Comma 3 8 2" xfId="11560"/>
    <cellStyle name="Comma 3 8 3" xfId="16208"/>
    <cellStyle name="Comma 3 9" xfId="380"/>
    <cellStyle name="Comma 3 9 2" xfId="11561"/>
    <cellStyle name="Comma 3 9 3" xfId="16209"/>
    <cellStyle name="Comma 3_HistoricResComp" xfId="7056"/>
    <cellStyle name="Comma 4" xfId="86"/>
    <cellStyle name="Comma 4 10" xfId="7057"/>
    <cellStyle name="Comma 4 10 2" xfId="11562"/>
    <cellStyle name="Comma 4 10 3" xfId="16210"/>
    <cellStyle name="Comma 4 11" xfId="7058"/>
    <cellStyle name="Comma 4 11 2" xfId="11563"/>
    <cellStyle name="Comma 4 11 3" xfId="16211"/>
    <cellStyle name="Comma 4 12" xfId="7059"/>
    <cellStyle name="Comma 4 12 2" xfId="11564"/>
    <cellStyle name="Comma 4 12 3" xfId="16212"/>
    <cellStyle name="Comma 4 13" xfId="7060"/>
    <cellStyle name="Comma 4 13 2" xfId="11565"/>
    <cellStyle name="Comma 4 13 3" xfId="16213"/>
    <cellStyle name="Comma 4 14" xfId="7061"/>
    <cellStyle name="Comma 4 14 2" xfId="11566"/>
    <cellStyle name="Comma 4 14 3" xfId="16214"/>
    <cellStyle name="Comma 4 15" xfId="7062"/>
    <cellStyle name="Comma 4 15 2" xfId="11567"/>
    <cellStyle name="Comma 4 15 3" xfId="16215"/>
    <cellStyle name="Comma 4 16" xfId="7063"/>
    <cellStyle name="Comma 4 16 2" xfId="11568"/>
    <cellStyle name="Comma 4 16 3" xfId="16216"/>
    <cellStyle name="Comma 4 17" xfId="7064"/>
    <cellStyle name="Comma 4 17 2" xfId="11569"/>
    <cellStyle name="Comma 4 17 3" xfId="16217"/>
    <cellStyle name="Comma 4 18" xfId="7065"/>
    <cellStyle name="Comma 4 18 2" xfId="11570"/>
    <cellStyle name="Comma 4 18 3" xfId="16218"/>
    <cellStyle name="Comma 4 19" xfId="4789"/>
    <cellStyle name="Comma 4 19 2" xfId="10849"/>
    <cellStyle name="Comma 4 19 3" xfId="15496"/>
    <cellStyle name="Comma 4 2" xfId="382"/>
    <cellStyle name="Comma 4 2 10" xfId="19262"/>
    <cellStyle name="Comma 4 2 11" xfId="19171"/>
    <cellStyle name="Comma 4 2 2" xfId="383"/>
    <cellStyle name="Comma 4 2 2 2" xfId="384"/>
    <cellStyle name="Comma 4 2 2 2 2" xfId="11756"/>
    <cellStyle name="Comma 4 2 2 2 2 2" xfId="19724"/>
    <cellStyle name="Comma 4 2 2 2 3" xfId="16413"/>
    <cellStyle name="Comma 4 2 2 2 3 2" xfId="19163"/>
    <cellStyle name="Comma 4 2 2 2 4" xfId="18873"/>
    <cellStyle name="Comma 4 2 2 2 5" xfId="19032"/>
    <cellStyle name="Comma 4 2 2 3" xfId="385"/>
    <cellStyle name="Comma 4 2 2 3 2" xfId="18185"/>
    <cellStyle name="Comma 4 2 2 4" xfId="16220"/>
    <cellStyle name="Comma 4 2 2 4 2" xfId="19543"/>
    <cellStyle name="Comma 4 2 2 5" xfId="19261"/>
    <cellStyle name="Comma 4 2 2 5 2" xfId="18971"/>
    <cellStyle name="Comma 4 2 2 6" xfId="19723"/>
    <cellStyle name="Comma 4 2 2 6 2" xfId="19449"/>
    <cellStyle name="Comma 4 2 2 7" xfId="19162"/>
    <cellStyle name="Comma 4 2 2 7 2" xfId="18872"/>
    <cellStyle name="Comma 4 2 2 8" xfId="18339"/>
    <cellStyle name="Comma 4 2 2 9" xfId="19120"/>
    <cellStyle name="Comma 4 2 3" xfId="386"/>
    <cellStyle name="Comma 4 2 3 2" xfId="387"/>
    <cellStyle name="Comma 4 2 3 2 2" xfId="11757"/>
    <cellStyle name="Comma 4 2 3 2 2 2" xfId="18338"/>
    <cellStyle name="Comma 4 2 3 2 3" xfId="16414"/>
    <cellStyle name="Comma 4 2 3 2 3 2" xfId="18337"/>
    <cellStyle name="Comma 4 2 3 2 4" xfId="18336"/>
    <cellStyle name="Comma 4 2 3 2 5" xfId="19275"/>
    <cellStyle name="Comma 4 2 3 3" xfId="388"/>
    <cellStyle name="Comma 4 2 3 3 2" xfId="19541"/>
    <cellStyle name="Comma 4 2 3 3 3" xfId="18335"/>
    <cellStyle name="Comma 4 2 3 4" xfId="16221"/>
    <cellStyle name="Comma 4 2 3 4 2" xfId="18970"/>
    <cellStyle name="Comma 4 2 3 4 3" xfId="19259"/>
    <cellStyle name="Comma 4 2 3 5" xfId="19721"/>
    <cellStyle name="Comma 4 2 3 5 2" xfId="19448"/>
    <cellStyle name="Comma 4 2 3 5 3" xfId="48119"/>
    <cellStyle name="Comma 4 2 3 6" xfId="19160"/>
    <cellStyle name="Comma 4 2 3 6 2" xfId="18357"/>
    <cellStyle name="Comma 4 2 3 7" xfId="18870"/>
    <cellStyle name="Comma 4 2 3 7 2" xfId="19542"/>
    <cellStyle name="Comma 4 2 3 8" xfId="19260"/>
    <cellStyle name="Comma 4 2 3 9" xfId="19294"/>
    <cellStyle name="Comma 4 2 4" xfId="389"/>
    <cellStyle name="Comma 4 2 4 2" xfId="11572"/>
    <cellStyle name="Comma 4 2 4 2 2" xfId="19722"/>
    <cellStyle name="Comma 4 2 4 2 2 2" xfId="54986"/>
    <cellStyle name="Comma 4 2 4 3" xfId="16222"/>
    <cellStyle name="Comma 4 2 4 3 2" xfId="19161"/>
    <cellStyle name="Comma 4 2 4 4" xfId="18871"/>
    <cellStyle name="Comma 4 2 4 5" xfId="19217"/>
    <cellStyle name="Comma 4 2 4 6" xfId="7066"/>
    <cellStyle name="Comma 4 2 5" xfId="7067"/>
    <cellStyle name="Comma 4 2 5 2" xfId="11573"/>
    <cellStyle name="Comma 4 2 5 3" xfId="16223"/>
    <cellStyle name="Comma 4 2 6" xfId="11571"/>
    <cellStyle name="Comma 4 2 6 2" xfId="19505"/>
    <cellStyle name="Comma 4 2 7" xfId="16219"/>
    <cellStyle name="Comma 4 2 7 2" xfId="18935"/>
    <cellStyle name="Comma 4 2 7 3" xfId="54388"/>
    <cellStyle name="Comma 4 2 8" xfId="19604"/>
    <cellStyle name="Comma 4 2 8 2" xfId="19329"/>
    <cellStyle name="Comma 4 2 9" xfId="19034"/>
    <cellStyle name="Comma 4 2 9 2" xfId="18744"/>
    <cellStyle name="Comma 4 2_HistoricResComp" xfId="7068"/>
    <cellStyle name="Comma 4 20" xfId="46509"/>
    <cellStyle name="Comma 4 20 2" xfId="55915"/>
    <cellStyle name="Comma 4 20 3" xfId="50564"/>
    <cellStyle name="Comma 4 21" xfId="28645"/>
    <cellStyle name="Comma 4 21 2" xfId="53460"/>
    <cellStyle name="Comma 4 22" xfId="54439"/>
    <cellStyle name="Comma 4 23" xfId="47411"/>
    <cellStyle name="Comma 4 24" xfId="55769"/>
    <cellStyle name="Comma 4 25" xfId="48380"/>
    <cellStyle name="Comma 4 26" xfId="47655"/>
    <cellStyle name="Comma 4 27" xfId="46606"/>
    <cellStyle name="Comma 4 28" xfId="4770"/>
    <cellStyle name="Comma 4 3" xfId="390"/>
    <cellStyle name="Comma 4 3 2" xfId="391"/>
    <cellStyle name="Comma 4 3 2 2" xfId="392"/>
    <cellStyle name="Comma 4 3 2 2 2" xfId="19414"/>
    <cellStyle name="Comma 4 3 2 3" xfId="393"/>
    <cellStyle name="Comma 4 3 2 3 2" xfId="18835"/>
    <cellStyle name="Comma 4 3 2 3 3" xfId="54377"/>
    <cellStyle name="Comma 4 3 2 3 4" xfId="16415"/>
    <cellStyle name="Comma 4 3 2 4" xfId="18334"/>
    <cellStyle name="Comma 4 3 2 4 2" xfId="54985"/>
    <cellStyle name="Comma 4 3 2 5" xfId="19314"/>
    <cellStyle name="Comma 4 3 3" xfId="394"/>
    <cellStyle name="Comma 4 3 3 2" xfId="11758"/>
    <cellStyle name="Comma 4 3 3 2 2" xfId="19540"/>
    <cellStyle name="Comma 4 3 3 3" xfId="16416"/>
    <cellStyle name="Comma 4 3 3 4" xfId="18306"/>
    <cellStyle name="Comma 4 3 4" xfId="395"/>
    <cellStyle name="Comma 4 3 4 2" xfId="11759"/>
    <cellStyle name="Comma 4 3 4 3" xfId="16417"/>
    <cellStyle name="Comma 4 3 5" xfId="11574"/>
    <cellStyle name="Comma 4 3 5 2" xfId="19447"/>
    <cellStyle name="Comma 4 3 5 3" xfId="19720"/>
    <cellStyle name="Comma 4 3 6" xfId="16224"/>
    <cellStyle name="Comma 4 3 6 2" xfId="18869"/>
    <cellStyle name="Comma 4 3 6 3" xfId="19159"/>
    <cellStyle name="Comma 4 3 7" xfId="18333"/>
    <cellStyle name="Comma 4 3 7 2" xfId="18332"/>
    <cellStyle name="Comma 4 3 8" xfId="18331"/>
    <cellStyle name="Comma 4 3 9" xfId="19204"/>
    <cellStyle name="Comma 4 4" xfId="396"/>
    <cellStyle name="Comma 4 4 10" xfId="18330"/>
    <cellStyle name="Comma 4 4 10 2" xfId="18184"/>
    <cellStyle name="Comma 4 4 11" xfId="17939"/>
    <cellStyle name="Comma 4 4 12" xfId="18715"/>
    <cellStyle name="Comma 4 4 2" xfId="397"/>
    <cellStyle name="Comma 4 4 2 2" xfId="398"/>
    <cellStyle name="Comma 4 4 2 2 2" xfId="11760"/>
    <cellStyle name="Comma 4 4 2 2 2 2" xfId="19166"/>
    <cellStyle name="Comma 4 4 2 2 3" xfId="16419"/>
    <cellStyle name="Comma 4 4 2 2 3 2" xfId="19547"/>
    <cellStyle name="Comma 4 4 2 2 4" xfId="19266"/>
    <cellStyle name="Comma 4 4 2 2 5" xfId="18292"/>
    <cellStyle name="Comma 4 4 2 3" xfId="399"/>
    <cellStyle name="Comma 4 4 2 3 2" xfId="18686"/>
    <cellStyle name="Comma 4 4 2 4" xfId="16418"/>
    <cellStyle name="Comma 4 4 2 4 2" xfId="19363"/>
    <cellStyle name="Comma 4 4 2 5" xfId="19068"/>
    <cellStyle name="Comma 4 4 2 5 2" xfId="18244"/>
    <cellStyle name="Comma 4 4 2 6" xfId="18781"/>
    <cellStyle name="Comma 4 4 2 6 2" xfId="17951"/>
    <cellStyle name="Comma 4 4 2 7" xfId="4764"/>
    <cellStyle name="Comma 4 4 2 7 2" xfId="4766"/>
    <cellStyle name="Comma 4 4 2 8" xfId="18183"/>
    <cellStyle name="Comma 4 4 2 9" xfId="19665"/>
    <cellStyle name="Comma 4 4 3" xfId="400"/>
    <cellStyle name="Comma 4 4 3 2" xfId="401"/>
    <cellStyle name="Comma 4 4 3 2 2" xfId="11762"/>
    <cellStyle name="Comma 4 4 3 2 2 2" xfId="18182"/>
    <cellStyle name="Comma 4 4 3 2 2 3" xfId="18181"/>
    <cellStyle name="Comma 4 4 3 2 2 4" xfId="18329"/>
    <cellStyle name="Comma 4 4 3 2 3" xfId="16421"/>
    <cellStyle name="Comma 4 4 3 2 3 2" xfId="18180"/>
    <cellStyle name="Comma 4 4 3 2 4" xfId="18179"/>
    <cellStyle name="Comma 4 4 3 2 5" xfId="18883"/>
    <cellStyle name="Comma 4 4 3 3" xfId="402"/>
    <cellStyle name="Comma 4 4 3 3 2" xfId="11763"/>
    <cellStyle name="Comma 4 4 3 3 3" xfId="16422"/>
    <cellStyle name="Comma 4 4 3 3 4" xfId="18178"/>
    <cellStyle name="Comma 4 4 3 4" xfId="11761"/>
    <cellStyle name="Comma 4 4 3 4 2" xfId="18177"/>
    <cellStyle name="Comma 4 4 3 5" xfId="16420"/>
    <cellStyle name="Comma 4 4 3 5 2" xfId="18176"/>
    <cellStyle name="Comma 4 4 3 6" xfId="18175"/>
    <cellStyle name="Comma 4 4 3 6 2" xfId="18174"/>
    <cellStyle name="Comma 4 4 3 7" xfId="18173"/>
    <cellStyle name="Comma 4 4 3 7 2" xfId="18172"/>
    <cellStyle name="Comma 4 4 3 8" xfId="18171"/>
    <cellStyle name="Comma 4 4 3 9" xfId="19484"/>
    <cellStyle name="Comma 4 4 4" xfId="403"/>
    <cellStyle name="Comma 4 4 4 2" xfId="404"/>
    <cellStyle name="Comma 4 4 4 2 2" xfId="11765"/>
    <cellStyle name="Comma 4 4 4 2 3" xfId="16424"/>
    <cellStyle name="Comma 4 4 4 3" xfId="11764"/>
    <cellStyle name="Comma 4 4 4 3 2" xfId="18169"/>
    <cellStyle name="Comma 4 4 4 4" xfId="16423"/>
    <cellStyle name="Comma 4 4 4 4 2" xfId="18168"/>
    <cellStyle name="Comma 4 4 4 5" xfId="18167"/>
    <cellStyle name="Comma 4 4 4 5 2" xfId="18166"/>
    <cellStyle name="Comma 4 4 4 6" xfId="18165"/>
    <cellStyle name="Comma 4 4 4 7" xfId="18170"/>
    <cellStyle name="Comma 4 4 4 8" xfId="18226"/>
    <cellStyle name="Comma 4 4 5" xfId="405"/>
    <cellStyle name="Comma 4 4 5 2" xfId="11766"/>
    <cellStyle name="Comma 4 4 5 2 2" xfId="18164"/>
    <cellStyle name="Comma 4 4 5 3" xfId="16425"/>
    <cellStyle name="Comma 4 4 5 3 2" xfId="18163"/>
    <cellStyle name="Comma 4 4 5 4" xfId="18162"/>
    <cellStyle name="Comma 4 4 5 5" xfId="19121"/>
    <cellStyle name="Comma 4 4 6" xfId="11575"/>
    <cellStyle name="Comma 4 4 6 2" xfId="18161"/>
    <cellStyle name="Comma 4 4 7" xfId="16225"/>
    <cellStyle name="Comma 4 4 7 2" xfId="18160"/>
    <cellStyle name="Comma 4 4 8" xfId="18159"/>
    <cellStyle name="Comma 4 4 8 2" xfId="18158"/>
    <cellStyle name="Comma 4 4 9" xfId="18157"/>
    <cellStyle name="Comma 4 4 9 2" xfId="18156"/>
    <cellStyle name="Comma 4 5" xfId="406"/>
    <cellStyle name="Comma 4 5 2" xfId="407"/>
    <cellStyle name="Comma 4 5 2 2" xfId="4765"/>
    <cellStyle name="Comma 4 5 3" xfId="408"/>
    <cellStyle name="Comma 4 5 3 2" xfId="18155"/>
    <cellStyle name="Comma 4 5 4" xfId="409"/>
    <cellStyle name="Comma 4 5 4 2" xfId="18154"/>
    <cellStyle name="Comma 4 5 5" xfId="18153"/>
    <cellStyle name="Comma 4 5 6" xfId="18740"/>
    <cellStyle name="Comma 4 6" xfId="410"/>
    <cellStyle name="Comma 4 6 2" xfId="11576"/>
    <cellStyle name="Comma 4 6 2 2" xfId="18151"/>
    <cellStyle name="Comma 4 6 2 3" xfId="18152"/>
    <cellStyle name="Comma 4 6 3" xfId="16226"/>
    <cellStyle name="Comma 4 6 3 2" xfId="18149"/>
    <cellStyle name="Comma 4 6 3 3" xfId="18150"/>
    <cellStyle name="Comma 4 6 4" xfId="18148"/>
    <cellStyle name="Comma 4 6 5" xfId="19293"/>
    <cellStyle name="Comma 4 7" xfId="381"/>
    <cellStyle name="Comma 4 7 2" xfId="11577"/>
    <cellStyle name="Comma 4 7 3" xfId="16227"/>
    <cellStyle name="Comma 4 8" xfId="7069"/>
    <cellStyle name="Comma 4 8 2" xfId="11578"/>
    <cellStyle name="Comma 4 8 3" xfId="16228"/>
    <cellStyle name="Comma 4 9" xfId="7070"/>
    <cellStyle name="Comma 4 9 2" xfId="11579"/>
    <cellStyle name="Comma 4 9 3" xfId="16229"/>
    <cellStyle name="Comma 4_HistoricResComp" xfId="7071"/>
    <cellStyle name="Comma 5" xfId="87"/>
    <cellStyle name="Comma 5 10" xfId="412"/>
    <cellStyle name="Comma 5 10 2" xfId="11581"/>
    <cellStyle name="Comma 5 10 3" xfId="16231"/>
    <cellStyle name="Comma 5 11" xfId="411"/>
    <cellStyle name="Comma 5 11 2" xfId="11582"/>
    <cellStyle name="Comma 5 11 3" xfId="16232"/>
    <cellStyle name="Comma 5 12" xfId="7072"/>
    <cellStyle name="Comma 5 12 2" xfId="11583"/>
    <cellStyle name="Comma 5 12 3" xfId="16233"/>
    <cellStyle name="Comma 5 13" xfId="7073"/>
    <cellStyle name="Comma 5 13 2" xfId="11584"/>
    <cellStyle name="Comma 5 13 3" xfId="16234"/>
    <cellStyle name="Comma 5 14" xfId="7074"/>
    <cellStyle name="Comma 5 14 2" xfId="11585"/>
    <cellStyle name="Comma 5 14 3" xfId="16235"/>
    <cellStyle name="Comma 5 15" xfId="7075"/>
    <cellStyle name="Comma 5 15 2" xfId="11586"/>
    <cellStyle name="Comma 5 15 3" xfId="16236"/>
    <cellStyle name="Comma 5 16" xfId="7076"/>
    <cellStyle name="Comma 5 16 2" xfId="11587"/>
    <cellStyle name="Comma 5 16 3" xfId="16237"/>
    <cellStyle name="Comma 5 17" xfId="7077"/>
    <cellStyle name="Comma 5 17 2" xfId="11588"/>
    <cellStyle name="Comma 5 17 3" xfId="16238"/>
    <cellStyle name="Comma 5 18" xfId="7078"/>
    <cellStyle name="Comma 5 18 2" xfId="11589"/>
    <cellStyle name="Comma 5 18 3" xfId="16239"/>
    <cellStyle name="Comma 5 19" xfId="11580"/>
    <cellStyle name="Comma 5 19 2" xfId="55204"/>
    <cellStyle name="Comma 5 19 3" xfId="54389"/>
    <cellStyle name="Comma 5 2" xfId="413"/>
    <cellStyle name="Comma 5 2 2" xfId="414"/>
    <cellStyle name="Comma 5 2 2 2" xfId="415"/>
    <cellStyle name="Comma 5 2 2 2 2" xfId="4737"/>
    <cellStyle name="Comma 5 2 2 2 2 2" xfId="46529"/>
    <cellStyle name="Comma 5 2 2 2 2 2 2" xfId="56663"/>
    <cellStyle name="Comma 5 2 2 2 2 2 3" xfId="51559"/>
    <cellStyle name="Comma 5 2 2 2 2 3" xfId="29393"/>
    <cellStyle name="Comma 5 2 2 2 2 3 2" xfId="54487"/>
    <cellStyle name="Comma 5 2 2 2 2 4" xfId="48423"/>
    <cellStyle name="Comma 5 2 2 2 2 5" xfId="47354"/>
    <cellStyle name="Comma 5 2 2 2 2 6" xfId="8612"/>
    <cellStyle name="Comma 5 2 2 2 3" xfId="46528"/>
    <cellStyle name="Comma 5 2 2 2 3 2" xfId="56662"/>
    <cellStyle name="Comma 5 2 2 2 3 3" xfId="51558"/>
    <cellStyle name="Comma 5 2 2 2 4" xfId="29392"/>
    <cellStyle name="Comma 5 2 2 2 4 2" xfId="54486"/>
    <cellStyle name="Comma 5 2 2 2 5" xfId="48422"/>
    <cellStyle name="Comma 5 2 2 2 6" xfId="56708"/>
    <cellStyle name="Comma 5 2 2 2 7" xfId="47353"/>
    <cellStyle name="Comma 5 2 2 2 8" xfId="8611"/>
    <cellStyle name="Comma 5 2 2 3" xfId="416"/>
    <cellStyle name="Comma 5 2 2 3 2" xfId="4738"/>
    <cellStyle name="Comma 5 2 2 3 2 2" xfId="56664"/>
    <cellStyle name="Comma 5 2 2 3 2 3" xfId="51560"/>
    <cellStyle name="Comma 5 2 2 3 2 4" xfId="46530"/>
    <cellStyle name="Comma 5 2 2 3 3" xfId="29394"/>
    <cellStyle name="Comma 5 2 2 3 3 2" xfId="54488"/>
    <cellStyle name="Comma 5 2 2 3 4" xfId="48424"/>
    <cellStyle name="Comma 5 2 2 3 5" xfId="56709"/>
    <cellStyle name="Comma 5 2 2 3 6" xfId="47355"/>
    <cellStyle name="Comma 5 2 2 3 7" xfId="8613"/>
    <cellStyle name="Comma 5 2 2 4" xfId="417"/>
    <cellStyle name="Comma 5 2 2 5" xfId="16241"/>
    <cellStyle name="Comma 5 2 2 6" xfId="54390"/>
    <cellStyle name="Comma 5 2 2 6 2" xfId="55205"/>
    <cellStyle name="Comma 5 2 2 7" xfId="48120"/>
    <cellStyle name="Comma 5 2 3" xfId="418"/>
    <cellStyle name="Comma 5 2 3 2" xfId="419"/>
    <cellStyle name="Comma 5 2 3 2 2" xfId="4740"/>
    <cellStyle name="Comma 5 2 3 2 2 2" xfId="56665"/>
    <cellStyle name="Comma 5 2 3 2 2 3" xfId="51561"/>
    <cellStyle name="Comma 5 2 3 2 2 4" xfId="46531"/>
    <cellStyle name="Comma 5 2 3 2 3" xfId="29395"/>
    <cellStyle name="Comma 5 2 3 2 3 2" xfId="54489"/>
    <cellStyle name="Comma 5 2 3 2 4" xfId="48425"/>
    <cellStyle name="Comma 5 2 3 2 5" xfId="56711"/>
    <cellStyle name="Comma 5 2 3 2 6" xfId="47356"/>
    <cellStyle name="Comma 5 2 3 2 7" xfId="8614"/>
    <cellStyle name="Comma 5 2 3 3" xfId="4739"/>
    <cellStyle name="Comma 5 2 3 3 2" xfId="11591"/>
    <cellStyle name="Comma 5 2 3 4" xfId="16242"/>
    <cellStyle name="Comma 5 2 3 5" xfId="56710"/>
    <cellStyle name="Comma 5 2 3 6" xfId="7079"/>
    <cellStyle name="Comma 5 2 4" xfId="420"/>
    <cellStyle name="Comma 5 2 4 2" xfId="8615"/>
    <cellStyle name="Comma 5 2 4 2 2" xfId="18063"/>
    <cellStyle name="Comma 5 2 4 2 2 2" xfId="56666"/>
    <cellStyle name="Comma 5 2 4 2 2 3" xfId="51562"/>
    <cellStyle name="Comma 5 2 4 2 3" xfId="46532"/>
    <cellStyle name="Comma 5 2 4 2 3 2" xfId="54490"/>
    <cellStyle name="Comma 5 2 4 2 4" xfId="29396"/>
    <cellStyle name="Comma 5 2 4 2 4 2" xfId="48426"/>
    <cellStyle name="Comma 5 2 4 2 5" xfId="47357"/>
    <cellStyle name="Comma 5 2 4 3" xfId="11592"/>
    <cellStyle name="Comma 5 2 4 4" xfId="16243"/>
    <cellStyle name="Comma 5 2 5" xfId="421"/>
    <cellStyle name="Comma 5 2 5 2" xfId="4741"/>
    <cellStyle name="Comma 5 2 5 2 2" xfId="11593"/>
    <cellStyle name="Comma 5 2 5 3" xfId="16244"/>
    <cellStyle name="Comma 5 2 5 3 2" xfId="54984"/>
    <cellStyle name="Comma 5 2 5 4" xfId="18780"/>
    <cellStyle name="Comma 5 2 5 4 2" xfId="46558"/>
    <cellStyle name="Comma 5 2 5 4 3" xfId="37595"/>
    <cellStyle name="Comma 5 2 5 4 4" xfId="48121"/>
    <cellStyle name="Comma 5 2 5 5" xfId="56712"/>
    <cellStyle name="Comma 5 2 5 6" xfId="7080"/>
    <cellStyle name="Comma 5 2 6" xfId="11590"/>
    <cellStyle name="Comma 5 2 7" xfId="16240"/>
    <cellStyle name="Comma 5 2_HistoricResComp" xfId="7081"/>
    <cellStyle name="Comma 5 20" xfId="16230"/>
    <cellStyle name="Comma 5 3" xfId="422"/>
    <cellStyle name="Comma 5 3 10" xfId="18147"/>
    <cellStyle name="Comma 5 3 10 2" xfId="18243"/>
    <cellStyle name="Comma 5 3 11" xfId="18146"/>
    <cellStyle name="Comma 5 3 12" xfId="18730"/>
    <cellStyle name="Comma 5 3 2" xfId="423"/>
    <cellStyle name="Comma 5 3 2 2" xfId="424"/>
    <cellStyle name="Comma 5 3 2 2 2" xfId="11767"/>
    <cellStyle name="Comma 5 3 2 2 2 2" xfId="18145"/>
    <cellStyle name="Comma 5 3 2 2 3" xfId="16427"/>
    <cellStyle name="Comma 5 3 2 2 3 2" xfId="18144"/>
    <cellStyle name="Comma 5 3 2 2 4" xfId="18143"/>
    <cellStyle name="Comma 5 3 2 2 5" xfId="19078"/>
    <cellStyle name="Comma 5 3 2 3" xfId="425"/>
    <cellStyle name="Comma 5 3 2 3 2" xfId="18142"/>
    <cellStyle name="Comma 5 3 2 4" xfId="16426"/>
    <cellStyle name="Comma 5 3 2 4 2" xfId="18141"/>
    <cellStyle name="Comma 5 3 2 5" xfId="18140"/>
    <cellStyle name="Comma 5 3 2 5 2" xfId="18139"/>
    <cellStyle name="Comma 5 3 2 6" xfId="18138"/>
    <cellStyle name="Comma 5 3 2 6 2" xfId="18328"/>
    <cellStyle name="Comma 5 3 2 7" xfId="19538"/>
    <cellStyle name="Comma 5 3 2 7 2" xfId="18968"/>
    <cellStyle name="Comma 5 3 2 8" xfId="19539"/>
    <cellStyle name="Comma 5 3 2 9" xfId="18654"/>
    <cellStyle name="Comma 5 3 3" xfId="426"/>
    <cellStyle name="Comma 5 3 3 2" xfId="427"/>
    <cellStyle name="Comma 5 3 3 2 2" xfId="11769"/>
    <cellStyle name="Comma 5 3 3 2 2 2" xfId="18327"/>
    <cellStyle name="Comma 5 3 3 2 2 3" xfId="18326"/>
    <cellStyle name="Comma 5 3 3 2 2 4" xfId="18969"/>
    <cellStyle name="Comma 5 3 3 2 3" xfId="16429"/>
    <cellStyle name="Comma 5 3 3 2 3 2" xfId="18137"/>
    <cellStyle name="Comma 5 3 3 2 4" xfId="18136"/>
    <cellStyle name="Comma 5 3 3 2 5" xfId="18710"/>
    <cellStyle name="Comma 5 3 3 3" xfId="428"/>
    <cellStyle name="Comma 5 3 3 3 2" xfId="11770"/>
    <cellStyle name="Comma 5 3 3 3 3" xfId="16430"/>
    <cellStyle name="Comma 5 3 3 3 4" xfId="18242"/>
    <cellStyle name="Comma 5 3 3 4" xfId="11768"/>
    <cellStyle name="Comma 5 3 3 4 2" xfId="18135"/>
    <cellStyle name="Comma 5 3 3 5" xfId="16428"/>
    <cellStyle name="Comma 5 3 3 5 2" xfId="18134"/>
    <cellStyle name="Comma 5 3 3 6" xfId="18133"/>
    <cellStyle name="Comma 5 3 3 6 2" xfId="18132"/>
    <cellStyle name="Comma 5 3 3 7" xfId="18131"/>
    <cellStyle name="Comma 5 3 3 7 2" xfId="19156"/>
    <cellStyle name="Comma 5 3 3 8" xfId="18130"/>
    <cellStyle name="Comma 5 3 3 9" xfId="19087"/>
    <cellStyle name="Comma 5 3 4" xfId="429"/>
    <cellStyle name="Comma 5 3 4 2" xfId="430"/>
    <cellStyle name="Comma 5 3 4 2 2" xfId="11772"/>
    <cellStyle name="Comma 5 3 4 2 3" xfId="16432"/>
    <cellStyle name="Comma 5 3 4 3" xfId="11771"/>
    <cellStyle name="Comma 5 3 4 3 2" xfId="18129"/>
    <cellStyle name="Comma 5 3 4 4" xfId="16431"/>
    <cellStyle name="Comma 5 3 4 4 2" xfId="18128"/>
    <cellStyle name="Comma 5 3 4 5" xfId="18127"/>
    <cellStyle name="Comma 5 3 4 5 2" xfId="18126"/>
    <cellStyle name="Comma 5 3 4 6" xfId="18125"/>
    <cellStyle name="Comma 5 3 4 7" xfId="18325"/>
    <cellStyle name="Comma 5 3 4 8" xfId="18907"/>
    <cellStyle name="Comma 5 3 5" xfId="431"/>
    <cellStyle name="Comma 5 3 5 2" xfId="11773"/>
    <cellStyle name="Comma 5 3 5 2 2" xfId="18124"/>
    <cellStyle name="Comma 5 3 5 3" xfId="16433"/>
    <cellStyle name="Comma 5 3 5 3 2" xfId="18123"/>
    <cellStyle name="Comma 5 3 5 4" xfId="18122"/>
    <cellStyle name="Comma 5 3 5 5" xfId="19207"/>
    <cellStyle name="Comma 5 3 6" xfId="11594"/>
    <cellStyle name="Comma 5 3 6 2" xfId="18121"/>
    <cellStyle name="Comma 5 3 7" xfId="16245"/>
    <cellStyle name="Comma 5 3 7 2" xfId="18120"/>
    <cellStyle name="Comma 5 3 7 3" xfId="54391"/>
    <cellStyle name="Comma 5 3 8" xfId="18119"/>
    <cellStyle name="Comma 5 3 8 2" xfId="18118"/>
    <cellStyle name="Comma 5 3 9" xfId="18117"/>
    <cellStyle name="Comma 5 3 9 2" xfId="18116"/>
    <cellStyle name="Comma 5 4" xfId="432"/>
    <cellStyle name="Comma 5 4 2" xfId="433"/>
    <cellStyle name="Comma 5 4 2 2" xfId="11774"/>
    <cellStyle name="Comma 5 4 2 2 2" xfId="18324"/>
    <cellStyle name="Comma 5 4 2 3" xfId="16434"/>
    <cellStyle name="Comma 5 4 2 3 2" xfId="18115"/>
    <cellStyle name="Comma 5 4 2 3 3" xfId="54393"/>
    <cellStyle name="Comma 5 4 2 4" xfId="18114"/>
    <cellStyle name="Comma 5 4 2 5" xfId="19584"/>
    <cellStyle name="Comma 5 4 3" xfId="434"/>
    <cellStyle name="Comma 5 4 3 2" xfId="18113"/>
    <cellStyle name="Comma 5 4 4" xfId="16246"/>
    <cellStyle name="Comma 5 4 4 2" xfId="18112"/>
    <cellStyle name="Comma 5 4 5" xfId="18111"/>
    <cellStyle name="Comma 5 4 5 2" xfId="18110"/>
    <cellStyle name="Comma 5 4 5 2 2" xfId="55206"/>
    <cellStyle name="Comma 5 4 5 3" xfId="54392"/>
    <cellStyle name="Comma 5 4 6" xfId="18109"/>
    <cellStyle name="Comma 5 4 6 2" xfId="18108"/>
    <cellStyle name="Comma 5 4 7" xfId="18107"/>
    <cellStyle name="Comma 5 4 7 2" xfId="18106"/>
    <cellStyle name="Comma 5 4 8" xfId="18105"/>
    <cellStyle name="Comma 5 4 9" xfId="18934"/>
    <cellStyle name="Comma 5 5" xfId="435"/>
    <cellStyle name="Comma 5 5 2" xfId="436"/>
    <cellStyle name="Comma 5 5 2 2" xfId="11775"/>
    <cellStyle name="Comma 5 5 2 2 2" xfId="18373"/>
    <cellStyle name="Comma 5 5 2 3" xfId="16435"/>
    <cellStyle name="Comma 5 5 2 3 2" xfId="18104"/>
    <cellStyle name="Comma 5 5 2 4" xfId="18799"/>
    <cellStyle name="Comma 5 5 2 5" xfId="19719"/>
    <cellStyle name="Comma 5 5 2 5 2" xfId="46566"/>
    <cellStyle name="Comma 5 5 2 5 3" xfId="37603"/>
    <cellStyle name="Comma 5 5 2 6" xfId="19496"/>
    <cellStyle name="Comma 5 5 2 6 2" xfId="46565"/>
    <cellStyle name="Comma 5 5 2 6 3" xfId="37602"/>
    <cellStyle name="Comma 5 5 3" xfId="437"/>
    <cellStyle name="Comma 5 5 3 2" xfId="4743"/>
    <cellStyle name="Comma 5 5 3 2 2" xfId="56667"/>
    <cellStyle name="Comma 5 5 3 2 3" xfId="51563"/>
    <cellStyle name="Comma 5 5 3 2 4" xfId="46533"/>
    <cellStyle name="Comma 5 5 3 3" xfId="29397"/>
    <cellStyle name="Comma 5 5 3 3 2" xfId="54491"/>
    <cellStyle name="Comma 5 5 3 4" xfId="48427"/>
    <cellStyle name="Comma 5 5 3 5" xfId="56714"/>
    <cellStyle name="Comma 5 5 3 6" xfId="47358"/>
    <cellStyle name="Comma 5 5 3 7" xfId="8616"/>
    <cellStyle name="Comma 5 5 4" xfId="438"/>
    <cellStyle name="Comma 5 5 4 2" xfId="439"/>
    <cellStyle name="Comma 5 5 4 2 2" xfId="4745"/>
    <cellStyle name="Comma 5 5 4 2 2 2" xfId="54983"/>
    <cellStyle name="Comma 5 5 4 2 2 3" xfId="46562"/>
    <cellStyle name="Comma 5 5 4 2 3" xfId="37599"/>
    <cellStyle name="Comma 5 5 4 2 3 2" xfId="56716"/>
    <cellStyle name="Comma 5 5 4 2 4" xfId="51564"/>
    <cellStyle name="Comma 5 5 4 2 5" xfId="19158"/>
    <cellStyle name="Comma 5 5 4 3" xfId="4744"/>
    <cellStyle name="Comma 5 5 4 3 2" xfId="46559"/>
    <cellStyle name="Comma 5 5 4 3 3" xfId="37596"/>
    <cellStyle name="Comma 5 5 4 3 4" xfId="54492"/>
    <cellStyle name="Comma 5 5 4 3 5" xfId="18867"/>
    <cellStyle name="Comma 5 5 4 4" xfId="18298"/>
    <cellStyle name="Comma 5 5 4 4 2" xfId="48428"/>
    <cellStyle name="Comma 5 5 4 5" xfId="46534"/>
    <cellStyle name="Comma 5 5 4 5 2" xfId="56715"/>
    <cellStyle name="Comma 5 5 4 6" xfId="29398"/>
    <cellStyle name="Comma 5 5 4 7" xfId="47359"/>
    <cellStyle name="Comma 5 5 4 8" xfId="8617"/>
    <cellStyle name="Comma 5 5 5" xfId="440"/>
    <cellStyle name="Comma 5 5 5 2" xfId="18062"/>
    <cellStyle name="Comma 5 5 5 2 2" xfId="56668"/>
    <cellStyle name="Comma 5 5 5 2 3" xfId="51565"/>
    <cellStyle name="Comma 5 5 5 3" xfId="46535"/>
    <cellStyle name="Comma 5 5 5 3 2" xfId="54493"/>
    <cellStyle name="Comma 5 5 5 4" xfId="29399"/>
    <cellStyle name="Comma 5 5 5 4 2" xfId="54982"/>
    <cellStyle name="Comma 5 5 5 5" xfId="48429"/>
    <cellStyle name="Comma 5 5 5 6" xfId="47360"/>
    <cellStyle name="Comma 5 5 5 7" xfId="8618"/>
    <cellStyle name="Comma 5 5 6" xfId="4742"/>
    <cellStyle name="Comma 5 5 6 2" xfId="11595"/>
    <cellStyle name="Comma 5 5 7" xfId="16247"/>
    <cellStyle name="Comma 5 5 8" xfId="56713"/>
    <cellStyle name="Comma 5 6" xfId="441"/>
    <cellStyle name="Comma 5 6 10" xfId="19545"/>
    <cellStyle name="Comma 5 6 11" xfId="7082"/>
    <cellStyle name="Comma 5 6 2" xfId="442"/>
    <cellStyle name="Comma 5 6 2 2" xfId="443"/>
    <cellStyle name="Comma 5 6 2 2 2" xfId="18060"/>
    <cellStyle name="Comma 5 6 2 2 3" xfId="18973"/>
    <cellStyle name="Comma 5 6 2 2 3 2" xfId="46561"/>
    <cellStyle name="Comma 5 6 2 2 3 3" xfId="37598"/>
    <cellStyle name="Comma 5 6 2 3" xfId="16436"/>
    <cellStyle name="Comma 5 6 2 3 2" xfId="18301"/>
    <cellStyle name="Comma 5 6 2 4" xfId="18061"/>
    <cellStyle name="Comma 5 6 2 5" xfId="19264"/>
    <cellStyle name="Comma 5 6 2 6" xfId="19651"/>
    <cellStyle name="Comma 5 6 3" xfId="444"/>
    <cellStyle name="Comma 5 6 3 2" xfId="4747"/>
    <cellStyle name="Comma 5 6 3 2 2" xfId="11776"/>
    <cellStyle name="Comma 5 6 3 3" xfId="16437"/>
    <cellStyle name="Comma 5 6 3 3 2" xfId="19726"/>
    <cellStyle name="Comma 5 6 3 3 2 2" xfId="46567"/>
    <cellStyle name="Comma 5 6 3 3 2 3" xfId="37604"/>
    <cellStyle name="Comma 5 6 3 3 3" xfId="53479"/>
    <cellStyle name="Comma 5 6 3 4" xfId="48430"/>
    <cellStyle name="Comma 5 6 3 5" xfId="56718"/>
    <cellStyle name="Comma 5 6 3 6" xfId="8619"/>
    <cellStyle name="Comma 5 6 4" xfId="4746"/>
    <cellStyle name="Comma 5 6 4 2" xfId="19446"/>
    <cellStyle name="Comma 5 6 4 3" xfId="11596"/>
    <cellStyle name="Comma 5 6 5" xfId="16248"/>
    <cellStyle name="Comma 5 6 5 2" xfId="18868"/>
    <cellStyle name="Comma 5 6 5 3" xfId="54981"/>
    <cellStyle name="Comma 5 6 6" xfId="18320"/>
    <cellStyle name="Comma 5 6 6 2" xfId="17948"/>
    <cellStyle name="Comma 5 6 7" xfId="19678"/>
    <cellStyle name="Comma 5 6 7 2" xfId="18716"/>
    <cellStyle name="Comma 5 6 7 3" xfId="56717"/>
    <cellStyle name="Comma 5 6 8" xfId="19451"/>
    <cellStyle name="Comma 5 6 8 2" xfId="46564"/>
    <cellStyle name="Comma 5 6 8 3" xfId="37601"/>
    <cellStyle name="Comma 5 6 9" xfId="18892"/>
    <cellStyle name="Comma 5 7" xfId="445"/>
    <cellStyle name="Comma 5 7 10" xfId="18875"/>
    <cellStyle name="Comma 5 7 10 2" xfId="46560"/>
    <cellStyle name="Comma 5 7 10 3" xfId="37597"/>
    <cellStyle name="Comma 5 7 11" xfId="18356"/>
    <cellStyle name="Comma 5 7 12" xfId="19165"/>
    <cellStyle name="Comma 5 7 13" xfId="7083"/>
    <cellStyle name="Comma 5 7 2" xfId="446"/>
    <cellStyle name="Comma 5 7 2 2" xfId="4749"/>
    <cellStyle name="Comma 5 7 2 2 2" xfId="19544"/>
    <cellStyle name="Comma 5 7 2 2 3" xfId="54482"/>
    <cellStyle name="Comma 5 7 2 2 4" xfId="18355"/>
    <cellStyle name="Comma 5 7 2 3" xfId="18323"/>
    <cellStyle name="Comma 5 7 2 3 2" xfId="56720"/>
    <cellStyle name="Comma 5 7 2 4" xfId="19263"/>
    <cellStyle name="Comma 5 7 2 4 2" xfId="46563"/>
    <cellStyle name="Comma 5 7 2 4 3" xfId="37600"/>
    <cellStyle name="Comma 5 7 2 5" xfId="18972"/>
    <cellStyle name="Comma 5 7 2 6" xfId="18319"/>
    <cellStyle name="Comma 5 7 2 7" xfId="11597"/>
    <cellStyle name="Comma 5 7 3" xfId="4748"/>
    <cellStyle name="Comma 5 7 3 2" xfId="19450"/>
    <cellStyle name="Comma 5 7 3 2 2" xfId="19164"/>
    <cellStyle name="Comma 5 7 3 3" xfId="19673"/>
    <cellStyle name="Comma 5 7 3 4" xfId="18874"/>
    <cellStyle name="Comma 5 7 3 5" xfId="19725"/>
    <cellStyle name="Comma 5 7 3 6" xfId="54481"/>
    <cellStyle name="Comma 5 7 3 7" xfId="16249"/>
    <cellStyle name="Comma 5 7 4" xfId="18354"/>
    <cellStyle name="Comma 5 7 4 2" xfId="18385"/>
    <cellStyle name="Comma 5 7 4 2 2" xfId="18353"/>
    <cellStyle name="Comma 5 7 4 3" xfId="19193"/>
    <cellStyle name="Comma 5 7 4 4" xfId="18352"/>
    <cellStyle name="Comma 5 7 4 5" xfId="48122"/>
    <cellStyle name="Comma 5 7 5" xfId="18351"/>
    <cellStyle name="Comma 5 7 5 2" xfId="18350"/>
    <cellStyle name="Comma 5 7 5 2 2" xfId="18349"/>
    <cellStyle name="Comma 5 7 5 3" xfId="19077"/>
    <cellStyle name="Comma 5 7 5 4" xfId="18348"/>
    <cellStyle name="Comma 5 7 5 5" xfId="56719"/>
    <cellStyle name="Comma 5 7 6" xfId="18347"/>
    <cellStyle name="Comma 5 7 6 2" xfId="17935"/>
    <cellStyle name="Comma 5 7 6 2 2" xfId="17937"/>
    <cellStyle name="Comma 5 7 6 3" xfId="18223"/>
    <cellStyle name="Comma 5 7 6 4" xfId="19452"/>
    <cellStyle name="Comma 5 7 7" xfId="18582"/>
    <cellStyle name="Comma 5 7 7 2" xfId="18581"/>
    <cellStyle name="Comma 5 7 8" xfId="18304"/>
    <cellStyle name="Comma 5 7 8 2" xfId="18580"/>
    <cellStyle name="Comma 5 7 9" xfId="18232"/>
    <cellStyle name="Comma 5 8" xfId="447"/>
    <cellStyle name="Comma 5 8 2" xfId="11598"/>
    <cellStyle name="Comma 5 8 2 2" xfId="19405"/>
    <cellStyle name="Comma 5 8 3" xfId="16250"/>
    <cellStyle name="Comma 5 8 3 2" xfId="19562"/>
    <cellStyle name="Comma 5 8 3 3" xfId="54483"/>
    <cellStyle name="Comma 5 8 4" xfId="18322"/>
    <cellStyle name="Comma 5 8 5" xfId="18059"/>
    <cellStyle name="Comma 5 8 6" xfId="7084"/>
    <cellStyle name="Comma 5 9" xfId="448"/>
    <cellStyle name="Comma 5 9 2" xfId="11599"/>
    <cellStyle name="Comma 5 9 3" xfId="16251"/>
    <cellStyle name="Comma 5 9 3 2" xfId="18058"/>
    <cellStyle name="Comma 5 9 4" xfId="48123"/>
    <cellStyle name="Comma 5 9 5" xfId="7085"/>
    <cellStyle name="Comma 5_HistoricResComp" xfId="7086"/>
    <cellStyle name="Comma 6" xfId="449"/>
    <cellStyle name="Comma 6 10" xfId="7087"/>
    <cellStyle name="Comma 6 10 2" xfId="11601"/>
    <cellStyle name="Comma 6 10 3" xfId="16253"/>
    <cellStyle name="Comma 6 10 4" xfId="18792"/>
    <cellStyle name="Comma 6 11" xfId="7088"/>
    <cellStyle name="Comma 6 11 2" xfId="11602"/>
    <cellStyle name="Comma 6 11 3" xfId="16254"/>
    <cellStyle name="Comma 6 11 4" xfId="18828"/>
    <cellStyle name="Comma 6 12" xfId="7089"/>
    <cellStyle name="Comma 6 12 2" xfId="11603"/>
    <cellStyle name="Comma 6 12 3" xfId="16255"/>
    <cellStyle name="Comma 6 12 4" xfId="18014"/>
    <cellStyle name="Comma 6 13" xfId="7090"/>
    <cellStyle name="Comma 6 13 2" xfId="11604"/>
    <cellStyle name="Comma 6 13 3" xfId="16256"/>
    <cellStyle name="Comma 6 14" xfId="7091"/>
    <cellStyle name="Comma 6 14 2" xfId="11605"/>
    <cellStyle name="Comma 6 14 3" xfId="16257"/>
    <cellStyle name="Comma 6 15" xfId="7092"/>
    <cellStyle name="Comma 6 15 2" xfId="11606"/>
    <cellStyle name="Comma 6 15 3" xfId="16258"/>
    <cellStyle name="Comma 6 16" xfId="7093"/>
    <cellStyle name="Comma 6 16 2" xfId="11607"/>
    <cellStyle name="Comma 6 16 3" xfId="16259"/>
    <cellStyle name="Comma 6 17" xfId="7094"/>
    <cellStyle name="Comma 6 17 2" xfId="11608"/>
    <cellStyle name="Comma 6 17 3" xfId="16260"/>
    <cellStyle name="Comma 6 18" xfId="11600"/>
    <cellStyle name="Comma 6 19" xfId="16252"/>
    <cellStyle name="Comma 6 19 2" xfId="54394"/>
    <cellStyle name="Comma 6 2" xfId="450"/>
    <cellStyle name="Comma 6 2 10" xfId="18818"/>
    <cellStyle name="Comma 6 2 2" xfId="451"/>
    <cellStyle name="Comma 6 2 2 2" xfId="452"/>
    <cellStyle name="Comma 6 2 2 2 2" xfId="18988"/>
    <cellStyle name="Comma 6 2 2 2 3" xfId="19098"/>
    <cellStyle name="Comma 6 2 2 3" xfId="16262"/>
    <cellStyle name="Comma 6 2 2 3 2" xfId="19122"/>
    <cellStyle name="Comma 6 2 2 3 3" xfId="17955"/>
    <cellStyle name="Comma 6 2 2 4" xfId="19395"/>
    <cellStyle name="Comma 6 2 2 5" xfId="19289"/>
    <cellStyle name="Comma 6 2 2 6" xfId="19290"/>
    <cellStyle name="Comma 6 2 3" xfId="453"/>
    <cellStyle name="Comma 6 2 3 2" xfId="11610"/>
    <cellStyle name="Comma 6 2 3 2 2" xfId="19367"/>
    <cellStyle name="Comma 6 2 3 3" xfId="16263"/>
    <cellStyle name="Comma 6 2 3 3 2" xfId="53480"/>
    <cellStyle name="Comma 6 2 3 4" xfId="18898"/>
    <cellStyle name="Comma 6 2 3 4 2" xfId="48125"/>
    <cellStyle name="Comma 6 2 3 5" xfId="7095"/>
    <cellStyle name="Comma 6 2 4" xfId="7096"/>
    <cellStyle name="Comma 6 2 4 2" xfId="11611"/>
    <cellStyle name="Comma 6 2 4 2 2" xfId="19299"/>
    <cellStyle name="Comma 6 2 4 3" xfId="16264"/>
    <cellStyle name="Comma 6 2 4 4" xfId="19210"/>
    <cellStyle name="Comma 6 2 5" xfId="7097"/>
    <cellStyle name="Comma 6 2 5 2" xfId="11612"/>
    <cellStyle name="Comma 6 2 5 2 2" xfId="18222"/>
    <cellStyle name="Comma 6 2 5 3" xfId="16265"/>
    <cellStyle name="Comma 6 2 5 4" xfId="19647"/>
    <cellStyle name="Comma 6 2 6" xfId="11609"/>
    <cellStyle name="Comma 6 2 6 2" xfId="18221"/>
    <cellStyle name="Comma 6 2 6 3" xfId="18343"/>
    <cellStyle name="Comma 6 2 7" xfId="16261"/>
    <cellStyle name="Comma 6 2 7 2" xfId="19097"/>
    <cellStyle name="Comma 6 2 7 3" xfId="18827"/>
    <cellStyle name="Comma 6 2 8" xfId="18987"/>
    <cellStyle name="Comma 6 2 9" xfId="18789"/>
    <cellStyle name="Comma 6 20" xfId="18046"/>
    <cellStyle name="Comma 6 20 2" xfId="48124"/>
    <cellStyle name="Comma 6 3" xfId="454"/>
    <cellStyle name="Comma 6 3 10" xfId="19657"/>
    <cellStyle name="Comma 6 3 2" xfId="455"/>
    <cellStyle name="Comma 6 3 2 2" xfId="8620"/>
    <cellStyle name="Comma 6 3 2 2 2" xfId="11778"/>
    <cellStyle name="Comma 6 3 2 2 3" xfId="16439"/>
    <cellStyle name="Comma 6 3 2 3" xfId="11777"/>
    <cellStyle name="Comma 6 3 2 3 2" xfId="19116"/>
    <cellStyle name="Comma 6 3 2 4" xfId="16438"/>
    <cellStyle name="Comma 6 3 2 4 2" xfId="19284"/>
    <cellStyle name="Comma 6 3 2 5" xfId="18321"/>
    <cellStyle name="Comma 6 3 2 5 2" xfId="19110"/>
    <cellStyle name="Comma 6 3 2 6" xfId="19573"/>
    <cellStyle name="Comma 6 3 2 7" xfId="17952"/>
    <cellStyle name="Comma 6 3 2 8" xfId="19399"/>
    <cellStyle name="Comma 6 3 3" xfId="456"/>
    <cellStyle name="Comma 6 3 3 2" xfId="11779"/>
    <cellStyle name="Comma 6 3 3 2 2" xfId="18342"/>
    <cellStyle name="Comma 6 3 3 3" xfId="16440"/>
    <cellStyle name="Comma 6 3 3 3 2" xfId="18341"/>
    <cellStyle name="Comma 6 3 3 4" xfId="18340"/>
    <cellStyle name="Comma 6 3 3 5" xfId="18817"/>
    <cellStyle name="Comma 6 3 4" xfId="457"/>
    <cellStyle name="Comma 6 3 4 2" xfId="18220"/>
    <cellStyle name="Comma 6 3 5" xfId="458"/>
    <cellStyle name="Comma 6 3 5 2" xfId="18103"/>
    <cellStyle name="Comma 6 3 6" xfId="18102"/>
    <cellStyle name="Comma 6 3 6 2" xfId="18101"/>
    <cellStyle name="Comma 6 3 7" xfId="18100"/>
    <cellStyle name="Comma 6 3 7 2" xfId="18099"/>
    <cellStyle name="Comma 6 3 8" xfId="18098"/>
    <cellStyle name="Comma 6 3 8 2" xfId="18097"/>
    <cellStyle name="Comma 6 3 9" xfId="18096"/>
    <cellStyle name="Comma 6 4" xfId="459"/>
    <cellStyle name="Comma 6 4 2" xfId="11613"/>
    <cellStyle name="Comma 6 4 2 2" xfId="18094"/>
    <cellStyle name="Comma 6 4 2 3" xfId="18095"/>
    <cellStyle name="Comma 6 4 3" xfId="16266"/>
    <cellStyle name="Comma 6 4 3 2" xfId="18092"/>
    <cellStyle name="Comma 6 4 3 3" xfId="18093"/>
    <cellStyle name="Comma 6 4 4" xfId="18091"/>
    <cellStyle name="Comma 6 4 5" xfId="18057"/>
    <cellStyle name="Comma 6 4 6" xfId="18786"/>
    <cellStyle name="Comma 6 4 7" xfId="18629"/>
    <cellStyle name="Comma 6 5" xfId="460"/>
    <cellStyle name="Comma 6 5 2" xfId="11614"/>
    <cellStyle name="Comma 6 5 2 2" xfId="18089"/>
    <cellStyle name="Comma 6 5 3" xfId="16267"/>
    <cellStyle name="Comma 6 5 3 2" xfId="53481"/>
    <cellStyle name="Comma 6 5 4" xfId="18090"/>
    <cellStyle name="Comma 6 5 4 2" xfId="48126"/>
    <cellStyle name="Comma 6 5 5" xfId="7098"/>
    <cellStyle name="Comma 6 6" xfId="7099"/>
    <cellStyle name="Comma 6 6 2" xfId="11615"/>
    <cellStyle name="Comma 6 6 2 2" xfId="18087"/>
    <cellStyle name="Comma 6 6 3" xfId="16268"/>
    <cellStyle name="Comma 6 6 4" xfId="18088"/>
    <cellStyle name="Comma 6 7" xfId="7100"/>
    <cellStyle name="Comma 6 7 2" xfId="11616"/>
    <cellStyle name="Comma 6 7 2 2" xfId="18085"/>
    <cellStyle name="Comma 6 7 3" xfId="16269"/>
    <cellStyle name="Comma 6 7 4" xfId="18086"/>
    <cellStyle name="Comma 6 8" xfId="7101"/>
    <cellStyle name="Comma 6 8 2" xfId="11617"/>
    <cellStyle name="Comma 6 8 2 2" xfId="18083"/>
    <cellStyle name="Comma 6 8 3" xfId="16270"/>
    <cellStyle name="Comma 6 8 4" xfId="18084"/>
    <cellStyle name="Comma 6 9" xfId="7102"/>
    <cellStyle name="Comma 6 9 2" xfId="11618"/>
    <cellStyle name="Comma 6 9 2 2" xfId="18081"/>
    <cellStyle name="Comma 6 9 3" xfId="16271"/>
    <cellStyle name="Comma 6 9 4" xfId="18082"/>
    <cellStyle name="Comma 6_HistoricResComp" xfId="7103"/>
    <cellStyle name="Comma 7" xfId="461"/>
    <cellStyle name="Comma 7 10" xfId="7104"/>
    <cellStyle name="Comma 7 10 2" xfId="11620"/>
    <cellStyle name="Comma 7 10 3" xfId="16273"/>
    <cellStyle name="Comma 7 11" xfId="7105"/>
    <cellStyle name="Comma 7 11 2" xfId="11621"/>
    <cellStyle name="Comma 7 11 3" xfId="16274"/>
    <cellStyle name="Comma 7 12" xfId="7106"/>
    <cellStyle name="Comma 7 12 2" xfId="11622"/>
    <cellStyle name="Comma 7 12 3" xfId="16275"/>
    <cellStyle name="Comma 7 13" xfId="7107"/>
    <cellStyle name="Comma 7 13 2" xfId="11623"/>
    <cellStyle name="Comma 7 13 3" xfId="16276"/>
    <cellStyle name="Comma 7 14" xfId="7108"/>
    <cellStyle name="Comma 7 14 2" xfId="11624"/>
    <cellStyle name="Comma 7 14 3" xfId="16277"/>
    <cellStyle name="Comma 7 15" xfId="7109"/>
    <cellStyle name="Comma 7 15 2" xfId="11625"/>
    <cellStyle name="Comma 7 15 3" xfId="16278"/>
    <cellStyle name="Comma 7 16" xfId="7110"/>
    <cellStyle name="Comma 7 16 2" xfId="11626"/>
    <cellStyle name="Comma 7 16 3" xfId="16279"/>
    <cellStyle name="Comma 7 17" xfId="7111"/>
    <cellStyle name="Comma 7 17 2" xfId="11627"/>
    <cellStyle name="Comma 7 17 3" xfId="16280"/>
    <cellStyle name="Comma 7 18" xfId="11619"/>
    <cellStyle name="Comma 7 19" xfId="16272"/>
    <cellStyle name="Comma 7 19 2" xfId="55207"/>
    <cellStyle name="Comma 7 19 3" xfId="54395"/>
    <cellStyle name="Comma 7 2" xfId="462"/>
    <cellStyle name="Comma 7 2 2" xfId="463"/>
    <cellStyle name="Comma 7 2 2 2" xfId="11629"/>
    <cellStyle name="Comma 7 2 2 2 2" xfId="18080"/>
    <cellStyle name="Comma 7 2 2 3" xfId="16282"/>
    <cellStyle name="Comma 7 2 2 3 2" xfId="18079"/>
    <cellStyle name="Comma 7 2 2 4" xfId="18078"/>
    <cellStyle name="Comma 7 2 2 5" xfId="18912"/>
    <cellStyle name="Comma 7 2 3" xfId="7112"/>
    <cellStyle name="Comma 7 2 3 2" xfId="11630"/>
    <cellStyle name="Comma 7 2 3 3" xfId="16283"/>
    <cellStyle name="Comma 7 2 4" xfId="7113"/>
    <cellStyle name="Comma 7 2 4 2" xfId="11631"/>
    <cellStyle name="Comma 7 2 4 3" xfId="16284"/>
    <cellStyle name="Comma 7 2 5" xfId="7114"/>
    <cellStyle name="Comma 7 2 5 2" xfId="11632"/>
    <cellStyle name="Comma 7 2 5 3" xfId="16285"/>
    <cellStyle name="Comma 7 2 6" xfId="11628"/>
    <cellStyle name="Comma 7 2 6 2" xfId="18077"/>
    <cellStyle name="Comma 7 2 7" xfId="16281"/>
    <cellStyle name="Comma 7 2 7 2" xfId="18076"/>
    <cellStyle name="Comma 7 2 8" xfId="18075"/>
    <cellStyle name="Comma 7 2 9" xfId="18986"/>
    <cellStyle name="Comma 7 20" xfId="48127"/>
    <cellStyle name="Comma 7 3" xfId="464"/>
    <cellStyle name="Comma 7 3 2" xfId="465"/>
    <cellStyle name="Comma 7 3 2 2" xfId="11780"/>
    <cellStyle name="Comma 7 3 2 2 2" xfId="18073"/>
    <cellStyle name="Comma 7 3 2 2 3" xfId="18072"/>
    <cellStyle name="Comma 7 3 2 2 4" xfId="18074"/>
    <cellStyle name="Comma 7 3 2 3" xfId="16441"/>
    <cellStyle name="Comma 7 3 2 3 2" xfId="18241"/>
    <cellStyle name="Comma 7 3 2 4" xfId="18071"/>
    <cellStyle name="Comma 7 3 2 5" xfId="19295"/>
    <cellStyle name="Comma 7 3 3" xfId="466"/>
    <cellStyle name="Comma 7 3 3 2" xfId="11781"/>
    <cellStyle name="Comma 7 3 3 3" xfId="16442"/>
    <cellStyle name="Comma 7 3 3 4" xfId="18070"/>
    <cellStyle name="Comma 7 3 4" xfId="11633"/>
    <cellStyle name="Comma 7 3 4 2" xfId="19256"/>
    <cellStyle name="Comma 7 3 5" xfId="16286"/>
    <cellStyle name="Comma 7 3 5 2" xfId="19638"/>
    <cellStyle name="Comma 7 3 6" xfId="18297"/>
    <cellStyle name="Comma 7 3 6 2" xfId="18300"/>
    <cellStyle name="Comma 7 3 7" xfId="18420"/>
    <cellStyle name="Comma 7 3 7 2" xfId="18419"/>
    <cellStyle name="Comma 7 3 8" xfId="18418"/>
    <cellStyle name="Comma 7 3 9" xfId="19092"/>
    <cellStyle name="Comma 7 4" xfId="467"/>
    <cellStyle name="Comma 7 4 2" xfId="468"/>
    <cellStyle name="Comma 7 4 2 2" xfId="11782"/>
    <cellStyle name="Comma 7 4 2 3" xfId="16443"/>
    <cellStyle name="Comma 7 4 3" xfId="11634"/>
    <cellStyle name="Comma 7 4 3 2" xfId="18308"/>
    <cellStyle name="Comma 7 4 4" xfId="16287"/>
    <cellStyle name="Comma 7 4 4 2" xfId="18416"/>
    <cellStyle name="Comma 7 4 5" xfId="18415"/>
    <cellStyle name="Comma 7 4 5 2" xfId="18414"/>
    <cellStyle name="Comma 7 4 6" xfId="18413"/>
    <cellStyle name="Comma 7 4 7" xfId="18417"/>
    <cellStyle name="Comma 7 4 8" xfId="19222"/>
    <cellStyle name="Comma 7 5" xfId="469"/>
    <cellStyle name="Comma 7 5 2" xfId="11635"/>
    <cellStyle name="Comma 7 5 2 2" xfId="18412"/>
    <cellStyle name="Comma 7 5 3" xfId="16288"/>
    <cellStyle name="Comma 7 5 3 2" xfId="18411"/>
    <cellStyle name="Comma 7 5 4" xfId="18410"/>
    <cellStyle name="Comma 7 5 5" xfId="18045"/>
    <cellStyle name="Comma 7 6" xfId="7115"/>
    <cellStyle name="Comma 7 6 2" xfId="11636"/>
    <cellStyle name="Comma 7 6 3" xfId="16289"/>
    <cellStyle name="Comma 7 7" xfId="7116"/>
    <cellStyle name="Comma 7 7 2" xfId="11637"/>
    <cellStyle name="Comma 7 7 3" xfId="16290"/>
    <cellStyle name="Comma 7 8" xfId="7117"/>
    <cellStyle name="Comma 7 8 2" xfId="11638"/>
    <cellStyle name="Comma 7 8 3" xfId="16291"/>
    <cellStyle name="Comma 7 9" xfId="7118"/>
    <cellStyle name="Comma 7 9 2" xfId="11639"/>
    <cellStyle name="Comma 7 9 3" xfId="16292"/>
    <cellStyle name="Comma 7_HistoricResComp" xfId="7119"/>
    <cellStyle name="Comma 8" xfId="470"/>
    <cellStyle name="Comma 8 10" xfId="7120"/>
    <cellStyle name="Comma 8 10 2" xfId="11641"/>
    <cellStyle name="Comma 8 10 3" xfId="16294"/>
    <cellStyle name="Comma 8 11" xfId="7121"/>
    <cellStyle name="Comma 8 11 2" xfId="11642"/>
    <cellStyle name="Comma 8 11 3" xfId="16295"/>
    <cellStyle name="Comma 8 12" xfId="7122"/>
    <cellStyle name="Comma 8 12 2" xfId="11643"/>
    <cellStyle name="Comma 8 12 3" xfId="16296"/>
    <cellStyle name="Comma 8 13" xfId="7123"/>
    <cellStyle name="Comma 8 13 2" xfId="11644"/>
    <cellStyle name="Comma 8 13 3" xfId="16297"/>
    <cellStyle name="Comma 8 14" xfId="7124"/>
    <cellStyle name="Comma 8 14 2" xfId="11645"/>
    <cellStyle name="Comma 8 14 3" xfId="16298"/>
    <cellStyle name="Comma 8 15" xfId="7125"/>
    <cellStyle name="Comma 8 15 2" xfId="11646"/>
    <cellStyle name="Comma 8 15 3" xfId="16299"/>
    <cellStyle name="Comma 8 16" xfId="7126"/>
    <cellStyle name="Comma 8 16 2" xfId="11647"/>
    <cellStyle name="Comma 8 16 3" xfId="16300"/>
    <cellStyle name="Comma 8 17" xfId="7127"/>
    <cellStyle name="Comma 8 17 2" xfId="11648"/>
    <cellStyle name="Comma 8 17 3" xfId="16301"/>
    <cellStyle name="Comma 8 18" xfId="11640"/>
    <cellStyle name="Comma 8 19" xfId="16293"/>
    <cellStyle name="Comma 8 19 2" xfId="54396"/>
    <cellStyle name="Comma 8 2" xfId="471"/>
    <cellStyle name="Comma 8 2 2" xfId="472"/>
    <cellStyle name="Comma 8 2 2 2" xfId="11783"/>
    <cellStyle name="Comma 8 2 2 2 2" xfId="18408"/>
    <cellStyle name="Comma 8 2 2 2 3" xfId="18407"/>
    <cellStyle name="Comma 8 2 2 2 4" xfId="18409"/>
    <cellStyle name="Comma 8 2 2 3" xfId="16444"/>
    <cellStyle name="Comma 8 2 2 3 2" xfId="18406"/>
    <cellStyle name="Comma 8 2 2 4" xfId="18405"/>
    <cellStyle name="Comma 8 2 2 5" xfId="18225"/>
    <cellStyle name="Comma 8 2 3" xfId="473"/>
    <cellStyle name="Comma 8 2 3 2" xfId="11784"/>
    <cellStyle name="Comma 8 2 3 3" xfId="16445"/>
    <cellStyle name="Comma 8 2 3 4" xfId="18404"/>
    <cellStyle name="Comma 8 2 4" xfId="474"/>
    <cellStyle name="Comma 8 2 4 2" xfId="18403"/>
    <cellStyle name="Comma 8 2 5" xfId="475"/>
    <cellStyle name="Comma 8 2 5 2" xfId="18402"/>
    <cellStyle name="Comma 8 2 6" xfId="18401"/>
    <cellStyle name="Comma 8 2 6 2" xfId="18400"/>
    <cellStyle name="Comma 8 2 7" xfId="18399"/>
    <cellStyle name="Comma 8 2 7 2" xfId="18398"/>
    <cellStyle name="Comma 8 2 8" xfId="18397"/>
    <cellStyle name="Comma 8 2 9" xfId="17989"/>
    <cellStyle name="Comma 8 20" xfId="48128"/>
    <cellStyle name="Comma 8 3" xfId="476"/>
    <cellStyle name="Comma 8 3 2" xfId="11649"/>
    <cellStyle name="Comma 8 3 2 2" xfId="18396"/>
    <cellStyle name="Comma 8 3 3" xfId="16302"/>
    <cellStyle name="Comma 8 3 3 2" xfId="18395"/>
    <cellStyle name="Comma 8 3 4" xfId="18394"/>
    <cellStyle name="Comma 8 3 5" xfId="19464"/>
    <cellStyle name="Comma 8 4" xfId="477"/>
    <cellStyle name="Comma 8 4 2" xfId="478"/>
    <cellStyle name="Comma 8 4 3" xfId="16303"/>
    <cellStyle name="Comma 8 5" xfId="479"/>
    <cellStyle name="Comma 8 5 2" xfId="11650"/>
    <cellStyle name="Comma 8 5 3" xfId="16304"/>
    <cellStyle name="Comma 8 6" xfId="480"/>
    <cellStyle name="Comma 8 6 2" xfId="11651"/>
    <cellStyle name="Comma 8 6 3" xfId="16305"/>
    <cellStyle name="Comma 8 7" xfId="481"/>
    <cellStyle name="Comma 8 7 2" xfId="11652"/>
    <cellStyle name="Comma 8 7 3" xfId="16306"/>
    <cellStyle name="Comma 8 8" xfId="7128"/>
    <cellStyle name="Comma 8 8 2" xfId="11653"/>
    <cellStyle name="Comma 8 8 3" xfId="16307"/>
    <cellStyle name="Comma 8 8 3 2" xfId="53483"/>
    <cellStyle name="Comma 8 8 4" xfId="48129"/>
    <cellStyle name="Comma 8 9" xfId="7129"/>
    <cellStyle name="Comma 8 9 2" xfId="11654"/>
    <cellStyle name="Comma 8 9 3" xfId="16308"/>
    <cellStyle name="Comma 8_HistoricResComp" xfId="7130"/>
    <cellStyle name="Comma 9" xfId="482"/>
    <cellStyle name="Comma 9 2" xfId="483"/>
    <cellStyle name="Comma 9 2 2" xfId="11785"/>
    <cellStyle name="Comma 9 2 3" xfId="16446"/>
    <cellStyle name="Comma 9 3" xfId="484"/>
    <cellStyle name="Comma 9 3 2" xfId="18068"/>
    <cellStyle name="Comma 9 3 3" xfId="18069"/>
    <cellStyle name="Comma 9 3 4" xfId="11655"/>
    <cellStyle name="Comma 9 4" xfId="485"/>
    <cellStyle name="Comma 9 4 2" xfId="18066"/>
    <cellStyle name="Comma 9 4 3" xfId="18067"/>
    <cellStyle name="Comma 9 4 4" xfId="16309"/>
    <cellStyle name="Comma 9 5" xfId="486"/>
    <cellStyle name="Comma 9 6" xfId="7131"/>
    <cellStyle name="Comma0" xfId="4790"/>
    <cellStyle name="Comma0 2" xfId="7132"/>
    <cellStyle name="Comma0 2 2" xfId="51276"/>
    <cellStyle name="Comma0 2 3" xfId="48130"/>
    <cellStyle name="Comma0 3" xfId="50581"/>
    <cellStyle name="Comma0 4" xfId="47421"/>
    <cellStyle name="Comma0 5" xfId="56803"/>
    <cellStyle name="Comma2" xfId="56804"/>
    <cellStyle name="Commentaire" xfId="487"/>
    <cellStyle name="cPercent0" xfId="7133"/>
    <cellStyle name="cPercent0 2" xfId="51277"/>
    <cellStyle name="cPercent0 3" xfId="48131"/>
    <cellStyle name="cPercent1" xfId="7134"/>
    <cellStyle name="cPercent1 2" xfId="51278"/>
    <cellStyle name="cPercent1 3" xfId="48132"/>
    <cellStyle name="cPercent2" xfId="7135"/>
    <cellStyle name="cPercent2 2" xfId="51279"/>
    <cellStyle name="cPercent2 3" xfId="48133"/>
    <cellStyle name="cTextB" xfId="7136"/>
    <cellStyle name="cTextBCen" xfId="7137"/>
    <cellStyle name="cTextBCenSm" xfId="7138"/>
    <cellStyle name="cTextBCenSm 2" xfId="7139"/>
    <cellStyle name="cTextBCenSm 3" xfId="7140"/>
    <cellStyle name="cTextBCenSm_Sheet2" xfId="7141"/>
    <cellStyle name="cTextCen" xfId="7142"/>
    <cellStyle name="cTextCen 2" xfId="51280"/>
    <cellStyle name="cTextCen 3" xfId="48134"/>
    <cellStyle name="cTextGenWrap" xfId="7143"/>
    <cellStyle name="cTextGenWrap 2" xfId="51281"/>
    <cellStyle name="cTextGenWrap 3" xfId="48135"/>
    <cellStyle name="cTextI" xfId="7144"/>
    <cellStyle name="cTextSm" xfId="7145"/>
    <cellStyle name="cTextSm 2" xfId="7146"/>
    <cellStyle name="cTextSm 3" xfId="7147"/>
    <cellStyle name="cTextSm_Sheet2" xfId="7148"/>
    <cellStyle name="cTextU" xfId="7149"/>
    <cellStyle name="Currency" xfId="56736" builtinId="4"/>
    <cellStyle name="Currency 10" xfId="7150"/>
    <cellStyle name="Currency 11" xfId="7151"/>
    <cellStyle name="Currency 12" xfId="7152"/>
    <cellStyle name="Currency 12 2" xfId="51282"/>
    <cellStyle name="Currency 12 3" xfId="48136"/>
    <cellStyle name="Currency 13" xfId="7153"/>
    <cellStyle name="Currency 13 2" xfId="51283"/>
    <cellStyle name="Currency 13 3" xfId="48137"/>
    <cellStyle name="Currency 14" xfId="7154"/>
    <cellStyle name="Currency 15" xfId="56747"/>
    <cellStyle name="Currency 2" xfId="4"/>
    <cellStyle name="Currency 2 10" xfId="47422"/>
    <cellStyle name="Currency 2 11" xfId="4791"/>
    <cellStyle name="Currency 2 2" xfId="7155"/>
    <cellStyle name="Currency 2 2 2" xfId="51284"/>
    <cellStyle name="Currency 2 2 3" xfId="48138"/>
    <cellStyle name="Currency 2 3" xfId="7156"/>
    <cellStyle name="Currency 2 3 2" xfId="51285"/>
    <cellStyle name="Currency 2 3 3" xfId="48139"/>
    <cellStyle name="Currency 2 4" xfId="7157"/>
    <cellStyle name="Currency 2 4 2" xfId="51286"/>
    <cellStyle name="Currency 2 4 3" xfId="48140"/>
    <cellStyle name="Currency 2 5" xfId="7158"/>
    <cellStyle name="Currency 2 5 2" xfId="51287"/>
    <cellStyle name="Currency 2 5 3" xfId="48141"/>
    <cellStyle name="Currency 2 6" xfId="7159"/>
    <cellStyle name="Currency 2 6 2" xfId="51288"/>
    <cellStyle name="Currency 2 6 3" xfId="48142"/>
    <cellStyle name="Currency 2 7" xfId="7160"/>
    <cellStyle name="Currency 2 8" xfId="7161"/>
    <cellStyle name="Currency 2 9" xfId="50582"/>
    <cellStyle name="Currency 3" xfId="7162"/>
    <cellStyle name="Currency 3 2" xfId="7163"/>
    <cellStyle name="Currency 3 2 2" xfId="51290"/>
    <cellStyle name="Currency 3 2 3" xfId="48144"/>
    <cellStyle name="Currency 3 3" xfId="7164"/>
    <cellStyle name="Currency 3 3 2" xfId="51291"/>
    <cellStyle name="Currency 3 3 3" xfId="48145"/>
    <cellStyle name="Currency 3 4" xfId="51289"/>
    <cellStyle name="Currency 3 5" xfId="48143"/>
    <cellStyle name="Currency 3_monthly report" xfId="7165"/>
    <cellStyle name="Currency 4" xfId="7166"/>
    <cellStyle name="Currency 4 2" xfId="51292"/>
    <cellStyle name="Currency 4 3" xfId="48146"/>
    <cellStyle name="Currency 5" xfId="7167"/>
    <cellStyle name="Currency 6" xfId="7168"/>
    <cellStyle name="Currency 6 2" xfId="51293"/>
    <cellStyle name="Currency 6 3" xfId="48147"/>
    <cellStyle name="Currency 7" xfId="7169"/>
    <cellStyle name="Currency 8" xfId="7170"/>
    <cellStyle name="Currency 9" xfId="7171"/>
    <cellStyle name="Currency0" xfId="56805"/>
    <cellStyle name="Currency2" xfId="56806"/>
    <cellStyle name="CustomizationCells" xfId="488"/>
    <cellStyle name="Date" xfId="56807"/>
    <cellStyle name="Dezimal_Energiekosten_test 2" xfId="489"/>
    <cellStyle name="Eingabe" xfId="88"/>
    <cellStyle name="Entrée" xfId="490"/>
    <cellStyle name="Ergebnis" xfId="89"/>
    <cellStyle name="Erklärender Text" xfId="90"/>
    <cellStyle name="Euro" xfId="91"/>
    <cellStyle name="Euro 10" xfId="492"/>
    <cellStyle name="Euro 10 2" xfId="51566"/>
    <cellStyle name="Euro 10 3" xfId="48431"/>
    <cellStyle name="Euro 11" xfId="493"/>
    <cellStyle name="Euro 12" xfId="491"/>
    <cellStyle name="Euro 12 2" xfId="48148"/>
    <cellStyle name="Euro 2" xfId="92"/>
    <cellStyle name="Euro 2 2" xfId="494"/>
    <cellStyle name="Euro 2 2 2" xfId="495"/>
    <cellStyle name="Euro 2 2 2 2" xfId="496"/>
    <cellStyle name="Euro 2 2 2 3" xfId="48433"/>
    <cellStyle name="Euro 2 2 3" xfId="8621"/>
    <cellStyle name="Euro 2 2 3 2" xfId="51568"/>
    <cellStyle name="Euro 2 2 3 3" xfId="48434"/>
    <cellStyle name="Euro 2 2 4" xfId="51567"/>
    <cellStyle name="Euro 2 2 5" xfId="54397"/>
    <cellStyle name="Euro 2 2 5 2" xfId="55208"/>
    <cellStyle name="Euro 2 2 6" xfId="48432"/>
    <cellStyle name="Euro 2 3" xfId="497"/>
    <cellStyle name="Euro 2 3 2" xfId="498"/>
    <cellStyle name="Euro 2 3 2 2" xfId="499"/>
    <cellStyle name="Euro 2 3 2 2 2" xfId="51571"/>
    <cellStyle name="Euro 2 3 2 2 3" xfId="48437"/>
    <cellStyle name="Euro 2 3 2 3" xfId="51570"/>
    <cellStyle name="Euro 2 3 2 4" xfId="48436"/>
    <cellStyle name="Euro 2 3 3" xfId="500"/>
    <cellStyle name="Euro 2 3 3 2" xfId="501"/>
    <cellStyle name="Euro 2 3 3 2 2" xfId="51573"/>
    <cellStyle name="Euro 2 3 3 2 3" xfId="48439"/>
    <cellStyle name="Euro 2 3 3 3" xfId="502"/>
    <cellStyle name="Euro 2 3 3 3 2" xfId="51574"/>
    <cellStyle name="Euro 2 3 3 3 3" xfId="48440"/>
    <cellStyle name="Euro 2 3 3 4" xfId="51572"/>
    <cellStyle name="Euro 2 3 3 5" xfId="48438"/>
    <cellStyle name="Euro 2 3 4" xfId="503"/>
    <cellStyle name="Euro 2 3 4 2" xfId="504"/>
    <cellStyle name="Euro 2 3 4 2 2" xfId="51576"/>
    <cellStyle name="Euro 2 3 4 2 3" xfId="48442"/>
    <cellStyle name="Euro 2 3 4 3" xfId="51575"/>
    <cellStyle name="Euro 2 3 4 4" xfId="48441"/>
    <cellStyle name="Euro 2 3 5" xfId="8622"/>
    <cellStyle name="Euro 2 3 5 2" xfId="51577"/>
    <cellStyle name="Euro 2 3 5 3" xfId="48443"/>
    <cellStyle name="Euro 2 3 6" xfId="51569"/>
    <cellStyle name="Euro 2 3 7" xfId="48435"/>
    <cellStyle name="Euro 2 4" xfId="505"/>
    <cellStyle name="Euro 2 4 2" xfId="506"/>
    <cellStyle name="Euro 2 4 3" xfId="507"/>
    <cellStyle name="Euro 2 4 4" xfId="48444"/>
    <cellStyle name="Euro 2 5" xfId="8623"/>
    <cellStyle name="Euro 2 5 2" xfId="51578"/>
    <cellStyle name="Euro 2 5 3" xfId="48445"/>
    <cellStyle name="Euro 2 6" xfId="51294"/>
    <cellStyle name="Euro 2 7" xfId="48149"/>
    <cellStyle name="Euro 3" xfId="508"/>
    <cellStyle name="Euro 3 2" xfId="509"/>
    <cellStyle name="Euro 3 2 2" xfId="510"/>
    <cellStyle name="Euro 3 2 2 2" xfId="511"/>
    <cellStyle name="Euro 3 2 2 3" xfId="48447"/>
    <cellStyle name="Euro 3 2 3" xfId="8624"/>
    <cellStyle name="Euro 3 2 3 2" xfId="51580"/>
    <cellStyle name="Euro 3 2 3 3" xfId="48448"/>
    <cellStyle name="Euro 3 2 4" xfId="51579"/>
    <cellStyle name="Euro 3 2 5" xfId="48446"/>
    <cellStyle name="Euro 3 3" xfId="512"/>
    <cellStyle name="Euro 3 3 2" xfId="513"/>
    <cellStyle name="Euro 3 3 2 2" xfId="514"/>
    <cellStyle name="Euro 3 3 2 2 2" xfId="51583"/>
    <cellStyle name="Euro 3 3 2 2 3" xfId="48451"/>
    <cellStyle name="Euro 3 3 2 3" xfId="51582"/>
    <cellStyle name="Euro 3 3 2 4" xfId="48450"/>
    <cellStyle name="Euro 3 3 3" xfId="515"/>
    <cellStyle name="Euro 3 3 3 2" xfId="516"/>
    <cellStyle name="Euro 3 3 3 2 2" xfId="51585"/>
    <cellStyle name="Euro 3 3 3 2 3" xfId="48453"/>
    <cellStyle name="Euro 3 3 3 3" xfId="517"/>
    <cellStyle name="Euro 3 3 3 3 2" xfId="51586"/>
    <cellStyle name="Euro 3 3 3 3 3" xfId="48454"/>
    <cellStyle name="Euro 3 3 3 4" xfId="51584"/>
    <cellStyle name="Euro 3 3 3 5" xfId="48452"/>
    <cellStyle name="Euro 3 3 4" xfId="518"/>
    <cellStyle name="Euro 3 3 4 2" xfId="519"/>
    <cellStyle name="Euro 3 3 4 2 2" xfId="51588"/>
    <cellStyle name="Euro 3 3 4 2 3" xfId="48456"/>
    <cellStyle name="Euro 3 3 4 3" xfId="51587"/>
    <cellStyle name="Euro 3 3 4 4" xfId="48455"/>
    <cellStyle name="Euro 3 3 5" xfId="8625"/>
    <cellStyle name="Euro 3 3 5 2" xfId="51589"/>
    <cellStyle name="Euro 3 3 5 3" xfId="48457"/>
    <cellStyle name="Euro 3 3 6" xfId="51581"/>
    <cellStyle name="Euro 3 3 7" xfId="54399"/>
    <cellStyle name="Euro 3 3 7 2" xfId="55210"/>
    <cellStyle name="Euro 3 3 8" xfId="48449"/>
    <cellStyle name="Euro 3 4" xfId="520"/>
    <cellStyle name="Euro 3 4 2" xfId="521"/>
    <cellStyle name="Euro 3 4 3" xfId="48458"/>
    <cellStyle name="Euro 3 5" xfId="18579"/>
    <cellStyle name="Euro 3 6" xfId="54398"/>
    <cellStyle name="Euro 3 6 2" xfId="55209"/>
    <cellStyle name="Euro 3 7" xfId="48150"/>
    <cellStyle name="Euro 4" xfId="522"/>
    <cellStyle name="Euro 4 2" xfId="523"/>
    <cellStyle name="Euro 4 2 2" xfId="524"/>
    <cellStyle name="Euro 4 2 2 2" xfId="525"/>
    <cellStyle name="Euro 4 2 2 2 2" xfId="51593"/>
    <cellStyle name="Euro 4 2 2 2 3" xfId="48462"/>
    <cellStyle name="Euro 4 2 2 3" xfId="51592"/>
    <cellStyle name="Euro 4 2 2 4" xfId="48461"/>
    <cellStyle name="Euro 4 2 3" xfId="526"/>
    <cellStyle name="Euro 4 2 3 2" xfId="527"/>
    <cellStyle name="Euro 4 2 3 2 2" xfId="51595"/>
    <cellStyle name="Euro 4 2 3 2 3" xfId="48464"/>
    <cellStyle name="Euro 4 2 3 3" xfId="528"/>
    <cellStyle name="Euro 4 2 3 3 2" xfId="51596"/>
    <cellStyle name="Euro 4 2 3 3 3" xfId="48465"/>
    <cellStyle name="Euro 4 2 3 4" xfId="51594"/>
    <cellStyle name="Euro 4 2 3 5" xfId="48463"/>
    <cellStyle name="Euro 4 2 4" xfId="529"/>
    <cellStyle name="Euro 4 2 4 2" xfId="530"/>
    <cellStyle name="Euro 4 2 4 3" xfId="48466"/>
    <cellStyle name="Euro 4 2 5" xfId="8626"/>
    <cellStyle name="Euro 4 2 5 2" xfId="51597"/>
    <cellStyle name="Euro 4 2 5 3" xfId="48467"/>
    <cellStyle name="Euro 4 2 6" xfId="51591"/>
    <cellStyle name="Euro 4 2 7" xfId="48460"/>
    <cellStyle name="Euro 4 3" xfId="531"/>
    <cellStyle name="Euro 4 3 2" xfId="532"/>
    <cellStyle name="Euro 4 3 2 2" xfId="51599"/>
    <cellStyle name="Euro 4 3 2 3" xfId="48469"/>
    <cellStyle name="Euro 4 3 3" xfId="51598"/>
    <cellStyle name="Euro 4 3 4" xfId="48468"/>
    <cellStyle name="Euro 4 4" xfId="533"/>
    <cellStyle name="Euro 4 4 2" xfId="51600"/>
    <cellStyle name="Euro 4 4 3" xfId="48470"/>
    <cellStyle name="Euro 4 5" xfId="8627"/>
    <cellStyle name="Euro 4 5 2" xfId="51601"/>
    <cellStyle name="Euro 4 5 3" xfId="48471"/>
    <cellStyle name="Euro 4 6" xfId="51590"/>
    <cellStyle name="Euro 4 7" xfId="48459"/>
    <cellStyle name="Euro 5" xfId="534"/>
    <cellStyle name="Euro 5 2" xfId="535"/>
    <cellStyle name="Euro 5 2 2" xfId="536"/>
    <cellStyle name="Euro 5 2 2 2" xfId="51604"/>
    <cellStyle name="Euro 5 2 2 3" xfId="48474"/>
    <cellStyle name="Euro 5 2 3" xfId="51603"/>
    <cellStyle name="Euro 5 2 4" xfId="48473"/>
    <cellStyle name="Euro 5 3" xfId="537"/>
    <cellStyle name="Euro 5 3 2" xfId="538"/>
    <cellStyle name="Euro 5 3 2 2" xfId="51606"/>
    <cellStyle name="Euro 5 3 2 3" xfId="48476"/>
    <cellStyle name="Euro 5 3 3" xfId="539"/>
    <cellStyle name="Euro 5 3 3 2" xfId="51607"/>
    <cellStyle name="Euro 5 3 3 3" xfId="48477"/>
    <cellStyle name="Euro 5 3 4" xfId="51605"/>
    <cellStyle name="Euro 5 3 5" xfId="48475"/>
    <cellStyle name="Euro 5 4" xfId="540"/>
    <cellStyle name="Euro 5 4 2" xfId="541"/>
    <cellStyle name="Euro 5 4 2 2" xfId="51609"/>
    <cellStyle name="Euro 5 4 2 3" xfId="48479"/>
    <cellStyle name="Euro 5 4 3" xfId="51608"/>
    <cellStyle name="Euro 5 4 4" xfId="48478"/>
    <cellStyle name="Euro 5 5" xfId="8628"/>
    <cellStyle name="Euro 5 5 2" xfId="51610"/>
    <cellStyle name="Euro 5 5 3" xfId="48480"/>
    <cellStyle name="Euro 5 6" xfId="51602"/>
    <cellStyle name="Euro 5 7" xfId="48472"/>
    <cellStyle name="Euro 6" xfId="542"/>
    <cellStyle name="Euro 6 2" xfId="543"/>
    <cellStyle name="Euro 6 2 2" xfId="544"/>
    <cellStyle name="Euro 6 2 3" xfId="48482"/>
    <cellStyle name="Euro 6 3" xfId="545"/>
    <cellStyle name="Euro 6 3 2" xfId="51612"/>
    <cellStyle name="Euro 6 3 3" xfId="48483"/>
    <cellStyle name="Euro 6 4" xfId="51611"/>
    <cellStyle name="Euro 6 5" xfId="48481"/>
    <cellStyle name="Euro 7" xfId="546"/>
    <cellStyle name="Euro 7 2" xfId="547"/>
    <cellStyle name="Euro 7 3" xfId="548"/>
    <cellStyle name="Euro 7 4" xfId="549"/>
    <cellStyle name="Euro 7 5" xfId="18731"/>
    <cellStyle name="Euro 7 5 2" xfId="48484"/>
    <cellStyle name="Euro 8" xfId="550"/>
    <cellStyle name="Euro 8 2" xfId="51613"/>
    <cellStyle name="Euro 8 3" xfId="48485"/>
    <cellStyle name="Euro 9" xfId="551"/>
    <cellStyle name="Euro 9 2" xfId="51614"/>
    <cellStyle name="Euro 9 3" xfId="48486"/>
    <cellStyle name="Explanatory Text" xfId="18" builtinId="53" customBuiltin="1"/>
    <cellStyle name="Explanatory Text 10" xfId="7172"/>
    <cellStyle name="Explanatory Text 11" xfId="7173"/>
    <cellStyle name="Explanatory Text 12" xfId="7174"/>
    <cellStyle name="Explanatory Text 13" xfId="7175"/>
    <cellStyle name="Explanatory Text 2" xfId="93"/>
    <cellStyle name="Explanatory Text 2 10" xfId="7176"/>
    <cellStyle name="Explanatory Text 2 11" xfId="7177"/>
    <cellStyle name="Explanatory Text 2 12" xfId="7178"/>
    <cellStyle name="Explanatory Text 2 13" xfId="7179"/>
    <cellStyle name="Explanatory Text 2 14" xfId="7180"/>
    <cellStyle name="Explanatory Text 2 15" xfId="7181"/>
    <cellStyle name="Explanatory Text 2 16" xfId="7182"/>
    <cellStyle name="Explanatory Text 2 17" xfId="56767"/>
    <cellStyle name="Explanatory Text 2 2" xfId="7183"/>
    <cellStyle name="Explanatory Text 2 2 2" xfId="7184"/>
    <cellStyle name="Explanatory Text 2 2 3" xfId="7185"/>
    <cellStyle name="Explanatory Text 2 2 4" xfId="7186"/>
    <cellStyle name="Explanatory Text 2 2 5" xfId="7187"/>
    <cellStyle name="Explanatory Text 2 3" xfId="7188"/>
    <cellStyle name="Explanatory Text 2 4" xfId="7189"/>
    <cellStyle name="Explanatory Text 2 5" xfId="7190"/>
    <cellStyle name="Explanatory Text 2 6" xfId="7191"/>
    <cellStyle name="Explanatory Text 2 7" xfId="7192"/>
    <cellStyle name="Explanatory Text 2 8" xfId="7193"/>
    <cellStyle name="Explanatory Text 2 9" xfId="7194"/>
    <cellStyle name="Explanatory Text 3" xfId="7195"/>
    <cellStyle name="Explanatory Text 3 10" xfId="7196"/>
    <cellStyle name="Explanatory Text 3 2" xfId="7197"/>
    <cellStyle name="Explanatory Text 3 2 2" xfId="7198"/>
    <cellStyle name="Explanatory Text 3 2 3" xfId="7199"/>
    <cellStyle name="Explanatory Text 3 2 4" xfId="7200"/>
    <cellStyle name="Explanatory Text 3 2 5" xfId="7201"/>
    <cellStyle name="Explanatory Text 3 3" xfId="7202"/>
    <cellStyle name="Explanatory Text 3 4" xfId="7203"/>
    <cellStyle name="Explanatory Text 3 5" xfId="7204"/>
    <cellStyle name="Explanatory Text 3 6" xfId="7205"/>
    <cellStyle name="Explanatory Text 3 7" xfId="7206"/>
    <cellStyle name="Explanatory Text 3 8" xfId="7207"/>
    <cellStyle name="Explanatory Text 3 9" xfId="7208"/>
    <cellStyle name="Explanatory Text 4" xfId="7209"/>
    <cellStyle name="Explanatory Text 4 2" xfId="7210"/>
    <cellStyle name="Explanatory Text 4 3" xfId="7211"/>
    <cellStyle name="Explanatory Text 4 4" xfId="7212"/>
    <cellStyle name="Explanatory Text 4 5" xfId="7213"/>
    <cellStyle name="Explanatory Text 4 6" xfId="7214"/>
    <cellStyle name="Explanatory Text 4 7" xfId="7215"/>
    <cellStyle name="Explanatory Text 5" xfId="7216"/>
    <cellStyle name="Explanatory Text 5 2" xfId="7217"/>
    <cellStyle name="Explanatory Text 6" xfId="7218"/>
    <cellStyle name="Explanatory Text 7" xfId="7219"/>
    <cellStyle name="Explanatory Text 8" xfId="7220"/>
    <cellStyle name="Explanatory Text 9" xfId="7221"/>
    <cellStyle name="Fixed" xfId="56808"/>
    <cellStyle name="Float" xfId="94"/>
    <cellStyle name="Float 10" xfId="553"/>
    <cellStyle name="Float 10 2" xfId="51615"/>
    <cellStyle name="Float 10 3" xfId="48487"/>
    <cellStyle name="Float 11" xfId="554"/>
    <cellStyle name="Float 11 2" xfId="51616"/>
    <cellStyle name="Float 11 3" xfId="48488"/>
    <cellStyle name="Float 12" xfId="555"/>
    <cellStyle name="Float 12 2" xfId="51617"/>
    <cellStyle name="Float 12 3" xfId="48489"/>
    <cellStyle name="Float 13" xfId="552"/>
    <cellStyle name="Float 13 2" xfId="51521"/>
    <cellStyle name="Float 14" xfId="48384"/>
    <cellStyle name="Float 2" xfId="95"/>
    <cellStyle name="Float 2 2" xfId="556"/>
    <cellStyle name="Float 2 2 2" xfId="557"/>
    <cellStyle name="Float 2 2 2 2" xfId="558"/>
    <cellStyle name="Float 2 2 3" xfId="48491"/>
    <cellStyle name="Float 2 3" xfId="559"/>
    <cellStyle name="Float 2 3 2" xfId="560"/>
    <cellStyle name="Float 2 4" xfId="48490"/>
    <cellStyle name="Float 3" xfId="561"/>
    <cellStyle name="Float 3 2" xfId="562"/>
    <cellStyle name="Float 3 2 2" xfId="563"/>
    <cellStyle name="Float 3 2 2 2" xfId="564"/>
    <cellStyle name="Float 3 2 2 3" xfId="48494"/>
    <cellStyle name="Float 3 2 3" xfId="8629"/>
    <cellStyle name="Float 3 2 3 2" xfId="51620"/>
    <cellStyle name="Float 3 2 3 3" xfId="48495"/>
    <cellStyle name="Float 3 2 4" xfId="51619"/>
    <cellStyle name="Float 3 2 5" xfId="48493"/>
    <cellStyle name="Float 3 3" xfId="565"/>
    <cellStyle name="Float 3 3 2" xfId="566"/>
    <cellStyle name="Float 3 3 2 2" xfId="567"/>
    <cellStyle name="Float 3 3 2 2 2" xfId="51623"/>
    <cellStyle name="Float 3 3 2 2 3" xfId="48498"/>
    <cellStyle name="Float 3 3 2 3" xfId="51622"/>
    <cellStyle name="Float 3 3 2 4" xfId="48497"/>
    <cellStyle name="Float 3 3 3" xfId="568"/>
    <cellStyle name="Float 3 3 3 2" xfId="569"/>
    <cellStyle name="Float 3 3 3 2 2" xfId="51625"/>
    <cellStyle name="Float 3 3 3 2 3" xfId="48500"/>
    <cellStyle name="Float 3 3 3 3" xfId="570"/>
    <cellStyle name="Float 3 3 3 3 2" xfId="51626"/>
    <cellStyle name="Float 3 3 3 3 3" xfId="48501"/>
    <cellStyle name="Float 3 3 3 4" xfId="51624"/>
    <cellStyle name="Float 3 3 3 5" xfId="48499"/>
    <cellStyle name="Float 3 3 4" xfId="571"/>
    <cellStyle name="Float 3 3 4 2" xfId="572"/>
    <cellStyle name="Float 3 3 4 2 2" xfId="51628"/>
    <cellStyle name="Float 3 3 4 2 3" xfId="48503"/>
    <cellStyle name="Float 3 3 4 3" xfId="51627"/>
    <cellStyle name="Float 3 3 4 4" xfId="48502"/>
    <cellStyle name="Float 3 3 5" xfId="8630"/>
    <cellStyle name="Float 3 3 5 2" xfId="51629"/>
    <cellStyle name="Float 3 3 5 3" xfId="48504"/>
    <cellStyle name="Float 3 3 6" xfId="51621"/>
    <cellStyle name="Float 3 3 7" xfId="48496"/>
    <cellStyle name="Float 3 4" xfId="573"/>
    <cellStyle name="Float 3 4 2" xfId="574"/>
    <cellStyle name="Float 3 4 3" xfId="575"/>
    <cellStyle name="Float 3 4 4" xfId="48505"/>
    <cellStyle name="Float 3 5" xfId="8631"/>
    <cellStyle name="Float 3 5 2" xfId="51630"/>
    <cellStyle name="Float 3 5 3" xfId="48506"/>
    <cellStyle name="Float 3 6" xfId="51618"/>
    <cellStyle name="Float 3 7" xfId="54400"/>
    <cellStyle name="Float 3 7 2" xfId="55211"/>
    <cellStyle name="Float 3 8" xfId="48492"/>
    <cellStyle name="Float 4" xfId="576"/>
    <cellStyle name="Float 4 2" xfId="577"/>
    <cellStyle name="Float 4 2 2" xfId="578"/>
    <cellStyle name="Float 4 2 2 2" xfId="579"/>
    <cellStyle name="Float 4 2 2 2 2" xfId="51634"/>
    <cellStyle name="Float 4 2 2 2 3" xfId="48510"/>
    <cellStyle name="Float 4 2 2 3" xfId="51633"/>
    <cellStyle name="Float 4 2 2 4" xfId="48509"/>
    <cellStyle name="Float 4 2 3" xfId="580"/>
    <cellStyle name="Float 4 2 3 2" xfId="581"/>
    <cellStyle name="Float 4 2 3 2 2" xfId="51636"/>
    <cellStyle name="Float 4 2 3 2 3" xfId="48512"/>
    <cellStyle name="Float 4 2 3 3" xfId="582"/>
    <cellStyle name="Float 4 2 3 3 2" xfId="51637"/>
    <cellStyle name="Float 4 2 3 3 3" xfId="48513"/>
    <cellStyle name="Float 4 2 3 4" xfId="51635"/>
    <cellStyle name="Float 4 2 3 5" xfId="48511"/>
    <cellStyle name="Float 4 2 4" xfId="583"/>
    <cellStyle name="Float 4 2 4 2" xfId="584"/>
    <cellStyle name="Float 4 2 4 2 2" xfId="51639"/>
    <cellStyle name="Float 4 2 4 2 3" xfId="48515"/>
    <cellStyle name="Float 4 2 4 3" xfId="51638"/>
    <cellStyle name="Float 4 2 4 4" xfId="48514"/>
    <cellStyle name="Float 4 2 5" xfId="8632"/>
    <cellStyle name="Float 4 2 5 2" xfId="51640"/>
    <cellStyle name="Float 4 2 5 3" xfId="48516"/>
    <cellStyle name="Float 4 2 6" xfId="51632"/>
    <cellStyle name="Float 4 2 7" xfId="48508"/>
    <cellStyle name="Float 4 3" xfId="585"/>
    <cellStyle name="Float 4 3 2" xfId="586"/>
    <cellStyle name="Float 4 3 2 2" xfId="587"/>
    <cellStyle name="Float 4 3 2 3" xfId="48518"/>
    <cellStyle name="Float 4 3 3" xfId="51641"/>
    <cellStyle name="Float 4 3 4" xfId="48517"/>
    <cellStyle name="Float 4 4" xfId="588"/>
    <cellStyle name="Float 4 4 2" xfId="589"/>
    <cellStyle name="Float 4 4 3" xfId="48519"/>
    <cellStyle name="Float 4 5" xfId="8633"/>
    <cellStyle name="Float 4 5 2" xfId="51642"/>
    <cellStyle name="Float 4 5 3" xfId="48520"/>
    <cellStyle name="Float 4 6" xfId="51631"/>
    <cellStyle name="Float 4 7" xfId="55120"/>
    <cellStyle name="Float 4 7 2" xfId="55902"/>
    <cellStyle name="Float 4 8" xfId="48507"/>
    <cellStyle name="Float 5" xfId="590"/>
    <cellStyle name="Float 5 2" xfId="591"/>
    <cellStyle name="Float 5 2 2" xfId="592"/>
    <cellStyle name="Float 5 2 2 2" xfId="593"/>
    <cellStyle name="Float 5 2 2 2 2" xfId="51646"/>
    <cellStyle name="Float 5 2 2 2 3" xfId="48524"/>
    <cellStyle name="Float 5 2 2 3" xfId="51645"/>
    <cellStyle name="Float 5 2 2 4" xfId="48523"/>
    <cellStyle name="Float 5 2 3" xfId="594"/>
    <cellStyle name="Float 5 2 3 2" xfId="595"/>
    <cellStyle name="Float 5 2 3 2 2" xfId="51648"/>
    <cellStyle name="Float 5 2 3 2 3" xfId="48526"/>
    <cellStyle name="Float 5 2 3 3" xfId="596"/>
    <cellStyle name="Float 5 2 3 3 2" xfId="51649"/>
    <cellStyle name="Float 5 2 3 3 3" xfId="48527"/>
    <cellStyle name="Float 5 2 3 4" xfId="51647"/>
    <cellStyle name="Float 5 2 3 5" xfId="48525"/>
    <cellStyle name="Float 5 2 4" xfId="597"/>
    <cellStyle name="Float 5 2 4 2" xfId="598"/>
    <cellStyle name="Float 5 2 4 3" xfId="48528"/>
    <cellStyle name="Float 5 2 5" xfId="8634"/>
    <cellStyle name="Float 5 2 5 2" xfId="51650"/>
    <cellStyle name="Float 5 2 5 3" xfId="48529"/>
    <cellStyle name="Float 5 2 6" xfId="51644"/>
    <cellStyle name="Float 5 2 7" xfId="48522"/>
    <cellStyle name="Float 5 3" xfId="599"/>
    <cellStyle name="Float 5 3 2" xfId="600"/>
    <cellStyle name="Float 5 3 2 2" xfId="51652"/>
    <cellStyle name="Float 5 3 2 3" xfId="48531"/>
    <cellStyle name="Float 5 3 3" xfId="51651"/>
    <cellStyle name="Float 5 3 4" xfId="48530"/>
    <cellStyle name="Float 5 4" xfId="601"/>
    <cellStyle name="Float 5 4 2" xfId="51653"/>
    <cellStyle name="Float 5 4 3" xfId="48532"/>
    <cellStyle name="Float 5 5" xfId="8635"/>
    <cellStyle name="Float 5 5 2" xfId="51654"/>
    <cellStyle name="Float 5 5 3" xfId="48533"/>
    <cellStyle name="Float 5 6" xfId="51643"/>
    <cellStyle name="Float 5 7" xfId="48521"/>
    <cellStyle name="Float 6" xfId="602"/>
    <cellStyle name="Float 6 2" xfId="603"/>
    <cellStyle name="Float 6 2 2" xfId="8636"/>
    <cellStyle name="Float 6 2 2 2" xfId="51657"/>
    <cellStyle name="Float 6 2 2 3" xfId="48536"/>
    <cellStyle name="Float 6 2 3" xfId="51656"/>
    <cellStyle name="Float 6 2 4" xfId="48535"/>
    <cellStyle name="Float 6 3" xfId="604"/>
    <cellStyle name="Float 6 3 2" xfId="605"/>
    <cellStyle name="Float 6 3 2 2" xfId="51659"/>
    <cellStyle name="Float 6 3 2 3" xfId="48538"/>
    <cellStyle name="Float 6 3 3" xfId="606"/>
    <cellStyle name="Float 6 3 3 2" xfId="51660"/>
    <cellStyle name="Float 6 3 3 3" xfId="48539"/>
    <cellStyle name="Float 6 3 4" xfId="51658"/>
    <cellStyle name="Float 6 3 5" xfId="48537"/>
    <cellStyle name="Float 6 4" xfId="607"/>
    <cellStyle name="Float 6 4 2" xfId="608"/>
    <cellStyle name="Float 6 4 2 2" xfId="51662"/>
    <cellStyle name="Float 6 4 2 3" xfId="48541"/>
    <cellStyle name="Float 6 4 3" xfId="51661"/>
    <cellStyle name="Float 6 4 4" xfId="48540"/>
    <cellStyle name="Float 6 5" xfId="609"/>
    <cellStyle name="Float 6 5 2" xfId="51663"/>
    <cellStyle name="Float 6 5 3" xfId="48542"/>
    <cellStyle name="Float 6 6" xfId="51655"/>
    <cellStyle name="Float 6 7" xfId="48534"/>
    <cellStyle name="Float 7" xfId="610"/>
    <cellStyle name="Float 7 2" xfId="611"/>
    <cellStyle name="Float 7 2 2" xfId="51664"/>
    <cellStyle name="Float 7 2 3" xfId="48544"/>
    <cellStyle name="Float 7 3" xfId="612"/>
    <cellStyle name="Float 7 3 2" xfId="51665"/>
    <cellStyle name="Float 7 3 3" xfId="48545"/>
    <cellStyle name="Float 7 4" xfId="613"/>
    <cellStyle name="Float 7 5" xfId="48543"/>
    <cellStyle name="Float 8" xfId="614"/>
    <cellStyle name="Float 8 2" xfId="615"/>
    <cellStyle name="Float 8 3" xfId="616"/>
    <cellStyle name="Float 8 4" xfId="48546"/>
    <cellStyle name="Float 9" xfId="617"/>
    <cellStyle name="Float 9 2" xfId="51666"/>
    <cellStyle name="Float 9 3" xfId="48547"/>
    <cellStyle name="Float_ADDON" xfId="618"/>
    <cellStyle name="Gilsans" xfId="7222"/>
    <cellStyle name="Gilsansl" xfId="7223"/>
    <cellStyle name="Good" xfId="10" builtinId="26" customBuiltin="1"/>
    <cellStyle name="Good 10" xfId="7224"/>
    <cellStyle name="Good 11" xfId="7225"/>
    <cellStyle name="Good 12" xfId="7226"/>
    <cellStyle name="Good 13" xfId="7227"/>
    <cellStyle name="Good 2" xfId="96"/>
    <cellStyle name="Good 2 10" xfId="7229"/>
    <cellStyle name="Good 2 11" xfId="7230"/>
    <cellStyle name="Good 2 12" xfId="7231"/>
    <cellStyle name="Good 2 13" xfId="7232"/>
    <cellStyle name="Good 2 14" xfId="7233"/>
    <cellStyle name="Good 2 15" xfId="7234"/>
    <cellStyle name="Good 2 16" xfId="7235"/>
    <cellStyle name="Good 2 17" xfId="7228"/>
    <cellStyle name="Good 2 18" xfId="56757"/>
    <cellStyle name="Good 2 2" xfId="7236"/>
    <cellStyle name="Good 2 2 2" xfId="7237"/>
    <cellStyle name="Good 2 2 3" xfId="7238"/>
    <cellStyle name="Good 2 2 4" xfId="7239"/>
    <cellStyle name="Good 2 2 5" xfId="7240"/>
    <cellStyle name="Good 2 3" xfId="7241"/>
    <cellStyle name="Good 2 4" xfId="7242"/>
    <cellStyle name="Good 2 5" xfId="7243"/>
    <cellStyle name="Good 2 6" xfId="7244"/>
    <cellStyle name="Good 2 7" xfId="7245"/>
    <cellStyle name="Good 2 8" xfId="7246"/>
    <cellStyle name="Good 2 9" xfId="7247"/>
    <cellStyle name="Good 3" xfId="7248"/>
    <cellStyle name="Good 3 2" xfId="7249"/>
    <cellStyle name="Good 3 3" xfId="7250"/>
    <cellStyle name="Good 3 4" xfId="7251"/>
    <cellStyle name="Good 3 5" xfId="7252"/>
    <cellStyle name="Good 3 6" xfId="7253"/>
    <cellStyle name="Good 4" xfId="7254"/>
    <cellStyle name="Good 4 2" xfId="7255"/>
    <cellStyle name="Good 5" xfId="7256"/>
    <cellStyle name="Good 5 2" xfId="7257"/>
    <cellStyle name="Good 6" xfId="7258"/>
    <cellStyle name="Good 6 2" xfId="7259"/>
    <cellStyle name="Good 7" xfId="7260"/>
    <cellStyle name="Good 7 2" xfId="7261"/>
    <cellStyle name="Good 8" xfId="7262"/>
    <cellStyle name="Good 8 2" xfId="7263"/>
    <cellStyle name="Good 9" xfId="7264"/>
    <cellStyle name="Guesses" xfId="56809"/>
    <cellStyle name="Gut" xfId="619"/>
    <cellStyle name="Heading" xfId="56810"/>
    <cellStyle name="Heading 1" xfId="6" builtinId="16" customBuiltin="1"/>
    <cellStyle name="Heading 1 10" xfId="7265"/>
    <cellStyle name="Heading 1 11" xfId="7266"/>
    <cellStyle name="Heading 1 12" xfId="7267"/>
    <cellStyle name="Heading 1 13" xfId="7268"/>
    <cellStyle name="Heading 1 14" xfId="7269"/>
    <cellStyle name="Heading 1 15" xfId="7270"/>
    <cellStyle name="Heading 1 16" xfId="7271"/>
    <cellStyle name="Heading 1 17" xfId="7272"/>
    <cellStyle name="Heading 1 18" xfId="7273"/>
    <cellStyle name="Heading 1 19" xfId="7274"/>
    <cellStyle name="Heading 1 2" xfId="97"/>
    <cellStyle name="Heading 1 2 10" xfId="7276"/>
    <cellStyle name="Heading 1 2 11" xfId="7277"/>
    <cellStyle name="Heading 1 2 12" xfId="7278"/>
    <cellStyle name="Heading 1 2 13" xfId="7279"/>
    <cellStyle name="Heading 1 2 14" xfId="7280"/>
    <cellStyle name="Heading 1 2 15" xfId="7281"/>
    <cellStyle name="Heading 1 2 16" xfId="7282"/>
    <cellStyle name="Heading 1 2 17" xfId="7275"/>
    <cellStyle name="Heading 1 2 18" xfId="56753"/>
    <cellStyle name="Heading 1 2 2" xfId="7283"/>
    <cellStyle name="Heading 1 2 2 2" xfId="7284"/>
    <cellStyle name="Heading 1 2 2 3" xfId="7285"/>
    <cellStyle name="Heading 1 2 2 4" xfId="7286"/>
    <cellStyle name="Heading 1 2 2 5" xfId="7287"/>
    <cellStyle name="Heading 1 2 3" xfId="7288"/>
    <cellStyle name="Heading 1 2 4" xfId="7289"/>
    <cellStyle name="Heading 1 2 5" xfId="7290"/>
    <cellStyle name="Heading 1 2 6" xfId="7291"/>
    <cellStyle name="Heading 1 2 7" xfId="7292"/>
    <cellStyle name="Heading 1 2 8" xfId="7293"/>
    <cellStyle name="Heading 1 2 9" xfId="7294"/>
    <cellStyle name="Heading 1 20" xfId="7295"/>
    <cellStyle name="Heading 1 21" xfId="7296"/>
    <cellStyle name="Heading 1 22" xfId="7297"/>
    <cellStyle name="Heading 1 3" xfId="620"/>
    <cellStyle name="Heading 1 3 2" xfId="7299"/>
    <cellStyle name="Heading 1 3 3" xfId="7300"/>
    <cellStyle name="Heading 1 3 4" xfId="7301"/>
    <cellStyle name="Heading 1 3 5" xfId="7302"/>
    <cellStyle name="Heading 1 3 6" xfId="7303"/>
    <cellStyle name="Heading 1 3 7" xfId="7298"/>
    <cellStyle name="Heading 1 3 8" xfId="56811"/>
    <cellStyle name="Heading 1 4" xfId="7304"/>
    <cellStyle name="Heading 1 4 2" xfId="7305"/>
    <cellStyle name="Heading 1 5" xfId="7306"/>
    <cellStyle name="Heading 1 5 2" xfId="7307"/>
    <cellStyle name="Heading 1 6" xfId="7308"/>
    <cellStyle name="Heading 1 7" xfId="7309"/>
    <cellStyle name="Heading 1 8" xfId="7310"/>
    <cellStyle name="Heading 1 9" xfId="7311"/>
    <cellStyle name="Heading 2" xfId="7" builtinId="17" customBuiltin="1"/>
    <cellStyle name="Heading 2 10" xfId="7312"/>
    <cellStyle name="Heading 2 11" xfId="7313"/>
    <cellStyle name="Heading 2 12" xfId="7314"/>
    <cellStyle name="Heading 2 13" xfId="7315"/>
    <cellStyle name="Heading 2 14" xfId="7316"/>
    <cellStyle name="Heading 2 15" xfId="7317"/>
    <cellStyle name="Heading 2 16" xfId="7318"/>
    <cellStyle name="Heading 2 17" xfId="7319"/>
    <cellStyle name="Heading 2 18" xfId="7320"/>
    <cellStyle name="Heading 2 19" xfId="7321"/>
    <cellStyle name="Heading 2 2" xfId="98"/>
    <cellStyle name="Heading 2 2 10" xfId="7323"/>
    <cellStyle name="Heading 2 2 11" xfId="7324"/>
    <cellStyle name="Heading 2 2 12" xfId="7325"/>
    <cellStyle name="Heading 2 2 13" xfId="7326"/>
    <cellStyle name="Heading 2 2 14" xfId="7327"/>
    <cellStyle name="Heading 2 2 15" xfId="7328"/>
    <cellStyle name="Heading 2 2 16" xfId="7329"/>
    <cellStyle name="Heading 2 2 17" xfId="7322"/>
    <cellStyle name="Heading 2 2 18" xfId="56754"/>
    <cellStyle name="Heading 2 2 2" xfId="7330"/>
    <cellStyle name="Heading 2 2 2 2" xfId="7331"/>
    <cellStyle name="Heading 2 2 2 3" xfId="7332"/>
    <cellStyle name="Heading 2 2 2 4" xfId="7333"/>
    <cellStyle name="Heading 2 2 2 5" xfId="7334"/>
    <cellStyle name="Heading 2 2 3" xfId="7335"/>
    <cellStyle name="Heading 2 2 4" xfId="7336"/>
    <cellStyle name="Heading 2 2 5" xfId="7337"/>
    <cellStyle name="Heading 2 2 6" xfId="7338"/>
    <cellStyle name="Heading 2 2 7" xfId="7339"/>
    <cellStyle name="Heading 2 2 8" xfId="7340"/>
    <cellStyle name="Heading 2 2 9" xfId="7341"/>
    <cellStyle name="Heading 2 20" xfId="7342"/>
    <cellStyle name="Heading 2 21" xfId="7343"/>
    <cellStyle name="Heading 2 22" xfId="7344"/>
    <cellStyle name="Heading 2 3" xfId="621"/>
    <cellStyle name="Heading 2 3 2" xfId="7346"/>
    <cellStyle name="Heading 2 3 3" xfId="7347"/>
    <cellStyle name="Heading 2 3 4" xfId="7348"/>
    <cellStyle name="Heading 2 3 5" xfId="7349"/>
    <cellStyle name="Heading 2 3 6" xfId="7350"/>
    <cellStyle name="Heading 2 3 7" xfId="7345"/>
    <cellStyle name="Heading 2 3 8" xfId="56812"/>
    <cellStyle name="Heading 2 4" xfId="7351"/>
    <cellStyle name="Heading 2 4 2" xfId="7352"/>
    <cellStyle name="Heading 2 5" xfId="7353"/>
    <cellStyle name="Heading 2 5 2" xfId="7354"/>
    <cellStyle name="Heading 2 6" xfId="7355"/>
    <cellStyle name="Heading 2 6 2" xfId="7356"/>
    <cellStyle name="Heading 2 7" xfId="7357"/>
    <cellStyle name="Heading 2 7 2" xfId="7358"/>
    <cellStyle name="Heading 2 8" xfId="7359"/>
    <cellStyle name="Heading 2 8 2" xfId="7360"/>
    <cellStyle name="Heading 2 9" xfId="7361"/>
    <cellStyle name="Heading 3" xfId="8" builtinId="18" customBuiltin="1"/>
    <cellStyle name="Heading 3 10" xfId="7362"/>
    <cellStyle name="Heading 3 11" xfId="7363"/>
    <cellStyle name="Heading 3 12" xfId="7364"/>
    <cellStyle name="Heading 3 13" xfId="7365"/>
    <cellStyle name="Heading 3 14" xfId="7366"/>
    <cellStyle name="Heading 3 15" xfId="7367"/>
    <cellStyle name="Heading 3 16" xfId="7368"/>
    <cellStyle name="Heading 3 17" xfId="7369"/>
    <cellStyle name="Heading 3 18" xfId="7370"/>
    <cellStyle name="Heading 3 19" xfId="7371"/>
    <cellStyle name="Heading 3 2" xfId="99"/>
    <cellStyle name="Heading 3 2 10" xfId="7373"/>
    <cellStyle name="Heading 3 2 11" xfId="7374"/>
    <cellStyle name="Heading 3 2 12" xfId="7375"/>
    <cellStyle name="Heading 3 2 13" xfId="7376"/>
    <cellStyle name="Heading 3 2 14" xfId="7377"/>
    <cellStyle name="Heading 3 2 15" xfId="7378"/>
    <cellStyle name="Heading 3 2 16" xfId="7379"/>
    <cellStyle name="Heading 3 2 17" xfId="7372"/>
    <cellStyle name="Heading 3 2 18" xfId="56755"/>
    <cellStyle name="Heading 3 2 2" xfId="7380"/>
    <cellStyle name="Heading 3 2 2 2" xfId="7381"/>
    <cellStyle name="Heading 3 2 2 3" xfId="7382"/>
    <cellStyle name="Heading 3 2 2 4" xfId="7383"/>
    <cellStyle name="Heading 3 2 2 5" xfId="7384"/>
    <cellStyle name="Heading 3 2 3" xfId="7385"/>
    <cellStyle name="Heading 3 2 4" xfId="7386"/>
    <cellStyle name="Heading 3 2 5" xfId="7387"/>
    <cellStyle name="Heading 3 2 6" xfId="7388"/>
    <cellStyle name="Heading 3 2 7" xfId="7389"/>
    <cellStyle name="Heading 3 2 8" xfId="7390"/>
    <cellStyle name="Heading 3 2 9" xfId="7391"/>
    <cellStyle name="Heading 3 20" xfId="7392"/>
    <cellStyle name="Heading 3 21" xfId="7393"/>
    <cellStyle name="Heading 3 22" xfId="7394"/>
    <cellStyle name="Heading 3 3" xfId="622"/>
    <cellStyle name="Heading 3 3 2" xfId="7396"/>
    <cellStyle name="Heading 3 3 3" xfId="7397"/>
    <cellStyle name="Heading 3 3 4" xfId="7398"/>
    <cellStyle name="Heading 3 3 5" xfId="7399"/>
    <cellStyle name="Heading 3 3 6" xfId="7400"/>
    <cellStyle name="Heading 3 3 7" xfId="7395"/>
    <cellStyle name="Heading 3 4" xfId="7401"/>
    <cellStyle name="Heading 3 4 2" xfId="7402"/>
    <cellStyle name="Heading 3 5" xfId="7403"/>
    <cellStyle name="Heading 3 5 2" xfId="7404"/>
    <cellStyle name="Heading 3 6" xfId="7405"/>
    <cellStyle name="Heading 3 6 2" xfId="7406"/>
    <cellStyle name="Heading 3 7" xfId="7407"/>
    <cellStyle name="Heading 3 7 2" xfId="7408"/>
    <cellStyle name="Heading 3 8" xfId="7409"/>
    <cellStyle name="Heading 3 8 2" xfId="7410"/>
    <cellStyle name="Heading 3 9" xfId="7411"/>
    <cellStyle name="Heading 4" xfId="9" builtinId="19" customBuiltin="1"/>
    <cellStyle name="Heading 4 10" xfId="7412"/>
    <cellStyle name="Heading 4 11" xfId="7413"/>
    <cellStyle name="Heading 4 12" xfId="7414"/>
    <cellStyle name="Heading 4 13" xfId="7415"/>
    <cellStyle name="Heading 4 14" xfId="7416"/>
    <cellStyle name="Heading 4 15" xfId="7417"/>
    <cellStyle name="Heading 4 16" xfId="7418"/>
    <cellStyle name="Heading 4 17" xfId="7419"/>
    <cellStyle name="Heading 4 18" xfId="7420"/>
    <cellStyle name="Heading 4 19" xfId="7421"/>
    <cellStyle name="Heading 4 2" xfId="100"/>
    <cellStyle name="Heading 4 2 10" xfId="7423"/>
    <cellStyle name="Heading 4 2 11" xfId="7424"/>
    <cellStyle name="Heading 4 2 12" xfId="7425"/>
    <cellStyle name="Heading 4 2 13" xfId="7426"/>
    <cellStyle name="Heading 4 2 14" xfId="7427"/>
    <cellStyle name="Heading 4 2 15" xfId="7428"/>
    <cellStyle name="Heading 4 2 16" xfId="7429"/>
    <cellStyle name="Heading 4 2 17" xfId="7422"/>
    <cellStyle name="Heading 4 2 18" xfId="56756"/>
    <cellStyle name="Heading 4 2 2" xfId="7430"/>
    <cellStyle name="Heading 4 2 2 2" xfId="7431"/>
    <cellStyle name="Heading 4 2 2 3" xfId="7432"/>
    <cellStyle name="Heading 4 2 2 4" xfId="7433"/>
    <cellStyle name="Heading 4 2 2 5" xfId="7434"/>
    <cellStyle name="Heading 4 2 3" xfId="7435"/>
    <cellStyle name="Heading 4 2 4" xfId="7436"/>
    <cellStyle name="Heading 4 2 5" xfId="7437"/>
    <cellStyle name="Heading 4 2 6" xfId="7438"/>
    <cellStyle name="Heading 4 2 7" xfId="7439"/>
    <cellStyle name="Heading 4 2 8" xfId="7440"/>
    <cellStyle name="Heading 4 2 9" xfId="7441"/>
    <cellStyle name="Heading 4 20" xfId="7442"/>
    <cellStyle name="Heading 4 21" xfId="7443"/>
    <cellStyle name="Heading 4 22" xfId="7444"/>
    <cellStyle name="Heading 4 3" xfId="623"/>
    <cellStyle name="Heading 4 3 2" xfId="7446"/>
    <cellStyle name="Heading 4 3 3" xfId="7447"/>
    <cellStyle name="Heading 4 3 4" xfId="7448"/>
    <cellStyle name="Heading 4 3 5" xfId="7449"/>
    <cellStyle name="Heading 4 3 6" xfId="7450"/>
    <cellStyle name="Heading 4 3 7" xfId="7445"/>
    <cellStyle name="Heading 4 4" xfId="7451"/>
    <cellStyle name="Heading 4 4 2" xfId="7452"/>
    <cellStyle name="Heading 4 5" xfId="7453"/>
    <cellStyle name="Heading 4 5 2" xfId="7454"/>
    <cellStyle name="Heading 4 6" xfId="7455"/>
    <cellStyle name="Heading 4 7" xfId="7456"/>
    <cellStyle name="Heading 4 8" xfId="7457"/>
    <cellStyle name="Heading 4 9" xfId="7458"/>
    <cellStyle name="Hyperlink" xfId="3" builtinId="8"/>
    <cellStyle name="Hyperlink 2" xfId="101"/>
    <cellStyle name="Hyperlink 2 2" xfId="625"/>
    <cellStyle name="Hyperlink 2 2 2" xfId="626"/>
    <cellStyle name="Hyperlink 2 2 2 2" xfId="627"/>
    <cellStyle name="Hyperlink 2 2 3" xfId="53590"/>
    <cellStyle name="Hyperlink 2 2 4" xfId="7459"/>
    <cellStyle name="Hyperlink 2 3" xfId="628"/>
    <cellStyle name="Hyperlink 2 3 2" xfId="629"/>
    <cellStyle name="Hyperlink 2 3 3" xfId="53591"/>
    <cellStyle name="Hyperlink 2 3 4" xfId="7460"/>
    <cellStyle name="Hyperlink 2 4" xfId="624"/>
    <cellStyle name="Hyperlink 2 5" xfId="56821"/>
    <cellStyle name="Hyperlink 3" xfId="4776"/>
    <cellStyle name="Hyperlink 3 2" xfId="18723"/>
    <cellStyle name="Hyperlink 3 2 2" xfId="54401"/>
    <cellStyle name="Hyperlink 3 3" xfId="56813"/>
    <cellStyle name="Hyperlink 4" xfId="19469"/>
    <cellStyle name="Hyperlink 4 2" xfId="54402"/>
    <cellStyle name="iComma0" xfId="7461"/>
    <cellStyle name="iComma1" xfId="7462"/>
    <cellStyle name="iComma2" xfId="7463"/>
    <cellStyle name="iCurrency0" xfId="7464"/>
    <cellStyle name="iCurrency0 2" xfId="51295"/>
    <cellStyle name="iCurrency0 3" xfId="48151"/>
    <cellStyle name="iCurrency2" xfId="7465"/>
    <cellStyle name="iCurrency2 2" xfId="51296"/>
    <cellStyle name="iCurrency2 3" xfId="48152"/>
    <cellStyle name="iDateDM" xfId="7466"/>
    <cellStyle name="iDateDM 2" xfId="51297"/>
    <cellStyle name="iDateDM 3" xfId="48153"/>
    <cellStyle name="iDateDMY" xfId="7467"/>
    <cellStyle name="iDateDMY 2" xfId="51298"/>
    <cellStyle name="iDateDMY 3" xfId="48154"/>
    <cellStyle name="iDateMY" xfId="7468"/>
    <cellStyle name="iDateMY 2" xfId="51299"/>
    <cellStyle name="iDateMY 3" xfId="48155"/>
    <cellStyle name="iDateT24" xfId="7469"/>
    <cellStyle name="iDateT24 2" xfId="51300"/>
    <cellStyle name="iDateT24 3" xfId="48156"/>
    <cellStyle name="Input" xfId="13" builtinId="20" customBuiltin="1"/>
    <cellStyle name="Input 10" xfId="7470"/>
    <cellStyle name="Input 10 2" xfId="18787"/>
    <cellStyle name="Input 11" xfId="7471"/>
    <cellStyle name="Input 11 2" xfId="18388"/>
    <cellStyle name="Input 12" xfId="7472"/>
    <cellStyle name="Input 13" xfId="7473"/>
    <cellStyle name="Input 14" xfId="7474"/>
    <cellStyle name="Input 15" xfId="7475"/>
    <cellStyle name="Input 16" xfId="7476"/>
    <cellStyle name="Input 17" xfId="7477"/>
    <cellStyle name="Input 18" xfId="7478"/>
    <cellStyle name="Input 19" xfId="7479"/>
    <cellStyle name="Input 2" xfId="102"/>
    <cellStyle name="Input 2 10" xfId="7481"/>
    <cellStyle name="Input 2 11" xfId="7482"/>
    <cellStyle name="Input 2 12" xfId="7483"/>
    <cellStyle name="Input 2 13" xfId="7484"/>
    <cellStyle name="Input 2 14" xfId="7485"/>
    <cellStyle name="Input 2 15" xfId="7486"/>
    <cellStyle name="Input 2 16" xfId="7487"/>
    <cellStyle name="Input 2 17" xfId="7488"/>
    <cellStyle name="Input 2 18" xfId="7489"/>
    <cellStyle name="Input 2 19" xfId="7480"/>
    <cellStyle name="Input 2 2" xfId="7490"/>
    <cellStyle name="Input 2 2 2" xfId="7491"/>
    <cellStyle name="Input 2 2 3" xfId="7492"/>
    <cellStyle name="Input 2 2 4" xfId="7493"/>
    <cellStyle name="Input 2 2 5" xfId="7494"/>
    <cellStyle name="Input 2 20" xfId="56760"/>
    <cellStyle name="Input 2 3" xfId="7495"/>
    <cellStyle name="Input 2 4" xfId="7496"/>
    <cellStyle name="Input 2 5" xfId="7497"/>
    <cellStyle name="Input 2 6" xfId="7498"/>
    <cellStyle name="Input 2 7" xfId="7499"/>
    <cellStyle name="Input 2 8" xfId="7500"/>
    <cellStyle name="Input 2 9" xfId="7501"/>
    <cellStyle name="Input 20" xfId="7502"/>
    <cellStyle name="Input 21" xfId="7503"/>
    <cellStyle name="Input 22" xfId="7504"/>
    <cellStyle name="Input 23" xfId="7505"/>
    <cellStyle name="Input 24" xfId="7506"/>
    <cellStyle name="Input 25" xfId="7507"/>
    <cellStyle name="Input 3" xfId="630"/>
    <cellStyle name="Input 3 10" xfId="19178"/>
    <cellStyle name="Input 3 11" xfId="18628"/>
    <cellStyle name="Input 3 12" xfId="19117"/>
    <cellStyle name="Input 3 13" xfId="19389"/>
    <cellStyle name="Input 3 14" xfId="19285"/>
    <cellStyle name="Input 3 15" xfId="18578"/>
    <cellStyle name="Input 3 16" xfId="18577"/>
    <cellStyle name="Input 3 17" xfId="18904"/>
    <cellStyle name="Input 3 18" xfId="7508"/>
    <cellStyle name="Input 3 2" xfId="631"/>
    <cellStyle name="Input 3 2 10" xfId="19411"/>
    <cellStyle name="Input 3 2 11" xfId="19671"/>
    <cellStyle name="Input 3 2 12" xfId="19189"/>
    <cellStyle name="Input 3 2 13" xfId="18576"/>
    <cellStyle name="Input 3 2 14" xfId="18575"/>
    <cellStyle name="Input 3 2 15" xfId="19267"/>
    <cellStyle name="Input 3 2 16" xfId="7509"/>
    <cellStyle name="Input 3 2 2" xfId="632"/>
    <cellStyle name="Input 3 2 2 2" xfId="17967"/>
    <cellStyle name="Input 3 2 2 3" xfId="8637"/>
    <cellStyle name="Input 3 2 3" xfId="19401"/>
    <cellStyle name="Input 3 2 4" xfId="19574"/>
    <cellStyle name="Input 3 2 5" xfId="18888"/>
    <cellStyle name="Input 3 2 6" xfId="18314"/>
    <cellStyle name="Input 3 2 7" xfId="18829"/>
    <cellStyle name="Input 3 2 8" xfId="19099"/>
    <cellStyle name="Input 3 2 9" xfId="18989"/>
    <cellStyle name="Input 3 3" xfId="633"/>
    <cellStyle name="Input 3 3 10" xfId="19123"/>
    <cellStyle name="Input 3 3 11" xfId="19396"/>
    <cellStyle name="Input 3 3 12" xfId="18899"/>
    <cellStyle name="Input 3 3 13" xfId="18574"/>
    <cellStyle name="Input 3 3 14" xfId="18573"/>
    <cellStyle name="Input 3 3 15" xfId="18975"/>
    <cellStyle name="Input 3 3 16" xfId="7510"/>
    <cellStyle name="Input 3 3 2" xfId="17966"/>
    <cellStyle name="Input 3 3 3" xfId="19112"/>
    <cellStyle name="Input 3 3 4" xfId="19300"/>
    <cellStyle name="Input 3 3 5" xfId="19557"/>
    <cellStyle name="Input 3 3 6" xfId="18627"/>
    <cellStyle name="Input 3 3 7" xfId="18626"/>
    <cellStyle name="Input 3 3 8" xfId="18625"/>
    <cellStyle name="Input 3 3 9" xfId="18624"/>
    <cellStyle name="Input 3 4" xfId="7511"/>
    <cellStyle name="Input 3 4 2" xfId="18623"/>
    <cellStyle name="Input 3 5" xfId="7512"/>
    <cellStyle name="Input 3 5 2" xfId="18622"/>
    <cellStyle name="Input 3 6" xfId="7513"/>
    <cellStyle name="Input 3 6 2" xfId="18621"/>
    <cellStyle name="Input 3 7" xfId="7514"/>
    <cellStyle name="Input 3 7 2" xfId="18620"/>
    <cellStyle name="Input 3 8" xfId="7515"/>
    <cellStyle name="Input 3 8 2" xfId="18619"/>
    <cellStyle name="Input 3 9" xfId="18618"/>
    <cellStyle name="Input 4" xfId="7516"/>
    <cellStyle name="Input 4 2" xfId="7517"/>
    <cellStyle name="Input 4 3" xfId="7518"/>
    <cellStyle name="Input 4 4" xfId="7519"/>
    <cellStyle name="Input 4 5" xfId="18037"/>
    <cellStyle name="Input 5" xfId="7520"/>
    <cellStyle name="Input 5 2" xfId="7521"/>
    <cellStyle name="Input 5 3" xfId="7522"/>
    <cellStyle name="Input 5 4" xfId="7523"/>
    <cellStyle name="Input 5 5" xfId="18811"/>
    <cellStyle name="Input 6" xfId="7524"/>
    <cellStyle name="Input 6 2" xfId="7525"/>
    <cellStyle name="Input 6 3" xfId="7526"/>
    <cellStyle name="Input 6 4" xfId="18700"/>
    <cellStyle name="Input 7" xfId="7527"/>
    <cellStyle name="Input 7 2" xfId="7528"/>
    <cellStyle name="Input 7 3" xfId="18687"/>
    <cellStyle name="Input 8" xfId="7529"/>
    <cellStyle name="Input 8 2" xfId="7530"/>
    <cellStyle name="Input 8 3" xfId="18832"/>
    <cellStyle name="Input 9" xfId="7531"/>
    <cellStyle name="Input 9 2" xfId="19104"/>
    <cellStyle name="Insatisfaisant" xfId="634"/>
    <cellStyle name="iPercent0" xfId="7532"/>
    <cellStyle name="iPercent0 2" xfId="51301"/>
    <cellStyle name="iPercent0 3" xfId="48157"/>
    <cellStyle name="iPercent1" xfId="7533"/>
    <cellStyle name="iPercent1 2" xfId="51302"/>
    <cellStyle name="iPercent1 3" xfId="48158"/>
    <cellStyle name="iTextB" xfId="7534"/>
    <cellStyle name="iTextCen" xfId="7535"/>
    <cellStyle name="iTextCen 2" xfId="51303"/>
    <cellStyle name="iTextCen 3" xfId="48159"/>
    <cellStyle name="iTextGen" xfId="7536"/>
    <cellStyle name="iTextGen 2" xfId="51304"/>
    <cellStyle name="iTextGen 3" xfId="48160"/>
    <cellStyle name="iTextGenProt" xfId="7537"/>
    <cellStyle name="iTextGenProt 2" xfId="51305"/>
    <cellStyle name="iTextGenProt 3" xfId="48161"/>
    <cellStyle name="iTextGenWrap" xfId="7538"/>
    <cellStyle name="iTextGenWrap 2" xfId="51306"/>
    <cellStyle name="iTextGenWrap 3" xfId="48162"/>
    <cellStyle name="iTextI" xfId="7539"/>
    <cellStyle name="iTextSm" xfId="7540"/>
    <cellStyle name="iTextSm 2" xfId="7541"/>
    <cellStyle name="iTextSm 3" xfId="7542"/>
    <cellStyle name="iTextSm_Sheet2" xfId="7543"/>
    <cellStyle name="iTextU" xfId="7544"/>
    <cellStyle name="Komma 5" xfId="103"/>
    <cellStyle name="Komma 5 2" xfId="635"/>
    <cellStyle name="Komma 5 2 2" xfId="636"/>
    <cellStyle name="Komma 5 2 2 2" xfId="637"/>
    <cellStyle name="Komma 5 2 3" xfId="16448"/>
    <cellStyle name="Komma 5 3" xfId="638"/>
    <cellStyle name="Komma 5 3 2" xfId="639"/>
    <cellStyle name="Komma 5 4" xfId="16447"/>
    <cellStyle name="Komma 5 4 2" xfId="18065"/>
    <cellStyle name="Komma 5 5" xfId="18064"/>
    <cellStyle name="Komma 5 6" xfId="18252"/>
    <cellStyle name="Komma 5 7" xfId="18050"/>
    <cellStyle name="Lien hypertexte 2" xfId="640"/>
    <cellStyle name="Lien hypertexte 2 2" xfId="641"/>
    <cellStyle name="Lien hypertexte 2 2 2" xfId="642"/>
    <cellStyle name="Lien hypertexte 2 2 2 2" xfId="643"/>
    <cellStyle name="Lien hypertexte 2 3" xfId="644"/>
    <cellStyle name="Lien hypertexte 2 3 2" xfId="645"/>
    <cellStyle name="Linked Cell" xfId="16" builtinId="24" customBuiltin="1"/>
    <cellStyle name="Linked Cell 10" xfId="7545"/>
    <cellStyle name="Linked Cell 11" xfId="7546"/>
    <cellStyle name="Linked Cell 12" xfId="7547"/>
    <cellStyle name="Linked Cell 13" xfId="7548"/>
    <cellStyle name="Linked Cell 2" xfId="104"/>
    <cellStyle name="Linked Cell 2 10" xfId="7550"/>
    <cellStyle name="Linked Cell 2 11" xfId="7551"/>
    <cellStyle name="Linked Cell 2 12" xfId="7552"/>
    <cellStyle name="Linked Cell 2 13" xfId="7553"/>
    <cellStyle name="Linked Cell 2 14" xfId="7554"/>
    <cellStyle name="Linked Cell 2 15" xfId="7555"/>
    <cellStyle name="Linked Cell 2 16" xfId="7556"/>
    <cellStyle name="Linked Cell 2 17" xfId="7549"/>
    <cellStyle name="Linked Cell 2 18" xfId="56763"/>
    <cellStyle name="Linked Cell 2 2" xfId="7557"/>
    <cellStyle name="Linked Cell 2 2 2" xfId="7558"/>
    <cellStyle name="Linked Cell 2 2 3" xfId="7559"/>
    <cellStyle name="Linked Cell 2 2 4" xfId="7560"/>
    <cellStyle name="Linked Cell 2 2 5" xfId="7561"/>
    <cellStyle name="Linked Cell 2 3" xfId="7562"/>
    <cellStyle name="Linked Cell 2 4" xfId="7563"/>
    <cellStyle name="Linked Cell 2 5" xfId="7564"/>
    <cellStyle name="Linked Cell 2 6" xfId="7565"/>
    <cellStyle name="Linked Cell 2 7" xfId="7566"/>
    <cellStyle name="Linked Cell 2 8" xfId="7567"/>
    <cellStyle name="Linked Cell 2 9" xfId="7568"/>
    <cellStyle name="Linked Cell 3" xfId="7569"/>
    <cellStyle name="Linked Cell 3 2" xfId="7570"/>
    <cellStyle name="Linked Cell 3 3" xfId="7571"/>
    <cellStyle name="Linked Cell 3 4" xfId="7572"/>
    <cellStyle name="Linked Cell 3 5" xfId="7573"/>
    <cellStyle name="Linked Cell 3 6" xfId="7574"/>
    <cellStyle name="Linked Cell 4" xfId="7575"/>
    <cellStyle name="Linked Cell 4 2" xfId="7576"/>
    <cellStyle name="Linked Cell 5" xfId="7577"/>
    <cellStyle name="Linked Cell 5 2" xfId="7578"/>
    <cellStyle name="Linked Cell 6" xfId="7579"/>
    <cellStyle name="Linked Cell 7" xfId="7580"/>
    <cellStyle name="Linked Cell 8" xfId="7581"/>
    <cellStyle name="Linked Cell 9" xfId="7582"/>
    <cellStyle name="Migliaia_tab emissioni" xfId="8638"/>
    <cellStyle name="N+(X)" xfId="56814"/>
    <cellStyle name="Neutral" xfId="12" builtinId="28" customBuiltin="1"/>
    <cellStyle name="Neutral 10" xfId="7583"/>
    <cellStyle name="Neutral 11" xfId="7584"/>
    <cellStyle name="Neutral 12" xfId="7585"/>
    <cellStyle name="Neutral 13" xfId="7586"/>
    <cellStyle name="Neutral 14" xfId="56744"/>
    <cellStyle name="Neutral 2" xfId="105"/>
    <cellStyle name="Neutral 2 10" xfId="7588"/>
    <cellStyle name="Neutral 2 11" xfId="7589"/>
    <cellStyle name="Neutral 2 12" xfId="7590"/>
    <cellStyle name="Neutral 2 13" xfId="7591"/>
    <cellStyle name="Neutral 2 14" xfId="7592"/>
    <cellStyle name="Neutral 2 15" xfId="7593"/>
    <cellStyle name="Neutral 2 16" xfId="7594"/>
    <cellStyle name="Neutral 2 17" xfId="7587"/>
    <cellStyle name="Neutral 2 18" xfId="56759"/>
    <cellStyle name="Neutral 2 2" xfId="7595"/>
    <cellStyle name="Neutral 2 2 2" xfId="7596"/>
    <cellStyle name="Neutral 2 2 3" xfId="7597"/>
    <cellStyle name="Neutral 2 2 4" xfId="7598"/>
    <cellStyle name="Neutral 2 2 5" xfId="7599"/>
    <cellStyle name="Neutral 2 3" xfId="7600"/>
    <cellStyle name="Neutral 2 4" xfId="7601"/>
    <cellStyle name="Neutral 2 5" xfId="7602"/>
    <cellStyle name="Neutral 2 6" xfId="7603"/>
    <cellStyle name="Neutral 2 7" xfId="7604"/>
    <cellStyle name="Neutral 2 8" xfId="7605"/>
    <cellStyle name="Neutral 2 9" xfId="7606"/>
    <cellStyle name="Neutral 3" xfId="646"/>
    <cellStyle name="Neutral 3 2" xfId="7608"/>
    <cellStyle name="Neutral 3 3" xfId="7609"/>
    <cellStyle name="Neutral 3 4" xfId="7610"/>
    <cellStyle name="Neutral 3 5" xfId="7611"/>
    <cellStyle name="Neutral 3 6" xfId="7612"/>
    <cellStyle name="Neutral 3 7" xfId="18617"/>
    <cellStyle name="Neutral 3 8" xfId="7607"/>
    <cellStyle name="Neutral 4" xfId="7613"/>
    <cellStyle name="Neutral 4 2" xfId="7614"/>
    <cellStyle name="Neutral 5" xfId="7615"/>
    <cellStyle name="Neutral 5 2" xfId="7616"/>
    <cellStyle name="Neutral 6" xfId="7617"/>
    <cellStyle name="Neutral 6 2" xfId="7618"/>
    <cellStyle name="Neutral 7" xfId="7619"/>
    <cellStyle name="Neutral 7 2" xfId="7620"/>
    <cellStyle name="Neutral 8" xfId="7621"/>
    <cellStyle name="Neutral 8 2" xfId="7622"/>
    <cellStyle name="Neutral 9" xfId="7623"/>
    <cellStyle name="Neutre" xfId="647"/>
    <cellStyle name="Nick's Standard" xfId="7624"/>
    <cellStyle name="Normal" xfId="0" builtinId="0"/>
    <cellStyle name="Normal 10" xfId="1"/>
    <cellStyle name="Normal 10 2" xfId="648"/>
    <cellStyle name="Normal 10 2 10" xfId="28659"/>
    <cellStyle name="Normal 10 2 11" xfId="46620"/>
    <cellStyle name="Normal 10 2 12" xfId="4817"/>
    <cellStyle name="Normal 10 2 2" xfId="649"/>
    <cellStyle name="Normal 10 2 2 2" xfId="650"/>
    <cellStyle name="Normal 10 2 2 2 2" xfId="23425"/>
    <cellStyle name="Normal 10 2 2 2 2 2" xfId="41303"/>
    <cellStyle name="Normal 10 2 2 2 3" xfId="32366"/>
    <cellStyle name="Normal 10 2 2 2 4" xfId="53593"/>
    <cellStyle name="Normal 10 2 2 2 5" xfId="12533"/>
    <cellStyle name="Normal 10 2 2 3" xfId="14752"/>
    <cellStyle name="Normal 10 2 2 3 2" xfId="25644"/>
    <cellStyle name="Normal 10 2 2 3 2 2" xfId="43522"/>
    <cellStyle name="Normal 10 2 2 3 3" xfId="34585"/>
    <cellStyle name="Normal 10 2 2 3 4" xfId="54378"/>
    <cellStyle name="Normal 10 2 2 4" xfId="17196"/>
    <cellStyle name="Normal 10 2 2 4 2" xfId="27863"/>
    <cellStyle name="Normal 10 2 2 4 2 2" xfId="45741"/>
    <cellStyle name="Normal 10 2 2 4 3" xfId="36804"/>
    <cellStyle name="Normal 10 2 2 4 4" xfId="55929"/>
    <cellStyle name="Normal 10 2 2 5" xfId="21206"/>
    <cellStyle name="Normal 10 2 2 5 2" xfId="39084"/>
    <cellStyle name="Normal 10 2 2 6" xfId="30147"/>
    <cellStyle name="Normal 10 2 2 7" xfId="50595"/>
    <cellStyle name="Normal 10 2 2 8" xfId="10105"/>
    <cellStyle name="Normal 10 2 3" xfId="9372"/>
    <cellStyle name="Normal 10 2 3 2" xfId="11800"/>
    <cellStyle name="Normal 10 2 3 2 2" xfId="22692"/>
    <cellStyle name="Normal 10 2 3 2 2 2" xfId="40570"/>
    <cellStyle name="Normal 10 2 3 2 3" xfId="31633"/>
    <cellStyle name="Normal 10 2 3 3" xfId="14019"/>
    <cellStyle name="Normal 10 2 3 3 2" xfId="24911"/>
    <cellStyle name="Normal 10 2 3 3 2 2" xfId="42789"/>
    <cellStyle name="Normal 10 2 3 3 3" xfId="33852"/>
    <cellStyle name="Normal 10 2 3 4" xfId="16463"/>
    <cellStyle name="Normal 10 2 3 4 2" xfId="27130"/>
    <cellStyle name="Normal 10 2 3 4 2 2" xfId="45008"/>
    <cellStyle name="Normal 10 2 3 4 3" xfId="36071"/>
    <cellStyle name="Normal 10 2 3 5" xfId="20473"/>
    <cellStyle name="Normal 10 2 3 5 2" xfId="38351"/>
    <cellStyle name="Normal 10 2 3 6" xfId="29414"/>
    <cellStyle name="Normal 10 2 3 7" xfId="53478"/>
    <cellStyle name="Normal 10 2 4" xfId="10850"/>
    <cellStyle name="Normal 10 2 4 2" xfId="21949"/>
    <cellStyle name="Normal 10 2 4 2 2" xfId="39827"/>
    <cellStyle name="Normal 10 2 4 3" xfId="30890"/>
    <cellStyle name="Normal 10 2 4 4" xfId="53592"/>
    <cellStyle name="Normal 10 2 5" xfId="13276"/>
    <cellStyle name="Normal 10 2 5 2" xfId="24168"/>
    <cellStyle name="Normal 10 2 5 2 2" xfId="42046"/>
    <cellStyle name="Normal 10 2 5 3" xfId="33109"/>
    <cellStyle name="Normal 10 2 5 4" xfId="47436"/>
    <cellStyle name="Normal 10 2 6" xfId="15497"/>
    <cellStyle name="Normal 10 2 6 2" xfId="26387"/>
    <cellStyle name="Normal 10 2 6 2 2" xfId="44265"/>
    <cellStyle name="Normal 10 2 6 3" xfId="35328"/>
    <cellStyle name="Normal 10 2 7" xfId="18572"/>
    <cellStyle name="Normal 10 2 8" xfId="19730"/>
    <cellStyle name="Normal 10 2 8 2" xfId="37608"/>
    <cellStyle name="Normal 10 2 9" xfId="28606"/>
    <cellStyle name="Normal 10 3" xfId="651"/>
    <cellStyle name="Normal 10 3 2" xfId="652"/>
    <cellStyle name="Normal 10 4" xfId="47388"/>
    <cellStyle name="Normal 11" xfId="107"/>
    <cellStyle name="Normal 11 10" xfId="654"/>
    <cellStyle name="Normal 11 10 2" xfId="4734"/>
    <cellStyle name="Normal 11 10 2 2" xfId="18571"/>
    <cellStyle name="Normal 11 10 2 2 2" xfId="37593"/>
    <cellStyle name="Normal 11 10 2 3" xfId="37594"/>
    <cellStyle name="Normal 11 10 2 4" xfId="56721"/>
    <cellStyle name="Normal 11 10 3" xfId="18570"/>
    <cellStyle name="Normal 11 10 3 2" xfId="18569"/>
    <cellStyle name="Normal 11 10 3 2 2" xfId="37591"/>
    <cellStyle name="Normal 11 10 3 3" xfId="37592"/>
    <cellStyle name="Normal 11 10 4" xfId="18568"/>
    <cellStyle name="Normal 11 10 4 2" xfId="18567"/>
    <cellStyle name="Normal 11 10 4 2 2" xfId="37589"/>
    <cellStyle name="Normal 11 10 4 3" xfId="37590"/>
    <cellStyle name="Normal 11 10 5" xfId="18566"/>
    <cellStyle name="Normal 11 10 5 2" xfId="18565"/>
    <cellStyle name="Normal 11 10 5 2 2" xfId="37587"/>
    <cellStyle name="Normal 11 10 5 3" xfId="37588"/>
    <cellStyle name="Normal 11 10 6" xfId="18564"/>
    <cellStyle name="Normal 11 10 6 2" xfId="37586"/>
    <cellStyle name="Normal 11 10 7" xfId="37545"/>
    <cellStyle name="Normal 11 10 8" xfId="53594"/>
    <cellStyle name="Normal 11 11" xfId="4773"/>
    <cellStyle name="Normal 11 2" xfId="655"/>
    <cellStyle name="Normal 11 2 10" xfId="20401"/>
    <cellStyle name="Normal 11 2 10 2" xfId="38279"/>
    <cellStyle name="Normal 11 2 11" xfId="29333"/>
    <cellStyle name="Normal 11 2 12" xfId="47294"/>
    <cellStyle name="Normal 11 2 13" xfId="7625"/>
    <cellStyle name="Normal 11 2 2" xfId="656"/>
    <cellStyle name="Normal 11 2 2 2" xfId="8639"/>
    <cellStyle name="Normal 11 2 2 2 2" xfId="51668"/>
    <cellStyle name="Normal 11 2 2 2 3" xfId="48549"/>
    <cellStyle name="Normal 11 2 2 3" xfId="51667"/>
    <cellStyle name="Normal 11 2 2 4" xfId="48548"/>
    <cellStyle name="Normal 11 2 3" xfId="657"/>
    <cellStyle name="Normal 11 2 3 2" xfId="8640"/>
    <cellStyle name="Normal 11 2 3 2 2" xfId="18563"/>
    <cellStyle name="Normal 11 2 3 2 2 2" xfId="37585"/>
    <cellStyle name="Normal 11 2 3 2 2 3" xfId="51670"/>
    <cellStyle name="Normal 11 2 3 2 3" xfId="48551"/>
    <cellStyle name="Normal 11 2 3 3" xfId="10834"/>
    <cellStyle name="Normal 11 2 3 3 2" xfId="13262"/>
    <cellStyle name="Normal 11 2 3 3 2 2" xfId="24154"/>
    <cellStyle name="Normal 11 2 3 3 2 2 2" xfId="42032"/>
    <cellStyle name="Normal 11 2 3 3 2 3" xfId="33095"/>
    <cellStyle name="Normal 11 2 3 3 2 4" xfId="56669"/>
    <cellStyle name="Normal 11 2 3 3 3" xfId="15481"/>
    <cellStyle name="Normal 11 2 3 3 3 2" xfId="26373"/>
    <cellStyle name="Normal 11 2 3 3 3 2 2" xfId="44251"/>
    <cellStyle name="Normal 11 2 3 3 3 3" xfId="35314"/>
    <cellStyle name="Normal 11 2 3 3 4" xfId="17925"/>
    <cellStyle name="Normal 11 2 3 3 4 2" xfId="28592"/>
    <cellStyle name="Normal 11 2 3 3 4 2 2" xfId="46470"/>
    <cellStyle name="Normal 11 2 3 3 4 3" xfId="37533"/>
    <cellStyle name="Normal 11 2 3 3 5" xfId="21935"/>
    <cellStyle name="Normal 11 2 3 3 5 2" xfId="39813"/>
    <cellStyle name="Normal 11 2 3 3 6" xfId="30876"/>
    <cellStyle name="Normal 11 2 3 3 7" xfId="51669"/>
    <cellStyle name="Normal 11 2 3 4" xfId="11786"/>
    <cellStyle name="Normal 11 2 3 4 2" xfId="22678"/>
    <cellStyle name="Normal 11 2 3 4 2 2" xfId="40556"/>
    <cellStyle name="Normal 11 2 3 4 3" xfId="31619"/>
    <cellStyle name="Normal 11 2 3 4 4" xfId="54495"/>
    <cellStyle name="Normal 11 2 3 5" xfId="14005"/>
    <cellStyle name="Normal 11 2 3 5 2" xfId="24897"/>
    <cellStyle name="Normal 11 2 3 5 2 2" xfId="42775"/>
    <cellStyle name="Normal 11 2 3 5 3" xfId="33838"/>
    <cellStyle name="Normal 11 2 3 5 4" xfId="48550"/>
    <cellStyle name="Normal 11 2 3 6" xfId="16449"/>
    <cellStyle name="Normal 11 2 3 6 2" xfId="27116"/>
    <cellStyle name="Normal 11 2 3 6 2 2" xfId="44994"/>
    <cellStyle name="Normal 11 2 3 6 3" xfId="36057"/>
    <cellStyle name="Normal 11 2 3 6 4" xfId="56722"/>
    <cellStyle name="Normal 11 2 3 7" xfId="20459"/>
    <cellStyle name="Normal 11 2 3 7 2" xfId="38337"/>
    <cellStyle name="Normal 11 2 3 8" xfId="29400"/>
    <cellStyle name="Normal 11 2 3 9" xfId="47361"/>
    <cellStyle name="Normal 11 2 4" xfId="8641"/>
    <cellStyle name="Normal 11 2 4 2" xfId="51671"/>
    <cellStyle name="Normal 11 2 4 3" xfId="48552"/>
    <cellStyle name="Normal 11 2 5" xfId="10776"/>
    <cellStyle name="Normal 11 2 5 2" xfId="13204"/>
    <cellStyle name="Normal 11 2 5 2 2" xfId="24096"/>
    <cellStyle name="Normal 11 2 5 2 2 2" xfId="41974"/>
    <cellStyle name="Normal 11 2 5 2 3" xfId="33037"/>
    <cellStyle name="Normal 11 2 5 2 4" xfId="56603"/>
    <cellStyle name="Normal 11 2 5 3" xfId="15423"/>
    <cellStyle name="Normal 11 2 5 3 2" xfId="26315"/>
    <cellStyle name="Normal 11 2 5 3 2 2" xfId="44193"/>
    <cellStyle name="Normal 11 2 5 3 3" xfId="35256"/>
    <cellStyle name="Normal 11 2 5 4" xfId="17867"/>
    <cellStyle name="Normal 11 2 5 4 2" xfId="28534"/>
    <cellStyle name="Normal 11 2 5 4 2 2" xfId="46412"/>
    <cellStyle name="Normal 11 2 5 4 3" xfId="37475"/>
    <cellStyle name="Normal 11 2 5 5" xfId="21877"/>
    <cellStyle name="Normal 11 2 5 5 2" xfId="39755"/>
    <cellStyle name="Normal 11 2 5 6" xfId="30818"/>
    <cellStyle name="Normal 11 2 5 7" xfId="51307"/>
    <cellStyle name="Normal 11 2 6" xfId="10043"/>
    <cellStyle name="Normal 11 2 6 2" xfId="12471"/>
    <cellStyle name="Normal 11 2 6 2 2" xfId="23363"/>
    <cellStyle name="Normal 11 2 6 2 2 2" xfId="41241"/>
    <cellStyle name="Normal 11 2 6 2 3" xfId="32304"/>
    <cellStyle name="Normal 11 2 6 3" xfId="14690"/>
    <cellStyle name="Normal 11 2 6 3 2" xfId="25582"/>
    <cellStyle name="Normal 11 2 6 3 2 2" xfId="43460"/>
    <cellStyle name="Normal 11 2 6 3 3" xfId="34523"/>
    <cellStyle name="Normal 11 2 6 4" xfId="17134"/>
    <cellStyle name="Normal 11 2 6 4 2" xfId="27801"/>
    <cellStyle name="Normal 11 2 6 4 2 2" xfId="45679"/>
    <cellStyle name="Normal 11 2 6 4 3" xfId="36742"/>
    <cellStyle name="Normal 11 2 6 5" xfId="21144"/>
    <cellStyle name="Normal 11 2 6 5 2" xfId="39022"/>
    <cellStyle name="Normal 11 2 6 6" xfId="30085"/>
    <cellStyle name="Normal 11 2 6 7" xfId="54314"/>
    <cellStyle name="Normal 11 2 7" xfId="11656"/>
    <cellStyle name="Normal 11 2 7 2" xfId="22620"/>
    <cellStyle name="Normal 11 2 7 2 2" xfId="40498"/>
    <cellStyle name="Normal 11 2 7 2 3" xfId="55127"/>
    <cellStyle name="Normal 11 2 7 3" xfId="31561"/>
    <cellStyle name="Normal 11 2 7 4" xfId="53474"/>
    <cellStyle name="Normal 11 2 8" xfId="13947"/>
    <cellStyle name="Normal 11 2 8 2" xfId="24839"/>
    <cellStyle name="Normal 11 2 8 2 2" xfId="42717"/>
    <cellStyle name="Normal 11 2 8 3" xfId="33780"/>
    <cellStyle name="Normal 11 2 8 4" xfId="48163"/>
    <cellStyle name="Normal 11 2 9" xfId="16310"/>
    <cellStyle name="Normal 11 2 9 2" xfId="27058"/>
    <cellStyle name="Normal 11 2 9 2 2" xfId="44936"/>
    <cellStyle name="Normal 11 2 9 3" xfId="35999"/>
    <cellStyle name="Normal 11 3" xfId="658"/>
    <cellStyle name="Normal 11 3 2" xfId="659"/>
    <cellStyle name="Normal 11 3 2 10" xfId="29401"/>
    <cellStyle name="Normal 11 3 2 11" xfId="47362"/>
    <cellStyle name="Normal 11 3 2 2" xfId="8642"/>
    <cellStyle name="Normal 11 3 2 2 2" xfId="10836"/>
    <cellStyle name="Normal 11 3 2 2 2 2" xfId="13264"/>
    <cellStyle name="Normal 11 3 2 2 2 2 2" xfId="24156"/>
    <cellStyle name="Normal 11 3 2 2 2 2 2 2" xfId="42034"/>
    <cellStyle name="Normal 11 3 2 2 2 2 3" xfId="33097"/>
    <cellStyle name="Normal 11 3 2 2 2 2 4" xfId="56671"/>
    <cellStyle name="Normal 11 3 2 2 2 3" xfId="15483"/>
    <cellStyle name="Normal 11 3 2 2 2 3 2" xfId="26375"/>
    <cellStyle name="Normal 11 3 2 2 2 3 2 2" xfId="44253"/>
    <cellStyle name="Normal 11 3 2 2 2 3 3" xfId="35316"/>
    <cellStyle name="Normal 11 3 2 2 2 4" xfId="17927"/>
    <cellStyle name="Normal 11 3 2 2 2 4 2" xfId="28594"/>
    <cellStyle name="Normal 11 3 2 2 2 4 2 2" xfId="46472"/>
    <cellStyle name="Normal 11 3 2 2 2 4 3" xfId="37535"/>
    <cellStyle name="Normal 11 3 2 2 2 5" xfId="21937"/>
    <cellStyle name="Normal 11 3 2 2 2 5 2" xfId="39815"/>
    <cellStyle name="Normal 11 3 2 2 2 6" xfId="30878"/>
    <cellStyle name="Normal 11 3 2 2 2 7" xfId="51674"/>
    <cellStyle name="Normal 11 3 2 2 3" xfId="11788"/>
    <cellStyle name="Normal 11 3 2 2 3 2" xfId="22680"/>
    <cellStyle name="Normal 11 3 2 2 3 2 2" xfId="40558"/>
    <cellStyle name="Normal 11 3 2 2 3 3" xfId="31621"/>
    <cellStyle name="Normal 11 3 2 2 3 4" xfId="54497"/>
    <cellStyle name="Normal 11 3 2 2 4" xfId="14007"/>
    <cellStyle name="Normal 11 3 2 2 4 2" xfId="24899"/>
    <cellStyle name="Normal 11 3 2 2 4 2 2" xfId="42777"/>
    <cellStyle name="Normal 11 3 2 2 4 3" xfId="33840"/>
    <cellStyle name="Normal 11 3 2 2 4 4" xfId="48555"/>
    <cellStyle name="Normal 11 3 2 2 5" xfId="16451"/>
    <cellStyle name="Normal 11 3 2 2 5 2" xfId="27118"/>
    <cellStyle name="Normal 11 3 2 2 5 2 2" xfId="44996"/>
    <cellStyle name="Normal 11 3 2 2 5 3" xfId="36059"/>
    <cellStyle name="Normal 11 3 2 2 6" xfId="20461"/>
    <cellStyle name="Normal 11 3 2 2 6 2" xfId="38339"/>
    <cellStyle name="Normal 11 3 2 2 7" xfId="29402"/>
    <cellStyle name="Normal 11 3 2 2 8" xfId="47363"/>
    <cellStyle name="Normal 11 3 2 3" xfId="10835"/>
    <cellStyle name="Normal 11 3 2 3 2" xfId="13263"/>
    <cellStyle name="Normal 11 3 2 3 2 2" xfId="24155"/>
    <cellStyle name="Normal 11 3 2 3 2 2 2" xfId="42033"/>
    <cellStyle name="Normal 11 3 2 3 2 3" xfId="33096"/>
    <cellStyle name="Normal 11 3 2 3 2 4" xfId="56670"/>
    <cellStyle name="Normal 11 3 2 3 3" xfId="15482"/>
    <cellStyle name="Normal 11 3 2 3 3 2" xfId="26374"/>
    <cellStyle name="Normal 11 3 2 3 3 2 2" xfId="44252"/>
    <cellStyle name="Normal 11 3 2 3 3 3" xfId="35315"/>
    <cellStyle name="Normal 11 3 2 3 4" xfId="17926"/>
    <cellStyle name="Normal 11 3 2 3 4 2" xfId="28593"/>
    <cellStyle name="Normal 11 3 2 3 4 2 2" xfId="46471"/>
    <cellStyle name="Normal 11 3 2 3 4 3" xfId="37534"/>
    <cellStyle name="Normal 11 3 2 3 5" xfId="21936"/>
    <cellStyle name="Normal 11 3 2 3 5 2" xfId="39814"/>
    <cellStyle name="Normal 11 3 2 3 6" xfId="30877"/>
    <cellStyle name="Normal 11 3 2 3 7" xfId="51673"/>
    <cellStyle name="Normal 11 3 2 4" xfId="11787"/>
    <cellStyle name="Normal 11 3 2 4 2" xfId="18562"/>
    <cellStyle name="Normal 11 3 2 4 2 2" xfId="37584"/>
    <cellStyle name="Normal 11 3 2 4 3" xfId="22679"/>
    <cellStyle name="Normal 11 3 2 4 3 2" xfId="40557"/>
    <cellStyle name="Normal 11 3 2 4 4" xfId="31620"/>
    <cellStyle name="Normal 11 3 2 4 5" xfId="54496"/>
    <cellStyle name="Normal 11 3 2 5" xfId="14006"/>
    <cellStyle name="Normal 11 3 2 5 2" xfId="18561"/>
    <cellStyle name="Normal 11 3 2 5 2 2" xfId="37583"/>
    <cellStyle name="Normal 11 3 2 5 3" xfId="24898"/>
    <cellStyle name="Normal 11 3 2 5 3 2" xfId="42776"/>
    <cellStyle name="Normal 11 3 2 5 4" xfId="33839"/>
    <cellStyle name="Normal 11 3 2 5 5" xfId="48554"/>
    <cellStyle name="Normal 11 3 2 6" xfId="16450"/>
    <cellStyle name="Normal 11 3 2 6 2" xfId="18560"/>
    <cellStyle name="Normal 11 3 2 6 2 2" xfId="37582"/>
    <cellStyle name="Normal 11 3 2 6 3" xfId="27117"/>
    <cellStyle name="Normal 11 3 2 6 3 2" xfId="44995"/>
    <cellStyle name="Normal 11 3 2 6 4" xfId="36058"/>
    <cellStyle name="Normal 11 3 2 6 5" xfId="56724"/>
    <cellStyle name="Normal 11 3 2 7" xfId="18559"/>
    <cellStyle name="Normal 11 3 2 7 2" xfId="37581"/>
    <cellStyle name="Normal 11 3 2 8" xfId="18313"/>
    <cellStyle name="Normal 11 3 2 8 2" xfId="37544"/>
    <cellStyle name="Normal 11 3 2 9" xfId="20460"/>
    <cellStyle name="Normal 11 3 2 9 2" xfId="38338"/>
    <cellStyle name="Normal 11 3 3" xfId="660"/>
    <cellStyle name="Normal 11 3 3 2" xfId="51675"/>
    <cellStyle name="Normal 11 3 3 3" xfId="48556"/>
    <cellStyle name="Normal 11 3 4" xfId="661"/>
    <cellStyle name="Normal 11 3 4 2" xfId="51676"/>
    <cellStyle name="Normal 11 3 4 3" xfId="48557"/>
    <cellStyle name="Normal 11 3 5" xfId="51672"/>
    <cellStyle name="Normal 11 3 5 2" xfId="53595"/>
    <cellStyle name="Normal 11 3 6" xfId="48553"/>
    <cellStyle name="Normal 11 3 7" xfId="56723"/>
    <cellStyle name="Normal 11 4" xfId="662"/>
    <cellStyle name="Normal 11 4 2" xfId="663"/>
    <cellStyle name="Normal 11 4 2 2" xfId="51678"/>
    <cellStyle name="Normal 11 4 2 3" xfId="48559"/>
    <cellStyle name="Normal 11 4 3" xfId="664"/>
    <cellStyle name="Normal 11 4 3 2" xfId="51679"/>
    <cellStyle name="Normal 11 4 3 3" xfId="48560"/>
    <cellStyle name="Normal 11 4 4" xfId="51677"/>
    <cellStyle name="Normal 11 4 5" xfId="48558"/>
    <cellStyle name="Normal 11 5" xfId="665"/>
    <cellStyle name="Normal 11 5 2" xfId="666"/>
    <cellStyle name="Normal 11 5 2 2" xfId="10837"/>
    <cellStyle name="Normal 11 5 2 2 2" xfId="13265"/>
    <cellStyle name="Normal 11 5 2 2 2 2" xfId="24157"/>
    <cellStyle name="Normal 11 5 2 2 2 2 2" xfId="42035"/>
    <cellStyle name="Normal 11 5 2 2 2 3" xfId="33098"/>
    <cellStyle name="Normal 11 5 2 2 2 4" xfId="56672"/>
    <cellStyle name="Normal 11 5 2 2 3" xfId="15484"/>
    <cellStyle name="Normal 11 5 2 2 3 2" xfId="26376"/>
    <cellStyle name="Normal 11 5 2 2 3 2 2" xfId="44254"/>
    <cellStyle name="Normal 11 5 2 2 3 3" xfId="35317"/>
    <cellStyle name="Normal 11 5 2 2 4" xfId="17928"/>
    <cellStyle name="Normal 11 5 2 2 4 2" xfId="28595"/>
    <cellStyle name="Normal 11 5 2 2 4 2 2" xfId="46473"/>
    <cellStyle name="Normal 11 5 2 2 4 3" xfId="37536"/>
    <cellStyle name="Normal 11 5 2 2 5" xfId="21938"/>
    <cellStyle name="Normal 11 5 2 2 5 2" xfId="39816"/>
    <cellStyle name="Normal 11 5 2 2 6" xfId="30879"/>
    <cellStyle name="Normal 11 5 2 2 7" xfId="51681"/>
    <cellStyle name="Normal 11 5 2 3" xfId="11789"/>
    <cellStyle name="Normal 11 5 2 3 2" xfId="18557"/>
    <cellStyle name="Normal 11 5 2 3 3" xfId="22681"/>
    <cellStyle name="Normal 11 5 2 3 3 2" xfId="40559"/>
    <cellStyle name="Normal 11 5 2 3 4" xfId="31622"/>
    <cellStyle name="Normal 11 5 2 3 5" xfId="54498"/>
    <cellStyle name="Normal 11 5 2 4" xfId="14008"/>
    <cellStyle name="Normal 11 5 2 4 2" xfId="24900"/>
    <cellStyle name="Normal 11 5 2 4 2 2" xfId="42778"/>
    <cellStyle name="Normal 11 5 2 4 3" xfId="33841"/>
    <cellStyle name="Normal 11 5 2 4 4" xfId="53646"/>
    <cellStyle name="Normal 11 5 2 5" xfId="16452"/>
    <cellStyle name="Normal 11 5 2 5 2" xfId="27119"/>
    <cellStyle name="Normal 11 5 2 5 2 2" xfId="44997"/>
    <cellStyle name="Normal 11 5 2 5 3" xfId="36060"/>
    <cellStyle name="Normal 11 5 2 5 4" xfId="48562"/>
    <cellStyle name="Normal 11 5 2 6" xfId="20462"/>
    <cellStyle name="Normal 11 5 2 6 2" xfId="38340"/>
    <cellStyle name="Normal 11 5 2 7" xfId="29403"/>
    <cellStyle name="Normal 11 5 2 8" xfId="47364"/>
    <cellStyle name="Normal 11 5 2 9" xfId="8643"/>
    <cellStyle name="Normal 11 5 3" xfId="18556"/>
    <cellStyle name="Normal 11 5 3 2" xfId="18384"/>
    <cellStyle name="Normal 11 5 3 2 2" xfId="37547"/>
    <cellStyle name="Normal 11 5 3 3" xfId="37579"/>
    <cellStyle name="Normal 11 5 3 4" xfId="51680"/>
    <cellStyle name="Normal 11 5 4" xfId="18555"/>
    <cellStyle name="Normal 11 5 4 2" xfId="18554"/>
    <cellStyle name="Normal 11 5 4 2 2" xfId="37577"/>
    <cellStyle name="Normal 11 5 4 3" xfId="37578"/>
    <cellStyle name="Normal 11 5 4 4" xfId="48561"/>
    <cellStyle name="Normal 11 5 5" xfId="18553"/>
    <cellStyle name="Normal 11 5 5 2" xfId="18552"/>
    <cellStyle name="Normal 11 5 5 2 2" xfId="37575"/>
    <cellStyle name="Normal 11 5 5 3" xfId="37576"/>
    <cellStyle name="Normal 11 5 6" xfId="18551"/>
    <cellStyle name="Normal 11 5 6 2" xfId="37574"/>
    <cellStyle name="Normal 11 5 7" xfId="18550"/>
    <cellStyle name="Normal 11 5 8" xfId="18558"/>
    <cellStyle name="Normal 11 5 8 2" xfId="37580"/>
    <cellStyle name="Normal 11 6" xfId="653"/>
    <cellStyle name="Normal 11 6 2" xfId="51682"/>
    <cellStyle name="Normal 11 6 3" xfId="48563"/>
    <cellStyle name="Normal 11 7" xfId="18549"/>
    <cellStyle name="Normal 11 7 2" xfId="37573"/>
    <cellStyle name="Normal 11 7 3" xfId="50567"/>
    <cellStyle name="Normal 11 8" xfId="28622"/>
    <cellStyle name="Normal 11 8 2" xfId="46501"/>
    <cellStyle name="Normal 11 8 3" xfId="47414"/>
    <cellStyle name="Normal 11 9" xfId="28626"/>
    <cellStyle name="Normal 12" xfId="667"/>
    <cellStyle name="Normal 12 10" xfId="29334"/>
    <cellStyle name="Normal 12 11" xfId="47295"/>
    <cellStyle name="Normal 12 12" xfId="7626"/>
    <cellStyle name="Normal 12 13" xfId="56739"/>
    <cellStyle name="Normal 12 2" xfId="8644"/>
    <cellStyle name="Normal 12 2 2" xfId="10838"/>
    <cellStyle name="Normal 12 2 2 2" xfId="13266"/>
    <cellStyle name="Normal 12 2 2 2 2" xfId="24158"/>
    <cellStyle name="Normal 12 2 2 2 2 2" xfId="42036"/>
    <cellStyle name="Normal 12 2 2 2 3" xfId="33099"/>
    <cellStyle name="Normal 12 2 2 2 4" xfId="54403"/>
    <cellStyle name="Normal 12 2 2 3" xfId="15485"/>
    <cellStyle name="Normal 12 2 2 3 2" xfId="26377"/>
    <cellStyle name="Normal 12 2 2 3 2 2" xfId="44255"/>
    <cellStyle name="Normal 12 2 2 3 3" xfId="35318"/>
    <cellStyle name="Normal 12 2 2 3 4" xfId="56673"/>
    <cellStyle name="Normal 12 2 2 4" xfId="17929"/>
    <cellStyle name="Normal 12 2 2 4 2" xfId="28596"/>
    <cellStyle name="Normal 12 2 2 4 2 2" xfId="46474"/>
    <cellStyle name="Normal 12 2 2 4 3" xfId="37537"/>
    <cellStyle name="Normal 12 2 2 5" xfId="21939"/>
    <cellStyle name="Normal 12 2 2 5 2" xfId="39817"/>
    <cellStyle name="Normal 12 2 2 6" xfId="30880"/>
    <cellStyle name="Normal 12 2 2 7" xfId="51683"/>
    <cellStyle name="Normal 12 2 3" xfId="11790"/>
    <cellStyle name="Normal 12 2 3 2" xfId="22682"/>
    <cellStyle name="Normal 12 2 3 2 2" xfId="40560"/>
    <cellStyle name="Normal 12 2 3 3" xfId="31623"/>
    <cellStyle name="Normal 12 2 3 4" xfId="54499"/>
    <cellStyle name="Normal 12 2 4" xfId="14009"/>
    <cellStyle name="Normal 12 2 4 2" xfId="24901"/>
    <cellStyle name="Normal 12 2 4 2 2" xfId="42779"/>
    <cellStyle name="Normal 12 2 4 2 3" xfId="55128"/>
    <cellStyle name="Normal 12 2 4 3" xfId="33842"/>
    <cellStyle name="Normal 12 2 4 4" xfId="53476"/>
    <cellStyle name="Normal 12 2 5" xfId="16453"/>
    <cellStyle name="Normal 12 2 5 2" xfId="27120"/>
    <cellStyle name="Normal 12 2 5 2 2" xfId="44998"/>
    <cellStyle name="Normal 12 2 5 3" xfId="36061"/>
    <cellStyle name="Normal 12 2 5 4" xfId="48564"/>
    <cellStyle name="Normal 12 2 6" xfId="20463"/>
    <cellStyle name="Normal 12 2 6 2" xfId="38341"/>
    <cellStyle name="Normal 12 2 7" xfId="29404"/>
    <cellStyle name="Normal 12 2 8" xfId="47365"/>
    <cellStyle name="Normal 12 3" xfId="10777"/>
    <cellStyle name="Normal 12 3 2" xfId="13205"/>
    <cellStyle name="Normal 12 3 2 2" xfId="18546"/>
    <cellStyle name="Normal 12 3 2 2 2" xfId="37570"/>
    <cellStyle name="Normal 12 3 2 3" xfId="24097"/>
    <cellStyle name="Normal 12 3 2 3 2" xfId="41975"/>
    <cellStyle name="Normal 12 3 2 4" xfId="33038"/>
    <cellStyle name="Normal 12 3 2 5" xfId="53473"/>
    <cellStyle name="Normal 12 3 3" xfId="15424"/>
    <cellStyle name="Normal 12 3 3 2" xfId="26316"/>
    <cellStyle name="Normal 12 3 3 2 2" xfId="44194"/>
    <cellStyle name="Normal 12 3 3 3" xfId="35257"/>
    <cellStyle name="Normal 12 3 3 4" xfId="56604"/>
    <cellStyle name="Normal 12 3 4" xfId="17868"/>
    <cellStyle name="Normal 12 3 4 2" xfId="28535"/>
    <cellStyle name="Normal 12 3 4 2 2" xfId="46413"/>
    <cellStyle name="Normal 12 3 4 3" xfId="37476"/>
    <cellStyle name="Normal 12 3 5" xfId="18547"/>
    <cellStyle name="Normal 12 3 5 2" xfId="37571"/>
    <cellStyle name="Normal 12 3 6" xfId="21878"/>
    <cellStyle name="Normal 12 3 6 2" xfId="39756"/>
    <cellStyle name="Normal 12 3 7" xfId="30819"/>
    <cellStyle name="Normal 12 3 8" xfId="51308"/>
    <cellStyle name="Normal 12 4" xfId="10044"/>
    <cellStyle name="Normal 12 4 2" xfId="12472"/>
    <cellStyle name="Normal 12 4 2 2" xfId="18544"/>
    <cellStyle name="Normal 12 4 2 2 2" xfId="37568"/>
    <cellStyle name="Normal 12 4 2 3" xfId="23364"/>
    <cellStyle name="Normal 12 4 2 3 2" xfId="41242"/>
    <cellStyle name="Normal 12 4 2 4" xfId="32305"/>
    <cellStyle name="Normal 12 4 2 5" xfId="53455"/>
    <cellStyle name="Normal 12 4 3" xfId="14691"/>
    <cellStyle name="Normal 12 4 3 2" xfId="25583"/>
    <cellStyle name="Normal 12 4 3 2 2" xfId="43461"/>
    <cellStyle name="Normal 12 4 3 3" xfId="34524"/>
    <cellStyle name="Normal 12 4 4" xfId="17135"/>
    <cellStyle name="Normal 12 4 4 2" xfId="27802"/>
    <cellStyle name="Normal 12 4 4 2 2" xfId="45680"/>
    <cellStyle name="Normal 12 4 4 3" xfId="36743"/>
    <cellStyle name="Normal 12 4 5" xfId="18545"/>
    <cellStyle name="Normal 12 4 5 2" xfId="37569"/>
    <cellStyle name="Normal 12 4 6" xfId="21145"/>
    <cellStyle name="Normal 12 4 6 2" xfId="39023"/>
    <cellStyle name="Normal 12 4 7" xfId="30086"/>
    <cellStyle name="Normal 12 4 8" xfId="54315"/>
    <cellStyle name="Normal 12 5" xfId="11657"/>
    <cellStyle name="Normal 12 5 2" xfId="18542"/>
    <cellStyle name="Normal 12 5 2 2" xfId="37566"/>
    <cellStyle name="Normal 12 5 3" xfId="18543"/>
    <cellStyle name="Normal 12 5 3 2" xfId="37567"/>
    <cellStyle name="Normal 12 5 4" xfId="22621"/>
    <cellStyle name="Normal 12 5 4 2" xfId="40499"/>
    <cellStyle name="Normal 12 5 5" xfId="31562"/>
    <cellStyle name="Normal 12 5 6" xfId="53475"/>
    <cellStyle name="Normal 12 6" xfId="13948"/>
    <cellStyle name="Normal 12 6 2" xfId="18540"/>
    <cellStyle name="Normal 12 6 2 2" xfId="37564"/>
    <cellStyle name="Normal 12 6 3" xfId="18541"/>
    <cellStyle name="Normal 12 6 3 2" xfId="37565"/>
    <cellStyle name="Normal 12 6 4" xfId="24840"/>
    <cellStyle name="Normal 12 6 4 2" xfId="42718"/>
    <cellStyle name="Normal 12 6 5" xfId="33781"/>
    <cellStyle name="Normal 12 6 6" xfId="48164"/>
    <cellStyle name="Normal 12 7" xfId="16311"/>
    <cellStyle name="Normal 12 7 2" xfId="18539"/>
    <cellStyle name="Normal 12 7 2 2" xfId="37563"/>
    <cellStyle name="Normal 12 7 3" xfId="27059"/>
    <cellStyle name="Normal 12 7 3 2" xfId="44937"/>
    <cellStyle name="Normal 12 7 4" xfId="36000"/>
    <cellStyle name="Normal 12 7 5" xfId="56725"/>
    <cellStyle name="Normal 12 8" xfId="18548"/>
    <cellStyle name="Normal 12 8 2" xfId="37572"/>
    <cellStyle name="Normal 12 9" xfId="20402"/>
    <cellStyle name="Normal 12 9 2" xfId="38280"/>
    <cellStyle name="Normal 13" xfId="668"/>
    <cellStyle name="Normal 13 10" xfId="47296"/>
    <cellStyle name="Normal 13 11" xfId="7627"/>
    <cellStyle name="Normal 13 12" xfId="56749"/>
    <cellStyle name="Normal 13 2" xfId="669"/>
    <cellStyle name="Normal 13 2 2" xfId="13206"/>
    <cellStyle name="Normal 13 2 2 2" xfId="24098"/>
    <cellStyle name="Normal 13 2 2 2 2" xfId="41976"/>
    <cellStyle name="Normal 13 2 2 3" xfId="33039"/>
    <cellStyle name="Normal 13 2 2 4" xfId="53647"/>
    <cellStyle name="Normal 13 2 3" xfId="15425"/>
    <cellStyle name="Normal 13 2 3 2" xfId="26317"/>
    <cellStyle name="Normal 13 2 3 2 2" xfId="44195"/>
    <cellStyle name="Normal 13 2 3 3" xfId="35258"/>
    <cellStyle name="Normal 13 2 3 4" xfId="53459"/>
    <cellStyle name="Normal 13 2 4" xfId="17869"/>
    <cellStyle name="Normal 13 2 4 2" xfId="28536"/>
    <cellStyle name="Normal 13 2 4 2 2" xfId="46414"/>
    <cellStyle name="Normal 13 2 4 3" xfId="37477"/>
    <cellStyle name="Normal 13 2 4 4" xfId="56605"/>
    <cellStyle name="Normal 13 2 5" xfId="18538"/>
    <cellStyle name="Normal 13 2 6" xfId="21879"/>
    <cellStyle name="Normal 13 2 6 2" xfId="39757"/>
    <cellStyle name="Normal 13 2 7" xfId="30820"/>
    <cellStyle name="Normal 13 2 8" xfId="51309"/>
    <cellStyle name="Normal 13 2 9" xfId="10778"/>
    <cellStyle name="Normal 13 3" xfId="670"/>
    <cellStyle name="Normal 13 3 2" xfId="12473"/>
    <cellStyle name="Normal 13 3 2 2" xfId="23365"/>
    <cellStyle name="Normal 13 3 2 2 2" xfId="41243"/>
    <cellStyle name="Normal 13 3 2 3" xfId="32306"/>
    <cellStyle name="Normal 13 3 2 4" xfId="53648"/>
    <cellStyle name="Normal 13 3 3" xfId="14692"/>
    <cellStyle name="Normal 13 3 3 2" xfId="25584"/>
    <cellStyle name="Normal 13 3 3 2 2" xfId="43462"/>
    <cellStyle name="Normal 13 3 3 3" xfId="34525"/>
    <cellStyle name="Normal 13 3 4" xfId="17136"/>
    <cellStyle name="Normal 13 3 4 2" xfId="27803"/>
    <cellStyle name="Normal 13 3 4 2 2" xfId="45681"/>
    <cellStyle name="Normal 13 3 4 3" xfId="36744"/>
    <cellStyle name="Normal 13 3 5" xfId="18537"/>
    <cellStyle name="Normal 13 3 6" xfId="21146"/>
    <cellStyle name="Normal 13 3 6 2" xfId="39024"/>
    <cellStyle name="Normal 13 3 7" xfId="30087"/>
    <cellStyle name="Normal 13 3 8" xfId="54316"/>
    <cellStyle name="Normal 13 3 9" xfId="10045"/>
    <cellStyle name="Normal 13 4" xfId="11658"/>
    <cellStyle name="Normal 13 4 2" xfId="18536"/>
    <cellStyle name="Normal 13 4 3" xfId="22622"/>
    <cellStyle name="Normal 13 4 3 2" xfId="40500"/>
    <cellStyle name="Normal 13 4 4" xfId="31563"/>
    <cellStyle name="Normal 13 5" xfId="13949"/>
    <cellStyle name="Normal 13 5 2" xfId="24841"/>
    <cellStyle name="Normal 13 5 2 2" xfId="42719"/>
    <cellStyle name="Normal 13 5 2 3" xfId="55268"/>
    <cellStyle name="Normal 13 5 3" xfId="33782"/>
    <cellStyle name="Normal 13 5 4" xfId="54504"/>
    <cellStyle name="Normal 13 6" xfId="16312"/>
    <cellStyle name="Normal 13 6 2" xfId="27060"/>
    <cellStyle name="Normal 13 6 2 2" xfId="44938"/>
    <cellStyle name="Normal 13 6 3" xfId="36001"/>
    <cellStyle name="Normal 13 6 4" xfId="48165"/>
    <cellStyle name="Normal 13 7" xfId="19215"/>
    <cellStyle name="Normal 13 8" xfId="20403"/>
    <cellStyle name="Normal 13 8 2" xfId="38281"/>
    <cellStyle name="Normal 13 9" xfId="29335"/>
    <cellStyle name="Normal 14" xfId="671"/>
    <cellStyle name="Normal 14 10" xfId="47297"/>
    <cellStyle name="Normal 14 11" xfId="7628"/>
    <cellStyle name="Normal 14 2" xfId="10779"/>
    <cellStyle name="Normal 14 2 2" xfId="13207"/>
    <cellStyle name="Normal 14 2 2 2" xfId="24099"/>
    <cellStyle name="Normal 14 2 2 2 2" xfId="41977"/>
    <cellStyle name="Normal 14 2 2 3" xfId="33040"/>
    <cellStyle name="Normal 14 2 2 4" xfId="56606"/>
    <cellStyle name="Normal 14 2 3" xfId="15426"/>
    <cellStyle name="Normal 14 2 3 2" xfId="26318"/>
    <cellStyle name="Normal 14 2 3 2 2" xfId="44196"/>
    <cellStyle name="Normal 14 2 3 3" xfId="35259"/>
    <cellStyle name="Normal 14 2 4" xfId="17870"/>
    <cellStyle name="Normal 14 2 4 2" xfId="28537"/>
    <cellStyle name="Normal 14 2 4 2 2" xfId="46415"/>
    <cellStyle name="Normal 14 2 4 3" xfId="37478"/>
    <cellStyle name="Normal 14 2 5" xfId="18535"/>
    <cellStyle name="Normal 14 2 5 2" xfId="37562"/>
    <cellStyle name="Normal 14 2 6" xfId="21880"/>
    <cellStyle name="Normal 14 2 6 2" xfId="39758"/>
    <cellStyle name="Normal 14 2 7" xfId="30821"/>
    <cellStyle name="Normal 14 2 8" xfId="51310"/>
    <cellStyle name="Normal 14 3" xfId="10046"/>
    <cellStyle name="Normal 14 3 2" xfId="12474"/>
    <cellStyle name="Normal 14 3 2 2" xfId="23366"/>
    <cellStyle name="Normal 14 3 2 2 2" xfId="41244"/>
    <cellStyle name="Normal 14 3 2 3" xfId="32307"/>
    <cellStyle name="Normal 14 3 3" xfId="14693"/>
    <cellStyle name="Normal 14 3 3 2" xfId="25585"/>
    <cellStyle name="Normal 14 3 3 2 2" xfId="43463"/>
    <cellStyle name="Normal 14 3 3 3" xfId="34526"/>
    <cellStyle name="Normal 14 3 4" xfId="17137"/>
    <cellStyle name="Normal 14 3 4 2" xfId="27804"/>
    <cellStyle name="Normal 14 3 4 2 2" xfId="45682"/>
    <cellStyle name="Normal 14 3 4 3" xfId="36745"/>
    <cellStyle name="Normal 14 3 5" xfId="18534"/>
    <cellStyle name="Normal 14 3 6" xfId="21147"/>
    <cellStyle name="Normal 14 3 6 2" xfId="39025"/>
    <cellStyle name="Normal 14 3 7" xfId="30088"/>
    <cellStyle name="Normal 14 3 8" xfId="54317"/>
    <cellStyle name="Normal 14 4" xfId="11659"/>
    <cellStyle name="Normal 14 4 2" xfId="22623"/>
    <cellStyle name="Normal 14 4 2 2" xfId="40501"/>
    <cellStyle name="Normal 14 4 3" xfId="31564"/>
    <cellStyle name="Normal 14 4 4" xfId="53649"/>
    <cellStyle name="Normal 14 5" xfId="13950"/>
    <cellStyle name="Normal 14 5 2" xfId="24842"/>
    <cellStyle name="Normal 14 5 2 2" xfId="42720"/>
    <cellStyle name="Normal 14 5 3" xfId="33783"/>
    <cellStyle name="Normal 14 5 4" xfId="48166"/>
    <cellStyle name="Normal 14 6" xfId="16313"/>
    <cellStyle name="Normal 14 6 2" xfId="27061"/>
    <cellStyle name="Normal 14 6 2 2" xfId="44939"/>
    <cellStyle name="Normal 14 6 3" xfId="36002"/>
    <cellStyle name="Normal 14 7" xfId="18383"/>
    <cellStyle name="Normal 14 7 2" xfId="37546"/>
    <cellStyle name="Normal 14 8" xfId="20404"/>
    <cellStyle name="Normal 14 8 2" xfId="38282"/>
    <cellStyle name="Normal 14 9" xfId="29336"/>
    <cellStyle name="Normal 15" xfId="4730"/>
    <cellStyle name="Normal 15 2" xfId="10780"/>
    <cellStyle name="Normal 15 2 2" xfId="13208"/>
    <cellStyle name="Normal 15 2 2 2" xfId="24100"/>
    <cellStyle name="Normal 15 2 2 2 2" xfId="41978"/>
    <cellStyle name="Normal 15 2 2 3" xfId="33041"/>
    <cellStyle name="Normal 15 2 2 4" xfId="56607"/>
    <cellStyle name="Normal 15 2 3" xfId="15427"/>
    <cellStyle name="Normal 15 2 3 2" xfId="26319"/>
    <cellStyle name="Normal 15 2 3 2 2" xfId="44197"/>
    <cellStyle name="Normal 15 2 3 3" xfId="35260"/>
    <cellStyle name="Normal 15 2 4" xfId="17871"/>
    <cellStyle name="Normal 15 2 4 2" xfId="28538"/>
    <cellStyle name="Normal 15 2 4 2 2" xfId="46416"/>
    <cellStyle name="Normal 15 2 4 3" xfId="37479"/>
    <cellStyle name="Normal 15 2 5" xfId="21881"/>
    <cellStyle name="Normal 15 2 5 2" xfId="39759"/>
    <cellStyle name="Normal 15 2 6" xfId="30822"/>
    <cellStyle name="Normal 15 2 7" xfId="51311"/>
    <cellStyle name="Normal 15 3" xfId="10047"/>
    <cellStyle name="Normal 15 3 2" xfId="12475"/>
    <cellStyle name="Normal 15 3 2 2" xfId="23367"/>
    <cellStyle name="Normal 15 3 2 2 2" xfId="41245"/>
    <cellStyle name="Normal 15 3 2 3" xfId="32308"/>
    <cellStyle name="Normal 15 3 3" xfId="14694"/>
    <cellStyle name="Normal 15 3 3 2" xfId="25586"/>
    <cellStyle name="Normal 15 3 3 2 2" xfId="43464"/>
    <cellStyle name="Normal 15 3 3 3" xfId="34527"/>
    <cellStyle name="Normal 15 3 4" xfId="17138"/>
    <cellStyle name="Normal 15 3 4 2" xfId="27805"/>
    <cellStyle name="Normal 15 3 4 2 2" xfId="45683"/>
    <cellStyle name="Normal 15 3 4 3" xfId="36746"/>
    <cellStyle name="Normal 15 3 5" xfId="21148"/>
    <cellStyle name="Normal 15 3 5 2" xfId="39026"/>
    <cellStyle name="Normal 15 3 6" xfId="30089"/>
    <cellStyle name="Normal 15 3 7" xfId="54318"/>
    <cellStyle name="Normal 15 4" xfId="11660"/>
    <cellStyle name="Normal 15 4 2" xfId="22624"/>
    <cellStyle name="Normal 15 4 2 2" xfId="40502"/>
    <cellStyle name="Normal 15 4 3" xfId="31565"/>
    <cellStyle name="Normal 15 4 4" xfId="48167"/>
    <cellStyle name="Normal 15 5" xfId="13951"/>
    <cellStyle name="Normal 15 5 2" xfId="24843"/>
    <cellStyle name="Normal 15 5 2 2" xfId="42721"/>
    <cellStyle name="Normal 15 5 3" xfId="33784"/>
    <cellStyle name="Normal 15 5 4" xfId="56731"/>
    <cellStyle name="Normal 15 6" xfId="16314"/>
    <cellStyle name="Normal 15 6 2" xfId="27062"/>
    <cellStyle name="Normal 15 6 2 2" xfId="44940"/>
    <cellStyle name="Normal 15 6 3" xfId="36003"/>
    <cellStyle name="Normal 15 7" xfId="20405"/>
    <cellStyle name="Normal 15 7 2" xfId="38283"/>
    <cellStyle name="Normal 15 8" xfId="29337"/>
    <cellStyle name="Normal 15 9" xfId="47298"/>
    <cellStyle name="Normal 16" xfId="4731"/>
    <cellStyle name="Normal 16 2" xfId="18532"/>
    <cellStyle name="Normal 16 2 2" xfId="37560"/>
    <cellStyle name="Normal 16 2 3" xfId="51312"/>
    <cellStyle name="Normal 16 3" xfId="18533"/>
    <cellStyle name="Normal 16 3 2" xfId="37561"/>
    <cellStyle name="Normal 16 3 3" xfId="48168"/>
    <cellStyle name="Normal 16 4" xfId="7629"/>
    <cellStyle name="Normal 17" xfId="106"/>
    <cellStyle name="Normal 17 2" xfId="18530"/>
    <cellStyle name="Normal 17 2 2" xfId="37558"/>
    <cellStyle name="Normal 17 2 3" xfId="51313"/>
    <cellStyle name="Normal 17 3" xfId="18531"/>
    <cellStyle name="Normal 17 3 2" xfId="37559"/>
    <cellStyle name="Normal 17 3 3" xfId="48169"/>
    <cellStyle name="Normal 17 4" xfId="7630"/>
    <cellStyle name="Normal 18" xfId="7631"/>
    <cellStyle name="Normal 18 2" xfId="18528"/>
    <cellStyle name="Normal 18 2 2" xfId="37556"/>
    <cellStyle name="Normal 18 3" xfId="18529"/>
    <cellStyle name="Normal 18 3 2" xfId="37557"/>
    <cellStyle name="Normal 19" xfId="7632"/>
    <cellStyle name="Normal 19 2" xfId="51314"/>
    <cellStyle name="Normal 19 3" xfId="48170"/>
    <cellStyle name="Normal 2" xfId="2"/>
    <cellStyle name="Normal 2 10" xfId="7633"/>
    <cellStyle name="Normal 2 10 2" xfId="10781"/>
    <cellStyle name="Normal 2 10 2 2" xfId="13209"/>
    <cellStyle name="Normal 2 10 2 2 2" xfId="24101"/>
    <cellStyle name="Normal 2 10 2 2 2 2" xfId="41979"/>
    <cellStyle name="Normal 2 10 2 2 3" xfId="33042"/>
    <cellStyle name="Normal 2 10 2 2 4" xfId="56608"/>
    <cellStyle name="Normal 2 10 2 3" xfId="15428"/>
    <cellStyle name="Normal 2 10 2 3 2" xfId="26320"/>
    <cellStyle name="Normal 2 10 2 3 2 2" xfId="44198"/>
    <cellStyle name="Normal 2 10 2 3 3" xfId="35261"/>
    <cellStyle name="Normal 2 10 2 4" xfId="17872"/>
    <cellStyle name="Normal 2 10 2 4 2" xfId="28539"/>
    <cellStyle name="Normal 2 10 2 4 2 2" xfId="46417"/>
    <cellStyle name="Normal 2 10 2 4 3" xfId="37480"/>
    <cellStyle name="Normal 2 10 2 5" xfId="21882"/>
    <cellStyle name="Normal 2 10 2 5 2" xfId="39760"/>
    <cellStyle name="Normal 2 10 2 6" xfId="30823"/>
    <cellStyle name="Normal 2 10 2 7" xfId="51315"/>
    <cellStyle name="Normal 2 10 3" xfId="10048"/>
    <cellStyle name="Normal 2 10 3 2" xfId="12476"/>
    <cellStyle name="Normal 2 10 3 2 2" xfId="23368"/>
    <cellStyle name="Normal 2 10 3 2 2 2" xfId="41246"/>
    <cellStyle name="Normal 2 10 3 2 3" xfId="32309"/>
    <cellStyle name="Normal 2 10 3 3" xfId="14695"/>
    <cellStyle name="Normal 2 10 3 3 2" xfId="25587"/>
    <cellStyle name="Normal 2 10 3 3 2 2" xfId="43465"/>
    <cellStyle name="Normal 2 10 3 3 3" xfId="34528"/>
    <cellStyle name="Normal 2 10 3 4" xfId="17139"/>
    <cellStyle name="Normal 2 10 3 4 2" xfId="27806"/>
    <cellStyle name="Normal 2 10 3 4 2 2" xfId="45684"/>
    <cellStyle name="Normal 2 10 3 4 3" xfId="36747"/>
    <cellStyle name="Normal 2 10 3 5" xfId="21149"/>
    <cellStyle name="Normal 2 10 3 5 2" xfId="39027"/>
    <cellStyle name="Normal 2 10 3 6" xfId="30090"/>
    <cellStyle name="Normal 2 10 3 7" xfId="54319"/>
    <cellStyle name="Normal 2 10 4" xfId="11661"/>
    <cellStyle name="Normal 2 10 4 2" xfId="22625"/>
    <cellStyle name="Normal 2 10 4 2 2" xfId="40503"/>
    <cellStyle name="Normal 2 10 4 3" xfId="31566"/>
    <cellStyle name="Normal 2 10 4 4" xfId="48171"/>
    <cellStyle name="Normal 2 10 5" xfId="13952"/>
    <cellStyle name="Normal 2 10 5 2" xfId="24844"/>
    <cellStyle name="Normal 2 10 5 2 2" xfId="42722"/>
    <cellStyle name="Normal 2 10 5 3" xfId="33785"/>
    <cellStyle name="Normal 2 10 6" xfId="16315"/>
    <cellStyle name="Normal 2 10 6 2" xfId="27063"/>
    <cellStyle name="Normal 2 10 6 2 2" xfId="44941"/>
    <cellStyle name="Normal 2 10 6 3" xfId="36004"/>
    <cellStyle name="Normal 2 10 7" xfId="20406"/>
    <cellStyle name="Normal 2 10 7 2" xfId="38284"/>
    <cellStyle name="Normal 2 10 8" xfId="29338"/>
    <cellStyle name="Normal 2 10 9" xfId="47299"/>
    <cellStyle name="Normal 2 11" xfId="7634"/>
    <cellStyle name="Normal 2 11 2" xfId="51316"/>
    <cellStyle name="Normal 2 11 3" xfId="48172"/>
    <cellStyle name="Normal 2 12" xfId="7635"/>
    <cellStyle name="Normal 2 12 2" xfId="51317"/>
    <cellStyle name="Normal 2 12 3" xfId="48173"/>
    <cellStyle name="Normal 2 13" xfId="7636"/>
    <cellStyle name="Normal 2 13 2" xfId="51318"/>
    <cellStyle name="Normal 2 13 3" xfId="48174"/>
    <cellStyle name="Normal 2 14" xfId="7637"/>
    <cellStyle name="Normal 2 14 2" xfId="51319"/>
    <cellStyle name="Normal 2 14 3" xfId="48175"/>
    <cellStyle name="Normal 2 15" xfId="7638"/>
    <cellStyle name="Normal 2 15 2" xfId="51320"/>
    <cellStyle name="Normal 2 15 3" xfId="48176"/>
    <cellStyle name="Normal 2 16" xfId="7639"/>
    <cellStyle name="Normal 2 17" xfId="47374"/>
    <cellStyle name="Normal 2 18" xfId="47379"/>
    <cellStyle name="Normal 2 19" xfId="50544"/>
    <cellStyle name="Normal 2 2" xfId="108"/>
    <cellStyle name="Normal 2 2 10" xfId="7640"/>
    <cellStyle name="Normal 2 2 10 2" xfId="10782"/>
    <cellStyle name="Normal 2 2 10 2 2" xfId="13210"/>
    <cellStyle name="Normal 2 2 10 2 2 2" xfId="24102"/>
    <cellStyle name="Normal 2 2 10 2 2 2 2" xfId="41980"/>
    <cellStyle name="Normal 2 2 10 2 2 3" xfId="33043"/>
    <cellStyle name="Normal 2 2 10 2 2 4" xfId="56609"/>
    <cellStyle name="Normal 2 2 10 2 3" xfId="15429"/>
    <cellStyle name="Normal 2 2 10 2 3 2" xfId="26321"/>
    <cellStyle name="Normal 2 2 10 2 3 2 2" xfId="44199"/>
    <cellStyle name="Normal 2 2 10 2 3 3" xfId="35262"/>
    <cellStyle name="Normal 2 2 10 2 4" xfId="17873"/>
    <cellStyle name="Normal 2 2 10 2 4 2" xfId="28540"/>
    <cellStyle name="Normal 2 2 10 2 4 2 2" xfId="46418"/>
    <cellStyle name="Normal 2 2 10 2 4 3" xfId="37481"/>
    <cellStyle name="Normal 2 2 10 2 5" xfId="21883"/>
    <cellStyle name="Normal 2 2 10 2 5 2" xfId="39761"/>
    <cellStyle name="Normal 2 2 10 2 6" xfId="30824"/>
    <cellStyle name="Normal 2 2 10 2 7" xfId="51321"/>
    <cellStyle name="Normal 2 2 10 3" xfId="10049"/>
    <cellStyle name="Normal 2 2 10 3 2" xfId="12477"/>
    <cellStyle name="Normal 2 2 10 3 2 2" xfId="23369"/>
    <cellStyle name="Normal 2 2 10 3 2 2 2" xfId="41247"/>
    <cellStyle name="Normal 2 2 10 3 2 3" xfId="32310"/>
    <cellStyle name="Normal 2 2 10 3 3" xfId="14696"/>
    <cellStyle name="Normal 2 2 10 3 3 2" xfId="25588"/>
    <cellStyle name="Normal 2 2 10 3 3 2 2" xfId="43466"/>
    <cellStyle name="Normal 2 2 10 3 3 3" xfId="34529"/>
    <cellStyle name="Normal 2 2 10 3 4" xfId="17140"/>
    <cellStyle name="Normal 2 2 10 3 4 2" xfId="27807"/>
    <cellStyle name="Normal 2 2 10 3 4 2 2" xfId="45685"/>
    <cellStyle name="Normal 2 2 10 3 4 3" xfId="36748"/>
    <cellStyle name="Normal 2 2 10 3 5" xfId="21150"/>
    <cellStyle name="Normal 2 2 10 3 5 2" xfId="39028"/>
    <cellStyle name="Normal 2 2 10 3 6" xfId="30091"/>
    <cellStyle name="Normal 2 2 10 3 7" xfId="54320"/>
    <cellStyle name="Normal 2 2 10 4" xfId="11662"/>
    <cellStyle name="Normal 2 2 10 4 2" xfId="22626"/>
    <cellStyle name="Normal 2 2 10 4 2 2" xfId="40504"/>
    <cellStyle name="Normal 2 2 10 4 3" xfId="31567"/>
    <cellStyle name="Normal 2 2 10 4 4" xfId="48177"/>
    <cellStyle name="Normal 2 2 10 5" xfId="13953"/>
    <cellStyle name="Normal 2 2 10 5 2" xfId="24845"/>
    <cellStyle name="Normal 2 2 10 5 2 2" xfId="42723"/>
    <cellStyle name="Normal 2 2 10 5 3" xfId="33786"/>
    <cellStyle name="Normal 2 2 10 6" xfId="16316"/>
    <cellStyle name="Normal 2 2 10 6 2" xfId="27064"/>
    <cellStyle name="Normal 2 2 10 6 2 2" xfId="44942"/>
    <cellStyle name="Normal 2 2 10 6 3" xfId="36005"/>
    <cellStyle name="Normal 2 2 10 7" xfId="20407"/>
    <cellStyle name="Normal 2 2 10 7 2" xfId="38285"/>
    <cellStyle name="Normal 2 2 10 8" xfId="29339"/>
    <cellStyle name="Normal 2 2 10 9" xfId="47300"/>
    <cellStyle name="Normal 2 2 11" xfId="19478"/>
    <cellStyle name="Normal 2 2 11 2" xfId="50583"/>
    <cellStyle name="Normal 2 2 12" xfId="54505"/>
    <cellStyle name="Normal 2 2 13" xfId="47423"/>
    <cellStyle name="Normal 2 2 14" xfId="4792"/>
    <cellStyle name="Normal 2 2 15" xfId="56737"/>
    <cellStyle name="Normal 2 2 16" xfId="56822"/>
    <cellStyle name="Normal 2 2 2" xfId="672"/>
    <cellStyle name="Normal 2 2 2 2" xfId="673"/>
    <cellStyle name="Normal 2 2 2 2 2" xfId="674"/>
    <cellStyle name="Normal 2 2 2 3" xfId="53650"/>
    <cellStyle name="Normal 2 2 2 4" xfId="4793"/>
    <cellStyle name="Normal 2 2 3" xfId="675"/>
    <cellStyle name="Normal 2 2 3 2" xfId="676"/>
    <cellStyle name="Normal 2 2 3 3" xfId="53655"/>
    <cellStyle name="Normal 2 2 3 4" xfId="4794"/>
    <cellStyle name="Normal 2 2 4" xfId="4795"/>
    <cellStyle name="Normal 2 2 5" xfId="7641"/>
    <cellStyle name="Normal 2 2 5 2" xfId="10783"/>
    <cellStyle name="Normal 2 2 5 2 2" xfId="13211"/>
    <cellStyle name="Normal 2 2 5 2 2 2" xfId="24103"/>
    <cellStyle name="Normal 2 2 5 2 2 2 2" xfId="41981"/>
    <cellStyle name="Normal 2 2 5 2 2 3" xfId="33044"/>
    <cellStyle name="Normal 2 2 5 2 2 4" xfId="56610"/>
    <cellStyle name="Normal 2 2 5 2 3" xfId="15430"/>
    <cellStyle name="Normal 2 2 5 2 3 2" xfId="26322"/>
    <cellStyle name="Normal 2 2 5 2 3 2 2" xfId="44200"/>
    <cellStyle name="Normal 2 2 5 2 3 3" xfId="35263"/>
    <cellStyle name="Normal 2 2 5 2 4" xfId="17874"/>
    <cellStyle name="Normal 2 2 5 2 4 2" xfId="28541"/>
    <cellStyle name="Normal 2 2 5 2 4 2 2" xfId="46419"/>
    <cellStyle name="Normal 2 2 5 2 4 3" xfId="37482"/>
    <cellStyle name="Normal 2 2 5 2 5" xfId="21884"/>
    <cellStyle name="Normal 2 2 5 2 5 2" xfId="39762"/>
    <cellStyle name="Normal 2 2 5 2 6" xfId="30825"/>
    <cellStyle name="Normal 2 2 5 2 7" xfId="51322"/>
    <cellStyle name="Normal 2 2 5 3" xfId="10050"/>
    <cellStyle name="Normal 2 2 5 3 2" xfId="12478"/>
    <cellStyle name="Normal 2 2 5 3 2 2" xfId="23370"/>
    <cellStyle name="Normal 2 2 5 3 2 2 2" xfId="41248"/>
    <cellStyle name="Normal 2 2 5 3 2 3" xfId="32311"/>
    <cellStyle name="Normal 2 2 5 3 3" xfId="14697"/>
    <cellStyle name="Normal 2 2 5 3 3 2" xfId="25589"/>
    <cellStyle name="Normal 2 2 5 3 3 2 2" xfId="43467"/>
    <cellStyle name="Normal 2 2 5 3 3 3" xfId="34530"/>
    <cellStyle name="Normal 2 2 5 3 4" xfId="17141"/>
    <cellStyle name="Normal 2 2 5 3 4 2" xfId="27808"/>
    <cellStyle name="Normal 2 2 5 3 4 2 2" xfId="45686"/>
    <cellStyle name="Normal 2 2 5 3 4 3" xfId="36749"/>
    <cellStyle name="Normal 2 2 5 3 5" xfId="21151"/>
    <cellStyle name="Normal 2 2 5 3 5 2" xfId="39029"/>
    <cellStyle name="Normal 2 2 5 3 6" xfId="30092"/>
    <cellStyle name="Normal 2 2 5 3 7" xfId="54321"/>
    <cellStyle name="Normal 2 2 5 4" xfId="11663"/>
    <cellStyle name="Normal 2 2 5 4 2" xfId="22627"/>
    <cellStyle name="Normal 2 2 5 4 2 2" xfId="40505"/>
    <cellStyle name="Normal 2 2 5 4 3" xfId="31568"/>
    <cellStyle name="Normal 2 2 5 4 4" xfId="48178"/>
    <cellStyle name="Normal 2 2 5 5" xfId="13954"/>
    <cellStyle name="Normal 2 2 5 5 2" xfId="24846"/>
    <cellStyle name="Normal 2 2 5 5 2 2" xfId="42724"/>
    <cellStyle name="Normal 2 2 5 5 3" xfId="33787"/>
    <cellStyle name="Normal 2 2 5 6" xfId="16317"/>
    <cellStyle name="Normal 2 2 5 6 2" xfId="27065"/>
    <cellStyle name="Normal 2 2 5 6 2 2" xfId="44943"/>
    <cellStyle name="Normal 2 2 5 6 3" xfId="36006"/>
    <cellStyle name="Normal 2 2 5 7" xfId="20408"/>
    <cellStyle name="Normal 2 2 5 7 2" xfId="38286"/>
    <cellStyle name="Normal 2 2 5 8" xfId="29340"/>
    <cellStyle name="Normal 2 2 5 9" xfId="47301"/>
    <cellStyle name="Normal 2 2 6" xfId="7642"/>
    <cellStyle name="Normal 2 2 6 2" xfId="10784"/>
    <cellStyle name="Normal 2 2 6 2 2" xfId="13212"/>
    <cellStyle name="Normal 2 2 6 2 2 2" xfId="24104"/>
    <cellStyle name="Normal 2 2 6 2 2 2 2" xfId="41982"/>
    <cellStyle name="Normal 2 2 6 2 2 3" xfId="33045"/>
    <cellStyle name="Normal 2 2 6 2 2 4" xfId="56611"/>
    <cellStyle name="Normal 2 2 6 2 3" xfId="15431"/>
    <cellStyle name="Normal 2 2 6 2 3 2" xfId="26323"/>
    <cellStyle name="Normal 2 2 6 2 3 2 2" xfId="44201"/>
    <cellStyle name="Normal 2 2 6 2 3 3" xfId="35264"/>
    <cellStyle name="Normal 2 2 6 2 4" xfId="17875"/>
    <cellStyle name="Normal 2 2 6 2 4 2" xfId="28542"/>
    <cellStyle name="Normal 2 2 6 2 4 2 2" xfId="46420"/>
    <cellStyle name="Normal 2 2 6 2 4 3" xfId="37483"/>
    <cellStyle name="Normal 2 2 6 2 5" xfId="21885"/>
    <cellStyle name="Normal 2 2 6 2 5 2" xfId="39763"/>
    <cellStyle name="Normal 2 2 6 2 6" xfId="30826"/>
    <cellStyle name="Normal 2 2 6 2 7" xfId="51323"/>
    <cellStyle name="Normal 2 2 6 3" xfId="10051"/>
    <cellStyle name="Normal 2 2 6 3 2" xfId="12479"/>
    <cellStyle name="Normal 2 2 6 3 2 2" xfId="23371"/>
    <cellStyle name="Normal 2 2 6 3 2 2 2" xfId="41249"/>
    <cellStyle name="Normal 2 2 6 3 2 3" xfId="32312"/>
    <cellStyle name="Normal 2 2 6 3 3" xfId="14698"/>
    <cellStyle name="Normal 2 2 6 3 3 2" xfId="25590"/>
    <cellStyle name="Normal 2 2 6 3 3 2 2" xfId="43468"/>
    <cellStyle name="Normal 2 2 6 3 3 3" xfId="34531"/>
    <cellStyle name="Normal 2 2 6 3 4" xfId="17142"/>
    <cellStyle name="Normal 2 2 6 3 4 2" xfId="27809"/>
    <cellStyle name="Normal 2 2 6 3 4 2 2" xfId="45687"/>
    <cellStyle name="Normal 2 2 6 3 4 3" xfId="36750"/>
    <cellStyle name="Normal 2 2 6 3 5" xfId="21152"/>
    <cellStyle name="Normal 2 2 6 3 5 2" xfId="39030"/>
    <cellStyle name="Normal 2 2 6 3 6" xfId="30093"/>
    <cellStyle name="Normal 2 2 6 3 7" xfId="54322"/>
    <cellStyle name="Normal 2 2 6 4" xfId="11664"/>
    <cellStyle name="Normal 2 2 6 4 2" xfId="22628"/>
    <cellStyle name="Normal 2 2 6 4 2 2" xfId="40506"/>
    <cellStyle name="Normal 2 2 6 4 3" xfId="31569"/>
    <cellStyle name="Normal 2 2 6 4 4" xfId="48179"/>
    <cellStyle name="Normal 2 2 6 5" xfId="13955"/>
    <cellStyle name="Normal 2 2 6 5 2" xfId="24847"/>
    <cellStyle name="Normal 2 2 6 5 2 2" xfId="42725"/>
    <cellStyle name="Normal 2 2 6 5 3" xfId="33788"/>
    <cellStyle name="Normal 2 2 6 6" xfId="16318"/>
    <cellStyle name="Normal 2 2 6 6 2" xfId="27066"/>
    <cellStyle name="Normal 2 2 6 6 2 2" xfId="44944"/>
    <cellStyle name="Normal 2 2 6 6 3" xfId="36007"/>
    <cellStyle name="Normal 2 2 6 7" xfId="20409"/>
    <cellStyle name="Normal 2 2 6 7 2" xfId="38287"/>
    <cellStyle name="Normal 2 2 6 8" xfId="29341"/>
    <cellStyle name="Normal 2 2 6 9" xfId="47302"/>
    <cellStyle name="Normal 2 2 7" xfId="7643"/>
    <cellStyle name="Normal 2 2 7 2" xfId="10785"/>
    <cellStyle name="Normal 2 2 7 2 2" xfId="13213"/>
    <cellStyle name="Normal 2 2 7 2 2 2" xfId="24105"/>
    <cellStyle name="Normal 2 2 7 2 2 2 2" xfId="41983"/>
    <cellStyle name="Normal 2 2 7 2 2 3" xfId="33046"/>
    <cellStyle name="Normal 2 2 7 2 2 4" xfId="56612"/>
    <cellStyle name="Normal 2 2 7 2 3" xfId="15432"/>
    <cellStyle name="Normal 2 2 7 2 3 2" xfId="26324"/>
    <cellStyle name="Normal 2 2 7 2 3 2 2" xfId="44202"/>
    <cellStyle name="Normal 2 2 7 2 3 3" xfId="35265"/>
    <cellStyle name="Normal 2 2 7 2 4" xfId="17876"/>
    <cellStyle name="Normal 2 2 7 2 4 2" xfId="28543"/>
    <cellStyle name="Normal 2 2 7 2 4 2 2" xfId="46421"/>
    <cellStyle name="Normal 2 2 7 2 4 3" xfId="37484"/>
    <cellStyle name="Normal 2 2 7 2 5" xfId="21886"/>
    <cellStyle name="Normal 2 2 7 2 5 2" xfId="39764"/>
    <cellStyle name="Normal 2 2 7 2 6" xfId="30827"/>
    <cellStyle name="Normal 2 2 7 2 7" xfId="51324"/>
    <cellStyle name="Normal 2 2 7 3" xfId="10052"/>
    <cellStyle name="Normal 2 2 7 3 2" xfId="12480"/>
    <cellStyle name="Normal 2 2 7 3 2 2" xfId="23372"/>
    <cellStyle name="Normal 2 2 7 3 2 2 2" xfId="41250"/>
    <cellStyle name="Normal 2 2 7 3 2 3" xfId="32313"/>
    <cellStyle name="Normal 2 2 7 3 3" xfId="14699"/>
    <cellStyle name="Normal 2 2 7 3 3 2" xfId="25591"/>
    <cellStyle name="Normal 2 2 7 3 3 2 2" xfId="43469"/>
    <cellStyle name="Normal 2 2 7 3 3 3" xfId="34532"/>
    <cellStyle name="Normal 2 2 7 3 4" xfId="17143"/>
    <cellStyle name="Normal 2 2 7 3 4 2" xfId="27810"/>
    <cellStyle name="Normal 2 2 7 3 4 2 2" xfId="45688"/>
    <cellStyle name="Normal 2 2 7 3 4 3" xfId="36751"/>
    <cellStyle name="Normal 2 2 7 3 5" xfId="21153"/>
    <cellStyle name="Normal 2 2 7 3 5 2" xfId="39031"/>
    <cellStyle name="Normal 2 2 7 3 6" xfId="30094"/>
    <cellStyle name="Normal 2 2 7 3 7" xfId="54323"/>
    <cellStyle name="Normal 2 2 7 4" xfId="11665"/>
    <cellStyle name="Normal 2 2 7 4 2" xfId="22629"/>
    <cellStyle name="Normal 2 2 7 4 2 2" xfId="40507"/>
    <cellStyle name="Normal 2 2 7 4 3" xfId="31570"/>
    <cellStyle name="Normal 2 2 7 4 4" xfId="48180"/>
    <cellStyle name="Normal 2 2 7 5" xfId="13956"/>
    <cellStyle name="Normal 2 2 7 5 2" xfId="24848"/>
    <cellStyle name="Normal 2 2 7 5 2 2" xfId="42726"/>
    <cellStyle name="Normal 2 2 7 5 3" xfId="33789"/>
    <cellStyle name="Normal 2 2 7 6" xfId="16319"/>
    <cellStyle name="Normal 2 2 7 6 2" xfId="27067"/>
    <cellStyle name="Normal 2 2 7 6 2 2" xfId="44945"/>
    <cellStyle name="Normal 2 2 7 6 3" xfId="36008"/>
    <cellStyle name="Normal 2 2 7 7" xfId="20410"/>
    <cellStyle name="Normal 2 2 7 7 2" xfId="38288"/>
    <cellStyle name="Normal 2 2 7 8" xfId="29342"/>
    <cellStyle name="Normal 2 2 7 9" xfId="47303"/>
    <cellStyle name="Normal 2 2 8" xfId="7644"/>
    <cellStyle name="Normal 2 2 8 2" xfId="10786"/>
    <cellStyle name="Normal 2 2 8 2 2" xfId="13214"/>
    <cellStyle name="Normal 2 2 8 2 2 2" xfId="24106"/>
    <cellStyle name="Normal 2 2 8 2 2 2 2" xfId="41984"/>
    <cellStyle name="Normal 2 2 8 2 2 3" xfId="33047"/>
    <cellStyle name="Normal 2 2 8 2 2 4" xfId="56613"/>
    <cellStyle name="Normal 2 2 8 2 3" xfId="15433"/>
    <cellStyle name="Normal 2 2 8 2 3 2" xfId="26325"/>
    <cellStyle name="Normal 2 2 8 2 3 2 2" xfId="44203"/>
    <cellStyle name="Normal 2 2 8 2 3 3" xfId="35266"/>
    <cellStyle name="Normal 2 2 8 2 4" xfId="17877"/>
    <cellStyle name="Normal 2 2 8 2 4 2" xfId="28544"/>
    <cellStyle name="Normal 2 2 8 2 4 2 2" xfId="46422"/>
    <cellStyle name="Normal 2 2 8 2 4 3" xfId="37485"/>
    <cellStyle name="Normal 2 2 8 2 5" xfId="21887"/>
    <cellStyle name="Normal 2 2 8 2 5 2" xfId="39765"/>
    <cellStyle name="Normal 2 2 8 2 6" xfId="30828"/>
    <cellStyle name="Normal 2 2 8 2 7" xfId="51325"/>
    <cellStyle name="Normal 2 2 8 3" xfId="10053"/>
    <cellStyle name="Normal 2 2 8 3 2" xfId="12481"/>
    <cellStyle name="Normal 2 2 8 3 2 2" xfId="23373"/>
    <cellStyle name="Normal 2 2 8 3 2 2 2" xfId="41251"/>
    <cellStyle name="Normal 2 2 8 3 2 3" xfId="32314"/>
    <cellStyle name="Normal 2 2 8 3 3" xfId="14700"/>
    <cellStyle name="Normal 2 2 8 3 3 2" xfId="25592"/>
    <cellStyle name="Normal 2 2 8 3 3 2 2" xfId="43470"/>
    <cellStyle name="Normal 2 2 8 3 3 3" xfId="34533"/>
    <cellStyle name="Normal 2 2 8 3 4" xfId="17144"/>
    <cellStyle name="Normal 2 2 8 3 4 2" xfId="27811"/>
    <cellStyle name="Normal 2 2 8 3 4 2 2" xfId="45689"/>
    <cellStyle name="Normal 2 2 8 3 4 3" xfId="36752"/>
    <cellStyle name="Normal 2 2 8 3 5" xfId="21154"/>
    <cellStyle name="Normal 2 2 8 3 5 2" xfId="39032"/>
    <cellStyle name="Normal 2 2 8 3 6" xfId="30095"/>
    <cellStyle name="Normal 2 2 8 3 7" xfId="54324"/>
    <cellStyle name="Normal 2 2 8 4" xfId="11666"/>
    <cellStyle name="Normal 2 2 8 4 2" xfId="22630"/>
    <cellStyle name="Normal 2 2 8 4 2 2" xfId="40508"/>
    <cellStyle name="Normal 2 2 8 4 3" xfId="31571"/>
    <cellStyle name="Normal 2 2 8 4 4" xfId="48181"/>
    <cellStyle name="Normal 2 2 8 5" xfId="13957"/>
    <cellStyle name="Normal 2 2 8 5 2" xfId="24849"/>
    <cellStyle name="Normal 2 2 8 5 2 2" xfId="42727"/>
    <cellStyle name="Normal 2 2 8 5 3" xfId="33790"/>
    <cellStyle name="Normal 2 2 8 6" xfId="16320"/>
    <cellStyle name="Normal 2 2 8 6 2" xfId="27068"/>
    <cellStyle name="Normal 2 2 8 6 2 2" xfId="44946"/>
    <cellStyle name="Normal 2 2 8 6 3" xfId="36009"/>
    <cellStyle name="Normal 2 2 8 7" xfId="20411"/>
    <cellStyle name="Normal 2 2 8 7 2" xfId="38289"/>
    <cellStyle name="Normal 2 2 8 8" xfId="29343"/>
    <cellStyle name="Normal 2 2 8 9" xfId="47304"/>
    <cellStyle name="Normal 2 2 9" xfId="7645"/>
    <cellStyle name="Normal 2 2 9 2" xfId="10787"/>
    <cellStyle name="Normal 2 2 9 2 2" xfId="13215"/>
    <cellStyle name="Normal 2 2 9 2 2 2" xfId="24107"/>
    <cellStyle name="Normal 2 2 9 2 2 2 2" xfId="41985"/>
    <cellStyle name="Normal 2 2 9 2 2 3" xfId="33048"/>
    <cellStyle name="Normal 2 2 9 2 2 4" xfId="56614"/>
    <cellStyle name="Normal 2 2 9 2 3" xfId="15434"/>
    <cellStyle name="Normal 2 2 9 2 3 2" xfId="26326"/>
    <cellStyle name="Normal 2 2 9 2 3 2 2" xfId="44204"/>
    <cellStyle name="Normal 2 2 9 2 3 3" xfId="35267"/>
    <cellStyle name="Normal 2 2 9 2 4" xfId="17878"/>
    <cellStyle name="Normal 2 2 9 2 4 2" xfId="28545"/>
    <cellStyle name="Normal 2 2 9 2 4 2 2" xfId="46423"/>
    <cellStyle name="Normal 2 2 9 2 4 3" xfId="37486"/>
    <cellStyle name="Normal 2 2 9 2 5" xfId="21888"/>
    <cellStyle name="Normal 2 2 9 2 5 2" xfId="39766"/>
    <cellStyle name="Normal 2 2 9 2 6" xfId="30829"/>
    <cellStyle name="Normal 2 2 9 2 7" xfId="51326"/>
    <cellStyle name="Normal 2 2 9 3" xfId="10054"/>
    <cellStyle name="Normal 2 2 9 3 2" xfId="12482"/>
    <cellStyle name="Normal 2 2 9 3 2 2" xfId="23374"/>
    <cellStyle name="Normal 2 2 9 3 2 2 2" xfId="41252"/>
    <cellStyle name="Normal 2 2 9 3 2 3" xfId="32315"/>
    <cellStyle name="Normal 2 2 9 3 3" xfId="14701"/>
    <cellStyle name="Normal 2 2 9 3 3 2" xfId="25593"/>
    <cellStyle name="Normal 2 2 9 3 3 2 2" xfId="43471"/>
    <cellStyle name="Normal 2 2 9 3 3 3" xfId="34534"/>
    <cellStyle name="Normal 2 2 9 3 4" xfId="17145"/>
    <cellStyle name="Normal 2 2 9 3 4 2" xfId="27812"/>
    <cellStyle name="Normal 2 2 9 3 4 2 2" xfId="45690"/>
    <cellStyle name="Normal 2 2 9 3 4 3" xfId="36753"/>
    <cellStyle name="Normal 2 2 9 3 5" xfId="21155"/>
    <cellStyle name="Normal 2 2 9 3 5 2" xfId="39033"/>
    <cellStyle name="Normal 2 2 9 3 6" xfId="30096"/>
    <cellStyle name="Normal 2 2 9 3 7" xfId="54325"/>
    <cellStyle name="Normal 2 2 9 4" xfId="11667"/>
    <cellStyle name="Normal 2 2 9 4 2" xfId="22631"/>
    <cellStyle name="Normal 2 2 9 4 2 2" xfId="40509"/>
    <cellStyle name="Normal 2 2 9 4 3" xfId="31572"/>
    <cellStyle name="Normal 2 2 9 4 4" xfId="48182"/>
    <cellStyle name="Normal 2 2 9 5" xfId="13958"/>
    <cellStyle name="Normal 2 2 9 5 2" xfId="24850"/>
    <cellStyle name="Normal 2 2 9 5 2 2" xfId="42728"/>
    <cellStyle name="Normal 2 2 9 5 3" xfId="33791"/>
    <cellStyle name="Normal 2 2 9 6" xfId="16321"/>
    <cellStyle name="Normal 2 2 9 6 2" xfId="27069"/>
    <cellStyle name="Normal 2 2 9 6 2 2" xfId="44947"/>
    <cellStyle name="Normal 2 2 9 6 3" xfId="36010"/>
    <cellStyle name="Normal 2 2 9 7" xfId="20412"/>
    <cellStyle name="Normal 2 2 9 7 2" xfId="38290"/>
    <cellStyle name="Normal 2 2 9 8" xfId="29344"/>
    <cellStyle name="Normal 2 2 9 9" xfId="47305"/>
    <cellStyle name="Normal 2 2_EDB010" xfId="4796"/>
    <cellStyle name="Normal 2 3" xfId="677"/>
    <cellStyle name="Normal 2 3 10" xfId="18307"/>
    <cellStyle name="Normal 2 3 10 2" xfId="54506"/>
    <cellStyle name="Normal 2 3 11" xfId="4797"/>
    <cellStyle name="Normal 2 3 2" xfId="678"/>
    <cellStyle name="Normal 2 3 2 10" xfId="7646"/>
    <cellStyle name="Normal 2 3 2 2" xfId="679"/>
    <cellStyle name="Normal 2 3 2 2 2" xfId="13216"/>
    <cellStyle name="Normal 2 3 2 2 2 2" xfId="24108"/>
    <cellStyle name="Normal 2 3 2 2 2 2 2" xfId="41986"/>
    <cellStyle name="Normal 2 3 2 2 2 3" xfId="33049"/>
    <cellStyle name="Normal 2 3 2 2 2 4" xfId="53658"/>
    <cellStyle name="Normal 2 3 2 2 3" xfId="15435"/>
    <cellStyle name="Normal 2 3 2 2 3 2" xfId="26327"/>
    <cellStyle name="Normal 2 3 2 2 3 2 2" xfId="44205"/>
    <cellStyle name="Normal 2 3 2 2 3 3" xfId="35268"/>
    <cellStyle name="Normal 2 3 2 2 3 4" xfId="56615"/>
    <cellStyle name="Normal 2 3 2 2 4" xfId="17879"/>
    <cellStyle name="Normal 2 3 2 2 4 2" xfId="28546"/>
    <cellStyle name="Normal 2 3 2 2 4 2 2" xfId="46424"/>
    <cellStyle name="Normal 2 3 2 2 4 3" xfId="37487"/>
    <cellStyle name="Normal 2 3 2 2 5" xfId="21889"/>
    <cellStyle name="Normal 2 3 2 2 5 2" xfId="39767"/>
    <cellStyle name="Normal 2 3 2 2 6" xfId="30830"/>
    <cellStyle name="Normal 2 3 2 2 7" xfId="51327"/>
    <cellStyle name="Normal 2 3 2 2 8" xfId="10788"/>
    <cellStyle name="Normal 2 3 2 3" xfId="10055"/>
    <cellStyle name="Normal 2 3 2 3 2" xfId="12483"/>
    <cellStyle name="Normal 2 3 2 3 2 2" xfId="23375"/>
    <cellStyle name="Normal 2 3 2 3 2 2 2" xfId="41253"/>
    <cellStyle name="Normal 2 3 2 3 2 3" xfId="32316"/>
    <cellStyle name="Normal 2 3 2 3 3" xfId="14702"/>
    <cellStyle name="Normal 2 3 2 3 3 2" xfId="25594"/>
    <cellStyle name="Normal 2 3 2 3 3 2 2" xfId="43472"/>
    <cellStyle name="Normal 2 3 2 3 3 3" xfId="34535"/>
    <cellStyle name="Normal 2 3 2 3 4" xfId="17146"/>
    <cellStyle name="Normal 2 3 2 3 4 2" xfId="27813"/>
    <cellStyle name="Normal 2 3 2 3 4 2 2" xfId="45691"/>
    <cellStyle name="Normal 2 3 2 3 4 3" xfId="36754"/>
    <cellStyle name="Normal 2 3 2 3 5" xfId="21156"/>
    <cellStyle name="Normal 2 3 2 3 5 2" xfId="39034"/>
    <cellStyle name="Normal 2 3 2 3 6" xfId="30097"/>
    <cellStyle name="Normal 2 3 2 3 7" xfId="54326"/>
    <cellStyle name="Normal 2 3 2 4" xfId="11668"/>
    <cellStyle name="Normal 2 3 2 4 2" xfId="22632"/>
    <cellStyle name="Normal 2 3 2 4 2 2" xfId="40510"/>
    <cellStyle name="Normal 2 3 2 4 3" xfId="31573"/>
    <cellStyle name="Normal 2 3 2 4 4" xfId="53657"/>
    <cellStyle name="Normal 2 3 2 5" xfId="13959"/>
    <cellStyle name="Normal 2 3 2 5 2" xfId="24851"/>
    <cellStyle name="Normal 2 3 2 5 2 2" xfId="42729"/>
    <cellStyle name="Normal 2 3 2 5 3" xfId="33792"/>
    <cellStyle name="Normal 2 3 2 5 4" xfId="48183"/>
    <cellStyle name="Normal 2 3 2 6" xfId="16322"/>
    <cellStyle name="Normal 2 3 2 6 2" xfId="27070"/>
    <cellStyle name="Normal 2 3 2 6 2 2" xfId="44948"/>
    <cellStyle name="Normal 2 3 2 6 3" xfId="36011"/>
    <cellStyle name="Normal 2 3 2 7" xfId="20413"/>
    <cellStyle name="Normal 2 3 2 7 2" xfId="38291"/>
    <cellStyle name="Normal 2 3 2 8" xfId="29345"/>
    <cellStyle name="Normal 2 3 2 9" xfId="47306"/>
    <cellStyle name="Normal 2 3 3" xfId="680"/>
    <cellStyle name="Normal 2 3 3 10" xfId="7647"/>
    <cellStyle name="Normal 2 3 3 2" xfId="681"/>
    <cellStyle name="Normal 2 3 3 2 2" xfId="13217"/>
    <cellStyle name="Normal 2 3 3 2 2 2" xfId="24109"/>
    <cellStyle name="Normal 2 3 3 2 2 2 2" xfId="41987"/>
    <cellStyle name="Normal 2 3 3 2 2 3" xfId="33050"/>
    <cellStyle name="Normal 2 3 3 2 2 4" xfId="53660"/>
    <cellStyle name="Normal 2 3 3 2 3" xfId="15436"/>
    <cellStyle name="Normal 2 3 3 2 3 2" xfId="26328"/>
    <cellStyle name="Normal 2 3 3 2 3 2 2" xfId="44206"/>
    <cellStyle name="Normal 2 3 3 2 3 3" xfId="35269"/>
    <cellStyle name="Normal 2 3 3 2 3 4" xfId="56616"/>
    <cellStyle name="Normal 2 3 3 2 4" xfId="17880"/>
    <cellStyle name="Normal 2 3 3 2 4 2" xfId="28547"/>
    <cellStyle name="Normal 2 3 3 2 4 2 2" xfId="46425"/>
    <cellStyle name="Normal 2 3 3 2 4 3" xfId="37488"/>
    <cellStyle name="Normal 2 3 3 2 5" xfId="21890"/>
    <cellStyle name="Normal 2 3 3 2 5 2" xfId="39768"/>
    <cellStyle name="Normal 2 3 3 2 6" xfId="30831"/>
    <cellStyle name="Normal 2 3 3 2 7" xfId="51328"/>
    <cellStyle name="Normal 2 3 3 2 8" xfId="10789"/>
    <cellStyle name="Normal 2 3 3 3" xfId="10056"/>
    <cellStyle name="Normal 2 3 3 3 2" xfId="12484"/>
    <cellStyle name="Normal 2 3 3 3 2 2" xfId="23376"/>
    <cellStyle name="Normal 2 3 3 3 2 2 2" xfId="41254"/>
    <cellStyle name="Normal 2 3 3 3 2 3" xfId="32317"/>
    <cellStyle name="Normal 2 3 3 3 3" xfId="14703"/>
    <cellStyle name="Normal 2 3 3 3 3 2" xfId="25595"/>
    <cellStyle name="Normal 2 3 3 3 3 2 2" xfId="43473"/>
    <cellStyle name="Normal 2 3 3 3 3 3" xfId="34536"/>
    <cellStyle name="Normal 2 3 3 3 4" xfId="17147"/>
    <cellStyle name="Normal 2 3 3 3 4 2" xfId="27814"/>
    <cellStyle name="Normal 2 3 3 3 4 2 2" xfId="45692"/>
    <cellStyle name="Normal 2 3 3 3 4 3" xfId="36755"/>
    <cellStyle name="Normal 2 3 3 3 5" xfId="21157"/>
    <cellStyle name="Normal 2 3 3 3 5 2" xfId="39035"/>
    <cellStyle name="Normal 2 3 3 3 6" xfId="30098"/>
    <cellStyle name="Normal 2 3 3 3 7" xfId="54327"/>
    <cellStyle name="Normal 2 3 3 4" xfId="11669"/>
    <cellStyle name="Normal 2 3 3 4 2" xfId="22633"/>
    <cellStyle name="Normal 2 3 3 4 2 2" xfId="40511"/>
    <cellStyle name="Normal 2 3 3 4 3" xfId="31574"/>
    <cellStyle name="Normal 2 3 3 4 4" xfId="53659"/>
    <cellStyle name="Normal 2 3 3 5" xfId="13960"/>
    <cellStyle name="Normal 2 3 3 5 2" xfId="24852"/>
    <cellStyle name="Normal 2 3 3 5 2 2" xfId="42730"/>
    <cellStyle name="Normal 2 3 3 5 3" xfId="33793"/>
    <cellStyle name="Normal 2 3 3 5 4" xfId="48184"/>
    <cellStyle name="Normal 2 3 3 6" xfId="16323"/>
    <cellStyle name="Normal 2 3 3 6 2" xfId="27071"/>
    <cellStyle name="Normal 2 3 3 6 2 2" xfId="44949"/>
    <cellStyle name="Normal 2 3 3 6 3" xfId="36012"/>
    <cellStyle name="Normal 2 3 3 7" xfId="20414"/>
    <cellStyle name="Normal 2 3 3 7 2" xfId="38292"/>
    <cellStyle name="Normal 2 3 3 8" xfId="29346"/>
    <cellStyle name="Normal 2 3 3 9" xfId="47307"/>
    <cellStyle name="Normal 2 3 4" xfId="7648"/>
    <cellStyle name="Normal 2 3 4 2" xfId="10790"/>
    <cellStyle name="Normal 2 3 4 2 2" xfId="13218"/>
    <cellStyle name="Normal 2 3 4 2 2 2" xfId="24110"/>
    <cellStyle name="Normal 2 3 4 2 2 2 2" xfId="41988"/>
    <cellStyle name="Normal 2 3 4 2 2 3" xfId="33051"/>
    <cellStyle name="Normal 2 3 4 2 2 4" xfId="56617"/>
    <cellStyle name="Normal 2 3 4 2 3" xfId="15437"/>
    <cellStyle name="Normal 2 3 4 2 3 2" xfId="26329"/>
    <cellStyle name="Normal 2 3 4 2 3 2 2" xfId="44207"/>
    <cellStyle name="Normal 2 3 4 2 3 3" xfId="35270"/>
    <cellStyle name="Normal 2 3 4 2 4" xfId="17881"/>
    <cellStyle name="Normal 2 3 4 2 4 2" xfId="28548"/>
    <cellStyle name="Normal 2 3 4 2 4 2 2" xfId="46426"/>
    <cellStyle name="Normal 2 3 4 2 4 3" xfId="37489"/>
    <cellStyle name="Normal 2 3 4 2 5" xfId="21891"/>
    <cellStyle name="Normal 2 3 4 2 5 2" xfId="39769"/>
    <cellStyle name="Normal 2 3 4 2 6" xfId="30832"/>
    <cellStyle name="Normal 2 3 4 2 7" xfId="51329"/>
    <cellStyle name="Normal 2 3 4 3" xfId="10057"/>
    <cellStyle name="Normal 2 3 4 3 2" xfId="12485"/>
    <cellStyle name="Normal 2 3 4 3 2 2" xfId="23377"/>
    <cellStyle name="Normal 2 3 4 3 2 2 2" xfId="41255"/>
    <cellStyle name="Normal 2 3 4 3 2 3" xfId="32318"/>
    <cellStyle name="Normal 2 3 4 3 3" xfId="14704"/>
    <cellStyle name="Normal 2 3 4 3 3 2" xfId="25596"/>
    <cellStyle name="Normal 2 3 4 3 3 2 2" xfId="43474"/>
    <cellStyle name="Normal 2 3 4 3 3 3" xfId="34537"/>
    <cellStyle name="Normal 2 3 4 3 4" xfId="17148"/>
    <cellStyle name="Normal 2 3 4 3 4 2" xfId="27815"/>
    <cellStyle name="Normal 2 3 4 3 4 2 2" xfId="45693"/>
    <cellStyle name="Normal 2 3 4 3 4 3" xfId="36756"/>
    <cellStyle name="Normal 2 3 4 3 5" xfId="21158"/>
    <cellStyle name="Normal 2 3 4 3 5 2" xfId="39036"/>
    <cellStyle name="Normal 2 3 4 3 6" xfId="30099"/>
    <cellStyle name="Normal 2 3 4 3 7" xfId="54328"/>
    <cellStyle name="Normal 2 3 4 4" xfId="11670"/>
    <cellStyle name="Normal 2 3 4 4 2" xfId="22634"/>
    <cellStyle name="Normal 2 3 4 4 2 2" xfId="40512"/>
    <cellStyle name="Normal 2 3 4 4 3" xfId="31575"/>
    <cellStyle name="Normal 2 3 4 4 4" xfId="53656"/>
    <cellStyle name="Normal 2 3 4 5" xfId="13961"/>
    <cellStyle name="Normal 2 3 4 5 2" xfId="24853"/>
    <cellStyle name="Normal 2 3 4 5 2 2" xfId="42731"/>
    <cellStyle name="Normal 2 3 4 5 3" xfId="33794"/>
    <cellStyle name="Normal 2 3 4 5 4" xfId="48185"/>
    <cellStyle name="Normal 2 3 4 6" xfId="16324"/>
    <cellStyle name="Normal 2 3 4 6 2" xfId="27072"/>
    <cellStyle name="Normal 2 3 4 6 2 2" xfId="44950"/>
    <cellStyle name="Normal 2 3 4 6 3" xfId="36013"/>
    <cellStyle name="Normal 2 3 4 7" xfId="20415"/>
    <cellStyle name="Normal 2 3 4 7 2" xfId="38293"/>
    <cellStyle name="Normal 2 3 4 8" xfId="29347"/>
    <cellStyle name="Normal 2 3 4 9" xfId="47308"/>
    <cellStyle name="Normal 2 3 5" xfId="7649"/>
    <cellStyle name="Normal 2 3 5 2" xfId="10791"/>
    <cellStyle name="Normal 2 3 5 2 2" xfId="13219"/>
    <cellStyle name="Normal 2 3 5 2 2 2" xfId="24111"/>
    <cellStyle name="Normal 2 3 5 2 2 2 2" xfId="41989"/>
    <cellStyle name="Normal 2 3 5 2 2 3" xfId="33052"/>
    <cellStyle name="Normal 2 3 5 2 2 4" xfId="56618"/>
    <cellStyle name="Normal 2 3 5 2 3" xfId="15438"/>
    <cellStyle name="Normal 2 3 5 2 3 2" xfId="26330"/>
    <cellStyle name="Normal 2 3 5 2 3 2 2" xfId="44208"/>
    <cellStyle name="Normal 2 3 5 2 3 3" xfId="35271"/>
    <cellStyle name="Normal 2 3 5 2 4" xfId="17882"/>
    <cellStyle name="Normal 2 3 5 2 4 2" xfId="28549"/>
    <cellStyle name="Normal 2 3 5 2 4 2 2" xfId="46427"/>
    <cellStyle name="Normal 2 3 5 2 4 3" xfId="37490"/>
    <cellStyle name="Normal 2 3 5 2 5" xfId="21892"/>
    <cellStyle name="Normal 2 3 5 2 5 2" xfId="39770"/>
    <cellStyle name="Normal 2 3 5 2 6" xfId="30833"/>
    <cellStyle name="Normal 2 3 5 2 7" xfId="51330"/>
    <cellStyle name="Normal 2 3 5 3" xfId="10058"/>
    <cellStyle name="Normal 2 3 5 3 2" xfId="12486"/>
    <cellStyle name="Normal 2 3 5 3 2 2" xfId="23378"/>
    <cellStyle name="Normal 2 3 5 3 2 2 2" xfId="41256"/>
    <cellStyle name="Normal 2 3 5 3 2 3" xfId="32319"/>
    <cellStyle name="Normal 2 3 5 3 3" xfId="14705"/>
    <cellStyle name="Normal 2 3 5 3 3 2" xfId="25597"/>
    <cellStyle name="Normal 2 3 5 3 3 2 2" xfId="43475"/>
    <cellStyle name="Normal 2 3 5 3 3 3" xfId="34538"/>
    <cellStyle name="Normal 2 3 5 3 4" xfId="17149"/>
    <cellStyle name="Normal 2 3 5 3 4 2" xfId="27816"/>
    <cellStyle name="Normal 2 3 5 3 4 2 2" xfId="45694"/>
    <cellStyle name="Normal 2 3 5 3 4 3" xfId="36757"/>
    <cellStyle name="Normal 2 3 5 3 5" xfId="21159"/>
    <cellStyle name="Normal 2 3 5 3 5 2" xfId="39037"/>
    <cellStyle name="Normal 2 3 5 3 6" xfId="30100"/>
    <cellStyle name="Normal 2 3 5 3 7" xfId="54329"/>
    <cellStyle name="Normal 2 3 5 4" xfId="11671"/>
    <cellStyle name="Normal 2 3 5 4 2" xfId="22635"/>
    <cellStyle name="Normal 2 3 5 4 2 2" xfId="40513"/>
    <cellStyle name="Normal 2 3 5 4 3" xfId="31576"/>
    <cellStyle name="Normal 2 3 5 4 4" xfId="48186"/>
    <cellStyle name="Normal 2 3 5 5" xfId="13962"/>
    <cellStyle name="Normal 2 3 5 5 2" xfId="24854"/>
    <cellStyle name="Normal 2 3 5 5 2 2" xfId="42732"/>
    <cellStyle name="Normal 2 3 5 5 3" xfId="33795"/>
    <cellStyle name="Normal 2 3 5 6" xfId="16325"/>
    <cellStyle name="Normal 2 3 5 6 2" xfId="27073"/>
    <cellStyle name="Normal 2 3 5 6 2 2" xfId="44951"/>
    <cellStyle name="Normal 2 3 5 6 3" xfId="36014"/>
    <cellStyle name="Normal 2 3 5 7" xfId="20416"/>
    <cellStyle name="Normal 2 3 5 7 2" xfId="38294"/>
    <cellStyle name="Normal 2 3 5 8" xfId="29348"/>
    <cellStyle name="Normal 2 3 5 9" xfId="47309"/>
    <cellStyle name="Normal 2 3 6" xfId="7650"/>
    <cellStyle name="Normal 2 3 6 2" xfId="10792"/>
    <cellStyle name="Normal 2 3 6 2 2" xfId="13220"/>
    <cellStyle name="Normal 2 3 6 2 2 2" xfId="24112"/>
    <cellStyle name="Normal 2 3 6 2 2 2 2" xfId="41990"/>
    <cellStyle name="Normal 2 3 6 2 2 3" xfId="33053"/>
    <cellStyle name="Normal 2 3 6 2 2 4" xfId="56619"/>
    <cellStyle name="Normal 2 3 6 2 3" xfId="15439"/>
    <cellStyle name="Normal 2 3 6 2 3 2" xfId="26331"/>
    <cellStyle name="Normal 2 3 6 2 3 2 2" xfId="44209"/>
    <cellStyle name="Normal 2 3 6 2 3 3" xfId="35272"/>
    <cellStyle name="Normal 2 3 6 2 4" xfId="17883"/>
    <cellStyle name="Normal 2 3 6 2 4 2" xfId="28550"/>
    <cellStyle name="Normal 2 3 6 2 4 2 2" xfId="46428"/>
    <cellStyle name="Normal 2 3 6 2 4 3" xfId="37491"/>
    <cellStyle name="Normal 2 3 6 2 5" xfId="21893"/>
    <cellStyle name="Normal 2 3 6 2 5 2" xfId="39771"/>
    <cellStyle name="Normal 2 3 6 2 6" xfId="30834"/>
    <cellStyle name="Normal 2 3 6 2 7" xfId="51331"/>
    <cellStyle name="Normal 2 3 6 3" xfId="10059"/>
    <cellStyle name="Normal 2 3 6 3 2" xfId="12487"/>
    <cellStyle name="Normal 2 3 6 3 2 2" xfId="23379"/>
    <cellStyle name="Normal 2 3 6 3 2 2 2" xfId="41257"/>
    <cellStyle name="Normal 2 3 6 3 2 3" xfId="32320"/>
    <cellStyle name="Normal 2 3 6 3 3" xfId="14706"/>
    <cellStyle name="Normal 2 3 6 3 3 2" xfId="25598"/>
    <cellStyle name="Normal 2 3 6 3 3 2 2" xfId="43476"/>
    <cellStyle name="Normal 2 3 6 3 3 3" xfId="34539"/>
    <cellStyle name="Normal 2 3 6 3 4" xfId="17150"/>
    <cellStyle name="Normal 2 3 6 3 4 2" xfId="27817"/>
    <cellStyle name="Normal 2 3 6 3 4 2 2" xfId="45695"/>
    <cellStyle name="Normal 2 3 6 3 4 3" xfId="36758"/>
    <cellStyle name="Normal 2 3 6 3 5" xfId="21160"/>
    <cellStyle name="Normal 2 3 6 3 5 2" xfId="39038"/>
    <cellStyle name="Normal 2 3 6 3 6" xfId="30101"/>
    <cellStyle name="Normal 2 3 6 3 7" xfId="54330"/>
    <cellStyle name="Normal 2 3 6 4" xfId="11672"/>
    <cellStyle name="Normal 2 3 6 4 2" xfId="22636"/>
    <cellStyle name="Normal 2 3 6 4 2 2" xfId="40514"/>
    <cellStyle name="Normal 2 3 6 4 3" xfId="31577"/>
    <cellStyle name="Normal 2 3 6 4 4" xfId="48187"/>
    <cellStyle name="Normal 2 3 6 5" xfId="13963"/>
    <cellStyle name="Normal 2 3 6 5 2" xfId="24855"/>
    <cellStyle name="Normal 2 3 6 5 2 2" xfId="42733"/>
    <cellStyle name="Normal 2 3 6 5 3" xfId="33796"/>
    <cellStyle name="Normal 2 3 6 6" xfId="16326"/>
    <cellStyle name="Normal 2 3 6 6 2" xfId="27074"/>
    <cellStyle name="Normal 2 3 6 6 2 2" xfId="44952"/>
    <cellStyle name="Normal 2 3 6 6 3" xfId="36015"/>
    <cellStyle name="Normal 2 3 6 7" xfId="20417"/>
    <cellStyle name="Normal 2 3 6 7 2" xfId="38295"/>
    <cellStyle name="Normal 2 3 6 8" xfId="29349"/>
    <cellStyle name="Normal 2 3 6 9" xfId="47310"/>
    <cellStyle name="Normal 2 3 7" xfId="7651"/>
    <cellStyle name="Normal 2 3 7 2" xfId="10793"/>
    <cellStyle name="Normal 2 3 7 2 2" xfId="13221"/>
    <cellStyle name="Normal 2 3 7 2 2 2" xfId="24113"/>
    <cellStyle name="Normal 2 3 7 2 2 2 2" xfId="41991"/>
    <cellStyle name="Normal 2 3 7 2 2 3" xfId="33054"/>
    <cellStyle name="Normal 2 3 7 2 2 4" xfId="56620"/>
    <cellStyle name="Normal 2 3 7 2 3" xfId="15440"/>
    <cellStyle name="Normal 2 3 7 2 3 2" xfId="26332"/>
    <cellStyle name="Normal 2 3 7 2 3 2 2" xfId="44210"/>
    <cellStyle name="Normal 2 3 7 2 3 3" xfId="35273"/>
    <cellStyle name="Normal 2 3 7 2 4" xfId="17884"/>
    <cellStyle name="Normal 2 3 7 2 4 2" xfId="28551"/>
    <cellStyle name="Normal 2 3 7 2 4 2 2" xfId="46429"/>
    <cellStyle name="Normal 2 3 7 2 4 3" xfId="37492"/>
    <cellStyle name="Normal 2 3 7 2 5" xfId="21894"/>
    <cellStyle name="Normal 2 3 7 2 5 2" xfId="39772"/>
    <cellStyle name="Normal 2 3 7 2 6" xfId="30835"/>
    <cellStyle name="Normal 2 3 7 2 7" xfId="51332"/>
    <cellStyle name="Normal 2 3 7 3" xfId="10060"/>
    <cellStyle name="Normal 2 3 7 3 2" xfId="12488"/>
    <cellStyle name="Normal 2 3 7 3 2 2" xfId="23380"/>
    <cellStyle name="Normal 2 3 7 3 2 2 2" xfId="41258"/>
    <cellStyle name="Normal 2 3 7 3 2 3" xfId="32321"/>
    <cellStyle name="Normal 2 3 7 3 3" xfId="14707"/>
    <cellStyle name="Normal 2 3 7 3 3 2" xfId="25599"/>
    <cellStyle name="Normal 2 3 7 3 3 2 2" xfId="43477"/>
    <cellStyle name="Normal 2 3 7 3 3 3" xfId="34540"/>
    <cellStyle name="Normal 2 3 7 3 4" xfId="17151"/>
    <cellStyle name="Normal 2 3 7 3 4 2" xfId="27818"/>
    <cellStyle name="Normal 2 3 7 3 4 2 2" xfId="45696"/>
    <cellStyle name="Normal 2 3 7 3 4 3" xfId="36759"/>
    <cellStyle name="Normal 2 3 7 3 5" xfId="21161"/>
    <cellStyle name="Normal 2 3 7 3 5 2" xfId="39039"/>
    <cellStyle name="Normal 2 3 7 3 6" xfId="30102"/>
    <cellStyle name="Normal 2 3 7 3 7" xfId="54331"/>
    <cellStyle name="Normal 2 3 7 4" xfId="11673"/>
    <cellStyle name="Normal 2 3 7 4 2" xfId="22637"/>
    <cellStyle name="Normal 2 3 7 4 2 2" xfId="40515"/>
    <cellStyle name="Normal 2 3 7 4 3" xfId="31578"/>
    <cellStyle name="Normal 2 3 7 4 4" xfId="48188"/>
    <cellStyle name="Normal 2 3 7 5" xfId="13964"/>
    <cellStyle name="Normal 2 3 7 5 2" xfId="24856"/>
    <cellStyle name="Normal 2 3 7 5 2 2" xfId="42734"/>
    <cellStyle name="Normal 2 3 7 5 3" xfId="33797"/>
    <cellStyle name="Normal 2 3 7 6" xfId="16327"/>
    <cellStyle name="Normal 2 3 7 6 2" xfId="27075"/>
    <cellStyle name="Normal 2 3 7 6 2 2" xfId="44953"/>
    <cellStyle name="Normal 2 3 7 6 3" xfId="36016"/>
    <cellStyle name="Normal 2 3 7 7" xfId="20418"/>
    <cellStyle name="Normal 2 3 7 7 2" xfId="38296"/>
    <cellStyle name="Normal 2 3 7 8" xfId="29350"/>
    <cellStyle name="Normal 2 3 7 9" xfId="47311"/>
    <cellStyle name="Normal 2 3 8" xfId="7652"/>
    <cellStyle name="Normal 2 3 8 2" xfId="10794"/>
    <cellStyle name="Normal 2 3 8 2 2" xfId="13222"/>
    <cellStyle name="Normal 2 3 8 2 2 2" xfId="24114"/>
    <cellStyle name="Normal 2 3 8 2 2 2 2" xfId="41992"/>
    <cellStyle name="Normal 2 3 8 2 2 3" xfId="33055"/>
    <cellStyle name="Normal 2 3 8 2 2 4" xfId="56621"/>
    <cellStyle name="Normal 2 3 8 2 3" xfId="15441"/>
    <cellStyle name="Normal 2 3 8 2 3 2" xfId="26333"/>
    <cellStyle name="Normal 2 3 8 2 3 2 2" xfId="44211"/>
    <cellStyle name="Normal 2 3 8 2 3 3" xfId="35274"/>
    <cellStyle name="Normal 2 3 8 2 4" xfId="17885"/>
    <cellStyle name="Normal 2 3 8 2 4 2" xfId="28552"/>
    <cellStyle name="Normal 2 3 8 2 4 2 2" xfId="46430"/>
    <cellStyle name="Normal 2 3 8 2 4 3" xfId="37493"/>
    <cellStyle name="Normal 2 3 8 2 5" xfId="21895"/>
    <cellStyle name="Normal 2 3 8 2 5 2" xfId="39773"/>
    <cellStyle name="Normal 2 3 8 2 6" xfId="30836"/>
    <cellStyle name="Normal 2 3 8 2 7" xfId="51333"/>
    <cellStyle name="Normal 2 3 8 3" xfId="10061"/>
    <cellStyle name="Normal 2 3 8 3 2" xfId="12489"/>
    <cellStyle name="Normal 2 3 8 3 2 2" xfId="23381"/>
    <cellStyle name="Normal 2 3 8 3 2 2 2" xfId="41259"/>
    <cellStyle name="Normal 2 3 8 3 2 3" xfId="32322"/>
    <cellStyle name="Normal 2 3 8 3 3" xfId="14708"/>
    <cellStyle name="Normal 2 3 8 3 3 2" xfId="25600"/>
    <cellStyle name="Normal 2 3 8 3 3 2 2" xfId="43478"/>
    <cellStyle name="Normal 2 3 8 3 3 3" xfId="34541"/>
    <cellStyle name="Normal 2 3 8 3 4" xfId="17152"/>
    <cellStyle name="Normal 2 3 8 3 4 2" xfId="27819"/>
    <cellStyle name="Normal 2 3 8 3 4 2 2" xfId="45697"/>
    <cellStyle name="Normal 2 3 8 3 4 3" xfId="36760"/>
    <cellStyle name="Normal 2 3 8 3 5" xfId="21162"/>
    <cellStyle name="Normal 2 3 8 3 5 2" xfId="39040"/>
    <cellStyle name="Normal 2 3 8 3 6" xfId="30103"/>
    <cellStyle name="Normal 2 3 8 3 7" xfId="54332"/>
    <cellStyle name="Normal 2 3 8 4" xfId="11674"/>
    <cellStyle name="Normal 2 3 8 4 2" xfId="22638"/>
    <cellStyle name="Normal 2 3 8 4 2 2" xfId="40516"/>
    <cellStyle name="Normal 2 3 8 4 3" xfId="31579"/>
    <cellStyle name="Normal 2 3 8 4 4" xfId="48189"/>
    <cellStyle name="Normal 2 3 8 5" xfId="13965"/>
    <cellStyle name="Normal 2 3 8 5 2" xfId="24857"/>
    <cellStyle name="Normal 2 3 8 5 2 2" xfId="42735"/>
    <cellStyle name="Normal 2 3 8 5 3" xfId="33798"/>
    <cellStyle name="Normal 2 3 8 6" xfId="16328"/>
    <cellStyle name="Normal 2 3 8 6 2" xfId="27076"/>
    <cellStyle name="Normal 2 3 8 6 2 2" xfId="44954"/>
    <cellStyle name="Normal 2 3 8 6 3" xfId="36017"/>
    <cellStyle name="Normal 2 3 8 7" xfId="20419"/>
    <cellStyle name="Normal 2 3 8 7 2" xfId="38297"/>
    <cellStyle name="Normal 2 3 8 8" xfId="29351"/>
    <cellStyle name="Normal 2 3 8 9" xfId="47312"/>
    <cellStyle name="Normal 2 3 9" xfId="7653"/>
    <cellStyle name="Normal 2 3 9 2" xfId="10795"/>
    <cellStyle name="Normal 2 3 9 2 2" xfId="13223"/>
    <cellStyle name="Normal 2 3 9 2 2 2" xfId="24115"/>
    <cellStyle name="Normal 2 3 9 2 2 2 2" xfId="41993"/>
    <cellStyle name="Normal 2 3 9 2 2 3" xfId="33056"/>
    <cellStyle name="Normal 2 3 9 2 2 4" xfId="56622"/>
    <cellStyle name="Normal 2 3 9 2 3" xfId="15442"/>
    <cellStyle name="Normal 2 3 9 2 3 2" xfId="26334"/>
    <cellStyle name="Normal 2 3 9 2 3 2 2" xfId="44212"/>
    <cellStyle name="Normal 2 3 9 2 3 3" xfId="35275"/>
    <cellStyle name="Normal 2 3 9 2 4" xfId="17886"/>
    <cellStyle name="Normal 2 3 9 2 4 2" xfId="28553"/>
    <cellStyle name="Normal 2 3 9 2 4 2 2" xfId="46431"/>
    <cellStyle name="Normal 2 3 9 2 4 3" xfId="37494"/>
    <cellStyle name="Normal 2 3 9 2 5" xfId="21896"/>
    <cellStyle name="Normal 2 3 9 2 5 2" xfId="39774"/>
    <cellStyle name="Normal 2 3 9 2 6" xfId="30837"/>
    <cellStyle name="Normal 2 3 9 2 7" xfId="51334"/>
    <cellStyle name="Normal 2 3 9 3" xfId="10062"/>
    <cellStyle name="Normal 2 3 9 3 2" xfId="12490"/>
    <cellStyle name="Normal 2 3 9 3 2 2" xfId="23382"/>
    <cellStyle name="Normal 2 3 9 3 2 2 2" xfId="41260"/>
    <cellStyle name="Normal 2 3 9 3 2 3" xfId="32323"/>
    <cellStyle name="Normal 2 3 9 3 3" xfId="14709"/>
    <cellStyle name="Normal 2 3 9 3 3 2" xfId="25601"/>
    <cellStyle name="Normal 2 3 9 3 3 2 2" xfId="43479"/>
    <cellStyle name="Normal 2 3 9 3 3 3" xfId="34542"/>
    <cellStyle name="Normal 2 3 9 3 4" xfId="17153"/>
    <cellStyle name="Normal 2 3 9 3 4 2" xfId="27820"/>
    <cellStyle name="Normal 2 3 9 3 4 2 2" xfId="45698"/>
    <cellStyle name="Normal 2 3 9 3 4 3" xfId="36761"/>
    <cellStyle name="Normal 2 3 9 3 5" xfId="21163"/>
    <cellStyle name="Normal 2 3 9 3 5 2" xfId="39041"/>
    <cellStyle name="Normal 2 3 9 3 6" xfId="30104"/>
    <cellStyle name="Normal 2 3 9 3 7" xfId="54333"/>
    <cellStyle name="Normal 2 3 9 4" xfId="11675"/>
    <cellStyle name="Normal 2 3 9 4 2" xfId="22639"/>
    <cellStyle name="Normal 2 3 9 4 2 2" xfId="40517"/>
    <cellStyle name="Normal 2 3 9 4 3" xfId="31580"/>
    <cellStyle name="Normal 2 3 9 4 4" xfId="48190"/>
    <cellStyle name="Normal 2 3 9 5" xfId="13966"/>
    <cellStyle name="Normal 2 3 9 5 2" xfId="24858"/>
    <cellStyle name="Normal 2 3 9 5 2 2" xfId="42736"/>
    <cellStyle name="Normal 2 3 9 5 3" xfId="33799"/>
    <cellStyle name="Normal 2 3 9 6" xfId="16329"/>
    <cellStyle name="Normal 2 3 9 6 2" xfId="27077"/>
    <cellStyle name="Normal 2 3 9 6 2 2" xfId="44955"/>
    <cellStyle name="Normal 2 3 9 6 3" xfId="36018"/>
    <cellStyle name="Normal 2 3 9 7" xfId="20420"/>
    <cellStyle name="Normal 2 3 9 7 2" xfId="38298"/>
    <cellStyle name="Normal 2 3 9 8" xfId="29352"/>
    <cellStyle name="Normal 2 3 9 9" xfId="47313"/>
    <cellStyle name="Normal 2 4" xfId="682"/>
    <cellStyle name="Normal 2 4 10" xfId="50584"/>
    <cellStyle name="Normal 2 4 11" xfId="47424"/>
    <cellStyle name="Normal 2 4 2" xfId="683"/>
    <cellStyle name="Normal 2 4 2 10" xfId="7654"/>
    <cellStyle name="Normal 2 4 2 2" xfId="684"/>
    <cellStyle name="Normal 2 4 2 2 2" xfId="13224"/>
    <cellStyle name="Normal 2 4 2 2 2 2" xfId="24116"/>
    <cellStyle name="Normal 2 4 2 2 2 2 2" xfId="41994"/>
    <cellStyle name="Normal 2 4 2 2 2 3" xfId="33057"/>
    <cellStyle name="Normal 2 4 2 2 2 4" xfId="53662"/>
    <cellStyle name="Normal 2 4 2 2 3" xfId="15443"/>
    <cellStyle name="Normal 2 4 2 2 3 2" xfId="26335"/>
    <cellStyle name="Normal 2 4 2 2 3 2 2" xfId="44213"/>
    <cellStyle name="Normal 2 4 2 2 3 3" xfId="35276"/>
    <cellStyle name="Normal 2 4 2 2 3 4" xfId="56623"/>
    <cellStyle name="Normal 2 4 2 2 4" xfId="17887"/>
    <cellStyle name="Normal 2 4 2 2 4 2" xfId="28554"/>
    <cellStyle name="Normal 2 4 2 2 4 2 2" xfId="46432"/>
    <cellStyle name="Normal 2 4 2 2 4 3" xfId="37495"/>
    <cellStyle name="Normal 2 4 2 2 5" xfId="21897"/>
    <cellStyle name="Normal 2 4 2 2 5 2" xfId="39775"/>
    <cellStyle name="Normal 2 4 2 2 6" xfId="30838"/>
    <cellStyle name="Normal 2 4 2 2 7" xfId="51335"/>
    <cellStyle name="Normal 2 4 2 2 8" xfId="10796"/>
    <cellStyle name="Normal 2 4 2 3" xfId="10063"/>
    <cellStyle name="Normal 2 4 2 3 2" xfId="12491"/>
    <cellStyle name="Normal 2 4 2 3 2 2" xfId="23383"/>
    <cellStyle name="Normal 2 4 2 3 2 2 2" xfId="41261"/>
    <cellStyle name="Normal 2 4 2 3 2 3" xfId="32324"/>
    <cellStyle name="Normal 2 4 2 3 3" xfId="14710"/>
    <cellStyle name="Normal 2 4 2 3 3 2" xfId="25602"/>
    <cellStyle name="Normal 2 4 2 3 3 2 2" xfId="43480"/>
    <cellStyle name="Normal 2 4 2 3 3 3" xfId="34543"/>
    <cellStyle name="Normal 2 4 2 3 4" xfId="17154"/>
    <cellStyle name="Normal 2 4 2 3 4 2" xfId="27821"/>
    <cellStyle name="Normal 2 4 2 3 4 2 2" xfId="45699"/>
    <cellStyle name="Normal 2 4 2 3 4 3" xfId="36762"/>
    <cellStyle name="Normal 2 4 2 3 5" xfId="21164"/>
    <cellStyle name="Normal 2 4 2 3 5 2" xfId="39042"/>
    <cellStyle name="Normal 2 4 2 3 6" xfId="30105"/>
    <cellStyle name="Normal 2 4 2 3 7" xfId="54334"/>
    <cellStyle name="Normal 2 4 2 4" xfId="11676"/>
    <cellStyle name="Normal 2 4 2 4 2" xfId="22640"/>
    <cellStyle name="Normal 2 4 2 4 2 2" xfId="40518"/>
    <cellStyle name="Normal 2 4 2 4 3" xfId="31581"/>
    <cellStyle name="Normal 2 4 2 4 4" xfId="53661"/>
    <cellStyle name="Normal 2 4 2 5" xfId="13967"/>
    <cellStyle name="Normal 2 4 2 5 2" xfId="24859"/>
    <cellStyle name="Normal 2 4 2 5 2 2" xfId="42737"/>
    <cellStyle name="Normal 2 4 2 5 3" xfId="33800"/>
    <cellStyle name="Normal 2 4 2 5 4" xfId="48191"/>
    <cellStyle name="Normal 2 4 2 6" xfId="16330"/>
    <cellStyle name="Normal 2 4 2 6 2" xfId="27078"/>
    <cellStyle name="Normal 2 4 2 6 2 2" xfId="44956"/>
    <cellStyle name="Normal 2 4 2 6 3" xfId="36019"/>
    <cellStyle name="Normal 2 4 2 7" xfId="20421"/>
    <cellStyle name="Normal 2 4 2 7 2" xfId="38299"/>
    <cellStyle name="Normal 2 4 2 8" xfId="29353"/>
    <cellStyle name="Normal 2 4 2 9" xfId="47314"/>
    <cellStyle name="Normal 2 4 3" xfId="7655"/>
    <cellStyle name="Normal 2 4 3 2" xfId="10797"/>
    <cellStyle name="Normal 2 4 3 2 2" xfId="13225"/>
    <cellStyle name="Normal 2 4 3 2 2 2" xfId="24117"/>
    <cellStyle name="Normal 2 4 3 2 2 2 2" xfId="41995"/>
    <cellStyle name="Normal 2 4 3 2 2 3" xfId="33058"/>
    <cellStyle name="Normal 2 4 3 2 2 4" xfId="56624"/>
    <cellStyle name="Normal 2 4 3 2 3" xfId="15444"/>
    <cellStyle name="Normal 2 4 3 2 3 2" xfId="26336"/>
    <cellStyle name="Normal 2 4 3 2 3 2 2" xfId="44214"/>
    <cellStyle name="Normal 2 4 3 2 3 3" xfId="35277"/>
    <cellStyle name="Normal 2 4 3 2 4" xfId="17888"/>
    <cellStyle name="Normal 2 4 3 2 4 2" xfId="28555"/>
    <cellStyle name="Normal 2 4 3 2 4 2 2" xfId="46433"/>
    <cellStyle name="Normal 2 4 3 2 4 3" xfId="37496"/>
    <cellStyle name="Normal 2 4 3 2 5" xfId="21898"/>
    <cellStyle name="Normal 2 4 3 2 5 2" xfId="39776"/>
    <cellStyle name="Normal 2 4 3 2 6" xfId="30839"/>
    <cellStyle name="Normal 2 4 3 2 7" xfId="51336"/>
    <cellStyle name="Normal 2 4 3 3" xfId="10064"/>
    <cellStyle name="Normal 2 4 3 3 2" xfId="12492"/>
    <cellStyle name="Normal 2 4 3 3 2 2" xfId="23384"/>
    <cellStyle name="Normal 2 4 3 3 2 2 2" xfId="41262"/>
    <cellStyle name="Normal 2 4 3 3 2 3" xfId="32325"/>
    <cellStyle name="Normal 2 4 3 3 3" xfId="14711"/>
    <cellStyle name="Normal 2 4 3 3 3 2" xfId="25603"/>
    <cellStyle name="Normal 2 4 3 3 3 2 2" xfId="43481"/>
    <cellStyle name="Normal 2 4 3 3 3 3" xfId="34544"/>
    <cellStyle name="Normal 2 4 3 3 4" xfId="17155"/>
    <cellStyle name="Normal 2 4 3 3 4 2" xfId="27822"/>
    <cellStyle name="Normal 2 4 3 3 4 2 2" xfId="45700"/>
    <cellStyle name="Normal 2 4 3 3 4 3" xfId="36763"/>
    <cellStyle name="Normal 2 4 3 3 5" xfId="21165"/>
    <cellStyle name="Normal 2 4 3 3 5 2" xfId="39043"/>
    <cellStyle name="Normal 2 4 3 3 6" xfId="30106"/>
    <cellStyle name="Normal 2 4 3 3 7" xfId="54335"/>
    <cellStyle name="Normal 2 4 3 4" xfId="11677"/>
    <cellStyle name="Normal 2 4 3 4 2" xfId="22641"/>
    <cellStyle name="Normal 2 4 3 4 2 2" xfId="40519"/>
    <cellStyle name="Normal 2 4 3 4 3" xfId="31582"/>
    <cellStyle name="Normal 2 4 3 4 4" xfId="48192"/>
    <cellStyle name="Normal 2 4 3 5" xfId="13968"/>
    <cellStyle name="Normal 2 4 3 5 2" xfId="24860"/>
    <cellStyle name="Normal 2 4 3 5 2 2" xfId="42738"/>
    <cellStyle name="Normal 2 4 3 5 3" xfId="33801"/>
    <cellStyle name="Normal 2 4 3 6" xfId="16331"/>
    <cellStyle name="Normal 2 4 3 6 2" xfId="27079"/>
    <cellStyle name="Normal 2 4 3 6 2 2" xfId="44957"/>
    <cellStyle name="Normal 2 4 3 6 3" xfId="36020"/>
    <cellStyle name="Normal 2 4 3 7" xfId="20422"/>
    <cellStyle name="Normal 2 4 3 7 2" xfId="38300"/>
    <cellStyle name="Normal 2 4 3 8" xfId="29354"/>
    <cellStyle name="Normal 2 4 3 9" xfId="47315"/>
    <cellStyle name="Normal 2 4 4" xfId="7656"/>
    <cellStyle name="Normal 2 4 4 2" xfId="10798"/>
    <cellStyle name="Normal 2 4 4 2 2" xfId="13226"/>
    <cellStyle name="Normal 2 4 4 2 2 2" xfId="24118"/>
    <cellStyle name="Normal 2 4 4 2 2 2 2" xfId="41996"/>
    <cellStyle name="Normal 2 4 4 2 2 3" xfId="33059"/>
    <cellStyle name="Normal 2 4 4 2 2 4" xfId="56625"/>
    <cellStyle name="Normal 2 4 4 2 3" xfId="15445"/>
    <cellStyle name="Normal 2 4 4 2 3 2" xfId="26337"/>
    <cellStyle name="Normal 2 4 4 2 3 2 2" xfId="44215"/>
    <cellStyle name="Normal 2 4 4 2 3 3" xfId="35278"/>
    <cellStyle name="Normal 2 4 4 2 4" xfId="17889"/>
    <cellStyle name="Normal 2 4 4 2 4 2" xfId="28556"/>
    <cellStyle name="Normal 2 4 4 2 4 2 2" xfId="46434"/>
    <cellStyle name="Normal 2 4 4 2 4 3" xfId="37497"/>
    <cellStyle name="Normal 2 4 4 2 5" xfId="21899"/>
    <cellStyle name="Normal 2 4 4 2 5 2" xfId="39777"/>
    <cellStyle name="Normal 2 4 4 2 6" xfId="30840"/>
    <cellStyle name="Normal 2 4 4 2 7" xfId="51337"/>
    <cellStyle name="Normal 2 4 4 3" xfId="10065"/>
    <cellStyle name="Normal 2 4 4 3 2" xfId="12493"/>
    <cellStyle name="Normal 2 4 4 3 2 2" xfId="23385"/>
    <cellStyle name="Normal 2 4 4 3 2 2 2" xfId="41263"/>
    <cellStyle name="Normal 2 4 4 3 2 3" xfId="32326"/>
    <cellStyle name="Normal 2 4 4 3 3" xfId="14712"/>
    <cellStyle name="Normal 2 4 4 3 3 2" xfId="25604"/>
    <cellStyle name="Normal 2 4 4 3 3 2 2" xfId="43482"/>
    <cellStyle name="Normal 2 4 4 3 3 3" xfId="34545"/>
    <cellStyle name="Normal 2 4 4 3 4" xfId="17156"/>
    <cellStyle name="Normal 2 4 4 3 4 2" xfId="27823"/>
    <cellStyle name="Normal 2 4 4 3 4 2 2" xfId="45701"/>
    <cellStyle name="Normal 2 4 4 3 4 3" xfId="36764"/>
    <cellStyle name="Normal 2 4 4 3 5" xfId="21166"/>
    <cellStyle name="Normal 2 4 4 3 5 2" xfId="39044"/>
    <cellStyle name="Normal 2 4 4 3 6" xfId="30107"/>
    <cellStyle name="Normal 2 4 4 3 7" xfId="54336"/>
    <cellStyle name="Normal 2 4 4 4" xfId="11678"/>
    <cellStyle name="Normal 2 4 4 4 2" xfId="22642"/>
    <cellStyle name="Normal 2 4 4 4 2 2" xfId="40520"/>
    <cellStyle name="Normal 2 4 4 4 3" xfId="31583"/>
    <cellStyle name="Normal 2 4 4 4 4" xfId="48193"/>
    <cellStyle name="Normal 2 4 4 5" xfId="13969"/>
    <cellStyle name="Normal 2 4 4 5 2" xfId="24861"/>
    <cellStyle name="Normal 2 4 4 5 2 2" xfId="42739"/>
    <cellStyle name="Normal 2 4 4 5 3" xfId="33802"/>
    <cellStyle name="Normal 2 4 4 6" xfId="16332"/>
    <cellStyle name="Normal 2 4 4 6 2" xfId="27080"/>
    <cellStyle name="Normal 2 4 4 6 2 2" xfId="44958"/>
    <cellStyle name="Normal 2 4 4 6 3" xfId="36021"/>
    <cellStyle name="Normal 2 4 4 7" xfId="20423"/>
    <cellStyle name="Normal 2 4 4 7 2" xfId="38301"/>
    <cellStyle name="Normal 2 4 4 8" xfId="29355"/>
    <cellStyle name="Normal 2 4 4 9" xfId="47316"/>
    <cellStyle name="Normal 2 4 5" xfId="7657"/>
    <cellStyle name="Normal 2 4 5 2" xfId="10799"/>
    <cellStyle name="Normal 2 4 5 2 2" xfId="13227"/>
    <cellStyle name="Normal 2 4 5 2 2 2" xfId="24119"/>
    <cellStyle name="Normal 2 4 5 2 2 2 2" xfId="41997"/>
    <cellStyle name="Normal 2 4 5 2 2 3" xfId="33060"/>
    <cellStyle name="Normal 2 4 5 2 2 4" xfId="56626"/>
    <cellStyle name="Normal 2 4 5 2 3" xfId="15446"/>
    <cellStyle name="Normal 2 4 5 2 3 2" xfId="26338"/>
    <cellStyle name="Normal 2 4 5 2 3 2 2" xfId="44216"/>
    <cellStyle name="Normal 2 4 5 2 3 3" xfId="35279"/>
    <cellStyle name="Normal 2 4 5 2 4" xfId="17890"/>
    <cellStyle name="Normal 2 4 5 2 4 2" xfId="28557"/>
    <cellStyle name="Normal 2 4 5 2 4 2 2" xfId="46435"/>
    <cellStyle name="Normal 2 4 5 2 4 3" xfId="37498"/>
    <cellStyle name="Normal 2 4 5 2 5" xfId="21900"/>
    <cellStyle name="Normal 2 4 5 2 5 2" xfId="39778"/>
    <cellStyle name="Normal 2 4 5 2 6" xfId="30841"/>
    <cellStyle name="Normal 2 4 5 2 7" xfId="51338"/>
    <cellStyle name="Normal 2 4 5 3" xfId="10066"/>
    <cellStyle name="Normal 2 4 5 3 2" xfId="12494"/>
    <cellStyle name="Normal 2 4 5 3 2 2" xfId="23386"/>
    <cellStyle name="Normal 2 4 5 3 2 2 2" xfId="41264"/>
    <cellStyle name="Normal 2 4 5 3 2 3" xfId="32327"/>
    <cellStyle name="Normal 2 4 5 3 3" xfId="14713"/>
    <cellStyle name="Normal 2 4 5 3 3 2" xfId="25605"/>
    <cellStyle name="Normal 2 4 5 3 3 2 2" xfId="43483"/>
    <cellStyle name="Normal 2 4 5 3 3 3" xfId="34546"/>
    <cellStyle name="Normal 2 4 5 3 4" xfId="17157"/>
    <cellStyle name="Normal 2 4 5 3 4 2" xfId="27824"/>
    <cellStyle name="Normal 2 4 5 3 4 2 2" xfId="45702"/>
    <cellStyle name="Normal 2 4 5 3 4 3" xfId="36765"/>
    <cellStyle name="Normal 2 4 5 3 5" xfId="21167"/>
    <cellStyle name="Normal 2 4 5 3 5 2" xfId="39045"/>
    <cellStyle name="Normal 2 4 5 3 6" xfId="30108"/>
    <cellStyle name="Normal 2 4 5 3 7" xfId="54337"/>
    <cellStyle name="Normal 2 4 5 4" xfId="11679"/>
    <cellStyle name="Normal 2 4 5 4 2" xfId="22643"/>
    <cellStyle name="Normal 2 4 5 4 2 2" xfId="40521"/>
    <cellStyle name="Normal 2 4 5 4 3" xfId="31584"/>
    <cellStyle name="Normal 2 4 5 4 4" xfId="48194"/>
    <cellStyle name="Normal 2 4 5 5" xfId="13970"/>
    <cellStyle name="Normal 2 4 5 5 2" xfId="24862"/>
    <cellStyle name="Normal 2 4 5 5 2 2" xfId="42740"/>
    <cellStyle name="Normal 2 4 5 5 3" xfId="33803"/>
    <cellStyle name="Normal 2 4 5 6" xfId="16333"/>
    <cellStyle name="Normal 2 4 5 6 2" xfId="27081"/>
    <cellStyle name="Normal 2 4 5 6 2 2" xfId="44959"/>
    <cellStyle name="Normal 2 4 5 6 3" xfId="36022"/>
    <cellStyle name="Normal 2 4 5 7" xfId="20424"/>
    <cellStyle name="Normal 2 4 5 7 2" xfId="38302"/>
    <cellStyle name="Normal 2 4 5 8" xfId="29356"/>
    <cellStyle name="Normal 2 4 5 9" xfId="47317"/>
    <cellStyle name="Normal 2 4 6" xfId="7658"/>
    <cellStyle name="Normal 2 4 6 2" xfId="10800"/>
    <cellStyle name="Normal 2 4 6 2 2" xfId="13228"/>
    <cellStyle name="Normal 2 4 6 2 2 2" xfId="24120"/>
    <cellStyle name="Normal 2 4 6 2 2 2 2" xfId="41998"/>
    <cellStyle name="Normal 2 4 6 2 2 3" xfId="33061"/>
    <cellStyle name="Normal 2 4 6 2 2 4" xfId="56627"/>
    <cellStyle name="Normal 2 4 6 2 3" xfId="15447"/>
    <cellStyle name="Normal 2 4 6 2 3 2" xfId="26339"/>
    <cellStyle name="Normal 2 4 6 2 3 2 2" xfId="44217"/>
    <cellStyle name="Normal 2 4 6 2 3 3" xfId="35280"/>
    <cellStyle name="Normal 2 4 6 2 4" xfId="17891"/>
    <cellStyle name="Normal 2 4 6 2 4 2" xfId="28558"/>
    <cellStyle name="Normal 2 4 6 2 4 2 2" xfId="46436"/>
    <cellStyle name="Normal 2 4 6 2 4 3" xfId="37499"/>
    <cellStyle name="Normal 2 4 6 2 5" xfId="21901"/>
    <cellStyle name="Normal 2 4 6 2 5 2" xfId="39779"/>
    <cellStyle name="Normal 2 4 6 2 6" xfId="30842"/>
    <cellStyle name="Normal 2 4 6 2 7" xfId="51339"/>
    <cellStyle name="Normal 2 4 6 3" xfId="10067"/>
    <cellStyle name="Normal 2 4 6 3 2" xfId="12495"/>
    <cellStyle name="Normal 2 4 6 3 2 2" xfId="23387"/>
    <cellStyle name="Normal 2 4 6 3 2 2 2" xfId="41265"/>
    <cellStyle name="Normal 2 4 6 3 2 3" xfId="32328"/>
    <cellStyle name="Normal 2 4 6 3 3" xfId="14714"/>
    <cellStyle name="Normal 2 4 6 3 3 2" xfId="25606"/>
    <cellStyle name="Normal 2 4 6 3 3 2 2" xfId="43484"/>
    <cellStyle name="Normal 2 4 6 3 3 3" xfId="34547"/>
    <cellStyle name="Normal 2 4 6 3 4" xfId="17158"/>
    <cellStyle name="Normal 2 4 6 3 4 2" xfId="27825"/>
    <cellStyle name="Normal 2 4 6 3 4 2 2" xfId="45703"/>
    <cellStyle name="Normal 2 4 6 3 4 3" xfId="36766"/>
    <cellStyle name="Normal 2 4 6 3 5" xfId="21168"/>
    <cellStyle name="Normal 2 4 6 3 5 2" xfId="39046"/>
    <cellStyle name="Normal 2 4 6 3 6" xfId="30109"/>
    <cellStyle name="Normal 2 4 6 3 7" xfId="54338"/>
    <cellStyle name="Normal 2 4 6 4" xfId="11680"/>
    <cellStyle name="Normal 2 4 6 4 2" xfId="22644"/>
    <cellStyle name="Normal 2 4 6 4 2 2" xfId="40522"/>
    <cellStyle name="Normal 2 4 6 4 3" xfId="31585"/>
    <cellStyle name="Normal 2 4 6 4 4" xfId="48195"/>
    <cellStyle name="Normal 2 4 6 5" xfId="13971"/>
    <cellStyle name="Normal 2 4 6 5 2" xfId="24863"/>
    <cellStyle name="Normal 2 4 6 5 2 2" xfId="42741"/>
    <cellStyle name="Normal 2 4 6 5 3" xfId="33804"/>
    <cellStyle name="Normal 2 4 6 6" xfId="16334"/>
    <cellStyle name="Normal 2 4 6 6 2" xfId="27082"/>
    <cellStyle name="Normal 2 4 6 6 2 2" xfId="44960"/>
    <cellStyle name="Normal 2 4 6 6 3" xfId="36023"/>
    <cellStyle name="Normal 2 4 6 7" xfId="20425"/>
    <cellStyle name="Normal 2 4 6 7 2" xfId="38303"/>
    <cellStyle name="Normal 2 4 6 8" xfId="29357"/>
    <cellStyle name="Normal 2 4 6 9" xfId="47318"/>
    <cellStyle name="Normal 2 4 7" xfId="7659"/>
    <cellStyle name="Normal 2 4 7 2" xfId="10801"/>
    <cellStyle name="Normal 2 4 7 2 2" xfId="13229"/>
    <cellStyle name="Normal 2 4 7 2 2 2" xfId="24121"/>
    <cellStyle name="Normal 2 4 7 2 2 2 2" xfId="41999"/>
    <cellStyle name="Normal 2 4 7 2 2 3" xfId="33062"/>
    <cellStyle name="Normal 2 4 7 2 2 4" xfId="56628"/>
    <cellStyle name="Normal 2 4 7 2 3" xfId="15448"/>
    <cellStyle name="Normal 2 4 7 2 3 2" xfId="26340"/>
    <cellStyle name="Normal 2 4 7 2 3 2 2" xfId="44218"/>
    <cellStyle name="Normal 2 4 7 2 3 3" xfId="35281"/>
    <cellStyle name="Normal 2 4 7 2 4" xfId="17892"/>
    <cellStyle name="Normal 2 4 7 2 4 2" xfId="28559"/>
    <cellStyle name="Normal 2 4 7 2 4 2 2" xfId="46437"/>
    <cellStyle name="Normal 2 4 7 2 4 3" xfId="37500"/>
    <cellStyle name="Normal 2 4 7 2 5" xfId="21902"/>
    <cellStyle name="Normal 2 4 7 2 5 2" xfId="39780"/>
    <cellStyle name="Normal 2 4 7 2 6" xfId="30843"/>
    <cellStyle name="Normal 2 4 7 2 7" xfId="51340"/>
    <cellStyle name="Normal 2 4 7 3" xfId="10068"/>
    <cellStyle name="Normal 2 4 7 3 2" xfId="12496"/>
    <cellStyle name="Normal 2 4 7 3 2 2" xfId="23388"/>
    <cellStyle name="Normal 2 4 7 3 2 2 2" xfId="41266"/>
    <cellStyle name="Normal 2 4 7 3 2 3" xfId="32329"/>
    <cellStyle name="Normal 2 4 7 3 3" xfId="14715"/>
    <cellStyle name="Normal 2 4 7 3 3 2" xfId="25607"/>
    <cellStyle name="Normal 2 4 7 3 3 2 2" xfId="43485"/>
    <cellStyle name="Normal 2 4 7 3 3 3" xfId="34548"/>
    <cellStyle name="Normal 2 4 7 3 4" xfId="17159"/>
    <cellStyle name="Normal 2 4 7 3 4 2" xfId="27826"/>
    <cellStyle name="Normal 2 4 7 3 4 2 2" xfId="45704"/>
    <cellStyle name="Normal 2 4 7 3 4 3" xfId="36767"/>
    <cellStyle name="Normal 2 4 7 3 5" xfId="21169"/>
    <cellStyle name="Normal 2 4 7 3 5 2" xfId="39047"/>
    <cellStyle name="Normal 2 4 7 3 6" xfId="30110"/>
    <cellStyle name="Normal 2 4 7 3 7" xfId="54339"/>
    <cellStyle name="Normal 2 4 7 4" xfId="11681"/>
    <cellStyle name="Normal 2 4 7 4 2" xfId="22645"/>
    <cellStyle name="Normal 2 4 7 4 2 2" xfId="40523"/>
    <cellStyle name="Normal 2 4 7 4 3" xfId="31586"/>
    <cellStyle name="Normal 2 4 7 4 4" xfId="48196"/>
    <cellStyle name="Normal 2 4 7 5" xfId="13972"/>
    <cellStyle name="Normal 2 4 7 5 2" xfId="24864"/>
    <cellStyle name="Normal 2 4 7 5 2 2" xfId="42742"/>
    <cellStyle name="Normal 2 4 7 5 3" xfId="33805"/>
    <cellStyle name="Normal 2 4 7 6" xfId="16335"/>
    <cellStyle name="Normal 2 4 7 6 2" xfId="27083"/>
    <cellStyle name="Normal 2 4 7 6 2 2" xfId="44961"/>
    <cellStyle name="Normal 2 4 7 6 3" xfId="36024"/>
    <cellStyle name="Normal 2 4 7 7" xfId="20426"/>
    <cellStyle name="Normal 2 4 7 7 2" xfId="38304"/>
    <cellStyle name="Normal 2 4 7 8" xfId="29358"/>
    <cellStyle name="Normal 2 4 7 9" xfId="47319"/>
    <cellStyle name="Normal 2 4 8" xfId="7660"/>
    <cellStyle name="Normal 2 4 8 2" xfId="10802"/>
    <cellStyle name="Normal 2 4 8 2 2" xfId="13230"/>
    <cellStyle name="Normal 2 4 8 2 2 2" xfId="24122"/>
    <cellStyle name="Normal 2 4 8 2 2 2 2" xfId="42000"/>
    <cellStyle name="Normal 2 4 8 2 2 3" xfId="33063"/>
    <cellStyle name="Normal 2 4 8 2 2 4" xfId="56629"/>
    <cellStyle name="Normal 2 4 8 2 3" xfId="15449"/>
    <cellStyle name="Normal 2 4 8 2 3 2" xfId="26341"/>
    <cellStyle name="Normal 2 4 8 2 3 2 2" xfId="44219"/>
    <cellStyle name="Normal 2 4 8 2 3 3" xfId="35282"/>
    <cellStyle name="Normal 2 4 8 2 4" xfId="17893"/>
    <cellStyle name="Normal 2 4 8 2 4 2" xfId="28560"/>
    <cellStyle name="Normal 2 4 8 2 4 2 2" xfId="46438"/>
    <cellStyle name="Normal 2 4 8 2 4 3" xfId="37501"/>
    <cellStyle name="Normal 2 4 8 2 5" xfId="21903"/>
    <cellStyle name="Normal 2 4 8 2 5 2" xfId="39781"/>
    <cellStyle name="Normal 2 4 8 2 6" xfId="30844"/>
    <cellStyle name="Normal 2 4 8 2 7" xfId="51341"/>
    <cellStyle name="Normal 2 4 8 3" xfId="10069"/>
    <cellStyle name="Normal 2 4 8 3 2" xfId="12497"/>
    <cellStyle name="Normal 2 4 8 3 2 2" xfId="23389"/>
    <cellStyle name="Normal 2 4 8 3 2 2 2" xfId="41267"/>
    <cellStyle name="Normal 2 4 8 3 2 3" xfId="32330"/>
    <cellStyle name="Normal 2 4 8 3 3" xfId="14716"/>
    <cellStyle name="Normal 2 4 8 3 3 2" xfId="25608"/>
    <cellStyle name="Normal 2 4 8 3 3 2 2" xfId="43486"/>
    <cellStyle name="Normal 2 4 8 3 3 3" xfId="34549"/>
    <cellStyle name="Normal 2 4 8 3 4" xfId="17160"/>
    <cellStyle name="Normal 2 4 8 3 4 2" xfId="27827"/>
    <cellStyle name="Normal 2 4 8 3 4 2 2" xfId="45705"/>
    <cellStyle name="Normal 2 4 8 3 4 3" xfId="36768"/>
    <cellStyle name="Normal 2 4 8 3 5" xfId="21170"/>
    <cellStyle name="Normal 2 4 8 3 5 2" xfId="39048"/>
    <cellStyle name="Normal 2 4 8 3 6" xfId="30111"/>
    <cellStyle name="Normal 2 4 8 3 7" xfId="54340"/>
    <cellStyle name="Normal 2 4 8 4" xfId="11682"/>
    <cellStyle name="Normal 2 4 8 4 2" xfId="22646"/>
    <cellStyle name="Normal 2 4 8 4 2 2" xfId="40524"/>
    <cellStyle name="Normal 2 4 8 4 3" xfId="31587"/>
    <cellStyle name="Normal 2 4 8 4 4" xfId="48197"/>
    <cellStyle name="Normal 2 4 8 5" xfId="13973"/>
    <cellStyle name="Normal 2 4 8 5 2" xfId="24865"/>
    <cellStyle name="Normal 2 4 8 5 2 2" xfId="42743"/>
    <cellStyle name="Normal 2 4 8 5 3" xfId="33806"/>
    <cellStyle name="Normal 2 4 8 6" xfId="16336"/>
    <cellStyle name="Normal 2 4 8 6 2" xfId="27084"/>
    <cellStyle name="Normal 2 4 8 6 2 2" xfId="44962"/>
    <cellStyle name="Normal 2 4 8 6 3" xfId="36025"/>
    <cellStyle name="Normal 2 4 8 7" xfId="20427"/>
    <cellStyle name="Normal 2 4 8 7 2" xfId="38305"/>
    <cellStyle name="Normal 2 4 8 8" xfId="29359"/>
    <cellStyle name="Normal 2 4 8 9" xfId="47320"/>
    <cellStyle name="Normal 2 4 9" xfId="7661"/>
    <cellStyle name="Normal 2 4 9 2" xfId="10803"/>
    <cellStyle name="Normal 2 4 9 2 2" xfId="13231"/>
    <cellStyle name="Normal 2 4 9 2 2 2" xfId="24123"/>
    <cellStyle name="Normal 2 4 9 2 2 2 2" xfId="42001"/>
    <cellStyle name="Normal 2 4 9 2 2 3" xfId="33064"/>
    <cellStyle name="Normal 2 4 9 2 2 4" xfId="56630"/>
    <cellStyle name="Normal 2 4 9 2 3" xfId="15450"/>
    <cellStyle name="Normal 2 4 9 2 3 2" xfId="26342"/>
    <cellStyle name="Normal 2 4 9 2 3 2 2" xfId="44220"/>
    <cellStyle name="Normal 2 4 9 2 3 3" xfId="35283"/>
    <cellStyle name="Normal 2 4 9 2 4" xfId="17894"/>
    <cellStyle name="Normal 2 4 9 2 4 2" xfId="28561"/>
    <cellStyle name="Normal 2 4 9 2 4 2 2" xfId="46439"/>
    <cellStyle name="Normal 2 4 9 2 4 3" xfId="37502"/>
    <cellStyle name="Normal 2 4 9 2 5" xfId="21904"/>
    <cellStyle name="Normal 2 4 9 2 5 2" xfId="39782"/>
    <cellStyle name="Normal 2 4 9 2 6" xfId="30845"/>
    <cellStyle name="Normal 2 4 9 2 7" xfId="51342"/>
    <cellStyle name="Normal 2 4 9 3" xfId="10070"/>
    <cellStyle name="Normal 2 4 9 3 2" xfId="12498"/>
    <cellStyle name="Normal 2 4 9 3 2 2" xfId="23390"/>
    <cellStyle name="Normal 2 4 9 3 2 2 2" xfId="41268"/>
    <cellStyle name="Normal 2 4 9 3 2 3" xfId="32331"/>
    <cellStyle name="Normal 2 4 9 3 3" xfId="14717"/>
    <cellStyle name="Normal 2 4 9 3 3 2" xfId="25609"/>
    <cellStyle name="Normal 2 4 9 3 3 2 2" xfId="43487"/>
    <cellStyle name="Normal 2 4 9 3 3 3" xfId="34550"/>
    <cellStyle name="Normal 2 4 9 3 4" xfId="17161"/>
    <cellStyle name="Normal 2 4 9 3 4 2" xfId="27828"/>
    <cellStyle name="Normal 2 4 9 3 4 2 2" xfId="45706"/>
    <cellStyle name="Normal 2 4 9 3 4 3" xfId="36769"/>
    <cellStyle name="Normal 2 4 9 3 5" xfId="21171"/>
    <cellStyle name="Normal 2 4 9 3 5 2" xfId="39049"/>
    <cellStyle name="Normal 2 4 9 3 6" xfId="30112"/>
    <cellStyle name="Normal 2 4 9 3 7" xfId="54341"/>
    <cellStyle name="Normal 2 4 9 4" xfId="11683"/>
    <cellStyle name="Normal 2 4 9 4 2" xfId="22647"/>
    <cellStyle name="Normal 2 4 9 4 2 2" xfId="40525"/>
    <cellStyle name="Normal 2 4 9 4 3" xfId="31588"/>
    <cellStyle name="Normal 2 4 9 4 4" xfId="48198"/>
    <cellStyle name="Normal 2 4 9 5" xfId="13974"/>
    <cellStyle name="Normal 2 4 9 5 2" xfId="24866"/>
    <cellStyle name="Normal 2 4 9 5 2 2" xfId="42744"/>
    <cellStyle name="Normal 2 4 9 5 3" xfId="33807"/>
    <cellStyle name="Normal 2 4 9 6" xfId="16337"/>
    <cellStyle name="Normal 2 4 9 6 2" xfId="27085"/>
    <cellStyle name="Normal 2 4 9 6 2 2" xfId="44963"/>
    <cellStyle name="Normal 2 4 9 6 3" xfId="36026"/>
    <cellStyle name="Normal 2 4 9 7" xfId="20428"/>
    <cellStyle name="Normal 2 4 9 7 2" xfId="38306"/>
    <cellStyle name="Normal 2 4 9 8" xfId="29360"/>
    <cellStyle name="Normal 2 4 9 9" xfId="47321"/>
    <cellStyle name="Normal 2 5" xfId="685"/>
    <cellStyle name="Normal 2 5 2" xfId="686"/>
    <cellStyle name="Normal 2 5 2 10" xfId="7662"/>
    <cellStyle name="Normal 2 5 2 2" xfId="10804"/>
    <cellStyle name="Normal 2 5 2 2 2" xfId="13232"/>
    <cellStyle name="Normal 2 5 2 2 2 2" xfId="24124"/>
    <cellStyle name="Normal 2 5 2 2 2 2 2" xfId="42002"/>
    <cellStyle name="Normal 2 5 2 2 2 3" xfId="33065"/>
    <cellStyle name="Normal 2 5 2 2 2 4" xfId="56631"/>
    <cellStyle name="Normal 2 5 2 2 3" xfId="15451"/>
    <cellStyle name="Normal 2 5 2 2 3 2" xfId="26343"/>
    <cellStyle name="Normal 2 5 2 2 3 2 2" xfId="44221"/>
    <cellStyle name="Normal 2 5 2 2 3 3" xfId="35284"/>
    <cellStyle name="Normal 2 5 2 2 4" xfId="17895"/>
    <cellStyle name="Normal 2 5 2 2 4 2" xfId="28562"/>
    <cellStyle name="Normal 2 5 2 2 4 2 2" xfId="46440"/>
    <cellStyle name="Normal 2 5 2 2 4 3" xfId="37503"/>
    <cellStyle name="Normal 2 5 2 2 5" xfId="21905"/>
    <cellStyle name="Normal 2 5 2 2 5 2" xfId="39783"/>
    <cellStyle name="Normal 2 5 2 2 6" xfId="30846"/>
    <cellStyle name="Normal 2 5 2 2 7" xfId="51343"/>
    <cellStyle name="Normal 2 5 2 3" xfId="10071"/>
    <cellStyle name="Normal 2 5 2 3 2" xfId="12499"/>
    <cellStyle name="Normal 2 5 2 3 2 2" xfId="23391"/>
    <cellStyle name="Normal 2 5 2 3 2 2 2" xfId="41269"/>
    <cellStyle name="Normal 2 5 2 3 2 3" xfId="32332"/>
    <cellStyle name="Normal 2 5 2 3 3" xfId="14718"/>
    <cellStyle name="Normal 2 5 2 3 3 2" xfId="25610"/>
    <cellStyle name="Normal 2 5 2 3 3 2 2" xfId="43488"/>
    <cellStyle name="Normal 2 5 2 3 3 3" xfId="34551"/>
    <cellStyle name="Normal 2 5 2 3 4" xfId="17162"/>
    <cellStyle name="Normal 2 5 2 3 4 2" xfId="27829"/>
    <cellStyle name="Normal 2 5 2 3 4 2 2" xfId="45707"/>
    <cellStyle name="Normal 2 5 2 3 4 3" xfId="36770"/>
    <cellStyle name="Normal 2 5 2 3 5" xfId="21172"/>
    <cellStyle name="Normal 2 5 2 3 5 2" xfId="39050"/>
    <cellStyle name="Normal 2 5 2 3 6" xfId="30113"/>
    <cellStyle name="Normal 2 5 2 3 7" xfId="54342"/>
    <cellStyle name="Normal 2 5 2 4" xfId="11684"/>
    <cellStyle name="Normal 2 5 2 4 2" xfId="22648"/>
    <cellStyle name="Normal 2 5 2 4 2 2" xfId="40526"/>
    <cellStyle name="Normal 2 5 2 4 3" xfId="31589"/>
    <cellStyle name="Normal 2 5 2 4 4" xfId="53664"/>
    <cellStyle name="Normal 2 5 2 5" xfId="13975"/>
    <cellStyle name="Normal 2 5 2 5 2" xfId="24867"/>
    <cellStyle name="Normal 2 5 2 5 2 2" xfId="42745"/>
    <cellStyle name="Normal 2 5 2 5 3" xfId="33808"/>
    <cellStyle name="Normal 2 5 2 5 4" xfId="48199"/>
    <cellStyle name="Normal 2 5 2 6" xfId="16338"/>
    <cellStyle name="Normal 2 5 2 6 2" xfId="27086"/>
    <cellStyle name="Normal 2 5 2 6 2 2" xfId="44964"/>
    <cellStyle name="Normal 2 5 2 6 3" xfId="36027"/>
    <cellStyle name="Normal 2 5 2 7" xfId="20429"/>
    <cellStyle name="Normal 2 5 2 7 2" xfId="38307"/>
    <cellStyle name="Normal 2 5 2 8" xfId="29361"/>
    <cellStyle name="Normal 2 5 2 9" xfId="47322"/>
    <cellStyle name="Normal 2 5 3" xfId="7663"/>
    <cellStyle name="Normal 2 5 3 2" xfId="10805"/>
    <cellStyle name="Normal 2 5 3 2 2" xfId="13233"/>
    <cellStyle name="Normal 2 5 3 2 2 2" xfId="24125"/>
    <cellStyle name="Normal 2 5 3 2 2 2 2" xfId="42003"/>
    <cellStyle name="Normal 2 5 3 2 2 3" xfId="33066"/>
    <cellStyle name="Normal 2 5 3 2 2 4" xfId="56632"/>
    <cellStyle name="Normal 2 5 3 2 3" xfId="15452"/>
    <cellStyle name="Normal 2 5 3 2 3 2" xfId="26344"/>
    <cellStyle name="Normal 2 5 3 2 3 2 2" xfId="44222"/>
    <cellStyle name="Normal 2 5 3 2 3 3" xfId="35285"/>
    <cellStyle name="Normal 2 5 3 2 4" xfId="17896"/>
    <cellStyle name="Normal 2 5 3 2 4 2" xfId="28563"/>
    <cellStyle name="Normal 2 5 3 2 4 2 2" xfId="46441"/>
    <cellStyle name="Normal 2 5 3 2 4 3" xfId="37504"/>
    <cellStyle name="Normal 2 5 3 2 5" xfId="21906"/>
    <cellStyle name="Normal 2 5 3 2 5 2" xfId="39784"/>
    <cellStyle name="Normal 2 5 3 2 6" xfId="30847"/>
    <cellStyle name="Normal 2 5 3 2 7" xfId="51344"/>
    <cellStyle name="Normal 2 5 3 3" xfId="10072"/>
    <cellStyle name="Normal 2 5 3 3 2" xfId="12500"/>
    <cellStyle name="Normal 2 5 3 3 2 2" xfId="23392"/>
    <cellStyle name="Normal 2 5 3 3 2 2 2" xfId="41270"/>
    <cellStyle name="Normal 2 5 3 3 2 3" xfId="32333"/>
    <cellStyle name="Normal 2 5 3 3 3" xfId="14719"/>
    <cellStyle name="Normal 2 5 3 3 3 2" xfId="25611"/>
    <cellStyle name="Normal 2 5 3 3 3 2 2" xfId="43489"/>
    <cellStyle name="Normal 2 5 3 3 3 3" xfId="34552"/>
    <cellStyle name="Normal 2 5 3 3 4" xfId="17163"/>
    <cellStyle name="Normal 2 5 3 3 4 2" xfId="27830"/>
    <cellStyle name="Normal 2 5 3 3 4 2 2" xfId="45708"/>
    <cellStyle name="Normal 2 5 3 3 4 3" xfId="36771"/>
    <cellStyle name="Normal 2 5 3 3 5" xfId="21173"/>
    <cellStyle name="Normal 2 5 3 3 5 2" xfId="39051"/>
    <cellStyle name="Normal 2 5 3 3 6" xfId="30114"/>
    <cellStyle name="Normal 2 5 3 3 7" xfId="54343"/>
    <cellStyle name="Normal 2 5 3 4" xfId="11685"/>
    <cellStyle name="Normal 2 5 3 4 2" xfId="22649"/>
    <cellStyle name="Normal 2 5 3 4 2 2" xfId="40527"/>
    <cellStyle name="Normal 2 5 3 4 3" xfId="31590"/>
    <cellStyle name="Normal 2 5 3 4 4" xfId="53663"/>
    <cellStyle name="Normal 2 5 3 5" xfId="13976"/>
    <cellStyle name="Normal 2 5 3 5 2" xfId="24868"/>
    <cellStyle name="Normal 2 5 3 5 2 2" xfId="42746"/>
    <cellStyle name="Normal 2 5 3 5 3" xfId="33809"/>
    <cellStyle name="Normal 2 5 3 5 4" xfId="48200"/>
    <cellStyle name="Normal 2 5 3 6" xfId="16339"/>
    <cellStyle name="Normal 2 5 3 6 2" xfId="27087"/>
    <cellStyle name="Normal 2 5 3 6 2 2" xfId="44965"/>
    <cellStyle name="Normal 2 5 3 6 3" xfId="36028"/>
    <cellStyle name="Normal 2 5 3 7" xfId="20430"/>
    <cellStyle name="Normal 2 5 3 7 2" xfId="38308"/>
    <cellStyle name="Normal 2 5 3 8" xfId="29362"/>
    <cellStyle name="Normal 2 5 3 9" xfId="47323"/>
    <cellStyle name="Normal 2 5 4" xfId="7664"/>
    <cellStyle name="Normal 2 5 4 2" xfId="10806"/>
    <cellStyle name="Normal 2 5 4 2 2" xfId="13234"/>
    <cellStyle name="Normal 2 5 4 2 2 2" xfId="24126"/>
    <cellStyle name="Normal 2 5 4 2 2 2 2" xfId="42004"/>
    <cellStyle name="Normal 2 5 4 2 2 3" xfId="33067"/>
    <cellStyle name="Normal 2 5 4 2 2 4" xfId="56633"/>
    <cellStyle name="Normal 2 5 4 2 3" xfId="15453"/>
    <cellStyle name="Normal 2 5 4 2 3 2" xfId="26345"/>
    <cellStyle name="Normal 2 5 4 2 3 2 2" xfId="44223"/>
    <cellStyle name="Normal 2 5 4 2 3 3" xfId="35286"/>
    <cellStyle name="Normal 2 5 4 2 4" xfId="17897"/>
    <cellStyle name="Normal 2 5 4 2 4 2" xfId="28564"/>
    <cellStyle name="Normal 2 5 4 2 4 2 2" xfId="46442"/>
    <cellStyle name="Normal 2 5 4 2 4 3" xfId="37505"/>
    <cellStyle name="Normal 2 5 4 2 5" xfId="21907"/>
    <cellStyle name="Normal 2 5 4 2 5 2" xfId="39785"/>
    <cellStyle name="Normal 2 5 4 2 6" xfId="30848"/>
    <cellStyle name="Normal 2 5 4 2 7" xfId="51345"/>
    <cellStyle name="Normal 2 5 4 3" xfId="10073"/>
    <cellStyle name="Normal 2 5 4 3 2" xfId="12501"/>
    <cellStyle name="Normal 2 5 4 3 2 2" xfId="23393"/>
    <cellStyle name="Normal 2 5 4 3 2 2 2" xfId="41271"/>
    <cellStyle name="Normal 2 5 4 3 2 3" xfId="32334"/>
    <cellStyle name="Normal 2 5 4 3 3" xfId="14720"/>
    <cellStyle name="Normal 2 5 4 3 3 2" xfId="25612"/>
    <cellStyle name="Normal 2 5 4 3 3 2 2" xfId="43490"/>
    <cellStyle name="Normal 2 5 4 3 3 3" xfId="34553"/>
    <cellStyle name="Normal 2 5 4 3 4" xfId="17164"/>
    <cellStyle name="Normal 2 5 4 3 4 2" xfId="27831"/>
    <cellStyle name="Normal 2 5 4 3 4 2 2" xfId="45709"/>
    <cellStyle name="Normal 2 5 4 3 4 3" xfId="36772"/>
    <cellStyle name="Normal 2 5 4 3 5" xfId="21174"/>
    <cellStyle name="Normal 2 5 4 3 5 2" xfId="39052"/>
    <cellStyle name="Normal 2 5 4 3 6" xfId="30115"/>
    <cellStyle name="Normal 2 5 4 3 7" xfId="54344"/>
    <cellStyle name="Normal 2 5 4 4" xfId="11686"/>
    <cellStyle name="Normal 2 5 4 4 2" xfId="22650"/>
    <cellStyle name="Normal 2 5 4 4 2 2" xfId="40528"/>
    <cellStyle name="Normal 2 5 4 4 3" xfId="31591"/>
    <cellStyle name="Normal 2 5 4 4 4" xfId="48201"/>
    <cellStyle name="Normal 2 5 4 5" xfId="13977"/>
    <cellStyle name="Normal 2 5 4 5 2" xfId="24869"/>
    <cellStyle name="Normal 2 5 4 5 2 2" xfId="42747"/>
    <cellStyle name="Normal 2 5 4 5 3" xfId="33810"/>
    <cellStyle name="Normal 2 5 4 6" xfId="16340"/>
    <cellStyle name="Normal 2 5 4 6 2" xfId="27088"/>
    <cellStyle name="Normal 2 5 4 6 2 2" xfId="44966"/>
    <cellStyle name="Normal 2 5 4 6 3" xfId="36029"/>
    <cellStyle name="Normal 2 5 4 7" xfId="20431"/>
    <cellStyle name="Normal 2 5 4 7 2" xfId="38309"/>
    <cellStyle name="Normal 2 5 4 8" xfId="29363"/>
    <cellStyle name="Normal 2 5 4 9" xfId="47324"/>
    <cellStyle name="Normal 2 5 5" xfId="7665"/>
    <cellStyle name="Normal 2 5 5 2" xfId="10807"/>
    <cellStyle name="Normal 2 5 5 2 2" xfId="13235"/>
    <cellStyle name="Normal 2 5 5 2 2 2" xfId="24127"/>
    <cellStyle name="Normal 2 5 5 2 2 2 2" xfId="42005"/>
    <cellStyle name="Normal 2 5 5 2 2 3" xfId="33068"/>
    <cellStyle name="Normal 2 5 5 2 2 4" xfId="56634"/>
    <cellStyle name="Normal 2 5 5 2 3" xfId="15454"/>
    <cellStyle name="Normal 2 5 5 2 3 2" xfId="26346"/>
    <cellStyle name="Normal 2 5 5 2 3 2 2" xfId="44224"/>
    <cellStyle name="Normal 2 5 5 2 3 3" xfId="35287"/>
    <cellStyle name="Normal 2 5 5 2 4" xfId="17898"/>
    <cellStyle name="Normal 2 5 5 2 4 2" xfId="28565"/>
    <cellStyle name="Normal 2 5 5 2 4 2 2" xfId="46443"/>
    <cellStyle name="Normal 2 5 5 2 4 3" xfId="37506"/>
    <cellStyle name="Normal 2 5 5 2 5" xfId="21908"/>
    <cellStyle name="Normal 2 5 5 2 5 2" xfId="39786"/>
    <cellStyle name="Normal 2 5 5 2 6" xfId="30849"/>
    <cellStyle name="Normal 2 5 5 2 7" xfId="51346"/>
    <cellStyle name="Normal 2 5 5 3" xfId="10074"/>
    <cellStyle name="Normal 2 5 5 3 2" xfId="12502"/>
    <cellStyle name="Normal 2 5 5 3 2 2" xfId="23394"/>
    <cellStyle name="Normal 2 5 5 3 2 2 2" xfId="41272"/>
    <cellStyle name="Normal 2 5 5 3 2 3" xfId="32335"/>
    <cellStyle name="Normal 2 5 5 3 3" xfId="14721"/>
    <cellStyle name="Normal 2 5 5 3 3 2" xfId="25613"/>
    <cellStyle name="Normal 2 5 5 3 3 2 2" xfId="43491"/>
    <cellStyle name="Normal 2 5 5 3 3 3" xfId="34554"/>
    <cellStyle name="Normal 2 5 5 3 4" xfId="17165"/>
    <cellStyle name="Normal 2 5 5 3 4 2" xfId="27832"/>
    <cellStyle name="Normal 2 5 5 3 4 2 2" xfId="45710"/>
    <cellStyle name="Normal 2 5 5 3 4 3" xfId="36773"/>
    <cellStyle name="Normal 2 5 5 3 5" xfId="21175"/>
    <cellStyle name="Normal 2 5 5 3 5 2" xfId="39053"/>
    <cellStyle name="Normal 2 5 5 3 6" xfId="30116"/>
    <cellStyle name="Normal 2 5 5 3 7" xfId="54345"/>
    <cellStyle name="Normal 2 5 5 4" xfId="11687"/>
    <cellStyle name="Normal 2 5 5 4 2" xfId="22651"/>
    <cellStyle name="Normal 2 5 5 4 2 2" xfId="40529"/>
    <cellStyle name="Normal 2 5 5 4 3" xfId="31592"/>
    <cellStyle name="Normal 2 5 5 4 4" xfId="48202"/>
    <cellStyle name="Normal 2 5 5 5" xfId="13978"/>
    <cellStyle name="Normal 2 5 5 5 2" xfId="24870"/>
    <cellStyle name="Normal 2 5 5 5 2 2" xfId="42748"/>
    <cellStyle name="Normal 2 5 5 5 3" xfId="33811"/>
    <cellStyle name="Normal 2 5 5 6" xfId="16341"/>
    <cellStyle name="Normal 2 5 5 6 2" xfId="27089"/>
    <cellStyle name="Normal 2 5 5 6 2 2" xfId="44967"/>
    <cellStyle name="Normal 2 5 5 6 3" xfId="36030"/>
    <cellStyle name="Normal 2 5 5 7" xfId="20432"/>
    <cellStyle name="Normal 2 5 5 7 2" xfId="38310"/>
    <cellStyle name="Normal 2 5 5 8" xfId="29364"/>
    <cellStyle name="Normal 2 5 5 9" xfId="47325"/>
    <cellStyle name="Normal 2 5 6" xfId="50585"/>
    <cellStyle name="Normal 2 5 7" xfId="54507"/>
    <cellStyle name="Normal 2 5 8" xfId="47425"/>
    <cellStyle name="Normal 2 6" xfId="4798"/>
    <cellStyle name="Normal 2 6 2" xfId="7666"/>
    <cellStyle name="Normal 2 6 2 2" xfId="10808"/>
    <cellStyle name="Normal 2 6 2 2 2" xfId="13236"/>
    <cellStyle name="Normal 2 6 2 2 2 2" xfId="24128"/>
    <cellStyle name="Normal 2 6 2 2 2 2 2" xfId="42006"/>
    <cellStyle name="Normal 2 6 2 2 2 3" xfId="33069"/>
    <cellStyle name="Normal 2 6 2 2 2 4" xfId="56635"/>
    <cellStyle name="Normal 2 6 2 2 3" xfId="15455"/>
    <cellStyle name="Normal 2 6 2 2 3 2" xfId="26347"/>
    <cellStyle name="Normal 2 6 2 2 3 2 2" xfId="44225"/>
    <cellStyle name="Normal 2 6 2 2 3 3" xfId="35288"/>
    <cellStyle name="Normal 2 6 2 2 4" xfId="17899"/>
    <cellStyle name="Normal 2 6 2 2 4 2" xfId="28566"/>
    <cellStyle name="Normal 2 6 2 2 4 2 2" xfId="46444"/>
    <cellStyle name="Normal 2 6 2 2 4 3" xfId="37507"/>
    <cellStyle name="Normal 2 6 2 2 5" xfId="21909"/>
    <cellStyle name="Normal 2 6 2 2 5 2" xfId="39787"/>
    <cellStyle name="Normal 2 6 2 2 6" xfId="30850"/>
    <cellStyle name="Normal 2 6 2 2 7" xfId="51347"/>
    <cellStyle name="Normal 2 6 2 3" xfId="10075"/>
    <cellStyle name="Normal 2 6 2 3 2" xfId="12503"/>
    <cellStyle name="Normal 2 6 2 3 2 2" xfId="23395"/>
    <cellStyle name="Normal 2 6 2 3 2 2 2" xfId="41273"/>
    <cellStyle name="Normal 2 6 2 3 2 3" xfId="32336"/>
    <cellStyle name="Normal 2 6 2 3 3" xfId="14722"/>
    <cellStyle name="Normal 2 6 2 3 3 2" xfId="25614"/>
    <cellStyle name="Normal 2 6 2 3 3 2 2" xfId="43492"/>
    <cellStyle name="Normal 2 6 2 3 3 3" xfId="34555"/>
    <cellStyle name="Normal 2 6 2 3 4" xfId="17166"/>
    <cellStyle name="Normal 2 6 2 3 4 2" xfId="27833"/>
    <cellStyle name="Normal 2 6 2 3 4 2 2" xfId="45711"/>
    <cellStyle name="Normal 2 6 2 3 4 3" xfId="36774"/>
    <cellStyle name="Normal 2 6 2 3 5" xfId="21176"/>
    <cellStyle name="Normal 2 6 2 3 5 2" xfId="39054"/>
    <cellStyle name="Normal 2 6 2 3 6" xfId="30117"/>
    <cellStyle name="Normal 2 6 2 3 7" xfId="54346"/>
    <cellStyle name="Normal 2 6 2 4" xfId="11688"/>
    <cellStyle name="Normal 2 6 2 4 2" xfId="22652"/>
    <cellStyle name="Normal 2 6 2 4 2 2" xfId="40530"/>
    <cellStyle name="Normal 2 6 2 4 3" xfId="31593"/>
    <cellStyle name="Normal 2 6 2 4 4" xfId="48203"/>
    <cellStyle name="Normal 2 6 2 5" xfId="13979"/>
    <cellStyle name="Normal 2 6 2 5 2" xfId="24871"/>
    <cellStyle name="Normal 2 6 2 5 2 2" xfId="42749"/>
    <cellStyle name="Normal 2 6 2 5 3" xfId="33812"/>
    <cellStyle name="Normal 2 6 2 6" xfId="16342"/>
    <cellStyle name="Normal 2 6 2 6 2" xfId="27090"/>
    <cellStyle name="Normal 2 6 2 6 2 2" xfId="44968"/>
    <cellStyle name="Normal 2 6 2 6 3" xfId="36031"/>
    <cellStyle name="Normal 2 6 2 7" xfId="20433"/>
    <cellStyle name="Normal 2 6 2 7 2" xfId="38311"/>
    <cellStyle name="Normal 2 6 2 8" xfId="29365"/>
    <cellStyle name="Normal 2 6 2 9" xfId="47326"/>
    <cellStyle name="Normal 2 6 3" xfId="7667"/>
    <cellStyle name="Normal 2 6 3 2" xfId="10809"/>
    <cellStyle name="Normal 2 6 3 2 2" xfId="13237"/>
    <cellStyle name="Normal 2 6 3 2 2 2" xfId="24129"/>
    <cellStyle name="Normal 2 6 3 2 2 2 2" xfId="42007"/>
    <cellStyle name="Normal 2 6 3 2 2 3" xfId="33070"/>
    <cellStyle name="Normal 2 6 3 2 2 4" xfId="56636"/>
    <cellStyle name="Normal 2 6 3 2 3" xfId="15456"/>
    <cellStyle name="Normal 2 6 3 2 3 2" xfId="26348"/>
    <cellStyle name="Normal 2 6 3 2 3 2 2" xfId="44226"/>
    <cellStyle name="Normal 2 6 3 2 3 3" xfId="35289"/>
    <cellStyle name="Normal 2 6 3 2 4" xfId="17900"/>
    <cellStyle name="Normal 2 6 3 2 4 2" xfId="28567"/>
    <cellStyle name="Normal 2 6 3 2 4 2 2" xfId="46445"/>
    <cellStyle name="Normal 2 6 3 2 4 3" xfId="37508"/>
    <cellStyle name="Normal 2 6 3 2 5" xfId="21910"/>
    <cellStyle name="Normal 2 6 3 2 5 2" xfId="39788"/>
    <cellStyle name="Normal 2 6 3 2 6" xfId="30851"/>
    <cellStyle name="Normal 2 6 3 2 7" xfId="51348"/>
    <cellStyle name="Normal 2 6 3 3" xfId="10076"/>
    <cellStyle name="Normal 2 6 3 3 2" xfId="12504"/>
    <cellStyle name="Normal 2 6 3 3 2 2" xfId="23396"/>
    <cellStyle name="Normal 2 6 3 3 2 2 2" xfId="41274"/>
    <cellStyle name="Normal 2 6 3 3 2 3" xfId="32337"/>
    <cellStyle name="Normal 2 6 3 3 3" xfId="14723"/>
    <cellStyle name="Normal 2 6 3 3 3 2" xfId="25615"/>
    <cellStyle name="Normal 2 6 3 3 3 2 2" xfId="43493"/>
    <cellStyle name="Normal 2 6 3 3 3 3" xfId="34556"/>
    <cellStyle name="Normal 2 6 3 3 4" xfId="17167"/>
    <cellStyle name="Normal 2 6 3 3 4 2" xfId="27834"/>
    <cellStyle name="Normal 2 6 3 3 4 2 2" xfId="45712"/>
    <cellStyle name="Normal 2 6 3 3 4 3" xfId="36775"/>
    <cellStyle name="Normal 2 6 3 3 5" xfId="21177"/>
    <cellStyle name="Normal 2 6 3 3 5 2" xfId="39055"/>
    <cellStyle name="Normal 2 6 3 3 6" xfId="30118"/>
    <cellStyle name="Normal 2 6 3 3 7" xfId="54347"/>
    <cellStyle name="Normal 2 6 3 4" xfId="11689"/>
    <cellStyle name="Normal 2 6 3 4 2" xfId="22653"/>
    <cellStyle name="Normal 2 6 3 4 2 2" xfId="40531"/>
    <cellStyle name="Normal 2 6 3 4 3" xfId="31594"/>
    <cellStyle name="Normal 2 6 3 4 4" xfId="48204"/>
    <cellStyle name="Normal 2 6 3 5" xfId="13980"/>
    <cellStyle name="Normal 2 6 3 5 2" xfId="24872"/>
    <cellStyle name="Normal 2 6 3 5 2 2" xfId="42750"/>
    <cellStyle name="Normal 2 6 3 5 3" xfId="33813"/>
    <cellStyle name="Normal 2 6 3 6" xfId="16343"/>
    <cellStyle name="Normal 2 6 3 6 2" xfId="27091"/>
    <cellStyle name="Normal 2 6 3 6 2 2" xfId="44969"/>
    <cellStyle name="Normal 2 6 3 6 3" xfId="36032"/>
    <cellStyle name="Normal 2 6 3 7" xfId="20434"/>
    <cellStyle name="Normal 2 6 3 7 2" xfId="38312"/>
    <cellStyle name="Normal 2 6 3 8" xfId="29366"/>
    <cellStyle name="Normal 2 6 3 9" xfId="47327"/>
    <cellStyle name="Normal 2 6 4" xfId="7668"/>
    <cellStyle name="Normal 2 6 4 2" xfId="10810"/>
    <cellStyle name="Normal 2 6 4 2 2" xfId="13238"/>
    <cellStyle name="Normal 2 6 4 2 2 2" xfId="24130"/>
    <cellStyle name="Normal 2 6 4 2 2 2 2" xfId="42008"/>
    <cellStyle name="Normal 2 6 4 2 2 3" xfId="33071"/>
    <cellStyle name="Normal 2 6 4 2 2 4" xfId="56637"/>
    <cellStyle name="Normal 2 6 4 2 3" xfId="15457"/>
    <cellStyle name="Normal 2 6 4 2 3 2" xfId="26349"/>
    <cellStyle name="Normal 2 6 4 2 3 2 2" xfId="44227"/>
    <cellStyle name="Normal 2 6 4 2 3 3" xfId="35290"/>
    <cellStyle name="Normal 2 6 4 2 4" xfId="17901"/>
    <cellStyle name="Normal 2 6 4 2 4 2" xfId="28568"/>
    <cellStyle name="Normal 2 6 4 2 4 2 2" xfId="46446"/>
    <cellStyle name="Normal 2 6 4 2 4 3" xfId="37509"/>
    <cellStyle name="Normal 2 6 4 2 5" xfId="21911"/>
    <cellStyle name="Normal 2 6 4 2 5 2" xfId="39789"/>
    <cellStyle name="Normal 2 6 4 2 6" xfId="30852"/>
    <cellStyle name="Normal 2 6 4 2 7" xfId="51349"/>
    <cellStyle name="Normal 2 6 4 3" xfId="10077"/>
    <cellStyle name="Normal 2 6 4 3 2" xfId="12505"/>
    <cellStyle name="Normal 2 6 4 3 2 2" xfId="23397"/>
    <cellStyle name="Normal 2 6 4 3 2 2 2" xfId="41275"/>
    <cellStyle name="Normal 2 6 4 3 2 3" xfId="32338"/>
    <cellStyle name="Normal 2 6 4 3 3" xfId="14724"/>
    <cellStyle name="Normal 2 6 4 3 3 2" xfId="25616"/>
    <cellStyle name="Normal 2 6 4 3 3 2 2" xfId="43494"/>
    <cellStyle name="Normal 2 6 4 3 3 3" xfId="34557"/>
    <cellStyle name="Normal 2 6 4 3 4" xfId="17168"/>
    <cellStyle name="Normal 2 6 4 3 4 2" xfId="27835"/>
    <cellStyle name="Normal 2 6 4 3 4 2 2" xfId="45713"/>
    <cellStyle name="Normal 2 6 4 3 4 3" xfId="36776"/>
    <cellStyle name="Normal 2 6 4 3 5" xfId="21178"/>
    <cellStyle name="Normal 2 6 4 3 5 2" xfId="39056"/>
    <cellStyle name="Normal 2 6 4 3 6" xfId="30119"/>
    <cellStyle name="Normal 2 6 4 3 7" xfId="54348"/>
    <cellStyle name="Normal 2 6 4 4" xfId="11690"/>
    <cellStyle name="Normal 2 6 4 4 2" xfId="22654"/>
    <cellStyle name="Normal 2 6 4 4 2 2" xfId="40532"/>
    <cellStyle name="Normal 2 6 4 4 3" xfId="31595"/>
    <cellStyle name="Normal 2 6 4 4 4" xfId="48205"/>
    <cellStyle name="Normal 2 6 4 5" xfId="13981"/>
    <cellStyle name="Normal 2 6 4 5 2" xfId="24873"/>
    <cellStyle name="Normal 2 6 4 5 2 2" xfId="42751"/>
    <cellStyle name="Normal 2 6 4 5 3" xfId="33814"/>
    <cellStyle name="Normal 2 6 4 6" xfId="16344"/>
    <cellStyle name="Normal 2 6 4 6 2" xfId="27092"/>
    <cellStyle name="Normal 2 6 4 6 2 2" xfId="44970"/>
    <cellStyle name="Normal 2 6 4 6 3" xfId="36033"/>
    <cellStyle name="Normal 2 6 4 7" xfId="20435"/>
    <cellStyle name="Normal 2 6 4 7 2" xfId="38313"/>
    <cellStyle name="Normal 2 6 4 8" xfId="29367"/>
    <cellStyle name="Normal 2 6 4 9" xfId="47328"/>
    <cellStyle name="Normal 2 6 5" xfId="7669"/>
    <cellStyle name="Normal 2 6 5 2" xfId="10811"/>
    <cellStyle name="Normal 2 6 5 2 2" xfId="13239"/>
    <cellStyle name="Normal 2 6 5 2 2 2" xfId="24131"/>
    <cellStyle name="Normal 2 6 5 2 2 2 2" xfId="42009"/>
    <cellStyle name="Normal 2 6 5 2 2 3" xfId="33072"/>
    <cellStyle name="Normal 2 6 5 2 2 4" xfId="56638"/>
    <cellStyle name="Normal 2 6 5 2 3" xfId="15458"/>
    <cellStyle name="Normal 2 6 5 2 3 2" xfId="26350"/>
    <cellStyle name="Normal 2 6 5 2 3 2 2" xfId="44228"/>
    <cellStyle name="Normal 2 6 5 2 3 3" xfId="35291"/>
    <cellStyle name="Normal 2 6 5 2 4" xfId="17902"/>
    <cellStyle name="Normal 2 6 5 2 4 2" xfId="28569"/>
    <cellStyle name="Normal 2 6 5 2 4 2 2" xfId="46447"/>
    <cellStyle name="Normal 2 6 5 2 4 3" xfId="37510"/>
    <cellStyle name="Normal 2 6 5 2 5" xfId="21912"/>
    <cellStyle name="Normal 2 6 5 2 5 2" xfId="39790"/>
    <cellStyle name="Normal 2 6 5 2 6" xfId="30853"/>
    <cellStyle name="Normal 2 6 5 2 7" xfId="51350"/>
    <cellStyle name="Normal 2 6 5 3" xfId="10078"/>
    <cellStyle name="Normal 2 6 5 3 2" xfId="12506"/>
    <cellStyle name="Normal 2 6 5 3 2 2" xfId="23398"/>
    <cellStyle name="Normal 2 6 5 3 2 2 2" xfId="41276"/>
    <cellStyle name="Normal 2 6 5 3 2 3" xfId="32339"/>
    <cellStyle name="Normal 2 6 5 3 3" xfId="14725"/>
    <cellStyle name="Normal 2 6 5 3 3 2" xfId="25617"/>
    <cellStyle name="Normal 2 6 5 3 3 2 2" xfId="43495"/>
    <cellStyle name="Normal 2 6 5 3 3 3" xfId="34558"/>
    <cellStyle name="Normal 2 6 5 3 4" xfId="17169"/>
    <cellStyle name="Normal 2 6 5 3 4 2" xfId="27836"/>
    <cellStyle name="Normal 2 6 5 3 4 2 2" xfId="45714"/>
    <cellStyle name="Normal 2 6 5 3 4 3" xfId="36777"/>
    <cellStyle name="Normal 2 6 5 3 5" xfId="21179"/>
    <cellStyle name="Normal 2 6 5 3 5 2" xfId="39057"/>
    <cellStyle name="Normal 2 6 5 3 6" xfId="30120"/>
    <cellStyle name="Normal 2 6 5 3 7" xfId="54349"/>
    <cellStyle name="Normal 2 6 5 4" xfId="11691"/>
    <cellStyle name="Normal 2 6 5 4 2" xfId="22655"/>
    <cellStyle name="Normal 2 6 5 4 2 2" xfId="40533"/>
    <cellStyle name="Normal 2 6 5 4 3" xfId="31596"/>
    <cellStyle name="Normal 2 6 5 4 4" xfId="48206"/>
    <cellStyle name="Normal 2 6 5 5" xfId="13982"/>
    <cellStyle name="Normal 2 6 5 5 2" xfId="24874"/>
    <cellStyle name="Normal 2 6 5 5 2 2" xfId="42752"/>
    <cellStyle name="Normal 2 6 5 5 3" xfId="33815"/>
    <cellStyle name="Normal 2 6 5 6" xfId="16345"/>
    <cellStyle name="Normal 2 6 5 6 2" xfId="27093"/>
    <cellStyle name="Normal 2 6 5 6 2 2" xfId="44971"/>
    <cellStyle name="Normal 2 6 5 6 3" xfId="36034"/>
    <cellStyle name="Normal 2 6 5 7" xfId="20436"/>
    <cellStyle name="Normal 2 6 5 7 2" xfId="38314"/>
    <cellStyle name="Normal 2 6 5 8" xfId="29368"/>
    <cellStyle name="Normal 2 6 5 9" xfId="47329"/>
    <cellStyle name="Normal 2 6 6" xfId="50586"/>
    <cellStyle name="Normal 2 6 7" xfId="47426"/>
    <cellStyle name="Normal 2 7" xfId="7670"/>
    <cellStyle name="Normal 2 7 2" xfId="10812"/>
    <cellStyle name="Normal 2 7 2 2" xfId="13240"/>
    <cellStyle name="Normal 2 7 2 2 2" xfId="24132"/>
    <cellStyle name="Normal 2 7 2 2 2 2" xfId="42010"/>
    <cellStyle name="Normal 2 7 2 2 3" xfId="33073"/>
    <cellStyle name="Normal 2 7 2 2 4" xfId="56639"/>
    <cellStyle name="Normal 2 7 2 3" xfId="15459"/>
    <cellStyle name="Normal 2 7 2 3 2" xfId="26351"/>
    <cellStyle name="Normal 2 7 2 3 2 2" xfId="44229"/>
    <cellStyle name="Normal 2 7 2 3 3" xfId="35292"/>
    <cellStyle name="Normal 2 7 2 4" xfId="17903"/>
    <cellStyle name="Normal 2 7 2 4 2" xfId="28570"/>
    <cellStyle name="Normal 2 7 2 4 2 2" xfId="46448"/>
    <cellStyle name="Normal 2 7 2 4 3" xfId="37511"/>
    <cellStyle name="Normal 2 7 2 5" xfId="21913"/>
    <cellStyle name="Normal 2 7 2 5 2" xfId="39791"/>
    <cellStyle name="Normal 2 7 2 6" xfId="30854"/>
    <cellStyle name="Normal 2 7 2 7" xfId="51351"/>
    <cellStyle name="Normal 2 7 3" xfId="10079"/>
    <cellStyle name="Normal 2 7 3 2" xfId="12507"/>
    <cellStyle name="Normal 2 7 3 2 2" xfId="23399"/>
    <cellStyle name="Normal 2 7 3 2 2 2" xfId="41277"/>
    <cellStyle name="Normal 2 7 3 2 3" xfId="32340"/>
    <cellStyle name="Normal 2 7 3 3" xfId="14726"/>
    <cellStyle name="Normal 2 7 3 3 2" xfId="25618"/>
    <cellStyle name="Normal 2 7 3 3 2 2" xfId="43496"/>
    <cellStyle name="Normal 2 7 3 3 3" xfId="34559"/>
    <cellStyle name="Normal 2 7 3 4" xfId="17170"/>
    <cellStyle name="Normal 2 7 3 4 2" xfId="27837"/>
    <cellStyle name="Normal 2 7 3 4 2 2" xfId="45715"/>
    <cellStyle name="Normal 2 7 3 4 3" xfId="36778"/>
    <cellStyle name="Normal 2 7 3 5" xfId="21180"/>
    <cellStyle name="Normal 2 7 3 5 2" xfId="39058"/>
    <cellStyle name="Normal 2 7 3 6" xfId="30121"/>
    <cellStyle name="Normal 2 7 3 7" xfId="54350"/>
    <cellStyle name="Normal 2 7 4" xfId="11692"/>
    <cellStyle name="Normal 2 7 4 2" xfId="22656"/>
    <cellStyle name="Normal 2 7 4 2 2" xfId="40534"/>
    <cellStyle name="Normal 2 7 4 3" xfId="31597"/>
    <cellStyle name="Normal 2 7 4 4" xfId="48207"/>
    <cellStyle name="Normal 2 7 5" xfId="13983"/>
    <cellStyle name="Normal 2 7 5 2" xfId="24875"/>
    <cellStyle name="Normal 2 7 5 2 2" xfId="42753"/>
    <cellStyle name="Normal 2 7 5 3" xfId="33816"/>
    <cellStyle name="Normal 2 7 6" xfId="16346"/>
    <cellStyle name="Normal 2 7 6 2" xfId="27094"/>
    <cellStyle name="Normal 2 7 6 2 2" xfId="44972"/>
    <cellStyle name="Normal 2 7 6 3" xfId="36035"/>
    <cellStyle name="Normal 2 7 7" xfId="20437"/>
    <cellStyle name="Normal 2 7 7 2" xfId="38315"/>
    <cellStyle name="Normal 2 7 8" xfId="29369"/>
    <cellStyle name="Normal 2 7 9" xfId="47330"/>
    <cellStyle name="Normal 2 8" xfId="7671"/>
    <cellStyle name="Normal 2 8 2" xfId="10813"/>
    <cellStyle name="Normal 2 8 2 2" xfId="13241"/>
    <cellStyle name="Normal 2 8 2 2 2" xfId="24133"/>
    <cellStyle name="Normal 2 8 2 2 2 2" xfId="42011"/>
    <cellStyle name="Normal 2 8 2 2 3" xfId="33074"/>
    <cellStyle name="Normal 2 8 2 2 4" xfId="56640"/>
    <cellStyle name="Normal 2 8 2 3" xfId="15460"/>
    <cellStyle name="Normal 2 8 2 3 2" xfId="26352"/>
    <cellStyle name="Normal 2 8 2 3 2 2" xfId="44230"/>
    <cellStyle name="Normal 2 8 2 3 3" xfId="35293"/>
    <cellStyle name="Normal 2 8 2 4" xfId="17904"/>
    <cellStyle name="Normal 2 8 2 4 2" xfId="28571"/>
    <cellStyle name="Normal 2 8 2 4 2 2" xfId="46449"/>
    <cellStyle name="Normal 2 8 2 4 3" xfId="37512"/>
    <cellStyle name="Normal 2 8 2 5" xfId="21914"/>
    <cellStyle name="Normal 2 8 2 5 2" xfId="39792"/>
    <cellStyle name="Normal 2 8 2 6" xfId="30855"/>
    <cellStyle name="Normal 2 8 2 7" xfId="51352"/>
    <cellStyle name="Normal 2 8 3" xfId="10080"/>
    <cellStyle name="Normal 2 8 3 2" xfId="12508"/>
    <cellStyle name="Normal 2 8 3 2 2" xfId="23400"/>
    <cellStyle name="Normal 2 8 3 2 2 2" xfId="41278"/>
    <cellStyle name="Normal 2 8 3 2 3" xfId="32341"/>
    <cellStyle name="Normal 2 8 3 3" xfId="14727"/>
    <cellStyle name="Normal 2 8 3 3 2" xfId="25619"/>
    <cellStyle name="Normal 2 8 3 3 2 2" xfId="43497"/>
    <cellStyle name="Normal 2 8 3 3 3" xfId="34560"/>
    <cellStyle name="Normal 2 8 3 4" xfId="17171"/>
    <cellStyle name="Normal 2 8 3 4 2" xfId="27838"/>
    <cellStyle name="Normal 2 8 3 4 2 2" xfId="45716"/>
    <cellStyle name="Normal 2 8 3 4 3" xfId="36779"/>
    <cellStyle name="Normal 2 8 3 5" xfId="21181"/>
    <cellStyle name="Normal 2 8 3 5 2" xfId="39059"/>
    <cellStyle name="Normal 2 8 3 6" xfId="30122"/>
    <cellStyle name="Normal 2 8 3 7" xfId="54351"/>
    <cellStyle name="Normal 2 8 4" xfId="11693"/>
    <cellStyle name="Normal 2 8 4 2" xfId="22657"/>
    <cellStyle name="Normal 2 8 4 2 2" xfId="40535"/>
    <cellStyle name="Normal 2 8 4 3" xfId="31598"/>
    <cellStyle name="Normal 2 8 4 4" xfId="48208"/>
    <cellStyle name="Normal 2 8 5" xfId="13984"/>
    <cellStyle name="Normal 2 8 5 2" xfId="24876"/>
    <cellStyle name="Normal 2 8 5 2 2" xfId="42754"/>
    <cellStyle name="Normal 2 8 5 3" xfId="33817"/>
    <cellStyle name="Normal 2 8 6" xfId="16347"/>
    <cellStyle name="Normal 2 8 6 2" xfId="27095"/>
    <cellStyle name="Normal 2 8 6 2 2" xfId="44973"/>
    <cellStyle name="Normal 2 8 6 3" xfId="36036"/>
    <cellStyle name="Normal 2 8 7" xfId="20438"/>
    <cellStyle name="Normal 2 8 7 2" xfId="38316"/>
    <cellStyle name="Normal 2 8 8" xfId="29370"/>
    <cellStyle name="Normal 2 8 9" xfId="47331"/>
    <cellStyle name="Normal 2 9" xfId="7672"/>
    <cellStyle name="Normal 2 9 2" xfId="10814"/>
    <cellStyle name="Normal 2 9 2 2" xfId="13242"/>
    <cellStyle name="Normal 2 9 2 2 2" xfId="24134"/>
    <cellStyle name="Normal 2 9 2 2 2 2" xfId="42012"/>
    <cellStyle name="Normal 2 9 2 2 3" xfId="33075"/>
    <cellStyle name="Normal 2 9 2 2 4" xfId="56641"/>
    <cellStyle name="Normal 2 9 2 3" xfId="15461"/>
    <cellStyle name="Normal 2 9 2 3 2" xfId="26353"/>
    <cellStyle name="Normal 2 9 2 3 2 2" xfId="44231"/>
    <cellStyle name="Normal 2 9 2 3 3" xfId="35294"/>
    <cellStyle name="Normal 2 9 2 4" xfId="17905"/>
    <cellStyle name="Normal 2 9 2 4 2" xfId="28572"/>
    <cellStyle name="Normal 2 9 2 4 2 2" xfId="46450"/>
    <cellStyle name="Normal 2 9 2 4 3" xfId="37513"/>
    <cellStyle name="Normal 2 9 2 5" xfId="21915"/>
    <cellStyle name="Normal 2 9 2 5 2" xfId="39793"/>
    <cellStyle name="Normal 2 9 2 6" xfId="30856"/>
    <cellStyle name="Normal 2 9 2 7" xfId="51353"/>
    <cellStyle name="Normal 2 9 3" xfId="10081"/>
    <cellStyle name="Normal 2 9 3 2" xfId="12509"/>
    <cellStyle name="Normal 2 9 3 2 2" xfId="23401"/>
    <cellStyle name="Normal 2 9 3 2 2 2" xfId="41279"/>
    <cellStyle name="Normal 2 9 3 2 3" xfId="32342"/>
    <cellStyle name="Normal 2 9 3 3" xfId="14728"/>
    <cellStyle name="Normal 2 9 3 3 2" xfId="25620"/>
    <cellStyle name="Normal 2 9 3 3 2 2" xfId="43498"/>
    <cellStyle name="Normal 2 9 3 3 3" xfId="34561"/>
    <cellStyle name="Normal 2 9 3 4" xfId="17172"/>
    <cellStyle name="Normal 2 9 3 4 2" xfId="27839"/>
    <cellStyle name="Normal 2 9 3 4 2 2" xfId="45717"/>
    <cellStyle name="Normal 2 9 3 4 3" xfId="36780"/>
    <cellStyle name="Normal 2 9 3 5" xfId="21182"/>
    <cellStyle name="Normal 2 9 3 5 2" xfId="39060"/>
    <cellStyle name="Normal 2 9 3 6" xfId="30123"/>
    <cellStyle name="Normal 2 9 3 7" xfId="54352"/>
    <cellStyle name="Normal 2 9 4" xfId="11694"/>
    <cellStyle name="Normal 2 9 4 2" xfId="22658"/>
    <cellStyle name="Normal 2 9 4 2 2" xfId="40536"/>
    <cellStyle name="Normal 2 9 4 3" xfId="31599"/>
    <cellStyle name="Normal 2 9 4 4" xfId="48209"/>
    <cellStyle name="Normal 2 9 5" xfId="13985"/>
    <cellStyle name="Normal 2 9 5 2" xfId="24877"/>
    <cellStyle name="Normal 2 9 5 2 2" xfId="42755"/>
    <cellStyle name="Normal 2 9 5 3" xfId="33818"/>
    <cellStyle name="Normal 2 9 6" xfId="16348"/>
    <cellStyle name="Normal 2 9 6 2" xfId="27096"/>
    <cellStyle name="Normal 2 9 6 2 2" xfId="44974"/>
    <cellStyle name="Normal 2 9 6 3" xfId="36037"/>
    <cellStyle name="Normal 2 9 7" xfId="20439"/>
    <cellStyle name="Normal 2 9 7 2" xfId="38317"/>
    <cellStyle name="Normal 2 9 8" xfId="29371"/>
    <cellStyle name="Normal 2 9 9" xfId="47332"/>
    <cellStyle name="Normal 2_Menu" xfId="4799"/>
    <cellStyle name="Normal 20" xfId="7673"/>
    <cellStyle name="Normal 20 2" xfId="10815"/>
    <cellStyle name="Normal 20 2 2" xfId="13243"/>
    <cellStyle name="Normal 20 2 2 2" xfId="24135"/>
    <cellStyle name="Normal 20 2 2 2 2" xfId="42013"/>
    <cellStyle name="Normal 20 2 2 3" xfId="33076"/>
    <cellStyle name="Normal 20 2 2 4" xfId="56642"/>
    <cellStyle name="Normal 20 2 3" xfId="15462"/>
    <cellStyle name="Normal 20 2 3 2" xfId="26354"/>
    <cellStyle name="Normal 20 2 3 2 2" xfId="44232"/>
    <cellStyle name="Normal 20 2 3 3" xfId="35295"/>
    <cellStyle name="Normal 20 2 4" xfId="17906"/>
    <cellStyle name="Normal 20 2 4 2" xfId="28573"/>
    <cellStyle name="Normal 20 2 4 2 2" xfId="46451"/>
    <cellStyle name="Normal 20 2 4 3" xfId="37514"/>
    <cellStyle name="Normal 20 2 5" xfId="21916"/>
    <cellStyle name="Normal 20 2 5 2" xfId="39794"/>
    <cellStyle name="Normal 20 2 6" xfId="30857"/>
    <cellStyle name="Normal 20 2 7" xfId="51354"/>
    <cellStyle name="Normal 20 3" xfId="10082"/>
    <cellStyle name="Normal 20 3 2" xfId="12510"/>
    <cellStyle name="Normal 20 3 2 2" xfId="23402"/>
    <cellStyle name="Normal 20 3 2 2 2" xfId="41280"/>
    <cellStyle name="Normal 20 3 2 3" xfId="32343"/>
    <cellStyle name="Normal 20 3 3" xfId="14729"/>
    <cellStyle name="Normal 20 3 3 2" xfId="25621"/>
    <cellStyle name="Normal 20 3 3 2 2" xfId="43499"/>
    <cellStyle name="Normal 20 3 3 3" xfId="34562"/>
    <cellStyle name="Normal 20 3 4" xfId="17173"/>
    <cellStyle name="Normal 20 3 4 2" xfId="27840"/>
    <cellStyle name="Normal 20 3 4 2 2" xfId="45718"/>
    <cellStyle name="Normal 20 3 4 3" xfId="36781"/>
    <cellStyle name="Normal 20 3 5" xfId="21183"/>
    <cellStyle name="Normal 20 3 5 2" xfId="39061"/>
    <cellStyle name="Normal 20 3 6" xfId="30124"/>
    <cellStyle name="Normal 20 3 7" xfId="54353"/>
    <cellStyle name="Normal 20 4" xfId="11695"/>
    <cellStyle name="Normal 20 4 2" xfId="22659"/>
    <cellStyle name="Normal 20 4 2 2" xfId="40537"/>
    <cellStyle name="Normal 20 4 3" xfId="31600"/>
    <cellStyle name="Normal 20 4 4" xfId="48210"/>
    <cellStyle name="Normal 20 5" xfId="13986"/>
    <cellStyle name="Normal 20 5 2" xfId="24878"/>
    <cellStyle name="Normal 20 5 2 2" xfId="42756"/>
    <cellStyle name="Normal 20 5 3" xfId="33819"/>
    <cellStyle name="Normal 20 6" xfId="16349"/>
    <cellStyle name="Normal 20 6 2" xfId="27097"/>
    <cellStyle name="Normal 20 6 2 2" xfId="44975"/>
    <cellStyle name="Normal 20 6 3" xfId="36038"/>
    <cellStyle name="Normal 20 7" xfId="20440"/>
    <cellStyle name="Normal 20 7 2" xfId="38318"/>
    <cellStyle name="Normal 20 8" xfId="29372"/>
    <cellStyle name="Normal 20 9" xfId="47333"/>
    <cellStyle name="Normal 21" xfId="7674"/>
    <cellStyle name="Normal 21 2" xfId="10816"/>
    <cellStyle name="Normal 21 2 2" xfId="13244"/>
    <cellStyle name="Normal 21 2 2 2" xfId="24136"/>
    <cellStyle name="Normal 21 2 2 2 2" xfId="42014"/>
    <cellStyle name="Normal 21 2 2 3" xfId="33077"/>
    <cellStyle name="Normal 21 2 2 4" xfId="56643"/>
    <cellStyle name="Normal 21 2 3" xfId="15463"/>
    <cellStyle name="Normal 21 2 3 2" xfId="26355"/>
    <cellStyle name="Normal 21 2 3 2 2" xfId="44233"/>
    <cellStyle name="Normal 21 2 3 3" xfId="35296"/>
    <cellStyle name="Normal 21 2 4" xfId="17907"/>
    <cellStyle name="Normal 21 2 4 2" xfId="28574"/>
    <cellStyle name="Normal 21 2 4 2 2" xfId="46452"/>
    <cellStyle name="Normal 21 2 4 3" xfId="37515"/>
    <cellStyle name="Normal 21 2 5" xfId="21917"/>
    <cellStyle name="Normal 21 2 5 2" xfId="39795"/>
    <cellStyle name="Normal 21 2 6" xfId="30858"/>
    <cellStyle name="Normal 21 2 7" xfId="51355"/>
    <cellStyle name="Normal 21 3" xfId="10083"/>
    <cellStyle name="Normal 21 3 2" xfId="12511"/>
    <cellStyle name="Normal 21 3 2 2" xfId="23403"/>
    <cellStyle name="Normal 21 3 2 2 2" xfId="41281"/>
    <cellStyle name="Normal 21 3 2 3" xfId="32344"/>
    <cellStyle name="Normal 21 3 3" xfId="14730"/>
    <cellStyle name="Normal 21 3 3 2" xfId="25622"/>
    <cellStyle name="Normal 21 3 3 2 2" xfId="43500"/>
    <cellStyle name="Normal 21 3 3 3" xfId="34563"/>
    <cellStyle name="Normal 21 3 4" xfId="17174"/>
    <cellStyle name="Normal 21 3 4 2" xfId="27841"/>
    <cellStyle name="Normal 21 3 4 2 2" xfId="45719"/>
    <cellStyle name="Normal 21 3 4 3" xfId="36782"/>
    <cellStyle name="Normal 21 3 5" xfId="21184"/>
    <cellStyle name="Normal 21 3 5 2" xfId="39062"/>
    <cellStyle name="Normal 21 3 6" xfId="30125"/>
    <cellStyle name="Normal 21 3 7" xfId="54354"/>
    <cellStyle name="Normal 21 4" xfId="11696"/>
    <cellStyle name="Normal 21 4 2" xfId="22660"/>
    <cellStyle name="Normal 21 4 2 2" xfId="40538"/>
    <cellStyle name="Normal 21 4 3" xfId="31601"/>
    <cellStyle name="Normal 21 4 4" xfId="48211"/>
    <cellStyle name="Normal 21 5" xfId="13987"/>
    <cellStyle name="Normal 21 5 2" xfId="24879"/>
    <cellStyle name="Normal 21 5 2 2" xfId="42757"/>
    <cellStyle name="Normal 21 5 3" xfId="33820"/>
    <cellStyle name="Normal 21 6" xfId="16350"/>
    <cellStyle name="Normal 21 6 2" xfId="27098"/>
    <cellStyle name="Normal 21 6 2 2" xfId="44976"/>
    <cellStyle name="Normal 21 6 3" xfId="36039"/>
    <cellStyle name="Normal 21 7" xfId="20441"/>
    <cellStyle name="Normal 21 7 2" xfId="38319"/>
    <cellStyle name="Normal 21 8" xfId="29373"/>
    <cellStyle name="Normal 21 9" xfId="47334"/>
    <cellStyle name="Normal 22" xfId="7675"/>
    <cellStyle name="Normal 23" xfId="4774"/>
    <cellStyle name="Normal 24" xfId="8599"/>
    <cellStyle name="Normal 25" xfId="28602"/>
    <cellStyle name="Normal 25 2" xfId="46481"/>
    <cellStyle name="Normal 25 3" xfId="47371"/>
    <cellStyle name="Normal 26" xfId="28607"/>
    <cellStyle name="Normal 26 2" xfId="46486"/>
    <cellStyle name="Normal 26 3" xfId="56732"/>
    <cellStyle name="Normal 27" xfId="28642"/>
    <cellStyle name="Normal 27 2" xfId="56829"/>
    <cellStyle name="Normal 28" xfId="46507"/>
    <cellStyle name="Normal 285" xfId="56743"/>
    <cellStyle name="Normal 29" xfId="28630"/>
    <cellStyle name="Normal 3" xfId="109"/>
    <cellStyle name="Normal 3 10" xfId="11713"/>
    <cellStyle name="Normal 3 10 2" xfId="22677"/>
    <cellStyle name="Normal 3 10 2 2" xfId="40555"/>
    <cellStyle name="Normal 3 10 3" xfId="31618"/>
    <cellStyle name="Normal 3 10 4" xfId="54480"/>
    <cellStyle name="Normal 3 11" xfId="14004"/>
    <cellStyle name="Normal 3 11 2" xfId="24896"/>
    <cellStyle name="Normal 3 11 2 2" xfId="42774"/>
    <cellStyle name="Normal 3 11 3" xfId="33837"/>
    <cellStyle name="Normal 3 11 4" xfId="48419"/>
    <cellStyle name="Normal 3 12" xfId="16367"/>
    <cellStyle name="Normal 3 12 2" xfId="27115"/>
    <cellStyle name="Normal 3 12 2 2" xfId="44993"/>
    <cellStyle name="Normal 3 12 3" xfId="36056"/>
    <cellStyle name="Normal 3 13" xfId="8600"/>
    <cellStyle name="Normal 3 13 2" xfId="29391"/>
    <cellStyle name="Normal 3 14" xfId="38336"/>
    <cellStyle name="Normal 3 15" xfId="47352"/>
    <cellStyle name="Normal 3 16" xfId="20458"/>
    <cellStyle name="Normal 3 17" xfId="56748"/>
    <cellStyle name="Normal 3 2" xfId="687"/>
    <cellStyle name="Normal 3 2 2" xfId="688"/>
    <cellStyle name="Normal 3 2 2 2" xfId="689"/>
    <cellStyle name="Normal 3 2 2 2 2" xfId="690"/>
    <cellStyle name="Normal 3 2 2 3" xfId="48212"/>
    <cellStyle name="Normal 3 2 3" xfId="691"/>
    <cellStyle name="Normal 3 2 3 2" xfId="692"/>
    <cellStyle name="Normal 3 2 3 3" xfId="53665"/>
    <cellStyle name="Normal 3 2 3 4" xfId="4800"/>
    <cellStyle name="Normal 3 2 4" xfId="50566"/>
    <cellStyle name="Normal 3 2 5" xfId="47413"/>
    <cellStyle name="Normal 3 2 6" xfId="56820"/>
    <cellStyle name="Normal 3 3" xfId="693"/>
    <cellStyle name="Normal 3 3 2" xfId="694"/>
    <cellStyle name="Normal 3 3 2 2" xfId="695"/>
    <cellStyle name="Normal 3 3 2 2 2" xfId="696"/>
    <cellStyle name="Normal 3 3 2 3" xfId="48213"/>
    <cellStyle name="Normal 3 3 3" xfId="697"/>
    <cellStyle name="Normal 3 3 3 2" xfId="698"/>
    <cellStyle name="Normal 3 3 4" xfId="47427"/>
    <cellStyle name="Normal 3 4" xfId="699"/>
    <cellStyle name="Normal 3 4 2" xfId="700"/>
    <cellStyle name="Normal 3 4 2 2" xfId="701"/>
    <cellStyle name="Normal 3 4 2 2 2" xfId="702"/>
    <cellStyle name="Normal 3 4 2 3" xfId="48565"/>
    <cellStyle name="Normal 3 4 3" xfId="703"/>
    <cellStyle name="Normal 3 4 3 2" xfId="704"/>
    <cellStyle name="Normal 3 4 4" xfId="47428"/>
    <cellStyle name="Normal 3 5" xfId="705"/>
    <cellStyle name="Normal 3 5 2" xfId="706"/>
    <cellStyle name="Normal 3 5 2 2" xfId="707"/>
    <cellStyle name="Normal 3 5 3" xfId="53667"/>
    <cellStyle name="Normal 3 5 4" xfId="54508"/>
    <cellStyle name="Normal 3 5 5" xfId="48214"/>
    <cellStyle name="Normal 3 6" xfId="708"/>
    <cellStyle name="Normal 3 6 2" xfId="709"/>
    <cellStyle name="Normal 3 6 3" xfId="53668"/>
    <cellStyle name="Normal 3 6 4" xfId="7676"/>
    <cellStyle name="Normal 3 7" xfId="4775"/>
    <cellStyle name="Normal 3 8" xfId="10833"/>
    <cellStyle name="Normal 3 8 2" xfId="13261"/>
    <cellStyle name="Normal 3 8 2 2" xfId="24153"/>
    <cellStyle name="Normal 3 8 2 2 2" xfId="42031"/>
    <cellStyle name="Normal 3 8 2 3" xfId="33094"/>
    <cellStyle name="Normal 3 8 3" xfId="15480"/>
    <cellStyle name="Normal 3 8 3 2" xfId="26372"/>
    <cellStyle name="Normal 3 8 3 2 2" xfId="44250"/>
    <cellStyle name="Normal 3 8 3 3" xfId="35313"/>
    <cellStyle name="Normal 3 8 4" xfId="17924"/>
    <cellStyle name="Normal 3 8 4 2" xfId="28591"/>
    <cellStyle name="Normal 3 8 4 2 2" xfId="46469"/>
    <cellStyle name="Normal 3 8 4 3" xfId="37532"/>
    <cellStyle name="Normal 3 8 5" xfId="21934"/>
    <cellStyle name="Normal 3 8 5 2" xfId="39812"/>
    <cellStyle name="Normal 3 8 6" xfId="30875"/>
    <cellStyle name="Normal 3 8 7" xfId="47373"/>
    <cellStyle name="Normal 3 9" xfId="10100"/>
    <cellStyle name="Normal 3 9 2" xfId="12528"/>
    <cellStyle name="Normal 3 9 2 2" xfId="23420"/>
    <cellStyle name="Normal 3 9 2 2 2" xfId="41298"/>
    <cellStyle name="Normal 3 9 2 3" xfId="32361"/>
    <cellStyle name="Normal 3 9 2 4" xfId="56661"/>
    <cellStyle name="Normal 3 9 3" xfId="14747"/>
    <cellStyle name="Normal 3 9 3 2" xfId="25639"/>
    <cellStyle name="Normal 3 9 3 2 2" xfId="43517"/>
    <cellStyle name="Normal 3 9 3 3" xfId="34580"/>
    <cellStyle name="Normal 3 9 4" xfId="17191"/>
    <cellStyle name="Normal 3 9 4 2" xfId="27858"/>
    <cellStyle name="Normal 3 9 4 2 2" xfId="45736"/>
    <cellStyle name="Normal 3 9 4 3" xfId="36799"/>
    <cellStyle name="Normal 3 9 5" xfId="21201"/>
    <cellStyle name="Normal 3 9 5 2" xfId="39079"/>
    <cellStyle name="Normal 3 9 6" xfId="30142"/>
    <cellStyle name="Normal 3 9 7" xfId="51557"/>
    <cellStyle name="Normal 3_Car cost for GMM" xfId="710"/>
    <cellStyle name="Normal 30" xfId="46593"/>
    <cellStyle name="Normal 31" xfId="46597"/>
    <cellStyle name="Normal 32" xfId="46598"/>
    <cellStyle name="Normal 33" xfId="56825"/>
    <cellStyle name="Normal 34" xfId="56826"/>
    <cellStyle name="Normal 35" xfId="56831"/>
    <cellStyle name="Normal 35 2" xfId="56832"/>
    <cellStyle name="Normal 4" xfId="110"/>
    <cellStyle name="Normal 4 2" xfId="111"/>
    <cellStyle name="Normal 4 2 2" xfId="711"/>
    <cellStyle name="Normal 4 2 2 2" xfId="712"/>
    <cellStyle name="Normal 4 2 2 2 2" xfId="713"/>
    <cellStyle name="Normal 4 2 2 3" xfId="53669"/>
    <cellStyle name="Normal 4 2 2 4" xfId="4803"/>
    <cellStyle name="Normal 4 2 3" xfId="714"/>
    <cellStyle name="Normal 4 2 3 2" xfId="715"/>
    <cellStyle name="Normal 4 2 3 3" xfId="53670"/>
    <cellStyle name="Normal 4 2 3 4" xfId="4802"/>
    <cellStyle name="Normal 4 2 4" xfId="50546"/>
    <cellStyle name="Normal 4 2 5" xfId="47390"/>
    <cellStyle name="Normal 4 3" xfId="716"/>
    <cellStyle name="Normal 4 3 10" xfId="47335"/>
    <cellStyle name="Normal 4 3 11" xfId="7677"/>
    <cellStyle name="Normal 4 3 2" xfId="717"/>
    <cellStyle name="Normal 4 3 2 2" xfId="718"/>
    <cellStyle name="Normal 4 3 2 2 2" xfId="719"/>
    <cellStyle name="Normal 4 3 2 3" xfId="48566"/>
    <cellStyle name="Normal 4 3 3" xfId="720"/>
    <cellStyle name="Normal 4 3 3 2" xfId="721"/>
    <cellStyle name="Normal 4 3 3 2 2" xfId="24137"/>
    <cellStyle name="Normal 4 3 3 2 2 2" xfId="42015"/>
    <cellStyle name="Normal 4 3 3 2 3" xfId="33078"/>
    <cellStyle name="Normal 4 3 3 2 4" xfId="53672"/>
    <cellStyle name="Normal 4 3 3 2 5" xfId="13245"/>
    <cellStyle name="Normal 4 3 3 3" xfId="15464"/>
    <cellStyle name="Normal 4 3 3 3 2" xfId="26356"/>
    <cellStyle name="Normal 4 3 3 3 2 2" xfId="44234"/>
    <cellStyle name="Normal 4 3 3 3 3" xfId="35297"/>
    <cellStyle name="Normal 4 3 3 3 4" xfId="53671"/>
    <cellStyle name="Normal 4 3 3 4" xfId="17908"/>
    <cellStyle name="Normal 4 3 3 4 2" xfId="28575"/>
    <cellStyle name="Normal 4 3 3 4 2 2" xfId="46453"/>
    <cellStyle name="Normal 4 3 3 4 3" xfId="37516"/>
    <cellStyle name="Normal 4 3 3 4 4" xfId="56644"/>
    <cellStyle name="Normal 4 3 3 5" xfId="21918"/>
    <cellStyle name="Normal 4 3 3 5 2" xfId="39796"/>
    <cellStyle name="Normal 4 3 3 6" xfId="30859"/>
    <cellStyle name="Normal 4 3 3 7" xfId="51356"/>
    <cellStyle name="Normal 4 3 3 8" xfId="10817"/>
    <cellStyle name="Normal 4 3 4" xfId="10084"/>
    <cellStyle name="Normal 4 3 4 2" xfId="12512"/>
    <cellStyle name="Normal 4 3 4 2 2" xfId="23404"/>
    <cellStyle name="Normal 4 3 4 2 2 2" xfId="41282"/>
    <cellStyle name="Normal 4 3 4 2 3" xfId="32345"/>
    <cellStyle name="Normal 4 3 4 3" xfId="14731"/>
    <cellStyle name="Normal 4 3 4 3 2" xfId="25623"/>
    <cellStyle name="Normal 4 3 4 3 2 2" xfId="43501"/>
    <cellStyle name="Normal 4 3 4 3 3" xfId="34564"/>
    <cellStyle name="Normal 4 3 4 4" xfId="17175"/>
    <cellStyle name="Normal 4 3 4 4 2" xfId="27842"/>
    <cellStyle name="Normal 4 3 4 4 2 2" xfId="45720"/>
    <cellStyle name="Normal 4 3 4 4 3" xfId="36783"/>
    <cellStyle name="Normal 4 3 4 5" xfId="21185"/>
    <cellStyle name="Normal 4 3 4 5 2" xfId="39063"/>
    <cellStyle name="Normal 4 3 4 6" xfId="30126"/>
    <cellStyle name="Normal 4 3 4 7" xfId="54355"/>
    <cellStyle name="Normal 4 3 5" xfId="11697"/>
    <cellStyle name="Normal 4 3 5 2" xfId="22661"/>
    <cellStyle name="Normal 4 3 5 2 2" xfId="40539"/>
    <cellStyle name="Normal 4 3 5 3" xfId="31602"/>
    <cellStyle name="Normal 4 3 5 4" xfId="48215"/>
    <cellStyle name="Normal 4 3 6" xfId="13988"/>
    <cellStyle name="Normal 4 3 6 2" xfId="24880"/>
    <cellStyle name="Normal 4 3 6 2 2" xfId="42758"/>
    <cellStyle name="Normal 4 3 6 3" xfId="33821"/>
    <cellStyle name="Normal 4 3 7" xfId="16351"/>
    <cellStyle name="Normal 4 3 7 2" xfId="27099"/>
    <cellStyle name="Normal 4 3 7 2 2" xfId="44977"/>
    <cellStyle name="Normal 4 3 7 3" xfId="36040"/>
    <cellStyle name="Normal 4 3 8" xfId="20442"/>
    <cellStyle name="Normal 4 3 8 2" xfId="38320"/>
    <cellStyle name="Normal 4 3 9" xfId="29374"/>
    <cellStyle name="Normal 4 4" xfId="722"/>
    <cellStyle name="Normal 4 4 10" xfId="47336"/>
    <cellStyle name="Normal 4 4 11" xfId="7678"/>
    <cellStyle name="Normal 4 4 2" xfId="723"/>
    <cellStyle name="Normal 4 4 2 2" xfId="724"/>
    <cellStyle name="Normal 4 4 2 2 2" xfId="725"/>
    <cellStyle name="Normal 4 4 2 3" xfId="48567"/>
    <cellStyle name="Normal 4 4 3" xfId="726"/>
    <cellStyle name="Normal 4 4 3 2" xfId="727"/>
    <cellStyle name="Normal 4 4 3 2 2" xfId="24138"/>
    <cellStyle name="Normal 4 4 3 2 2 2" xfId="42016"/>
    <cellStyle name="Normal 4 4 3 2 3" xfId="33079"/>
    <cellStyle name="Normal 4 4 3 2 4" xfId="53674"/>
    <cellStyle name="Normal 4 4 3 2 5" xfId="13246"/>
    <cellStyle name="Normal 4 4 3 3" xfId="15465"/>
    <cellStyle name="Normal 4 4 3 3 2" xfId="26357"/>
    <cellStyle name="Normal 4 4 3 3 2 2" xfId="44235"/>
    <cellStyle name="Normal 4 4 3 3 3" xfId="35298"/>
    <cellStyle name="Normal 4 4 3 3 4" xfId="53673"/>
    <cellStyle name="Normal 4 4 3 4" xfId="17909"/>
    <cellStyle name="Normal 4 4 3 4 2" xfId="28576"/>
    <cellStyle name="Normal 4 4 3 4 2 2" xfId="46454"/>
    <cellStyle name="Normal 4 4 3 4 3" xfId="37517"/>
    <cellStyle name="Normal 4 4 3 4 4" xfId="56645"/>
    <cellStyle name="Normal 4 4 3 5" xfId="21919"/>
    <cellStyle name="Normal 4 4 3 5 2" xfId="39797"/>
    <cellStyle name="Normal 4 4 3 6" xfId="30860"/>
    <cellStyle name="Normal 4 4 3 7" xfId="51357"/>
    <cellStyle name="Normal 4 4 3 8" xfId="10818"/>
    <cellStyle name="Normal 4 4 4" xfId="10085"/>
    <cellStyle name="Normal 4 4 4 2" xfId="12513"/>
    <cellStyle name="Normal 4 4 4 2 2" xfId="23405"/>
    <cellStyle name="Normal 4 4 4 2 2 2" xfId="41283"/>
    <cellStyle name="Normal 4 4 4 2 3" xfId="32346"/>
    <cellStyle name="Normal 4 4 4 3" xfId="14732"/>
    <cellStyle name="Normal 4 4 4 3 2" xfId="25624"/>
    <cellStyle name="Normal 4 4 4 3 2 2" xfId="43502"/>
    <cellStyle name="Normal 4 4 4 3 3" xfId="34565"/>
    <cellStyle name="Normal 4 4 4 4" xfId="17176"/>
    <cellStyle name="Normal 4 4 4 4 2" xfId="27843"/>
    <cellStyle name="Normal 4 4 4 4 2 2" xfId="45721"/>
    <cellStyle name="Normal 4 4 4 4 3" xfId="36784"/>
    <cellStyle name="Normal 4 4 4 5" xfId="21186"/>
    <cellStyle name="Normal 4 4 4 5 2" xfId="39064"/>
    <cellStyle name="Normal 4 4 4 6" xfId="30127"/>
    <cellStyle name="Normal 4 4 4 7" xfId="54356"/>
    <cellStyle name="Normal 4 4 5" xfId="11698"/>
    <cellStyle name="Normal 4 4 5 2" xfId="22662"/>
    <cellStyle name="Normal 4 4 5 2 2" xfId="40540"/>
    <cellStyle name="Normal 4 4 5 3" xfId="31603"/>
    <cellStyle name="Normal 4 4 5 4" xfId="48216"/>
    <cellStyle name="Normal 4 4 6" xfId="13989"/>
    <cellStyle name="Normal 4 4 6 2" xfId="24881"/>
    <cellStyle name="Normal 4 4 6 2 2" xfId="42759"/>
    <cellStyle name="Normal 4 4 6 3" xfId="33822"/>
    <cellStyle name="Normal 4 4 7" xfId="16352"/>
    <cellStyle name="Normal 4 4 7 2" xfId="27100"/>
    <cellStyle name="Normal 4 4 7 2 2" xfId="44978"/>
    <cellStyle name="Normal 4 4 7 3" xfId="36041"/>
    <cellStyle name="Normal 4 4 8" xfId="20443"/>
    <cellStyle name="Normal 4 4 8 2" xfId="38321"/>
    <cellStyle name="Normal 4 4 9" xfId="29375"/>
    <cellStyle name="Normal 4 5" xfId="728"/>
    <cellStyle name="Normal 4 5 10" xfId="47337"/>
    <cellStyle name="Normal 4 5 11" xfId="7679"/>
    <cellStyle name="Normal 4 5 2" xfId="729"/>
    <cellStyle name="Normal 4 5 2 2" xfId="730"/>
    <cellStyle name="Normal 4 5 2 2 2" xfId="24139"/>
    <cellStyle name="Normal 4 5 2 2 2 2" xfId="42017"/>
    <cellStyle name="Normal 4 5 2 2 3" xfId="33080"/>
    <cellStyle name="Normal 4 5 2 2 4" xfId="53677"/>
    <cellStyle name="Normal 4 5 2 2 5" xfId="13247"/>
    <cellStyle name="Normal 4 5 2 3" xfId="15466"/>
    <cellStyle name="Normal 4 5 2 3 2" xfId="26358"/>
    <cellStyle name="Normal 4 5 2 3 2 2" xfId="44236"/>
    <cellStyle name="Normal 4 5 2 3 3" xfId="35299"/>
    <cellStyle name="Normal 4 5 2 3 4" xfId="53676"/>
    <cellStyle name="Normal 4 5 2 4" xfId="17910"/>
    <cellStyle name="Normal 4 5 2 4 2" xfId="28577"/>
    <cellStyle name="Normal 4 5 2 4 2 2" xfId="46455"/>
    <cellStyle name="Normal 4 5 2 4 3" xfId="37518"/>
    <cellStyle name="Normal 4 5 2 4 4" xfId="56646"/>
    <cellStyle name="Normal 4 5 2 5" xfId="21920"/>
    <cellStyle name="Normal 4 5 2 5 2" xfId="39798"/>
    <cellStyle name="Normal 4 5 2 6" xfId="30861"/>
    <cellStyle name="Normal 4 5 2 7" xfId="51358"/>
    <cellStyle name="Normal 4 5 2 8" xfId="10819"/>
    <cellStyle name="Normal 4 5 3" xfId="10086"/>
    <cellStyle name="Normal 4 5 3 2" xfId="12514"/>
    <cellStyle name="Normal 4 5 3 2 2" xfId="23406"/>
    <cellStyle name="Normal 4 5 3 2 2 2" xfId="41284"/>
    <cellStyle name="Normal 4 5 3 2 3" xfId="32347"/>
    <cellStyle name="Normal 4 5 3 3" xfId="14733"/>
    <cellStyle name="Normal 4 5 3 3 2" xfId="25625"/>
    <cellStyle name="Normal 4 5 3 3 2 2" xfId="43503"/>
    <cellStyle name="Normal 4 5 3 3 3" xfId="34566"/>
    <cellStyle name="Normal 4 5 3 4" xfId="17177"/>
    <cellStyle name="Normal 4 5 3 4 2" xfId="27844"/>
    <cellStyle name="Normal 4 5 3 4 2 2" xfId="45722"/>
    <cellStyle name="Normal 4 5 3 4 3" xfId="36785"/>
    <cellStyle name="Normal 4 5 3 5" xfId="21187"/>
    <cellStyle name="Normal 4 5 3 5 2" xfId="39065"/>
    <cellStyle name="Normal 4 5 3 6" xfId="30128"/>
    <cellStyle name="Normal 4 5 3 7" xfId="54357"/>
    <cellStyle name="Normal 4 5 4" xfId="11699"/>
    <cellStyle name="Normal 4 5 4 2" xfId="22663"/>
    <cellStyle name="Normal 4 5 4 2 2" xfId="40541"/>
    <cellStyle name="Normal 4 5 4 3" xfId="31604"/>
    <cellStyle name="Normal 4 5 4 4" xfId="53675"/>
    <cellStyle name="Normal 4 5 5" xfId="13990"/>
    <cellStyle name="Normal 4 5 5 2" xfId="24882"/>
    <cellStyle name="Normal 4 5 5 2 2" xfId="42760"/>
    <cellStyle name="Normal 4 5 5 3" xfId="33823"/>
    <cellStyle name="Normal 4 5 5 4" xfId="48217"/>
    <cellStyle name="Normal 4 5 6" xfId="16353"/>
    <cellStyle name="Normal 4 5 6 2" xfId="27101"/>
    <cellStyle name="Normal 4 5 6 2 2" xfId="44979"/>
    <cellStyle name="Normal 4 5 6 3" xfId="36042"/>
    <cellStyle name="Normal 4 5 7" xfId="18527"/>
    <cellStyle name="Normal 4 5 8" xfId="20444"/>
    <cellStyle name="Normal 4 5 8 2" xfId="38322"/>
    <cellStyle name="Normal 4 5 9" xfId="29376"/>
    <cellStyle name="Normal 4 6" xfId="731"/>
    <cellStyle name="Normal 4 6 2" xfId="732"/>
    <cellStyle name="Normal 4 6 3" xfId="53678"/>
    <cellStyle name="Normal 4 6 4" xfId="4801"/>
    <cellStyle name="Normal 4 7" xfId="50545"/>
    <cellStyle name="Normal 4 8" xfId="47389"/>
    <cellStyle name="Normal 4_AFs" xfId="112"/>
    <cellStyle name="Normal 40" xfId="56830"/>
    <cellStyle name="Normal 41" xfId="56796"/>
    <cellStyle name="Normal 42" xfId="56795"/>
    <cellStyle name="Normal 43" xfId="56797"/>
    <cellStyle name="Normal 5" xfId="113"/>
    <cellStyle name="Normal 5 10" xfId="4804"/>
    <cellStyle name="Normal 5 11" xfId="8645"/>
    <cellStyle name="Normal 5 12" xfId="48568"/>
    <cellStyle name="Normal 5 13" xfId="56824"/>
    <cellStyle name="Normal 5 2" xfId="733"/>
    <cellStyle name="Normal 5 2 2" xfId="734"/>
    <cellStyle name="Normal 5 2 2 10" xfId="47338"/>
    <cellStyle name="Normal 5 2 2 11" xfId="7680"/>
    <cellStyle name="Normal 5 2 2 2" xfId="735"/>
    <cellStyle name="Normal 5 2 2 2 2" xfId="736"/>
    <cellStyle name="Normal 5 2 2 2 2 2" xfId="24140"/>
    <cellStyle name="Normal 5 2 2 2 2 2 2" xfId="42018"/>
    <cellStyle name="Normal 5 2 2 2 2 3" xfId="33081"/>
    <cellStyle name="Normal 5 2 2 2 2 4" xfId="53681"/>
    <cellStyle name="Normal 5 2 2 2 2 5" xfId="13248"/>
    <cellStyle name="Normal 5 2 2 2 3" xfId="15467"/>
    <cellStyle name="Normal 5 2 2 2 3 2" xfId="26359"/>
    <cellStyle name="Normal 5 2 2 2 3 2 2" xfId="44237"/>
    <cellStyle name="Normal 5 2 2 2 3 3" xfId="35300"/>
    <cellStyle name="Normal 5 2 2 2 3 4" xfId="53680"/>
    <cellStyle name="Normal 5 2 2 2 4" xfId="17911"/>
    <cellStyle name="Normal 5 2 2 2 4 2" xfId="28578"/>
    <cellStyle name="Normal 5 2 2 2 4 2 2" xfId="46456"/>
    <cellStyle name="Normal 5 2 2 2 4 3" xfId="37519"/>
    <cellStyle name="Normal 5 2 2 2 4 4" xfId="56647"/>
    <cellStyle name="Normal 5 2 2 2 5" xfId="21921"/>
    <cellStyle name="Normal 5 2 2 2 5 2" xfId="39799"/>
    <cellStyle name="Normal 5 2 2 2 6" xfId="30862"/>
    <cellStyle name="Normal 5 2 2 2 7" xfId="51360"/>
    <cellStyle name="Normal 5 2 2 2 8" xfId="10820"/>
    <cellStyle name="Normal 5 2 2 3" xfId="10087"/>
    <cellStyle name="Normal 5 2 2 3 2" xfId="12515"/>
    <cellStyle name="Normal 5 2 2 3 2 2" xfId="23407"/>
    <cellStyle name="Normal 5 2 2 3 2 2 2" xfId="41285"/>
    <cellStyle name="Normal 5 2 2 3 2 3" xfId="32348"/>
    <cellStyle name="Normal 5 2 2 3 3" xfId="14734"/>
    <cellStyle name="Normal 5 2 2 3 3 2" xfId="25626"/>
    <cellStyle name="Normal 5 2 2 3 3 2 2" xfId="43504"/>
    <cellStyle name="Normal 5 2 2 3 3 3" xfId="34567"/>
    <cellStyle name="Normal 5 2 2 3 4" xfId="17178"/>
    <cellStyle name="Normal 5 2 2 3 4 2" xfId="27845"/>
    <cellStyle name="Normal 5 2 2 3 4 2 2" xfId="45723"/>
    <cellStyle name="Normal 5 2 2 3 4 3" xfId="36786"/>
    <cellStyle name="Normal 5 2 2 3 5" xfId="21188"/>
    <cellStyle name="Normal 5 2 2 3 5 2" xfId="39066"/>
    <cellStyle name="Normal 5 2 2 3 6" xfId="30129"/>
    <cellStyle name="Normal 5 2 2 3 7" xfId="54358"/>
    <cellStyle name="Normal 5 2 2 4" xfId="11700"/>
    <cellStyle name="Normal 5 2 2 4 2" xfId="22664"/>
    <cellStyle name="Normal 5 2 2 4 2 2" xfId="40542"/>
    <cellStyle name="Normal 5 2 2 4 3" xfId="31605"/>
    <cellStyle name="Normal 5 2 2 4 4" xfId="53679"/>
    <cellStyle name="Normal 5 2 2 5" xfId="13991"/>
    <cellStyle name="Normal 5 2 2 5 2" xfId="24883"/>
    <cellStyle name="Normal 5 2 2 5 2 2" xfId="42761"/>
    <cellStyle name="Normal 5 2 2 5 3" xfId="33824"/>
    <cellStyle name="Normal 5 2 2 5 4" xfId="48219"/>
    <cellStyle name="Normal 5 2 2 6" xfId="16354"/>
    <cellStyle name="Normal 5 2 2 6 2" xfId="27102"/>
    <cellStyle name="Normal 5 2 2 6 2 2" xfId="44980"/>
    <cellStyle name="Normal 5 2 2 6 3" xfId="36043"/>
    <cellStyle name="Normal 5 2 2 7" xfId="18526"/>
    <cellStyle name="Normal 5 2 2 8" xfId="20445"/>
    <cellStyle name="Normal 5 2 2 8 2" xfId="38323"/>
    <cellStyle name="Normal 5 2 2 9" xfId="29377"/>
    <cellStyle name="Normal 5 2 3" xfId="737"/>
    <cellStyle name="Normal 5 2 3 10" xfId="7681"/>
    <cellStyle name="Normal 5 2 3 2" xfId="738"/>
    <cellStyle name="Normal 5 2 3 2 2" xfId="13249"/>
    <cellStyle name="Normal 5 2 3 2 2 2" xfId="24141"/>
    <cellStyle name="Normal 5 2 3 2 2 2 2" xfId="42019"/>
    <cellStyle name="Normal 5 2 3 2 2 3" xfId="33082"/>
    <cellStyle name="Normal 5 2 3 2 2 4" xfId="53682"/>
    <cellStyle name="Normal 5 2 3 2 3" xfId="15468"/>
    <cellStyle name="Normal 5 2 3 2 3 2" xfId="26360"/>
    <cellStyle name="Normal 5 2 3 2 3 2 2" xfId="44238"/>
    <cellStyle name="Normal 5 2 3 2 3 3" xfId="35301"/>
    <cellStyle name="Normal 5 2 3 2 3 4" xfId="56648"/>
    <cellStyle name="Normal 5 2 3 2 4" xfId="17912"/>
    <cellStyle name="Normal 5 2 3 2 4 2" xfId="28579"/>
    <cellStyle name="Normal 5 2 3 2 4 2 2" xfId="46457"/>
    <cellStyle name="Normal 5 2 3 2 4 3" xfId="37520"/>
    <cellStyle name="Normal 5 2 3 2 5" xfId="21922"/>
    <cellStyle name="Normal 5 2 3 2 5 2" xfId="39800"/>
    <cellStyle name="Normal 5 2 3 2 6" xfId="30863"/>
    <cellStyle name="Normal 5 2 3 2 7" xfId="51361"/>
    <cellStyle name="Normal 5 2 3 2 8" xfId="10821"/>
    <cellStyle name="Normal 5 2 3 3" xfId="10088"/>
    <cellStyle name="Normal 5 2 3 3 2" xfId="12516"/>
    <cellStyle name="Normal 5 2 3 3 2 2" xfId="23408"/>
    <cellStyle name="Normal 5 2 3 3 2 2 2" xfId="41286"/>
    <cellStyle name="Normal 5 2 3 3 2 3" xfId="32349"/>
    <cellStyle name="Normal 5 2 3 3 3" xfId="14735"/>
    <cellStyle name="Normal 5 2 3 3 3 2" xfId="25627"/>
    <cellStyle name="Normal 5 2 3 3 3 2 2" xfId="43505"/>
    <cellStyle name="Normal 5 2 3 3 3 3" xfId="34568"/>
    <cellStyle name="Normal 5 2 3 3 4" xfId="17179"/>
    <cellStyle name="Normal 5 2 3 3 4 2" xfId="27846"/>
    <cellStyle name="Normal 5 2 3 3 4 2 2" xfId="45724"/>
    <cellStyle name="Normal 5 2 3 3 4 3" xfId="36787"/>
    <cellStyle name="Normal 5 2 3 3 5" xfId="21189"/>
    <cellStyle name="Normal 5 2 3 3 5 2" xfId="39067"/>
    <cellStyle name="Normal 5 2 3 3 6" xfId="30130"/>
    <cellStyle name="Normal 5 2 3 3 7" xfId="54359"/>
    <cellStyle name="Normal 5 2 3 4" xfId="11701"/>
    <cellStyle name="Normal 5 2 3 4 2" xfId="22665"/>
    <cellStyle name="Normal 5 2 3 4 2 2" xfId="40543"/>
    <cellStyle name="Normal 5 2 3 4 3" xfId="31606"/>
    <cellStyle name="Normal 5 2 3 4 4" xfId="54379"/>
    <cellStyle name="Normal 5 2 3 5" xfId="13992"/>
    <cellStyle name="Normal 5 2 3 5 2" xfId="24884"/>
    <cellStyle name="Normal 5 2 3 5 2 2" xfId="42762"/>
    <cellStyle name="Normal 5 2 3 5 3" xfId="33825"/>
    <cellStyle name="Normal 5 2 3 5 4" xfId="48220"/>
    <cellStyle name="Normal 5 2 3 6" xfId="16355"/>
    <cellStyle name="Normal 5 2 3 6 2" xfId="27103"/>
    <cellStyle name="Normal 5 2 3 6 2 2" xfId="44981"/>
    <cellStyle name="Normal 5 2 3 6 3" xfId="36044"/>
    <cellStyle name="Normal 5 2 3 7" xfId="20446"/>
    <cellStyle name="Normal 5 2 3 7 2" xfId="38324"/>
    <cellStyle name="Normal 5 2 3 8" xfId="29378"/>
    <cellStyle name="Normal 5 2 3 9" xfId="47339"/>
    <cellStyle name="Normal 5 2 4" xfId="7682"/>
    <cellStyle name="Normal 5 2 4 2" xfId="10822"/>
    <cellStyle name="Normal 5 2 4 2 2" xfId="13250"/>
    <cellStyle name="Normal 5 2 4 2 2 2" xfId="24142"/>
    <cellStyle name="Normal 5 2 4 2 2 2 2" xfId="42020"/>
    <cellStyle name="Normal 5 2 4 2 2 3" xfId="33083"/>
    <cellStyle name="Normal 5 2 4 2 2 4" xfId="56649"/>
    <cellStyle name="Normal 5 2 4 2 3" xfId="15469"/>
    <cellStyle name="Normal 5 2 4 2 3 2" xfId="26361"/>
    <cellStyle name="Normal 5 2 4 2 3 2 2" xfId="44239"/>
    <cellStyle name="Normal 5 2 4 2 3 3" xfId="35302"/>
    <cellStyle name="Normal 5 2 4 2 4" xfId="17913"/>
    <cellStyle name="Normal 5 2 4 2 4 2" xfId="28580"/>
    <cellStyle name="Normal 5 2 4 2 4 2 2" xfId="46458"/>
    <cellStyle name="Normal 5 2 4 2 4 3" xfId="37521"/>
    <cellStyle name="Normal 5 2 4 2 5" xfId="21923"/>
    <cellStyle name="Normal 5 2 4 2 5 2" xfId="39801"/>
    <cellStyle name="Normal 5 2 4 2 6" xfId="30864"/>
    <cellStyle name="Normal 5 2 4 2 7" xfId="51362"/>
    <cellStyle name="Normal 5 2 4 3" xfId="10089"/>
    <cellStyle name="Normal 5 2 4 3 2" xfId="12517"/>
    <cellStyle name="Normal 5 2 4 3 2 2" xfId="23409"/>
    <cellStyle name="Normal 5 2 4 3 2 2 2" xfId="41287"/>
    <cellStyle name="Normal 5 2 4 3 2 3" xfId="32350"/>
    <cellStyle name="Normal 5 2 4 3 3" xfId="14736"/>
    <cellStyle name="Normal 5 2 4 3 3 2" xfId="25628"/>
    <cellStyle name="Normal 5 2 4 3 3 2 2" xfId="43506"/>
    <cellStyle name="Normal 5 2 4 3 3 3" xfId="34569"/>
    <cellStyle name="Normal 5 2 4 3 4" xfId="17180"/>
    <cellStyle name="Normal 5 2 4 3 4 2" xfId="27847"/>
    <cellStyle name="Normal 5 2 4 3 4 2 2" xfId="45725"/>
    <cellStyle name="Normal 5 2 4 3 4 3" xfId="36788"/>
    <cellStyle name="Normal 5 2 4 3 5" xfId="21190"/>
    <cellStyle name="Normal 5 2 4 3 5 2" xfId="39068"/>
    <cellStyle name="Normal 5 2 4 3 6" xfId="30131"/>
    <cellStyle name="Normal 5 2 4 3 7" xfId="54360"/>
    <cellStyle name="Normal 5 2 4 4" xfId="11702"/>
    <cellStyle name="Normal 5 2 4 4 2" xfId="22666"/>
    <cellStyle name="Normal 5 2 4 4 2 2" xfId="40544"/>
    <cellStyle name="Normal 5 2 4 4 3" xfId="31607"/>
    <cellStyle name="Normal 5 2 4 4 4" xfId="48221"/>
    <cellStyle name="Normal 5 2 4 5" xfId="13993"/>
    <cellStyle name="Normal 5 2 4 5 2" xfId="24885"/>
    <cellStyle name="Normal 5 2 4 5 2 2" xfId="42763"/>
    <cellStyle name="Normal 5 2 4 5 3" xfId="33826"/>
    <cellStyle name="Normal 5 2 4 6" xfId="16356"/>
    <cellStyle name="Normal 5 2 4 6 2" xfId="27104"/>
    <cellStyle name="Normal 5 2 4 6 2 2" xfId="44982"/>
    <cellStyle name="Normal 5 2 4 6 3" xfId="36045"/>
    <cellStyle name="Normal 5 2 4 7" xfId="20447"/>
    <cellStyle name="Normal 5 2 4 7 2" xfId="38325"/>
    <cellStyle name="Normal 5 2 4 8" xfId="29379"/>
    <cellStyle name="Normal 5 2 4 9" xfId="47340"/>
    <cellStyle name="Normal 5 2 5" xfId="7683"/>
    <cellStyle name="Normal 5 2 5 2" xfId="10823"/>
    <cellStyle name="Normal 5 2 5 2 2" xfId="13251"/>
    <cellStyle name="Normal 5 2 5 2 2 2" xfId="24143"/>
    <cellStyle name="Normal 5 2 5 2 2 2 2" xfId="42021"/>
    <cellStyle name="Normal 5 2 5 2 2 3" xfId="33084"/>
    <cellStyle name="Normal 5 2 5 2 2 4" xfId="56650"/>
    <cellStyle name="Normal 5 2 5 2 3" xfId="15470"/>
    <cellStyle name="Normal 5 2 5 2 3 2" xfId="26362"/>
    <cellStyle name="Normal 5 2 5 2 3 2 2" xfId="44240"/>
    <cellStyle name="Normal 5 2 5 2 3 3" xfId="35303"/>
    <cellStyle name="Normal 5 2 5 2 4" xfId="17914"/>
    <cellStyle name="Normal 5 2 5 2 4 2" xfId="28581"/>
    <cellStyle name="Normal 5 2 5 2 4 2 2" xfId="46459"/>
    <cellStyle name="Normal 5 2 5 2 4 3" xfId="37522"/>
    <cellStyle name="Normal 5 2 5 2 5" xfId="21924"/>
    <cellStyle name="Normal 5 2 5 2 5 2" xfId="39802"/>
    <cellStyle name="Normal 5 2 5 2 6" xfId="30865"/>
    <cellStyle name="Normal 5 2 5 2 7" xfId="51363"/>
    <cellStyle name="Normal 5 2 5 3" xfId="10090"/>
    <cellStyle name="Normal 5 2 5 3 2" xfId="12518"/>
    <cellStyle name="Normal 5 2 5 3 2 2" xfId="23410"/>
    <cellStyle name="Normal 5 2 5 3 2 2 2" xfId="41288"/>
    <cellStyle name="Normal 5 2 5 3 2 3" xfId="32351"/>
    <cellStyle name="Normal 5 2 5 3 3" xfId="14737"/>
    <cellStyle name="Normal 5 2 5 3 3 2" xfId="25629"/>
    <cellStyle name="Normal 5 2 5 3 3 2 2" xfId="43507"/>
    <cellStyle name="Normal 5 2 5 3 3 3" xfId="34570"/>
    <cellStyle name="Normal 5 2 5 3 4" xfId="17181"/>
    <cellStyle name="Normal 5 2 5 3 4 2" xfId="27848"/>
    <cellStyle name="Normal 5 2 5 3 4 2 2" xfId="45726"/>
    <cellStyle name="Normal 5 2 5 3 4 3" xfId="36789"/>
    <cellStyle name="Normal 5 2 5 3 5" xfId="21191"/>
    <cellStyle name="Normal 5 2 5 3 5 2" xfId="39069"/>
    <cellStyle name="Normal 5 2 5 3 6" xfId="30132"/>
    <cellStyle name="Normal 5 2 5 3 7" xfId="54361"/>
    <cellStyle name="Normal 5 2 5 4" xfId="11703"/>
    <cellStyle name="Normal 5 2 5 4 2" xfId="22667"/>
    <cellStyle name="Normal 5 2 5 4 2 2" xfId="40545"/>
    <cellStyle name="Normal 5 2 5 4 3" xfId="31608"/>
    <cellStyle name="Normal 5 2 5 4 4" xfId="48222"/>
    <cellStyle name="Normal 5 2 5 5" xfId="13994"/>
    <cellStyle name="Normal 5 2 5 5 2" xfId="24886"/>
    <cellStyle name="Normal 5 2 5 5 2 2" xfId="42764"/>
    <cellStyle name="Normal 5 2 5 5 3" xfId="33827"/>
    <cellStyle name="Normal 5 2 5 6" xfId="16357"/>
    <cellStyle name="Normal 5 2 5 6 2" xfId="27105"/>
    <cellStyle name="Normal 5 2 5 6 2 2" xfId="44983"/>
    <cellStyle name="Normal 5 2 5 6 3" xfId="36046"/>
    <cellStyle name="Normal 5 2 5 7" xfId="20448"/>
    <cellStyle name="Normal 5 2 5 7 2" xfId="38326"/>
    <cellStyle name="Normal 5 2 5 8" xfId="29380"/>
    <cellStyle name="Normal 5 2 5 9" xfId="47341"/>
    <cellStyle name="Normal 5 2 6" xfId="51359"/>
    <cellStyle name="Normal 5 2 7" xfId="48218"/>
    <cellStyle name="Normal 5 3" xfId="739"/>
    <cellStyle name="Normal 5 3 10" xfId="47342"/>
    <cellStyle name="Normal 5 3 11" xfId="7684"/>
    <cellStyle name="Normal 5 3 2" xfId="740"/>
    <cellStyle name="Normal 5 3 2 2" xfId="741"/>
    <cellStyle name="Normal 5 3 2 2 2" xfId="24144"/>
    <cellStyle name="Normal 5 3 2 2 2 2" xfId="42022"/>
    <cellStyle name="Normal 5 3 2 2 3" xfId="33085"/>
    <cellStyle name="Normal 5 3 2 2 4" xfId="53685"/>
    <cellStyle name="Normal 5 3 2 2 5" xfId="13252"/>
    <cellStyle name="Normal 5 3 2 3" xfId="15471"/>
    <cellStyle name="Normal 5 3 2 3 2" xfId="26363"/>
    <cellStyle name="Normal 5 3 2 3 2 2" xfId="44241"/>
    <cellStyle name="Normal 5 3 2 3 3" xfId="35304"/>
    <cellStyle name="Normal 5 3 2 3 4" xfId="53684"/>
    <cellStyle name="Normal 5 3 2 4" xfId="17915"/>
    <cellStyle name="Normal 5 3 2 4 2" xfId="28582"/>
    <cellStyle name="Normal 5 3 2 4 2 2" xfId="46460"/>
    <cellStyle name="Normal 5 3 2 4 3" xfId="37523"/>
    <cellStyle name="Normal 5 3 2 4 4" xfId="56651"/>
    <cellStyle name="Normal 5 3 2 5" xfId="21925"/>
    <cellStyle name="Normal 5 3 2 5 2" xfId="39803"/>
    <cellStyle name="Normal 5 3 2 6" xfId="30866"/>
    <cellStyle name="Normal 5 3 2 7" xfId="51364"/>
    <cellStyle name="Normal 5 3 2 8" xfId="10824"/>
    <cellStyle name="Normal 5 3 3" xfId="10091"/>
    <cellStyle name="Normal 5 3 3 2" xfId="12519"/>
    <cellStyle name="Normal 5 3 3 2 2" xfId="23411"/>
    <cellStyle name="Normal 5 3 3 2 2 2" xfId="41289"/>
    <cellStyle name="Normal 5 3 3 2 3" xfId="32352"/>
    <cellStyle name="Normal 5 3 3 3" xfId="14738"/>
    <cellStyle name="Normal 5 3 3 3 2" xfId="25630"/>
    <cellStyle name="Normal 5 3 3 3 2 2" xfId="43508"/>
    <cellStyle name="Normal 5 3 3 3 3" xfId="34571"/>
    <cellStyle name="Normal 5 3 3 4" xfId="17182"/>
    <cellStyle name="Normal 5 3 3 4 2" xfId="27849"/>
    <cellStyle name="Normal 5 3 3 4 2 2" xfId="45727"/>
    <cellStyle name="Normal 5 3 3 4 3" xfId="36790"/>
    <cellStyle name="Normal 5 3 3 5" xfId="21192"/>
    <cellStyle name="Normal 5 3 3 5 2" xfId="39070"/>
    <cellStyle name="Normal 5 3 3 6" xfId="30133"/>
    <cellStyle name="Normal 5 3 3 7" xfId="54362"/>
    <cellStyle name="Normal 5 3 4" xfId="11704"/>
    <cellStyle name="Normal 5 3 4 2" xfId="22668"/>
    <cellStyle name="Normal 5 3 4 2 2" xfId="40546"/>
    <cellStyle name="Normal 5 3 4 3" xfId="31609"/>
    <cellStyle name="Normal 5 3 4 4" xfId="53683"/>
    <cellStyle name="Normal 5 3 5" xfId="13995"/>
    <cellStyle name="Normal 5 3 5 2" xfId="24887"/>
    <cellStyle name="Normal 5 3 5 2 2" xfId="42765"/>
    <cellStyle name="Normal 5 3 5 3" xfId="33828"/>
    <cellStyle name="Normal 5 3 5 4" xfId="48223"/>
    <cellStyle name="Normal 5 3 6" xfId="16358"/>
    <cellStyle name="Normal 5 3 6 2" xfId="27106"/>
    <cellStyle name="Normal 5 3 6 2 2" xfId="44984"/>
    <cellStyle name="Normal 5 3 6 3" xfId="36047"/>
    <cellStyle name="Normal 5 3 7" xfId="18525"/>
    <cellStyle name="Normal 5 3 8" xfId="20449"/>
    <cellStyle name="Normal 5 3 8 2" xfId="38327"/>
    <cellStyle name="Normal 5 3 9" xfId="29381"/>
    <cellStyle name="Normal 5 4" xfId="742"/>
    <cellStyle name="Normal 5 4 10" xfId="7685"/>
    <cellStyle name="Normal 5 4 2" xfId="743"/>
    <cellStyle name="Normal 5 4 2 2" xfId="13253"/>
    <cellStyle name="Normal 5 4 2 2 2" xfId="24145"/>
    <cellStyle name="Normal 5 4 2 2 2 2" xfId="42023"/>
    <cellStyle name="Normal 5 4 2 2 3" xfId="33086"/>
    <cellStyle name="Normal 5 4 2 2 4" xfId="53687"/>
    <cellStyle name="Normal 5 4 2 3" xfId="15472"/>
    <cellStyle name="Normal 5 4 2 3 2" xfId="26364"/>
    <cellStyle name="Normal 5 4 2 3 2 2" xfId="44242"/>
    <cellStyle name="Normal 5 4 2 3 3" xfId="35305"/>
    <cellStyle name="Normal 5 4 2 3 4" xfId="56652"/>
    <cellStyle name="Normal 5 4 2 4" xfId="17916"/>
    <cellStyle name="Normal 5 4 2 4 2" xfId="28583"/>
    <cellStyle name="Normal 5 4 2 4 2 2" xfId="46461"/>
    <cellStyle name="Normal 5 4 2 4 3" xfId="37524"/>
    <cellStyle name="Normal 5 4 2 5" xfId="21926"/>
    <cellStyle name="Normal 5 4 2 5 2" xfId="39804"/>
    <cellStyle name="Normal 5 4 2 6" xfId="30867"/>
    <cellStyle name="Normal 5 4 2 7" xfId="51365"/>
    <cellStyle name="Normal 5 4 2 8" xfId="10825"/>
    <cellStyle name="Normal 5 4 3" xfId="10092"/>
    <cellStyle name="Normal 5 4 3 2" xfId="12520"/>
    <cellStyle name="Normal 5 4 3 2 2" xfId="23412"/>
    <cellStyle name="Normal 5 4 3 2 2 2" xfId="41290"/>
    <cellStyle name="Normal 5 4 3 2 3" xfId="32353"/>
    <cellStyle name="Normal 5 4 3 3" xfId="14739"/>
    <cellStyle name="Normal 5 4 3 3 2" xfId="25631"/>
    <cellStyle name="Normal 5 4 3 3 2 2" xfId="43509"/>
    <cellStyle name="Normal 5 4 3 3 3" xfId="34572"/>
    <cellStyle name="Normal 5 4 3 4" xfId="17183"/>
    <cellStyle name="Normal 5 4 3 4 2" xfId="27850"/>
    <cellStyle name="Normal 5 4 3 4 2 2" xfId="45728"/>
    <cellStyle name="Normal 5 4 3 4 3" xfId="36791"/>
    <cellStyle name="Normal 5 4 3 5" xfId="21193"/>
    <cellStyle name="Normal 5 4 3 5 2" xfId="39071"/>
    <cellStyle name="Normal 5 4 3 6" xfId="30134"/>
    <cellStyle name="Normal 5 4 3 7" xfId="54363"/>
    <cellStyle name="Normal 5 4 4" xfId="11705"/>
    <cellStyle name="Normal 5 4 4 2" xfId="22669"/>
    <cellStyle name="Normal 5 4 4 2 2" xfId="40547"/>
    <cellStyle name="Normal 5 4 4 3" xfId="31610"/>
    <cellStyle name="Normal 5 4 4 4" xfId="53686"/>
    <cellStyle name="Normal 5 4 5" xfId="13996"/>
    <cellStyle name="Normal 5 4 5 2" xfId="24888"/>
    <cellStyle name="Normal 5 4 5 2 2" xfId="42766"/>
    <cellStyle name="Normal 5 4 5 3" xfId="33829"/>
    <cellStyle name="Normal 5 4 5 4" xfId="48224"/>
    <cellStyle name="Normal 5 4 6" xfId="16359"/>
    <cellStyle name="Normal 5 4 6 2" xfId="27107"/>
    <cellStyle name="Normal 5 4 6 2 2" xfId="44985"/>
    <cellStyle name="Normal 5 4 6 3" xfId="36048"/>
    <cellStyle name="Normal 5 4 7" xfId="20450"/>
    <cellStyle name="Normal 5 4 7 2" xfId="38328"/>
    <cellStyle name="Normal 5 4 8" xfId="29382"/>
    <cellStyle name="Normal 5 4 9" xfId="47343"/>
    <cellStyle name="Normal 5 5" xfId="7686"/>
    <cellStyle name="Normal 5 5 2" xfId="10826"/>
    <cellStyle name="Normal 5 5 2 2" xfId="13254"/>
    <cellStyle name="Normal 5 5 2 2 2" xfId="24146"/>
    <cellStyle name="Normal 5 5 2 2 2 2" xfId="42024"/>
    <cellStyle name="Normal 5 5 2 2 3" xfId="33087"/>
    <cellStyle name="Normal 5 5 2 2 4" xfId="56653"/>
    <cellStyle name="Normal 5 5 2 3" xfId="15473"/>
    <cellStyle name="Normal 5 5 2 3 2" xfId="26365"/>
    <cellStyle name="Normal 5 5 2 3 2 2" xfId="44243"/>
    <cellStyle name="Normal 5 5 2 3 3" xfId="35306"/>
    <cellStyle name="Normal 5 5 2 4" xfId="17917"/>
    <cellStyle name="Normal 5 5 2 4 2" xfId="28584"/>
    <cellStyle name="Normal 5 5 2 4 2 2" xfId="46462"/>
    <cellStyle name="Normal 5 5 2 4 3" xfId="37525"/>
    <cellStyle name="Normal 5 5 2 5" xfId="21927"/>
    <cellStyle name="Normal 5 5 2 5 2" xfId="39805"/>
    <cellStyle name="Normal 5 5 2 6" xfId="30868"/>
    <cellStyle name="Normal 5 5 2 7" xfId="51366"/>
    <cellStyle name="Normal 5 5 3" xfId="10093"/>
    <cellStyle name="Normal 5 5 3 2" xfId="12521"/>
    <cellStyle name="Normal 5 5 3 2 2" xfId="23413"/>
    <cellStyle name="Normal 5 5 3 2 2 2" xfId="41291"/>
    <cellStyle name="Normal 5 5 3 2 3" xfId="32354"/>
    <cellStyle name="Normal 5 5 3 3" xfId="14740"/>
    <cellStyle name="Normal 5 5 3 3 2" xfId="25632"/>
    <cellStyle name="Normal 5 5 3 3 2 2" xfId="43510"/>
    <cellStyle name="Normal 5 5 3 3 3" xfId="34573"/>
    <cellStyle name="Normal 5 5 3 4" xfId="17184"/>
    <cellStyle name="Normal 5 5 3 4 2" xfId="27851"/>
    <cellStyle name="Normal 5 5 3 4 2 2" xfId="45729"/>
    <cellStyle name="Normal 5 5 3 4 3" xfId="36792"/>
    <cellStyle name="Normal 5 5 3 5" xfId="21194"/>
    <cellStyle name="Normal 5 5 3 5 2" xfId="39072"/>
    <cellStyle name="Normal 5 5 3 6" xfId="30135"/>
    <cellStyle name="Normal 5 5 3 7" xfId="54364"/>
    <cellStyle name="Normal 5 5 4" xfId="11706"/>
    <cellStyle name="Normal 5 5 4 2" xfId="22670"/>
    <cellStyle name="Normal 5 5 4 2 2" xfId="40548"/>
    <cellStyle name="Normal 5 5 4 3" xfId="31611"/>
    <cellStyle name="Normal 5 5 4 4" xfId="48225"/>
    <cellStyle name="Normal 5 5 5" xfId="13997"/>
    <cellStyle name="Normal 5 5 5 2" xfId="24889"/>
    <cellStyle name="Normal 5 5 5 2 2" xfId="42767"/>
    <cellStyle name="Normal 5 5 5 3" xfId="33830"/>
    <cellStyle name="Normal 5 5 6" xfId="16360"/>
    <cellStyle name="Normal 5 5 6 2" xfId="27108"/>
    <cellStyle name="Normal 5 5 6 2 2" xfId="44986"/>
    <cellStyle name="Normal 5 5 6 3" xfId="36049"/>
    <cellStyle name="Normal 5 5 7" xfId="20451"/>
    <cellStyle name="Normal 5 5 7 2" xfId="38329"/>
    <cellStyle name="Normal 5 5 8" xfId="29383"/>
    <cellStyle name="Normal 5 5 9" xfId="47344"/>
    <cellStyle name="Normal 5 6" xfId="7687"/>
    <cellStyle name="Normal 5 6 2" xfId="10827"/>
    <cellStyle name="Normal 5 6 2 2" xfId="13255"/>
    <cellStyle name="Normal 5 6 2 2 2" xfId="24147"/>
    <cellStyle name="Normal 5 6 2 2 2 2" xfId="42025"/>
    <cellStyle name="Normal 5 6 2 2 3" xfId="33088"/>
    <cellStyle name="Normal 5 6 2 2 4" xfId="56654"/>
    <cellStyle name="Normal 5 6 2 3" xfId="15474"/>
    <cellStyle name="Normal 5 6 2 3 2" xfId="26366"/>
    <cellStyle name="Normal 5 6 2 3 2 2" xfId="44244"/>
    <cellStyle name="Normal 5 6 2 3 3" xfId="35307"/>
    <cellStyle name="Normal 5 6 2 4" xfId="17918"/>
    <cellStyle name="Normal 5 6 2 4 2" xfId="28585"/>
    <cellStyle name="Normal 5 6 2 4 2 2" xfId="46463"/>
    <cellStyle name="Normal 5 6 2 4 3" xfId="37526"/>
    <cellStyle name="Normal 5 6 2 5" xfId="21928"/>
    <cellStyle name="Normal 5 6 2 5 2" xfId="39806"/>
    <cellStyle name="Normal 5 6 2 6" xfId="30869"/>
    <cellStyle name="Normal 5 6 2 7" xfId="51367"/>
    <cellStyle name="Normal 5 6 3" xfId="10094"/>
    <cellStyle name="Normal 5 6 3 2" xfId="12522"/>
    <cellStyle name="Normal 5 6 3 2 2" xfId="23414"/>
    <cellStyle name="Normal 5 6 3 2 2 2" xfId="41292"/>
    <cellStyle name="Normal 5 6 3 2 3" xfId="32355"/>
    <cellStyle name="Normal 5 6 3 3" xfId="14741"/>
    <cellStyle name="Normal 5 6 3 3 2" xfId="25633"/>
    <cellStyle name="Normal 5 6 3 3 2 2" xfId="43511"/>
    <cellStyle name="Normal 5 6 3 3 3" xfId="34574"/>
    <cellStyle name="Normal 5 6 3 4" xfId="17185"/>
    <cellStyle name="Normal 5 6 3 4 2" xfId="27852"/>
    <cellStyle name="Normal 5 6 3 4 2 2" xfId="45730"/>
    <cellStyle name="Normal 5 6 3 4 3" xfId="36793"/>
    <cellStyle name="Normal 5 6 3 5" xfId="21195"/>
    <cellStyle name="Normal 5 6 3 5 2" xfId="39073"/>
    <cellStyle name="Normal 5 6 3 6" xfId="30136"/>
    <cellStyle name="Normal 5 6 3 7" xfId="54365"/>
    <cellStyle name="Normal 5 6 4" xfId="11707"/>
    <cellStyle name="Normal 5 6 4 2" xfId="22671"/>
    <cellStyle name="Normal 5 6 4 2 2" xfId="40549"/>
    <cellStyle name="Normal 5 6 4 3" xfId="31612"/>
    <cellStyle name="Normal 5 6 4 4" xfId="48226"/>
    <cellStyle name="Normal 5 6 5" xfId="13998"/>
    <cellStyle name="Normal 5 6 5 2" xfId="24890"/>
    <cellStyle name="Normal 5 6 5 2 2" xfId="42768"/>
    <cellStyle name="Normal 5 6 5 3" xfId="33831"/>
    <cellStyle name="Normal 5 6 6" xfId="16361"/>
    <cellStyle name="Normal 5 6 6 2" xfId="27109"/>
    <cellStyle name="Normal 5 6 6 2 2" xfId="44987"/>
    <cellStyle name="Normal 5 6 6 3" xfId="36050"/>
    <cellStyle name="Normal 5 6 7" xfId="20452"/>
    <cellStyle name="Normal 5 6 7 2" xfId="38330"/>
    <cellStyle name="Normal 5 6 8" xfId="29384"/>
    <cellStyle name="Normal 5 6 9" xfId="47345"/>
    <cellStyle name="Normal 5 7" xfId="7688"/>
    <cellStyle name="Normal 5 7 2" xfId="51368"/>
    <cellStyle name="Normal 5 7 3" xfId="48227"/>
    <cellStyle name="Normal 5 8" xfId="7689"/>
    <cellStyle name="Normal 5 8 2" xfId="51369"/>
    <cellStyle name="Normal 5 8 3" xfId="48228"/>
    <cellStyle name="Normal 5 9" xfId="7690"/>
    <cellStyle name="Normal 5 9 2" xfId="51370"/>
    <cellStyle name="Normal 5 9 3" xfId="48229"/>
    <cellStyle name="Normal 5_ELC" xfId="744"/>
    <cellStyle name="Normal 6" xfId="114"/>
    <cellStyle name="Normal 6 10" xfId="48569"/>
    <cellStyle name="Normal 6 11" xfId="56750"/>
    <cellStyle name="Normal 6 2" xfId="745"/>
    <cellStyle name="Normal 6 2 2" xfId="8647"/>
    <cellStyle name="Normal 6 2 2 2" xfId="51684"/>
    <cellStyle name="Normal 6 2 2 3" xfId="48570"/>
    <cellStyle name="Normal 6 2 3" xfId="50588"/>
    <cellStyle name="Normal 6 2 4" xfId="47430"/>
    <cellStyle name="Normal 6 2 5" xfId="4806"/>
    <cellStyle name="Normal 6 3" xfId="746"/>
    <cellStyle name="Normal 6 3 2" xfId="8648"/>
    <cellStyle name="Normal 6 3 2 2" xfId="51685"/>
    <cellStyle name="Normal 6 3 2 3" xfId="48571"/>
    <cellStyle name="Normal 6 3 3" xfId="51371"/>
    <cellStyle name="Normal 6 3 4" xfId="48230"/>
    <cellStyle name="Normal 6 4" xfId="747"/>
    <cellStyle name="Normal 6 4 2" xfId="51372"/>
    <cellStyle name="Normal 6 4 3" xfId="48231"/>
    <cellStyle name="Normal 6 5" xfId="7691"/>
    <cellStyle name="Normal 6 5 2" xfId="51373"/>
    <cellStyle name="Normal 6 5 3" xfId="48232"/>
    <cellStyle name="Normal 6 6" xfId="7692"/>
    <cellStyle name="Normal 6 7" xfId="4805"/>
    <cellStyle name="Normal 6 7 2" xfId="50587"/>
    <cellStyle name="Normal 6 7 3" xfId="47429"/>
    <cellStyle name="Normal 6 8" xfId="8596"/>
    <cellStyle name="Normal 6 8 2" xfId="10831"/>
    <cellStyle name="Normal 6 8 2 2" xfId="13259"/>
    <cellStyle name="Normal 6 8 2 2 2" xfId="24151"/>
    <cellStyle name="Normal 6 8 2 2 2 2" xfId="42029"/>
    <cellStyle name="Normal 6 8 2 2 3" xfId="33092"/>
    <cellStyle name="Normal 6 8 2 2 4" xfId="56658"/>
    <cellStyle name="Normal 6 8 2 3" xfId="15478"/>
    <cellStyle name="Normal 6 8 2 3 2" xfId="26370"/>
    <cellStyle name="Normal 6 8 2 3 2 2" xfId="44248"/>
    <cellStyle name="Normal 6 8 2 3 3" xfId="35311"/>
    <cellStyle name="Normal 6 8 2 4" xfId="17922"/>
    <cellStyle name="Normal 6 8 2 4 2" xfId="28589"/>
    <cellStyle name="Normal 6 8 2 4 2 2" xfId="46467"/>
    <cellStyle name="Normal 6 8 2 4 3" xfId="37530"/>
    <cellStyle name="Normal 6 8 2 5" xfId="21932"/>
    <cellStyle name="Normal 6 8 2 5 2" xfId="39810"/>
    <cellStyle name="Normal 6 8 2 6" xfId="30873"/>
    <cellStyle name="Normal 6 8 2 7" xfId="51553"/>
    <cellStyle name="Normal 6 8 3" xfId="10098"/>
    <cellStyle name="Normal 6 8 3 2" xfId="12526"/>
    <cellStyle name="Normal 6 8 3 2 2" xfId="23418"/>
    <cellStyle name="Normal 6 8 3 2 2 2" xfId="41296"/>
    <cellStyle name="Normal 6 8 3 2 3" xfId="32359"/>
    <cellStyle name="Normal 6 8 3 3" xfId="14745"/>
    <cellStyle name="Normal 6 8 3 3 2" xfId="25637"/>
    <cellStyle name="Normal 6 8 3 3 2 2" xfId="43515"/>
    <cellStyle name="Normal 6 8 3 3 3" xfId="34578"/>
    <cellStyle name="Normal 6 8 3 4" xfId="17189"/>
    <cellStyle name="Normal 6 8 3 4 2" xfId="27856"/>
    <cellStyle name="Normal 6 8 3 4 2 2" xfId="45734"/>
    <cellStyle name="Normal 6 8 3 4 3" xfId="36797"/>
    <cellStyle name="Normal 6 8 3 5" xfId="21199"/>
    <cellStyle name="Normal 6 8 3 5 2" xfId="39077"/>
    <cellStyle name="Normal 6 8 3 6" xfId="30140"/>
    <cellStyle name="Normal 6 8 3 7" xfId="54477"/>
    <cellStyle name="Normal 6 8 4" xfId="11711"/>
    <cellStyle name="Normal 6 8 4 2" xfId="22675"/>
    <cellStyle name="Normal 6 8 4 2 2" xfId="40553"/>
    <cellStyle name="Normal 6 8 4 3" xfId="31616"/>
    <cellStyle name="Normal 6 8 4 4" xfId="48416"/>
    <cellStyle name="Normal 6 8 5" xfId="14002"/>
    <cellStyle name="Normal 6 8 5 2" xfId="24894"/>
    <cellStyle name="Normal 6 8 5 2 2" xfId="42772"/>
    <cellStyle name="Normal 6 8 5 3" xfId="33835"/>
    <cellStyle name="Normal 6 8 6" xfId="16365"/>
    <cellStyle name="Normal 6 8 6 2" xfId="27113"/>
    <cellStyle name="Normal 6 8 6 2 2" xfId="44991"/>
    <cellStyle name="Normal 6 8 6 3" xfId="36054"/>
    <cellStyle name="Normal 6 8 7" xfId="20456"/>
    <cellStyle name="Normal 6 8 7 2" xfId="38334"/>
    <cellStyle name="Normal 6 8 8" xfId="29388"/>
    <cellStyle name="Normal 6 8 9" xfId="47349"/>
    <cellStyle name="Normal 6 9" xfId="8646"/>
    <cellStyle name="Normal 7" xfId="115"/>
    <cellStyle name="Normal 7 2" xfId="748"/>
    <cellStyle name="Normal 7 2 2" xfId="8650"/>
    <cellStyle name="Normal 7 2 2 2" xfId="51686"/>
    <cellStyle name="Normal 7 2 2 3" xfId="48573"/>
    <cellStyle name="Normal 7 2 3" xfId="50590"/>
    <cellStyle name="Normal 7 2 4" xfId="47432"/>
    <cellStyle name="Normal 7 2 5" xfId="4808"/>
    <cellStyle name="Normal 7 3" xfId="749"/>
    <cellStyle name="Normal 7 3 2" xfId="8651"/>
    <cellStyle name="Normal 7 3 2 2" xfId="51687"/>
    <cellStyle name="Normal 7 3 2 3" xfId="48574"/>
    <cellStyle name="Normal 7 3 3" xfId="4809"/>
    <cellStyle name="Normal 7 4" xfId="750"/>
    <cellStyle name="Normal 7 4 2" xfId="18524"/>
    <cellStyle name="Normal 7 4 3" xfId="4810"/>
    <cellStyle name="Normal 7 5" xfId="7693"/>
    <cellStyle name="Normal 7 5 2" xfId="51374"/>
    <cellStyle name="Normal 7 5 3" xfId="48233"/>
    <cellStyle name="Normal 7 6" xfId="4807"/>
    <cellStyle name="Normal 7 6 2" xfId="50589"/>
    <cellStyle name="Normal 7 6 3" xfId="47431"/>
    <cellStyle name="Normal 7 7" xfId="8597"/>
    <cellStyle name="Normal 7 7 2" xfId="10832"/>
    <cellStyle name="Normal 7 7 2 2" xfId="13260"/>
    <cellStyle name="Normal 7 7 2 2 2" xfId="24152"/>
    <cellStyle name="Normal 7 7 2 2 2 2" xfId="42030"/>
    <cellStyle name="Normal 7 7 2 2 3" xfId="33093"/>
    <cellStyle name="Normal 7 7 2 2 4" xfId="56659"/>
    <cellStyle name="Normal 7 7 2 3" xfId="15479"/>
    <cellStyle name="Normal 7 7 2 3 2" xfId="26371"/>
    <cellStyle name="Normal 7 7 2 3 2 2" xfId="44249"/>
    <cellStyle name="Normal 7 7 2 3 3" xfId="35312"/>
    <cellStyle name="Normal 7 7 2 4" xfId="17923"/>
    <cellStyle name="Normal 7 7 2 4 2" xfId="28590"/>
    <cellStyle name="Normal 7 7 2 4 2 2" xfId="46468"/>
    <cellStyle name="Normal 7 7 2 4 3" xfId="37531"/>
    <cellStyle name="Normal 7 7 2 5" xfId="21933"/>
    <cellStyle name="Normal 7 7 2 5 2" xfId="39811"/>
    <cellStyle name="Normal 7 7 2 6" xfId="30874"/>
    <cellStyle name="Normal 7 7 2 7" xfId="51554"/>
    <cellStyle name="Normal 7 7 3" xfId="10099"/>
    <cellStyle name="Normal 7 7 3 2" xfId="12527"/>
    <cellStyle name="Normal 7 7 3 2 2" xfId="23419"/>
    <cellStyle name="Normal 7 7 3 2 2 2" xfId="41297"/>
    <cellStyle name="Normal 7 7 3 2 3" xfId="32360"/>
    <cellStyle name="Normal 7 7 3 3" xfId="14746"/>
    <cellStyle name="Normal 7 7 3 3 2" xfId="25638"/>
    <cellStyle name="Normal 7 7 3 3 2 2" xfId="43516"/>
    <cellStyle name="Normal 7 7 3 3 3" xfId="34579"/>
    <cellStyle name="Normal 7 7 3 4" xfId="17190"/>
    <cellStyle name="Normal 7 7 3 4 2" xfId="27857"/>
    <cellStyle name="Normal 7 7 3 4 2 2" xfId="45735"/>
    <cellStyle name="Normal 7 7 3 4 3" xfId="36798"/>
    <cellStyle name="Normal 7 7 3 5" xfId="21200"/>
    <cellStyle name="Normal 7 7 3 5 2" xfId="39078"/>
    <cellStyle name="Normal 7 7 3 6" xfId="30141"/>
    <cellStyle name="Normal 7 7 3 7" xfId="54478"/>
    <cellStyle name="Normal 7 7 4" xfId="11712"/>
    <cellStyle name="Normal 7 7 4 2" xfId="22676"/>
    <cellStyle name="Normal 7 7 4 2 2" xfId="40554"/>
    <cellStyle name="Normal 7 7 4 3" xfId="31617"/>
    <cellStyle name="Normal 7 7 4 4" xfId="48417"/>
    <cellStyle name="Normal 7 7 5" xfId="14003"/>
    <cellStyle name="Normal 7 7 5 2" xfId="24895"/>
    <cellStyle name="Normal 7 7 5 2 2" xfId="42773"/>
    <cellStyle name="Normal 7 7 5 3" xfId="33836"/>
    <cellStyle name="Normal 7 7 6" xfId="16366"/>
    <cellStyle name="Normal 7 7 6 2" xfId="27114"/>
    <cellStyle name="Normal 7 7 6 2 2" xfId="44992"/>
    <cellStyle name="Normal 7 7 6 3" xfId="36055"/>
    <cellStyle name="Normal 7 7 7" xfId="20457"/>
    <cellStyle name="Normal 7 7 7 2" xfId="38335"/>
    <cellStyle name="Normal 7 7 8" xfId="29389"/>
    <cellStyle name="Normal 7 7 9" xfId="47350"/>
    <cellStyle name="Normal 7 8" xfId="8649"/>
    <cellStyle name="Normal 7 9" xfId="48572"/>
    <cellStyle name="Normal 8" xfId="116"/>
    <cellStyle name="Normal 8 10" xfId="28623"/>
    <cellStyle name="Normal 8 10 2" xfId="46502"/>
    <cellStyle name="Normal 8 11" xfId="28627"/>
    <cellStyle name="Normal 8 12" xfId="28644"/>
    <cellStyle name="Normal 8 13" xfId="46601"/>
    <cellStyle name="Normal 8 14" xfId="4762"/>
    <cellStyle name="Normal 8 2" xfId="751"/>
    <cellStyle name="Normal 8 2 2" xfId="8652"/>
    <cellStyle name="Normal 8 2 2 2" xfId="51688"/>
    <cellStyle name="Normal 8 2 2 3" xfId="48575"/>
    <cellStyle name="Normal 8 2 3" xfId="4811"/>
    <cellStyle name="Normal 8 3" xfId="752"/>
    <cellStyle name="Normal 8 3 2" xfId="8653"/>
    <cellStyle name="Normal 8 3 2 2" xfId="51690"/>
    <cellStyle name="Normal 8 3 2 3" xfId="48577"/>
    <cellStyle name="Normal 8 3 3" xfId="51689"/>
    <cellStyle name="Normal 8 3 4" xfId="48576"/>
    <cellStyle name="Normal 8 4" xfId="753"/>
    <cellStyle name="Normal 8 4 2" xfId="12532"/>
    <cellStyle name="Normal 8 4 2 2" xfId="23424"/>
    <cellStyle name="Normal 8 4 2 2 2" xfId="41302"/>
    <cellStyle name="Normal 8 4 2 2 3" xfId="55914"/>
    <cellStyle name="Normal 8 4 2 3" xfId="32365"/>
    <cellStyle name="Normal 8 4 2 4" xfId="50554"/>
    <cellStyle name="Normal 8 4 3" xfId="14751"/>
    <cellStyle name="Normal 8 4 3 2" xfId="25643"/>
    <cellStyle name="Normal 8 4 3 2 2" xfId="43521"/>
    <cellStyle name="Normal 8 4 3 3" xfId="34584"/>
    <cellStyle name="Normal 8 4 3 4" xfId="53458"/>
    <cellStyle name="Normal 8 4 4" xfId="17195"/>
    <cellStyle name="Normal 8 4 4 2" xfId="27862"/>
    <cellStyle name="Normal 8 4 4 2 2" xfId="45740"/>
    <cellStyle name="Normal 8 4 4 3" xfId="36803"/>
    <cellStyle name="Normal 8 4 4 4" xfId="53693"/>
    <cellStyle name="Normal 8 4 5" xfId="18523"/>
    <cellStyle name="Normal 8 4 5 2" xfId="47398"/>
    <cellStyle name="Normal 8 4 6" xfId="21205"/>
    <cellStyle name="Normal 8 4 6 2" xfId="39083"/>
    <cellStyle name="Normal 8 4 7" xfId="30146"/>
    <cellStyle name="Normal 8 4 8" xfId="46604"/>
    <cellStyle name="Normal 8 4 9" xfId="10104"/>
    <cellStyle name="Normal 8 5" xfId="4732"/>
    <cellStyle name="Normal 8 5 2" xfId="11799"/>
    <cellStyle name="Normal 8 5 2 2" xfId="22691"/>
    <cellStyle name="Normal 8 5 2 2 2" xfId="40569"/>
    <cellStyle name="Normal 8 5 2 3" xfId="31632"/>
    <cellStyle name="Normal 8 5 2 4" xfId="55911"/>
    <cellStyle name="Normal 8 5 3" xfId="14018"/>
    <cellStyle name="Normal 8 5 3 2" xfId="24910"/>
    <cellStyle name="Normal 8 5 3 2 2" xfId="42788"/>
    <cellStyle name="Normal 8 5 3 3" xfId="33851"/>
    <cellStyle name="Normal 8 5 4" xfId="16462"/>
    <cellStyle name="Normal 8 5 4 2" xfId="27129"/>
    <cellStyle name="Normal 8 5 4 2 2" xfId="45007"/>
    <cellStyle name="Normal 8 5 4 3" xfId="36070"/>
    <cellStyle name="Normal 8 5 5" xfId="20472"/>
    <cellStyle name="Normal 8 5 5 2" xfId="38350"/>
    <cellStyle name="Normal 8 5 6" xfId="29413"/>
    <cellStyle name="Normal 8 5 7" xfId="50547"/>
    <cellStyle name="Normal 8 5 8" xfId="9371"/>
    <cellStyle name="Normal 8 6" xfId="10847"/>
    <cellStyle name="Normal 8 6 2" xfId="21948"/>
    <cellStyle name="Normal 8 6 2 2" xfId="39826"/>
    <cellStyle name="Normal 8 6 3" xfId="30889"/>
    <cellStyle name="Normal 8 6 4" xfId="53454"/>
    <cellStyle name="Normal 8 7" xfId="13275"/>
    <cellStyle name="Normal 8 7 2" xfId="24167"/>
    <cellStyle name="Normal 8 7 2 2" xfId="42045"/>
    <cellStyle name="Normal 8 7 3" xfId="33108"/>
    <cellStyle name="Normal 8 7 4" xfId="47391"/>
    <cellStyle name="Normal 8 8" xfId="15494"/>
    <cellStyle name="Normal 8 8 2" xfId="26386"/>
    <cellStyle name="Normal 8 8 2 2" xfId="44264"/>
    <cellStyle name="Normal 8 8 3" xfId="35327"/>
    <cellStyle name="Normal 8 8 4" xfId="56680"/>
    <cellStyle name="Normal 8 9" xfId="19729"/>
    <cellStyle name="Normal 8 9 2" xfId="37607"/>
    <cellStyle name="Normal 9" xfId="117"/>
    <cellStyle name="Normal 9 10" xfId="47410"/>
    <cellStyle name="Normal 9 11" xfId="56726"/>
    <cellStyle name="Normal 9 12" xfId="4769"/>
    <cellStyle name="Normal 9 2" xfId="118"/>
    <cellStyle name="Normal 9 2 2" xfId="756"/>
    <cellStyle name="Normal 9 2 2 2" xfId="757"/>
    <cellStyle name="Normal 9 2 2 2 2" xfId="8654"/>
    <cellStyle name="Normal 9 2 2 2 2 2" xfId="51693"/>
    <cellStyle name="Normal 9 2 2 2 2 3" xfId="48580"/>
    <cellStyle name="Normal 9 2 2 2 3" xfId="51692"/>
    <cellStyle name="Normal 9 2 2 2 4" xfId="48579"/>
    <cellStyle name="Normal 9 2 2 3" xfId="8655"/>
    <cellStyle name="Normal 9 2 2 3 2" xfId="51694"/>
    <cellStyle name="Normal 9 2 2 3 3" xfId="48581"/>
    <cellStyle name="Normal 9 2 2 4" xfId="51691"/>
    <cellStyle name="Normal 9 2 2 5" xfId="48578"/>
    <cellStyle name="Normal 9 2 3" xfId="758"/>
    <cellStyle name="Normal 9 2 3 2" xfId="759"/>
    <cellStyle name="Normal 9 2 3 2 2" xfId="51696"/>
    <cellStyle name="Normal 9 2 3 2 3" xfId="48583"/>
    <cellStyle name="Normal 9 2 3 3" xfId="51695"/>
    <cellStyle name="Normal 9 2 3 4" xfId="48582"/>
    <cellStyle name="Normal 9 2 4" xfId="760"/>
    <cellStyle name="Normal 9 2 4 2" xfId="8656"/>
    <cellStyle name="Normal 9 2 4 2 2" xfId="18522"/>
    <cellStyle name="Normal 9 2 4 2 2 2" xfId="37555"/>
    <cellStyle name="Normal 9 2 4 2 2 3" xfId="51698"/>
    <cellStyle name="Normal 9 2 4 2 3" xfId="48585"/>
    <cellStyle name="Normal 9 2 4 3" xfId="10839"/>
    <cellStyle name="Normal 9 2 4 3 2" xfId="13267"/>
    <cellStyle name="Normal 9 2 4 3 2 2" xfId="24159"/>
    <cellStyle name="Normal 9 2 4 3 2 2 2" xfId="42037"/>
    <cellStyle name="Normal 9 2 4 3 2 3" xfId="33100"/>
    <cellStyle name="Normal 9 2 4 3 2 4" xfId="56674"/>
    <cellStyle name="Normal 9 2 4 3 3" xfId="15486"/>
    <cellStyle name="Normal 9 2 4 3 3 2" xfId="26378"/>
    <cellStyle name="Normal 9 2 4 3 3 2 2" xfId="44256"/>
    <cellStyle name="Normal 9 2 4 3 3 3" xfId="35319"/>
    <cellStyle name="Normal 9 2 4 3 4" xfId="17930"/>
    <cellStyle name="Normal 9 2 4 3 4 2" xfId="28597"/>
    <cellStyle name="Normal 9 2 4 3 4 2 2" xfId="46475"/>
    <cellStyle name="Normal 9 2 4 3 4 3" xfId="37538"/>
    <cellStyle name="Normal 9 2 4 3 5" xfId="21940"/>
    <cellStyle name="Normal 9 2 4 3 5 2" xfId="39818"/>
    <cellStyle name="Normal 9 2 4 3 6" xfId="30881"/>
    <cellStyle name="Normal 9 2 4 3 7" xfId="51697"/>
    <cellStyle name="Normal 9 2 4 4" xfId="11791"/>
    <cellStyle name="Normal 9 2 4 4 2" xfId="22683"/>
    <cellStyle name="Normal 9 2 4 4 2 2" xfId="40561"/>
    <cellStyle name="Normal 9 2 4 4 3" xfId="31624"/>
    <cellStyle name="Normal 9 2 4 4 4" xfId="54500"/>
    <cellStyle name="Normal 9 2 4 5" xfId="14010"/>
    <cellStyle name="Normal 9 2 4 5 2" xfId="24902"/>
    <cellStyle name="Normal 9 2 4 5 2 2" xfId="42780"/>
    <cellStyle name="Normal 9 2 4 5 3" xfId="33843"/>
    <cellStyle name="Normal 9 2 4 5 4" xfId="48584"/>
    <cellStyle name="Normal 9 2 4 6" xfId="16454"/>
    <cellStyle name="Normal 9 2 4 6 2" xfId="27121"/>
    <cellStyle name="Normal 9 2 4 6 2 2" xfId="44999"/>
    <cellStyle name="Normal 9 2 4 6 3" xfId="36062"/>
    <cellStyle name="Normal 9 2 4 6 4" xfId="56727"/>
    <cellStyle name="Normal 9 2 4 7" xfId="20464"/>
    <cellStyle name="Normal 9 2 4 7 2" xfId="38342"/>
    <cellStyle name="Normal 9 2 4 8" xfId="29405"/>
    <cellStyle name="Normal 9 2 4 9" xfId="47366"/>
    <cellStyle name="Normal 9 2 5" xfId="761"/>
    <cellStyle name="Normal 9 2 5 2" xfId="51699"/>
    <cellStyle name="Normal 9 2 5 3" xfId="48586"/>
    <cellStyle name="Normal 9 2 6" xfId="755"/>
    <cellStyle name="Normal 9 2 6 2" xfId="53694"/>
    <cellStyle name="Normal 9 2 6 3" xfId="50548"/>
    <cellStyle name="Normal 9 2 7" xfId="55118"/>
    <cellStyle name="Normal 9 2 7 2" xfId="55901"/>
    <cellStyle name="Normal 9 2 8" xfId="47392"/>
    <cellStyle name="Normal 9 3" xfId="762"/>
    <cellStyle name="Normal 9 3 10" xfId="29387"/>
    <cellStyle name="Normal 9 3 11" xfId="47348"/>
    <cellStyle name="Normal 9 3 2" xfId="8657"/>
    <cellStyle name="Normal 9 3 2 2" xfId="10840"/>
    <cellStyle name="Normal 9 3 2 2 2" xfId="13268"/>
    <cellStyle name="Normal 9 3 2 2 2 2" xfId="24160"/>
    <cellStyle name="Normal 9 3 2 2 2 2 2" xfId="42038"/>
    <cellStyle name="Normal 9 3 2 2 2 3" xfId="33101"/>
    <cellStyle name="Normal 9 3 2 2 2 4" xfId="56675"/>
    <cellStyle name="Normal 9 3 2 2 3" xfId="15487"/>
    <cellStyle name="Normal 9 3 2 2 3 2" xfId="26379"/>
    <cellStyle name="Normal 9 3 2 2 3 2 2" xfId="44257"/>
    <cellStyle name="Normal 9 3 2 2 3 3" xfId="35320"/>
    <cellStyle name="Normal 9 3 2 2 4" xfId="17931"/>
    <cellStyle name="Normal 9 3 2 2 4 2" xfId="28598"/>
    <cellStyle name="Normal 9 3 2 2 4 2 2" xfId="46476"/>
    <cellStyle name="Normal 9 3 2 2 4 3" xfId="37539"/>
    <cellStyle name="Normal 9 3 2 2 5" xfId="21941"/>
    <cellStyle name="Normal 9 3 2 2 5 2" xfId="39819"/>
    <cellStyle name="Normal 9 3 2 2 6" xfId="30882"/>
    <cellStyle name="Normal 9 3 2 2 7" xfId="51700"/>
    <cellStyle name="Normal 9 3 2 3" xfId="11792"/>
    <cellStyle name="Normal 9 3 2 3 2" xfId="22684"/>
    <cellStyle name="Normal 9 3 2 3 2 2" xfId="40562"/>
    <cellStyle name="Normal 9 3 2 3 3" xfId="31625"/>
    <cellStyle name="Normal 9 3 2 3 4" xfId="54501"/>
    <cellStyle name="Normal 9 3 2 4" xfId="14011"/>
    <cellStyle name="Normal 9 3 2 4 2" xfId="24903"/>
    <cellStyle name="Normal 9 3 2 4 2 2" xfId="42781"/>
    <cellStyle name="Normal 9 3 2 4 3" xfId="33844"/>
    <cellStyle name="Normal 9 3 2 4 4" xfId="48587"/>
    <cellStyle name="Normal 9 3 2 5" xfId="16455"/>
    <cellStyle name="Normal 9 3 2 5 2" xfId="27122"/>
    <cellStyle name="Normal 9 3 2 5 2 2" xfId="45000"/>
    <cellStyle name="Normal 9 3 2 5 3" xfId="36063"/>
    <cellStyle name="Normal 9 3 2 6" xfId="20465"/>
    <cellStyle name="Normal 9 3 2 6 2" xfId="38343"/>
    <cellStyle name="Normal 9 3 2 7" xfId="29406"/>
    <cellStyle name="Normal 9 3 2 8" xfId="47367"/>
    <cellStyle name="Normal 9 3 3" xfId="10830"/>
    <cellStyle name="Normal 9 3 3 2" xfId="13258"/>
    <cellStyle name="Normal 9 3 3 2 2" xfId="24150"/>
    <cellStyle name="Normal 9 3 3 2 2 2" xfId="42028"/>
    <cellStyle name="Normal 9 3 3 2 3" xfId="33091"/>
    <cellStyle name="Normal 9 3 3 2 4" xfId="56657"/>
    <cellStyle name="Normal 9 3 3 3" xfId="15477"/>
    <cellStyle name="Normal 9 3 3 3 2" xfId="26369"/>
    <cellStyle name="Normal 9 3 3 3 2 2" xfId="44247"/>
    <cellStyle name="Normal 9 3 3 3 3" xfId="35310"/>
    <cellStyle name="Normal 9 3 3 4" xfId="17921"/>
    <cellStyle name="Normal 9 3 3 4 2" xfId="28588"/>
    <cellStyle name="Normal 9 3 3 4 2 2" xfId="46466"/>
    <cellStyle name="Normal 9 3 3 4 3" xfId="37529"/>
    <cellStyle name="Normal 9 3 3 5" xfId="21931"/>
    <cellStyle name="Normal 9 3 3 5 2" xfId="39809"/>
    <cellStyle name="Normal 9 3 3 6" xfId="30872"/>
    <cellStyle name="Normal 9 3 3 7" xfId="51552"/>
    <cellStyle name="Normal 9 3 4" xfId="10097"/>
    <cellStyle name="Normal 9 3 4 2" xfId="12525"/>
    <cellStyle name="Normal 9 3 4 2 2" xfId="23417"/>
    <cellStyle name="Normal 9 3 4 2 2 2" xfId="41295"/>
    <cellStyle name="Normal 9 3 4 2 3" xfId="32358"/>
    <cellStyle name="Normal 9 3 4 3" xfId="14744"/>
    <cellStyle name="Normal 9 3 4 3 2" xfId="25636"/>
    <cellStyle name="Normal 9 3 4 3 2 2" xfId="43514"/>
    <cellStyle name="Normal 9 3 4 3 3" xfId="34577"/>
    <cellStyle name="Normal 9 3 4 4" xfId="17188"/>
    <cellStyle name="Normal 9 3 4 4 2" xfId="27855"/>
    <cellStyle name="Normal 9 3 4 4 2 2" xfId="45733"/>
    <cellStyle name="Normal 9 3 4 4 3" xfId="36796"/>
    <cellStyle name="Normal 9 3 4 5" xfId="21198"/>
    <cellStyle name="Normal 9 3 4 5 2" xfId="39076"/>
    <cellStyle name="Normal 9 3 4 6" xfId="30139"/>
    <cellStyle name="Normal 9 3 4 7" xfId="54476"/>
    <cellStyle name="Normal 9 3 5" xfId="11710"/>
    <cellStyle name="Normal 9 3 5 2" xfId="18521"/>
    <cellStyle name="Normal 9 3 5 2 2" xfId="37554"/>
    <cellStyle name="Normal 9 3 5 3" xfId="22674"/>
    <cellStyle name="Normal 9 3 5 3 2" xfId="40552"/>
    <cellStyle name="Normal 9 3 5 4" xfId="31615"/>
    <cellStyle name="Normal 9 3 5 5" xfId="48415"/>
    <cellStyle name="Normal 9 3 6" xfId="14001"/>
    <cellStyle name="Normal 9 3 6 2" xfId="18520"/>
    <cellStyle name="Normal 9 3 6 2 2" xfId="37553"/>
    <cellStyle name="Normal 9 3 6 3" xfId="24893"/>
    <cellStyle name="Normal 9 3 6 3 2" xfId="42771"/>
    <cellStyle name="Normal 9 3 6 4" xfId="33834"/>
    <cellStyle name="Normal 9 3 6 5" xfId="56728"/>
    <cellStyle name="Normal 9 3 7" xfId="16364"/>
    <cellStyle name="Normal 9 3 7 2" xfId="27112"/>
    <cellStyle name="Normal 9 3 7 2 2" xfId="44990"/>
    <cellStyle name="Normal 9 3 7 3" xfId="36053"/>
    <cellStyle name="Normal 9 3 8" xfId="18312"/>
    <cellStyle name="Normal 9 3 8 2" xfId="37543"/>
    <cellStyle name="Normal 9 3 9" xfId="20455"/>
    <cellStyle name="Normal 9 3 9 2" xfId="38333"/>
    <cellStyle name="Normal 9 4" xfId="763"/>
    <cellStyle name="Normal 9 4 2" xfId="764"/>
    <cellStyle name="Normal 9 4 2 10" xfId="29407"/>
    <cellStyle name="Normal 9 4 2 11" xfId="47368"/>
    <cellStyle name="Normal 9 4 2 2" xfId="8658"/>
    <cellStyle name="Normal 9 4 2 2 2" xfId="10842"/>
    <cellStyle name="Normal 9 4 2 2 2 2" xfId="13270"/>
    <cellStyle name="Normal 9 4 2 2 2 2 2" xfId="24162"/>
    <cellStyle name="Normal 9 4 2 2 2 2 2 2" xfId="42040"/>
    <cellStyle name="Normal 9 4 2 2 2 2 3" xfId="33103"/>
    <cellStyle name="Normal 9 4 2 2 2 2 4" xfId="56677"/>
    <cellStyle name="Normal 9 4 2 2 2 3" xfId="15489"/>
    <cellStyle name="Normal 9 4 2 2 2 3 2" xfId="26381"/>
    <cellStyle name="Normal 9 4 2 2 2 3 2 2" xfId="44259"/>
    <cellStyle name="Normal 9 4 2 2 2 3 3" xfId="35322"/>
    <cellStyle name="Normal 9 4 2 2 2 4" xfId="17933"/>
    <cellStyle name="Normal 9 4 2 2 2 4 2" xfId="28600"/>
    <cellStyle name="Normal 9 4 2 2 2 4 2 2" xfId="46478"/>
    <cellStyle name="Normal 9 4 2 2 2 4 3" xfId="37541"/>
    <cellStyle name="Normal 9 4 2 2 2 5" xfId="21943"/>
    <cellStyle name="Normal 9 4 2 2 2 5 2" xfId="39821"/>
    <cellStyle name="Normal 9 4 2 2 2 6" xfId="30884"/>
    <cellStyle name="Normal 9 4 2 2 2 7" xfId="51703"/>
    <cellStyle name="Normal 9 4 2 2 3" xfId="11794"/>
    <cellStyle name="Normal 9 4 2 2 3 2" xfId="22686"/>
    <cellStyle name="Normal 9 4 2 2 3 2 2" xfId="40564"/>
    <cellStyle name="Normal 9 4 2 2 3 3" xfId="31627"/>
    <cellStyle name="Normal 9 4 2 2 3 4" xfId="54503"/>
    <cellStyle name="Normal 9 4 2 2 4" xfId="14013"/>
    <cellStyle name="Normal 9 4 2 2 4 2" xfId="24905"/>
    <cellStyle name="Normal 9 4 2 2 4 2 2" xfId="42783"/>
    <cellStyle name="Normal 9 4 2 2 4 3" xfId="33846"/>
    <cellStyle name="Normal 9 4 2 2 4 4" xfId="48590"/>
    <cellStyle name="Normal 9 4 2 2 5" xfId="16457"/>
    <cellStyle name="Normal 9 4 2 2 5 2" xfId="27124"/>
    <cellStyle name="Normal 9 4 2 2 5 2 2" xfId="45002"/>
    <cellStyle name="Normal 9 4 2 2 5 3" xfId="36065"/>
    <cellStyle name="Normal 9 4 2 2 6" xfId="20467"/>
    <cellStyle name="Normal 9 4 2 2 6 2" xfId="38345"/>
    <cellStyle name="Normal 9 4 2 2 7" xfId="29408"/>
    <cellStyle name="Normal 9 4 2 2 8" xfId="47369"/>
    <cellStyle name="Normal 9 4 2 3" xfId="10841"/>
    <cellStyle name="Normal 9 4 2 3 2" xfId="13269"/>
    <cellStyle name="Normal 9 4 2 3 2 2" xfId="24161"/>
    <cellStyle name="Normal 9 4 2 3 2 2 2" xfId="42039"/>
    <cellStyle name="Normal 9 4 2 3 2 3" xfId="33102"/>
    <cellStyle name="Normal 9 4 2 3 2 4" xfId="56676"/>
    <cellStyle name="Normal 9 4 2 3 3" xfId="15488"/>
    <cellStyle name="Normal 9 4 2 3 3 2" xfId="26380"/>
    <cellStyle name="Normal 9 4 2 3 3 2 2" xfId="44258"/>
    <cellStyle name="Normal 9 4 2 3 3 3" xfId="35321"/>
    <cellStyle name="Normal 9 4 2 3 4" xfId="17932"/>
    <cellStyle name="Normal 9 4 2 3 4 2" xfId="28599"/>
    <cellStyle name="Normal 9 4 2 3 4 2 2" xfId="46477"/>
    <cellStyle name="Normal 9 4 2 3 4 3" xfId="37540"/>
    <cellStyle name="Normal 9 4 2 3 5" xfId="21942"/>
    <cellStyle name="Normal 9 4 2 3 5 2" xfId="39820"/>
    <cellStyle name="Normal 9 4 2 3 6" xfId="30883"/>
    <cellStyle name="Normal 9 4 2 3 7" xfId="51702"/>
    <cellStyle name="Normal 9 4 2 4" xfId="11793"/>
    <cellStyle name="Normal 9 4 2 4 2" xfId="18518"/>
    <cellStyle name="Normal 9 4 2 4 2 2" xfId="37551"/>
    <cellStyle name="Normal 9 4 2 4 3" xfId="22685"/>
    <cellStyle name="Normal 9 4 2 4 3 2" xfId="40563"/>
    <cellStyle name="Normal 9 4 2 4 4" xfId="31626"/>
    <cellStyle name="Normal 9 4 2 4 5" xfId="54502"/>
    <cellStyle name="Normal 9 4 2 5" xfId="14012"/>
    <cellStyle name="Normal 9 4 2 5 2" xfId="18517"/>
    <cellStyle name="Normal 9 4 2 5 2 2" xfId="37550"/>
    <cellStyle name="Normal 9 4 2 5 3" xfId="24904"/>
    <cellStyle name="Normal 9 4 2 5 3 2" xfId="42782"/>
    <cellStyle name="Normal 9 4 2 5 4" xfId="33845"/>
    <cellStyle name="Normal 9 4 2 5 5" xfId="55116"/>
    <cellStyle name="Normal 9 4 2 6" xfId="16456"/>
    <cellStyle name="Normal 9 4 2 6 2" xfId="18516"/>
    <cellStyle name="Normal 9 4 2 6 2 2" xfId="37549"/>
    <cellStyle name="Normal 9 4 2 6 3" xfId="27123"/>
    <cellStyle name="Normal 9 4 2 6 3 2" xfId="45001"/>
    <cellStyle name="Normal 9 4 2 6 4" xfId="36064"/>
    <cellStyle name="Normal 9 4 2 6 5" xfId="48589"/>
    <cellStyle name="Normal 9 4 2 7" xfId="18515"/>
    <cellStyle name="Normal 9 4 2 7 2" xfId="37548"/>
    <cellStyle name="Normal 9 4 2 7 3" xfId="56730"/>
    <cellStyle name="Normal 9 4 2 8" xfId="18519"/>
    <cellStyle name="Normal 9 4 2 8 2" xfId="37552"/>
    <cellStyle name="Normal 9 4 2 9" xfId="20466"/>
    <cellStyle name="Normal 9 4 2 9 2" xfId="38344"/>
    <cellStyle name="Normal 9 4 3" xfId="765"/>
    <cellStyle name="Normal 9 4 3 2" xfId="8659"/>
    <cellStyle name="Normal 9 4 3 2 2" xfId="51705"/>
    <cellStyle name="Normal 9 4 3 2 3" xfId="48592"/>
    <cellStyle name="Normal 9 4 3 3" xfId="51704"/>
    <cellStyle name="Normal 9 4 3 4" xfId="48591"/>
    <cellStyle name="Normal 9 4 4" xfId="766"/>
    <cellStyle name="Normal 9 4 4 2" xfId="51706"/>
    <cellStyle name="Normal 9 4 4 3" xfId="48593"/>
    <cellStyle name="Normal 9 4 5" xfId="51701"/>
    <cellStyle name="Normal 9 4 5 2" xfId="53740"/>
    <cellStyle name="Normal 9 4 6" xfId="55117"/>
    <cellStyle name="Normal 9 4 6 2" xfId="55900"/>
    <cellStyle name="Normal 9 4 7" xfId="48588"/>
    <cellStyle name="Normal 9 4 8" xfId="56729"/>
    <cellStyle name="Normal 9 5" xfId="767"/>
    <cellStyle name="Normal 9 5 2" xfId="768"/>
    <cellStyle name="Normal 9 5 2 2" xfId="51708"/>
    <cellStyle name="Normal 9 5 2 3" xfId="48595"/>
    <cellStyle name="Normal 9 5 3" xfId="769"/>
    <cellStyle name="Normal 9 5 3 2" xfId="51709"/>
    <cellStyle name="Normal 9 5 3 3" xfId="48596"/>
    <cellStyle name="Normal 9 5 4" xfId="51707"/>
    <cellStyle name="Normal 9 5 5" xfId="48594"/>
    <cellStyle name="Normal 9 6" xfId="770"/>
    <cellStyle name="Normal 9 6 2" xfId="771"/>
    <cellStyle name="Normal 9 6 3" xfId="48597"/>
    <cellStyle name="Normal 9 7" xfId="772"/>
    <cellStyle name="Normal 9 7 2" xfId="18514"/>
    <cellStyle name="Normal 9 7 2 2" xfId="51710"/>
    <cellStyle name="Normal 9 7 3" xfId="54380"/>
    <cellStyle name="Normal 9 7 4" xfId="48598"/>
    <cellStyle name="Normal 9 7 5" xfId="8660"/>
    <cellStyle name="Normal 9 8" xfId="754"/>
    <cellStyle name="Normal 9 8 2" xfId="50563"/>
    <cellStyle name="Normal 9 9" xfId="55119"/>
    <cellStyle name="Normal GHG Textfiels Bold" xfId="773"/>
    <cellStyle name="Normal GHG-Shade 2" xfId="774"/>
    <cellStyle name="Normal GHG-Shade 2 2" xfId="775"/>
    <cellStyle name="Normal GHG-Shade 2 2 2" xfId="776"/>
    <cellStyle name="Normal GHG-Shade 2 2 2 2" xfId="777"/>
    <cellStyle name="Normal GHG-Shade 2 2 3" xfId="48600"/>
    <cellStyle name="Normal GHG-Shade 2 3" xfId="778"/>
    <cellStyle name="Normal GHG-Shade 2 3 2" xfId="779"/>
    <cellStyle name="Normal GHG-Shade 2 4" xfId="48599"/>
    <cellStyle name="Normale_B2020" xfId="119"/>
    <cellStyle name="Normale_Scen_UC_IND-StrucConst" xfId="56738"/>
    <cellStyle name="Note 10" xfId="7694"/>
    <cellStyle name="Note 10 10" xfId="51375"/>
    <cellStyle name="Note 10 11" xfId="48234"/>
    <cellStyle name="Note 10 2" xfId="7695"/>
    <cellStyle name="Note 10 3" xfId="7696"/>
    <cellStyle name="Note 10 4" xfId="7697"/>
    <cellStyle name="Note 10 5" xfId="7698"/>
    <cellStyle name="Note 10 6" xfId="7699"/>
    <cellStyle name="Note 10 7" xfId="7700"/>
    <cellStyle name="Note 10 8" xfId="7701"/>
    <cellStyle name="Note 10 9" xfId="7702"/>
    <cellStyle name="Note 11" xfId="7703"/>
    <cellStyle name="Note 11 2" xfId="7704"/>
    <cellStyle name="Note 11 3" xfId="7705"/>
    <cellStyle name="Note 11 4" xfId="7706"/>
    <cellStyle name="Note 11 5" xfId="7707"/>
    <cellStyle name="Note 11 6" xfId="51376"/>
    <cellStyle name="Note 11 7" xfId="48235"/>
    <cellStyle name="Note 12" xfId="7708"/>
    <cellStyle name="Note 12 2" xfId="7709"/>
    <cellStyle name="Note 12 3" xfId="7710"/>
    <cellStyle name="Note 12 4" xfId="7711"/>
    <cellStyle name="Note 12 5" xfId="7712"/>
    <cellStyle name="Note 12 6" xfId="51377"/>
    <cellStyle name="Note 12 7" xfId="48236"/>
    <cellStyle name="Note 13" xfId="7713"/>
    <cellStyle name="Note 14" xfId="7714"/>
    <cellStyle name="Note 15" xfId="7715"/>
    <cellStyle name="Note 16" xfId="7716"/>
    <cellStyle name="Note 17" xfId="7717"/>
    <cellStyle name="Note 18" xfId="7718"/>
    <cellStyle name="Note 19" xfId="7719"/>
    <cellStyle name="Note 2" xfId="120"/>
    <cellStyle name="Note 2 10" xfId="7721"/>
    <cellStyle name="Note 2 10 2" xfId="7722"/>
    <cellStyle name="Note 2 10 3" xfId="7723"/>
    <cellStyle name="Note 2 10 4" xfId="7724"/>
    <cellStyle name="Note 2 10 5" xfId="7725"/>
    <cellStyle name="Note 2 11" xfId="7726"/>
    <cellStyle name="Note 2 11 2" xfId="7727"/>
    <cellStyle name="Note 2 11 3" xfId="7728"/>
    <cellStyle name="Note 2 11 4" xfId="7729"/>
    <cellStyle name="Note 2 11 5" xfId="7730"/>
    <cellStyle name="Note 2 11 6" xfId="51378"/>
    <cellStyle name="Note 2 11 7" xfId="48237"/>
    <cellStyle name="Note 2 12" xfId="7731"/>
    <cellStyle name="Note 2 12 2" xfId="51379"/>
    <cellStyle name="Note 2 12 3" xfId="48238"/>
    <cellStyle name="Note 2 13" xfId="7732"/>
    <cellStyle name="Note 2 13 2" xfId="51380"/>
    <cellStyle name="Note 2 13 3" xfId="48239"/>
    <cellStyle name="Note 2 14" xfId="7733"/>
    <cellStyle name="Note 2 14 2" xfId="51381"/>
    <cellStyle name="Note 2 14 3" xfId="48240"/>
    <cellStyle name="Note 2 15" xfId="7734"/>
    <cellStyle name="Note 2 15 2" xfId="51382"/>
    <cellStyle name="Note 2 15 3" xfId="48241"/>
    <cellStyle name="Note 2 16" xfId="7735"/>
    <cellStyle name="Note 2 16 2" xfId="51383"/>
    <cellStyle name="Note 2 16 3" xfId="48242"/>
    <cellStyle name="Note 2 17" xfId="7736"/>
    <cellStyle name="Note 2 17 2" xfId="51384"/>
    <cellStyle name="Note 2 17 3" xfId="48243"/>
    <cellStyle name="Note 2 18" xfId="7737"/>
    <cellStyle name="Note 2 18 2" xfId="51385"/>
    <cellStyle name="Note 2 18 3" xfId="48244"/>
    <cellStyle name="Note 2 19" xfId="7738"/>
    <cellStyle name="Note 2 2" xfId="781"/>
    <cellStyle name="Note 2 2 10" xfId="51386"/>
    <cellStyle name="Note 2 2 11" xfId="48245"/>
    <cellStyle name="Note 2 2 12" xfId="7739"/>
    <cellStyle name="Note 2 2 2" xfId="782"/>
    <cellStyle name="Note 2 2 3" xfId="7740"/>
    <cellStyle name="Note 2 2 4" xfId="7741"/>
    <cellStyle name="Note 2 2 5" xfId="7742"/>
    <cellStyle name="Note 2 2 6" xfId="7743"/>
    <cellStyle name="Note 2 2 7" xfId="7744"/>
    <cellStyle name="Note 2 2 8" xfId="7745"/>
    <cellStyle name="Note 2 2 9" xfId="7746"/>
    <cellStyle name="Note 2 20" xfId="7747"/>
    <cellStyle name="Note 2 21" xfId="7748"/>
    <cellStyle name="Note 2 22" xfId="7749"/>
    <cellStyle name="Note 2 23" xfId="7750"/>
    <cellStyle name="Note 2 23 2" xfId="51387"/>
    <cellStyle name="Note 2 23 3" xfId="48246"/>
    <cellStyle name="Note 2 24" xfId="7751"/>
    <cellStyle name="Note 2 25" xfId="7752"/>
    <cellStyle name="Note 2 26" xfId="7753"/>
    <cellStyle name="Note 2 27" xfId="7720"/>
    <cellStyle name="Note 2 28" xfId="56751"/>
    <cellStyle name="Note 2 3" xfId="780"/>
    <cellStyle name="Note 2 3 10" xfId="51388"/>
    <cellStyle name="Note 2 3 11" xfId="48247"/>
    <cellStyle name="Note 2 3 12" xfId="7754"/>
    <cellStyle name="Note 2 3 2" xfId="7755"/>
    <cellStyle name="Note 2 3 3" xfId="7756"/>
    <cellStyle name="Note 2 3 4" xfId="7757"/>
    <cellStyle name="Note 2 3 5" xfId="7758"/>
    <cellStyle name="Note 2 3 6" xfId="7759"/>
    <cellStyle name="Note 2 3 7" xfId="7760"/>
    <cellStyle name="Note 2 3 8" xfId="7761"/>
    <cellStyle name="Note 2 3 9" xfId="7762"/>
    <cellStyle name="Note 2 4" xfId="7763"/>
    <cellStyle name="Note 2 4 10" xfId="51389"/>
    <cellStyle name="Note 2 4 11" xfId="48248"/>
    <cellStyle name="Note 2 4 2" xfId="7764"/>
    <cellStyle name="Note 2 4 3" xfId="7765"/>
    <cellStyle name="Note 2 4 4" xfId="7766"/>
    <cellStyle name="Note 2 4 5" xfId="7767"/>
    <cellStyle name="Note 2 4 6" xfId="7768"/>
    <cellStyle name="Note 2 4 7" xfId="7769"/>
    <cellStyle name="Note 2 4 8" xfId="7770"/>
    <cellStyle name="Note 2 4 9" xfId="7771"/>
    <cellStyle name="Note 2 5" xfId="7772"/>
    <cellStyle name="Note 2 5 10" xfId="51390"/>
    <cellStyle name="Note 2 5 11" xfId="48249"/>
    <cellStyle name="Note 2 5 2" xfId="7773"/>
    <cellStyle name="Note 2 5 3" xfId="7774"/>
    <cellStyle name="Note 2 5 4" xfId="7775"/>
    <cellStyle name="Note 2 5 5" xfId="7776"/>
    <cellStyle name="Note 2 5 6" xfId="7777"/>
    <cellStyle name="Note 2 5 7" xfId="7778"/>
    <cellStyle name="Note 2 5 8" xfId="7779"/>
    <cellStyle name="Note 2 5 9" xfId="7780"/>
    <cellStyle name="Note 2 6" xfId="7781"/>
    <cellStyle name="Note 2 6 2" xfId="7782"/>
    <cellStyle name="Note 2 6 3" xfId="7783"/>
    <cellStyle name="Note 2 6 4" xfId="7784"/>
    <cellStyle name="Note 2 6 5" xfId="7785"/>
    <cellStyle name="Note 2 6 6" xfId="51391"/>
    <cellStyle name="Note 2 6 7" xfId="48250"/>
    <cellStyle name="Note 2 7" xfId="7786"/>
    <cellStyle name="Note 2 7 2" xfId="7787"/>
    <cellStyle name="Note 2 7 3" xfId="7788"/>
    <cellStyle name="Note 2 7 4" xfId="7789"/>
    <cellStyle name="Note 2 7 5" xfId="7790"/>
    <cellStyle name="Note 2 7 6" xfId="51392"/>
    <cellStyle name="Note 2 7 7" xfId="48251"/>
    <cellStyle name="Note 2 8" xfId="7791"/>
    <cellStyle name="Note 2 8 2" xfId="7792"/>
    <cellStyle name="Note 2 8 3" xfId="7793"/>
    <cellStyle name="Note 2 8 4" xfId="7794"/>
    <cellStyle name="Note 2 8 5" xfId="7795"/>
    <cellStyle name="Note 2 8 6" xfId="51393"/>
    <cellStyle name="Note 2 8 7" xfId="48252"/>
    <cellStyle name="Note 2 9" xfId="7796"/>
    <cellStyle name="Note 2 9 2" xfId="7797"/>
    <cellStyle name="Note 2 9 3" xfId="7798"/>
    <cellStyle name="Note 2 9 4" xfId="7799"/>
    <cellStyle name="Note 2 9 5" xfId="7800"/>
    <cellStyle name="Note 2 9 6" xfId="51394"/>
    <cellStyle name="Note 2 9 7" xfId="48253"/>
    <cellStyle name="Note 20" xfId="7801"/>
    <cellStyle name="Note 21" xfId="7802"/>
    <cellStyle name="Note 21 2" xfId="51395"/>
    <cellStyle name="Note 21 3" xfId="48254"/>
    <cellStyle name="Note 22" xfId="7803"/>
    <cellStyle name="Note 22 2" xfId="51396"/>
    <cellStyle name="Note 22 3" xfId="48255"/>
    <cellStyle name="Note 23" xfId="7804"/>
    <cellStyle name="Note 23 2" xfId="51397"/>
    <cellStyle name="Note 23 3" xfId="48256"/>
    <cellStyle name="Note 24" xfId="7805"/>
    <cellStyle name="Note 24 2" xfId="51398"/>
    <cellStyle name="Note 24 3" xfId="48257"/>
    <cellStyle name="Note 25" xfId="7806"/>
    <cellStyle name="Note 26" xfId="7807"/>
    <cellStyle name="Note 27" xfId="7808"/>
    <cellStyle name="Note 28" xfId="7809"/>
    <cellStyle name="Note 29" xfId="7810"/>
    <cellStyle name="Note 3" xfId="783"/>
    <cellStyle name="Note 3 10" xfId="7812"/>
    <cellStyle name="Note 3 10 2" xfId="51400"/>
    <cellStyle name="Note 3 10 3" xfId="48259"/>
    <cellStyle name="Note 3 11" xfId="7813"/>
    <cellStyle name="Note 3 11 2" xfId="51401"/>
    <cellStyle name="Note 3 11 3" xfId="48260"/>
    <cellStyle name="Note 3 12" xfId="7814"/>
    <cellStyle name="Note 3 12 2" xfId="51402"/>
    <cellStyle name="Note 3 12 3" xfId="48261"/>
    <cellStyle name="Note 3 13" xfId="7815"/>
    <cellStyle name="Note 3 13 2" xfId="51403"/>
    <cellStyle name="Note 3 13 3" xfId="48262"/>
    <cellStyle name="Note 3 14" xfId="7816"/>
    <cellStyle name="Note 3 15" xfId="7817"/>
    <cellStyle name="Note 3 16" xfId="7818"/>
    <cellStyle name="Note 3 17" xfId="7819"/>
    <cellStyle name="Note 3 18" xfId="7820"/>
    <cellStyle name="Note 3 18 2" xfId="51404"/>
    <cellStyle name="Note 3 18 3" xfId="48263"/>
    <cellStyle name="Note 3 19" xfId="7821"/>
    <cellStyle name="Note 3 19 2" xfId="51405"/>
    <cellStyle name="Note 3 19 3" xfId="48264"/>
    <cellStyle name="Note 3 2" xfId="784"/>
    <cellStyle name="Note 3 2 2" xfId="51406"/>
    <cellStyle name="Note 3 2 3" xfId="53746"/>
    <cellStyle name="Note 3 2 4" xfId="48265"/>
    <cellStyle name="Note 3 2 5" xfId="7822"/>
    <cellStyle name="Note 3 20" xfId="7823"/>
    <cellStyle name="Note 3 20 2" xfId="51407"/>
    <cellStyle name="Note 3 20 3" xfId="48266"/>
    <cellStyle name="Note 3 21" xfId="51399"/>
    <cellStyle name="Note 3 22" xfId="53745"/>
    <cellStyle name="Note 3 23" xfId="48258"/>
    <cellStyle name="Note 3 24" xfId="7811"/>
    <cellStyle name="Note 3 25" xfId="56766"/>
    <cellStyle name="Note 3 3" xfId="7824"/>
    <cellStyle name="Note 3 3 2" xfId="51408"/>
    <cellStyle name="Note 3 3 3" xfId="48267"/>
    <cellStyle name="Note 3 4" xfId="7825"/>
    <cellStyle name="Note 3 4 2" xfId="51409"/>
    <cellStyle name="Note 3 4 3" xfId="48268"/>
    <cellStyle name="Note 3 5" xfId="7826"/>
    <cellStyle name="Note 3 5 2" xfId="51410"/>
    <cellStyle name="Note 3 5 3" xfId="48269"/>
    <cellStyle name="Note 3 6" xfId="7827"/>
    <cellStyle name="Note 3 6 2" xfId="51411"/>
    <cellStyle name="Note 3 6 3" xfId="48270"/>
    <cellStyle name="Note 3 7" xfId="7828"/>
    <cellStyle name="Note 3 7 2" xfId="51412"/>
    <cellStyle name="Note 3 7 3" xfId="48271"/>
    <cellStyle name="Note 3 8" xfId="7829"/>
    <cellStyle name="Note 3 8 2" xfId="51413"/>
    <cellStyle name="Note 3 8 3" xfId="48272"/>
    <cellStyle name="Note 3 9" xfId="7830"/>
    <cellStyle name="Note 3 9 2" xfId="51414"/>
    <cellStyle name="Note 3 9 3" xfId="48273"/>
    <cellStyle name="Note 30" xfId="7831"/>
    <cellStyle name="Note 31" xfId="7832"/>
    <cellStyle name="Note 32" xfId="7833"/>
    <cellStyle name="Note 33" xfId="7834"/>
    <cellStyle name="Note 34" xfId="7835"/>
    <cellStyle name="Note 35" xfId="7836"/>
    <cellStyle name="Note 36" xfId="7837"/>
    <cellStyle name="Note 36 2" xfId="51415"/>
    <cellStyle name="Note 36 3" xfId="48274"/>
    <cellStyle name="Note 37" xfId="7838"/>
    <cellStyle name="Note 38" xfId="7839"/>
    <cellStyle name="Note 39" xfId="28604"/>
    <cellStyle name="Note 39 2" xfId="46483"/>
    <cellStyle name="Note 4" xfId="7840"/>
    <cellStyle name="Note 4 10" xfId="7841"/>
    <cellStyle name="Note 4 10 2" xfId="51417"/>
    <cellStyle name="Note 4 10 3" xfId="48276"/>
    <cellStyle name="Note 4 11" xfId="7842"/>
    <cellStyle name="Note 4 11 2" xfId="51418"/>
    <cellStyle name="Note 4 11 3" xfId="48277"/>
    <cellStyle name="Note 4 12" xfId="7843"/>
    <cellStyle name="Note 4 12 2" xfId="51419"/>
    <cellStyle name="Note 4 12 3" xfId="48278"/>
    <cellStyle name="Note 4 13" xfId="7844"/>
    <cellStyle name="Note 4 13 2" xfId="51420"/>
    <cellStyle name="Note 4 13 3" xfId="48279"/>
    <cellStyle name="Note 4 14" xfId="7845"/>
    <cellStyle name="Note 4 15" xfId="7846"/>
    <cellStyle name="Note 4 16" xfId="7847"/>
    <cellStyle name="Note 4 17" xfId="7848"/>
    <cellStyle name="Note 4 18" xfId="7849"/>
    <cellStyle name="Note 4 18 2" xfId="51421"/>
    <cellStyle name="Note 4 18 3" xfId="48280"/>
    <cellStyle name="Note 4 19" xfId="7850"/>
    <cellStyle name="Note 4 19 2" xfId="51422"/>
    <cellStyle name="Note 4 19 3" xfId="48281"/>
    <cellStyle name="Note 4 2" xfId="7851"/>
    <cellStyle name="Note 4 2 2" xfId="51423"/>
    <cellStyle name="Note 4 2 3" xfId="48282"/>
    <cellStyle name="Note 4 20" xfId="7852"/>
    <cellStyle name="Note 4 20 2" xfId="51424"/>
    <cellStyle name="Note 4 20 3" xfId="48283"/>
    <cellStyle name="Note 4 21" xfId="51416"/>
    <cellStyle name="Note 4 22" xfId="48275"/>
    <cellStyle name="Note 4 3" xfId="7853"/>
    <cellStyle name="Note 4 3 2" xfId="51425"/>
    <cellStyle name="Note 4 3 3" xfId="48284"/>
    <cellStyle name="Note 4 4" xfId="7854"/>
    <cellStyle name="Note 4 4 2" xfId="51426"/>
    <cellStyle name="Note 4 4 3" xfId="48285"/>
    <cellStyle name="Note 4 5" xfId="7855"/>
    <cellStyle name="Note 4 5 2" xfId="51427"/>
    <cellStyle name="Note 4 5 3" xfId="48286"/>
    <cellStyle name="Note 4 6" xfId="7856"/>
    <cellStyle name="Note 4 6 2" xfId="51428"/>
    <cellStyle name="Note 4 6 3" xfId="48287"/>
    <cellStyle name="Note 4 7" xfId="7857"/>
    <cellStyle name="Note 4 7 2" xfId="51429"/>
    <cellStyle name="Note 4 7 3" xfId="48288"/>
    <cellStyle name="Note 4 8" xfId="7858"/>
    <cellStyle name="Note 4 8 2" xfId="51430"/>
    <cellStyle name="Note 4 8 3" xfId="48289"/>
    <cellStyle name="Note 4 9" xfId="7859"/>
    <cellStyle name="Note 4 9 2" xfId="51431"/>
    <cellStyle name="Note 4 9 3" xfId="48290"/>
    <cellStyle name="Note 40" xfId="28609"/>
    <cellStyle name="Note 40 2" xfId="46488"/>
    <cellStyle name="Note 41" xfId="46505"/>
    <cellStyle name="Note 5" xfId="7860"/>
    <cellStyle name="Note 5 10" xfId="7861"/>
    <cellStyle name="Note 5 10 2" xfId="51433"/>
    <cellStyle name="Note 5 10 3" xfId="48292"/>
    <cellStyle name="Note 5 11" xfId="7862"/>
    <cellStyle name="Note 5 11 2" xfId="51434"/>
    <cellStyle name="Note 5 11 3" xfId="48293"/>
    <cellStyle name="Note 5 12" xfId="7863"/>
    <cellStyle name="Note 5 12 2" xfId="51435"/>
    <cellStyle name="Note 5 12 3" xfId="48294"/>
    <cellStyle name="Note 5 13" xfId="7864"/>
    <cellStyle name="Note 5 13 2" xfId="51436"/>
    <cellStyle name="Note 5 13 3" xfId="48295"/>
    <cellStyle name="Note 5 14" xfId="7865"/>
    <cellStyle name="Note 5 15" xfId="7866"/>
    <cellStyle name="Note 5 16" xfId="7867"/>
    <cellStyle name="Note 5 17" xfId="7868"/>
    <cellStyle name="Note 5 18" xfId="7869"/>
    <cellStyle name="Note 5 18 2" xfId="51437"/>
    <cellStyle name="Note 5 18 3" xfId="48296"/>
    <cellStyle name="Note 5 19" xfId="7870"/>
    <cellStyle name="Note 5 19 2" xfId="51438"/>
    <cellStyle name="Note 5 19 3" xfId="48297"/>
    <cellStyle name="Note 5 2" xfId="7871"/>
    <cellStyle name="Note 5 2 2" xfId="51439"/>
    <cellStyle name="Note 5 2 3" xfId="48298"/>
    <cellStyle name="Note 5 20" xfId="7872"/>
    <cellStyle name="Note 5 20 2" xfId="51440"/>
    <cellStyle name="Note 5 20 3" xfId="48299"/>
    <cellStyle name="Note 5 21" xfId="51432"/>
    <cellStyle name="Note 5 22" xfId="48291"/>
    <cellStyle name="Note 5 3" xfId="7873"/>
    <cellStyle name="Note 5 3 2" xfId="51441"/>
    <cellStyle name="Note 5 3 3" xfId="48300"/>
    <cellStyle name="Note 5 4" xfId="7874"/>
    <cellStyle name="Note 5 4 2" xfId="51442"/>
    <cellStyle name="Note 5 4 3" xfId="48301"/>
    <cellStyle name="Note 5 5" xfId="7875"/>
    <cellStyle name="Note 5 5 2" xfId="51443"/>
    <cellStyle name="Note 5 5 3" xfId="48302"/>
    <cellStyle name="Note 5 6" xfId="7876"/>
    <cellStyle name="Note 5 6 2" xfId="51444"/>
    <cellStyle name="Note 5 6 3" xfId="48303"/>
    <cellStyle name="Note 5 7" xfId="7877"/>
    <cellStyle name="Note 5 7 2" xfId="51445"/>
    <cellStyle name="Note 5 7 3" xfId="48304"/>
    <cellStyle name="Note 5 8" xfId="7878"/>
    <cellStyle name="Note 5 8 2" xfId="51446"/>
    <cellStyle name="Note 5 8 3" xfId="48305"/>
    <cellStyle name="Note 5 9" xfId="7879"/>
    <cellStyle name="Note 5 9 2" xfId="51447"/>
    <cellStyle name="Note 5 9 3" xfId="48306"/>
    <cellStyle name="Note 6" xfId="7880"/>
    <cellStyle name="Note 6 10" xfId="7881"/>
    <cellStyle name="Note 6 10 2" xfId="51449"/>
    <cellStyle name="Note 6 10 3" xfId="48308"/>
    <cellStyle name="Note 6 11" xfId="7882"/>
    <cellStyle name="Note 6 11 2" xfId="51450"/>
    <cellStyle name="Note 6 11 3" xfId="48309"/>
    <cellStyle name="Note 6 12" xfId="7883"/>
    <cellStyle name="Note 6 12 2" xfId="51451"/>
    <cellStyle name="Note 6 12 3" xfId="48310"/>
    <cellStyle name="Note 6 13" xfId="7884"/>
    <cellStyle name="Note 6 13 2" xfId="51452"/>
    <cellStyle name="Note 6 13 3" xfId="48311"/>
    <cellStyle name="Note 6 14" xfId="7885"/>
    <cellStyle name="Note 6 15" xfId="7886"/>
    <cellStyle name="Note 6 16" xfId="7887"/>
    <cellStyle name="Note 6 17" xfId="7888"/>
    <cellStyle name="Note 6 18" xfId="7889"/>
    <cellStyle name="Note 6 18 2" xfId="51453"/>
    <cellStyle name="Note 6 18 3" xfId="48312"/>
    <cellStyle name="Note 6 19" xfId="7890"/>
    <cellStyle name="Note 6 19 2" xfId="51454"/>
    <cellStyle name="Note 6 19 3" xfId="48313"/>
    <cellStyle name="Note 6 2" xfId="7891"/>
    <cellStyle name="Note 6 2 2" xfId="51455"/>
    <cellStyle name="Note 6 2 3" xfId="48314"/>
    <cellStyle name="Note 6 20" xfId="51448"/>
    <cellStyle name="Note 6 21" xfId="48307"/>
    <cellStyle name="Note 6 3" xfId="7892"/>
    <cellStyle name="Note 6 3 2" xfId="51456"/>
    <cellStyle name="Note 6 3 3" xfId="48315"/>
    <cellStyle name="Note 6 4" xfId="7893"/>
    <cellStyle name="Note 6 4 2" xfId="51457"/>
    <cellStyle name="Note 6 4 3" xfId="48316"/>
    <cellStyle name="Note 6 5" xfId="7894"/>
    <cellStyle name="Note 6 5 2" xfId="51458"/>
    <cellStyle name="Note 6 5 3" xfId="48317"/>
    <cellStyle name="Note 6 6" xfId="7895"/>
    <cellStyle name="Note 6 6 2" xfId="51459"/>
    <cellStyle name="Note 6 6 3" xfId="48318"/>
    <cellStyle name="Note 6 7" xfId="7896"/>
    <cellStyle name="Note 6 7 2" xfId="51460"/>
    <cellStyle name="Note 6 7 3" xfId="48319"/>
    <cellStyle name="Note 6 8" xfId="7897"/>
    <cellStyle name="Note 6 8 2" xfId="51461"/>
    <cellStyle name="Note 6 8 3" xfId="48320"/>
    <cellStyle name="Note 6 9" xfId="7898"/>
    <cellStyle name="Note 6 9 2" xfId="51462"/>
    <cellStyle name="Note 6 9 3" xfId="48321"/>
    <cellStyle name="Note 7" xfId="7899"/>
    <cellStyle name="Note 7 10" xfId="7900"/>
    <cellStyle name="Note 7 10 2" xfId="51463"/>
    <cellStyle name="Note 7 10 3" xfId="48322"/>
    <cellStyle name="Note 7 11" xfId="7901"/>
    <cellStyle name="Note 7 11 2" xfId="51464"/>
    <cellStyle name="Note 7 11 3" xfId="48323"/>
    <cellStyle name="Note 7 12" xfId="7902"/>
    <cellStyle name="Note 7 12 2" xfId="51465"/>
    <cellStyle name="Note 7 12 3" xfId="48324"/>
    <cellStyle name="Note 7 13" xfId="7903"/>
    <cellStyle name="Note 7 13 2" xfId="51466"/>
    <cellStyle name="Note 7 13 3" xfId="48325"/>
    <cellStyle name="Note 7 14" xfId="7904"/>
    <cellStyle name="Note 7 15" xfId="7905"/>
    <cellStyle name="Note 7 16" xfId="7906"/>
    <cellStyle name="Note 7 17" xfId="7907"/>
    <cellStyle name="Note 7 18" xfId="7908"/>
    <cellStyle name="Note 7 18 2" xfId="51467"/>
    <cellStyle name="Note 7 18 3" xfId="48326"/>
    <cellStyle name="Note 7 2" xfId="7909"/>
    <cellStyle name="Note 7 2 2" xfId="51468"/>
    <cellStyle name="Note 7 2 3" xfId="48327"/>
    <cellStyle name="Note 7 3" xfId="7910"/>
    <cellStyle name="Note 7 3 2" xfId="51469"/>
    <cellStyle name="Note 7 3 3" xfId="48328"/>
    <cellStyle name="Note 7 4" xfId="7911"/>
    <cellStyle name="Note 7 4 2" xfId="51470"/>
    <cellStyle name="Note 7 4 3" xfId="48329"/>
    <cellStyle name="Note 7 5" xfId="7912"/>
    <cellStyle name="Note 7 5 2" xfId="51471"/>
    <cellStyle name="Note 7 5 3" xfId="48330"/>
    <cellStyle name="Note 7 6" xfId="7913"/>
    <cellStyle name="Note 7 6 2" xfId="51472"/>
    <cellStyle name="Note 7 6 3" xfId="48331"/>
    <cellStyle name="Note 7 7" xfId="7914"/>
    <cellStyle name="Note 7 7 2" xfId="51473"/>
    <cellStyle name="Note 7 7 3" xfId="48332"/>
    <cellStyle name="Note 7 8" xfId="7915"/>
    <cellStyle name="Note 7 8 2" xfId="51474"/>
    <cellStyle name="Note 7 8 3" xfId="48333"/>
    <cellStyle name="Note 7 9" xfId="7916"/>
    <cellStyle name="Note 7 9 2" xfId="51475"/>
    <cellStyle name="Note 7 9 3" xfId="48334"/>
    <cellStyle name="Note 8" xfId="7917"/>
    <cellStyle name="Note 8 10" xfId="7918"/>
    <cellStyle name="Note 8 10 2" xfId="51476"/>
    <cellStyle name="Note 8 10 3" xfId="48335"/>
    <cellStyle name="Note 8 11" xfId="7919"/>
    <cellStyle name="Note 8 11 2" xfId="51477"/>
    <cellStyle name="Note 8 11 3" xfId="48336"/>
    <cellStyle name="Note 8 12" xfId="7920"/>
    <cellStyle name="Note 8 12 2" xfId="51478"/>
    <cellStyle name="Note 8 12 3" xfId="48337"/>
    <cellStyle name="Note 8 13" xfId="7921"/>
    <cellStyle name="Note 8 13 2" xfId="51479"/>
    <cellStyle name="Note 8 13 3" xfId="48338"/>
    <cellStyle name="Note 8 14" xfId="7922"/>
    <cellStyle name="Note 8 15" xfId="7923"/>
    <cellStyle name="Note 8 16" xfId="7924"/>
    <cellStyle name="Note 8 17" xfId="7925"/>
    <cellStyle name="Note 8 18" xfId="7926"/>
    <cellStyle name="Note 8 18 2" xfId="51480"/>
    <cellStyle name="Note 8 18 3" xfId="48339"/>
    <cellStyle name="Note 8 2" xfId="7927"/>
    <cellStyle name="Note 8 2 2" xfId="51481"/>
    <cellStyle name="Note 8 2 3" xfId="48340"/>
    <cellStyle name="Note 8 3" xfId="7928"/>
    <cellStyle name="Note 8 3 2" xfId="51482"/>
    <cellStyle name="Note 8 3 3" xfId="48341"/>
    <cellStyle name="Note 8 4" xfId="7929"/>
    <cellStyle name="Note 8 4 2" xfId="51483"/>
    <cellStyle name="Note 8 4 3" xfId="48342"/>
    <cellStyle name="Note 8 5" xfId="7930"/>
    <cellStyle name="Note 8 5 2" xfId="51484"/>
    <cellStyle name="Note 8 5 3" xfId="48343"/>
    <cellStyle name="Note 8 6" xfId="7931"/>
    <cellStyle name="Note 8 6 2" xfId="51485"/>
    <cellStyle name="Note 8 6 3" xfId="48344"/>
    <cellStyle name="Note 8 7" xfId="7932"/>
    <cellStyle name="Note 8 7 2" xfId="51486"/>
    <cellStyle name="Note 8 7 3" xfId="48345"/>
    <cellStyle name="Note 8 8" xfId="7933"/>
    <cellStyle name="Note 8 8 2" xfId="51487"/>
    <cellStyle name="Note 8 8 3" xfId="48346"/>
    <cellStyle name="Note 8 9" xfId="7934"/>
    <cellStyle name="Note 8 9 2" xfId="51488"/>
    <cellStyle name="Note 8 9 3" xfId="48347"/>
    <cellStyle name="Note 9" xfId="7935"/>
    <cellStyle name="Note 9 10" xfId="7936"/>
    <cellStyle name="Note 9 11" xfId="7937"/>
    <cellStyle name="Note 9 12" xfId="7938"/>
    <cellStyle name="Note 9 13" xfId="7939"/>
    <cellStyle name="Note 9 2" xfId="7940"/>
    <cellStyle name="Note 9 3" xfId="7941"/>
    <cellStyle name="Note 9 4" xfId="7942"/>
    <cellStyle name="Note 9 5" xfId="7943"/>
    <cellStyle name="Note 9 6" xfId="7944"/>
    <cellStyle name="Note 9 7" xfId="7945"/>
    <cellStyle name="Note 9 8" xfId="7946"/>
    <cellStyle name="Note 9 9" xfId="7947"/>
    <cellStyle name="Notiz" xfId="785"/>
    <cellStyle name="Notiz 10" xfId="786"/>
    <cellStyle name="Notiz 10 2" xfId="51711"/>
    <cellStyle name="Notiz 10 3" xfId="48601"/>
    <cellStyle name="Notiz 11" xfId="787"/>
    <cellStyle name="Notiz 11 2" xfId="51712"/>
    <cellStyle name="Notiz 11 3" xfId="48602"/>
    <cellStyle name="Notiz 12" xfId="8661"/>
    <cellStyle name="Notiz 12 2" xfId="51713"/>
    <cellStyle name="Notiz 12 3" xfId="48603"/>
    <cellStyle name="Notiz 13" xfId="51522"/>
    <cellStyle name="Notiz 14" xfId="48385"/>
    <cellStyle name="Notiz 2" xfId="788"/>
    <cellStyle name="Notiz 2 2" xfId="789"/>
    <cellStyle name="Notiz 2 2 2" xfId="790"/>
    <cellStyle name="Notiz 2 2 2 2" xfId="791"/>
    <cellStyle name="Notiz 2 2 3" xfId="48605"/>
    <cellStyle name="Notiz 2 3" xfId="792"/>
    <cellStyle name="Notiz 2 3 2" xfId="793"/>
    <cellStyle name="Notiz 2 4" xfId="48604"/>
    <cellStyle name="Notiz 3" xfId="794"/>
    <cellStyle name="Notiz 3 2" xfId="795"/>
    <cellStyle name="Notiz 3 2 2" xfId="796"/>
    <cellStyle name="Notiz 3 2 2 2" xfId="797"/>
    <cellStyle name="Notiz 3 2 2 3" xfId="48608"/>
    <cellStyle name="Notiz 3 2 3" xfId="8662"/>
    <cellStyle name="Notiz 3 2 3 2" xfId="51716"/>
    <cellStyle name="Notiz 3 2 3 3" xfId="48609"/>
    <cellStyle name="Notiz 3 2 4" xfId="51715"/>
    <cellStyle name="Notiz 3 2 5" xfId="48607"/>
    <cellStyle name="Notiz 3 3" xfId="798"/>
    <cellStyle name="Notiz 3 3 2" xfId="799"/>
    <cellStyle name="Notiz 3 3 2 2" xfId="800"/>
    <cellStyle name="Notiz 3 3 2 2 2" xfId="51719"/>
    <cellStyle name="Notiz 3 3 2 2 3" xfId="48612"/>
    <cellStyle name="Notiz 3 3 2 3" xfId="51718"/>
    <cellStyle name="Notiz 3 3 2 4" xfId="48611"/>
    <cellStyle name="Notiz 3 3 3" xfId="801"/>
    <cellStyle name="Notiz 3 3 3 2" xfId="802"/>
    <cellStyle name="Notiz 3 3 3 2 2" xfId="51721"/>
    <cellStyle name="Notiz 3 3 3 2 3" xfId="48614"/>
    <cellStyle name="Notiz 3 3 3 3" xfId="803"/>
    <cellStyle name="Notiz 3 3 3 3 2" xfId="51722"/>
    <cellStyle name="Notiz 3 3 3 3 3" xfId="48615"/>
    <cellStyle name="Notiz 3 3 3 4" xfId="51720"/>
    <cellStyle name="Notiz 3 3 3 5" xfId="48613"/>
    <cellStyle name="Notiz 3 3 4" xfId="804"/>
    <cellStyle name="Notiz 3 3 4 2" xfId="805"/>
    <cellStyle name="Notiz 3 3 4 2 2" xfId="51724"/>
    <cellStyle name="Notiz 3 3 4 2 3" xfId="48617"/>
    <cellStyle name="Notiz 3 3 4 3" xfId="51723"/>
    <cellStyle name="Notiz 3 3 4 4" xfId="48616"/>
    <cellStyle name="Notiz 3 3 5" xfId="8663"/>
    <cellStyle name="Notiz 3 3 5 2" xfId="51725"/>
    <cellStyle name="Notiz 3 3 5 3" xfId="48618"/>
    <cellStyle name="Notiz 3 3 6" xfId="51717"/>
    <cellStyle name="Notiz 3 3 7" xfId="48610"/>
    <cellStyle name="Notiz 3 4" xfId="806"/>
    <cellStyle name="Notiz 3 4 2" xfId="807"/>
    <cellStyle name="Notiz 3 4 3" xfId="808"/>
    <cellStyle name="Notiz 3 4 4" xfId="48619"/>
    <cellStyle name="Notiz 3 5" xfId="8664"/>
    <cellStyle name="Notiz 3 5 2" xfId="51726"/>
    <cellStyle name="Notiz 3 5 3" xfId="48620"/>
    <cellStyle name="Notiz 3 6" xfId="51714"/>
    <cellStyle name="Notiz 3 7" xfId="55115"/>
    <cellStyle name="Notiz 3 7 2" xfId="55899"/>
    <cellStyle name="Notiz 3 8" xfId="48606"/>
    <cellStyle name="Notiz 4" xfId="809"/>
    <cellStyle name="Notiz 4 2" xfId="810"/>
    <cellStyle name="Notiz 4 2 2" xfId="811"/>
    <cellStyle name="Notiz 4 2 2 2" xfId="812"/>
    <cellStyle name="Notiz 4 2 2 2 2" xfId="51730"/>
    <cellStyle name="Notiz 4 2 2 2 3" xfId="48624"/>
    <cellStyle name="Notiz 4 2 2 3" xfId="51729"/>
    <cellStyle name="Notiz 4 2 2 4" xfId="48623"/>
    <cellStyle name="Notiz 4 2 3" xfId="813"/>
    <cellStyle name="Notiz 4 2 3 2" xfId="814"/>
    <cellStyle name="Notiz 4 2 3 2 2" xfId="51732"/>
    <cellStyle name="Notiz 4 2 3 2 3" xfId="48626"/>
    <cellStyle name="Notiz 4 2 3 3" xfId="815"/>
    <cellStyle name="Notiz 4 2 3 3 2" xfId="51733"/>
    <cellStyle name="Notiz 4 2 3 3 3" xfId="48627"/>
    <cellStyle name="Notiz 4 2 3 4" xfId="51731"/>
    <cellStyle name="Notiz 4 2 3 5" xfId="48625"/>
    <cellStyle name="Notiz 4 2 4" xfId="816"/>
    <cellStyle name="Notiz 4 2 4 2" xfId="817"/>
    <cellStyle name="Notiz 4 2 4 2 2" xfId="51735"/>
    <cellStyle name="Notiz 4 2 4 2 3" xfId="48629"/>
    <cellStyle name="Notiz 4 2 4 3" xfId="51734"/>
    <cellStyle name="Notiz 4 2 4 4" xfId="48628"/>
    <cellStyle name="Notiz 4 2 5" xfId="8665"/>
    <cellStyle name="Notiz 4 2 5 2" xfId="51736"/>
    <cellStyle name="Notiz 4 2 5 3" xfId="48630"/>
    <cellStyle name="Notiz 4 2 6" xfId="51728"/>
    <cellStyle name="Notiz 4 2 7" xfId="48622"/>
    <cellStyle name="Notiz 4 3" xfId="818"/>
    <cellStyle name="Notiz 4 3 2" xfId="819"/>
    <cellStyle name="Notiz 4 3 2 2" xfId="820"/>
    <cellStyle name="Notiz 4 3 2 3" xfId="48632"/>
    <cellStyle name="Notiz 4 3 3" xfId="51737"/>
    <cellStyle name="Notiz 4 3 4" xfId="48631"/>
    <cellStyle name="Notiz 4 4" xfId="821"/>
    <cellStyle name="Notiz 4 4 2" xfId="822"/>
    <cellStyle name="Notiz 4 4 3" xfId="48633"/>
    <cellStyle name="Notiz 4 5" xfId="8666"/>
    <cellStyle name="Notiz 4 5 2" xfId="51738"/>
    <cellStyle name="Notiz 4 5 3" xfId="48634"/>
    <cellStyle name="Notiz 4 6" xfId="51727"/>
    <cellStyle name="Notiz 4 7" xfId="55114"/>
    <cellStyle name="Notiz 4 7 2" xfId="55898"/>
    <cellStyle name="Notiz 4 8" xfId="48621"/>
    <cellStyle name="Notiz 5" xfId="823"/>
    <cellStyle name="Notiz 5 2" xfId="824"/>
    <cellStyle name="Notiz 5 2 2" xfId="825"/>
    <cellStyle name="Notiz 5 2 2 2" xfId="826"/>
    <cellStyle name="Notiz 5 2 2 2 2" xfId="51742"/>
    <cellStyle name="Notiz 5 2 2 2 3" xfId="48638"/>
    <cellStyle name="Notiz 5 2 2 3" xfId="51741"/>
    <cellStyle name="Notiz 5 2 2 4" xfId="48637"/>
    <cellStyle name="Notiz 5 2 3" xfId="827"/>
    <cellStyle name="Notiz 5 2 3 2" xfId="828"/>
    <cellStyle name="Notiz 5 2 3 2 2" xfId="51744"/>
    <cellStyle name="Notiz 5 2 3 2 3" xfId="48640"/>
    <cellStyle name="Notiz 5 2 3 3" xfId="829"/>
    <cellStyle name="Notiz 5 2 3 3 2" xfId="51745"/>
    <cellStyle name="Notiz 5 2 3 3 3" xfId="48641"/>
    <cellStyle name="Notiz 5 2 3 4" xfId="51743"/>
    <cellStyle name="Notiz 5 2 3 5" xfId="48639"/>
    <cellStyle name="Notiz 5 2 4" xfId="830"/>
    <cellStyle name="Notiz 5 2 4 2" xfId="831"/>
    <cellStyle name="Notiz 5 2 4 3" xfId="48642"/>
    <cellStyle name="Notiz 5 2 5" xfId="8667"/>
    <cellStyle name="Notiz 5 2 5 2" xfId="51746"/>
    <cellStyle name="Notiz 5 2 5 3" xfId="48643"/>
    <cellStyle name="Notiz 5 2 6" xfId="51740"/>
    <cellStyle name="Notiz 5 2 7" xfId="48636"/>
    <cellStyle name="Notiz 5 3" xfId="832"/>
    <cellStyle name="Notiz 5 3 2" xfId="833"/>
    <cellStyle name="Notiz 5 3 2 2" xfId="51748"/>
    <cellStyle name="Notiz 5 3 2 3" xfId="48645"/>
    <cellStyle name="Notiz 5 3 3" xfId="51747"/>
    <cellStyle name="Notiz 5 3 4" xfId="48644"/>
    <cellStyle name="Notiz 5 4" xfId="834"/>
    <cellStyle name="Notiz 5 4 2" xfId="51749"/>
    <cellStyle name="Notiz 5 4 3" xfId="48646"/>
    <cellStyle name="Notiz 5 5" xfId="8668"/>
    <cellStyle name="Notiz 5 5 2" xfId="51750"/>
    <cellStyle name="Notiz 5 5 3" xfId="48647"/>
    <cellStyle name="Notiz 5 6" xfId="51739"/>
    <cellStyle name="Notiz 5 7" xfId="48635"/>
    <cellStyle name="Notiz 6" xfId="835"/>
    <cellStyle name="Notiz 6 2" xfId="836"/>
    <cellStyle name="Notiz 6 2 2" xfId="8669"/>
    <cellStyle name="Notiz 6 2 2 2" xfId="51753"/>
    <cellStyle name="Notiz 6 2 2 3" xfId="48650"/>
    <cellStyle name="Notiz 6 2 3" xfId="51752"/>
    <cellStyle name="Notiz 6 2 4" xfId="48649"/>
    <cellStyle name="Notiz 6 3" xfId="837"/>
    <cellStyle name="Notiz 6 3 2" xfId="838"/>
    <cellStyle name="Notiz 6 3 2 2" xfId="51755"/>
    <cellStyle name="Notiz 6 3 2 3" xfId="48652"/>
    <cellStyle name="Notiz 6 3 3" xfId="839"/>
    <cellStyle name="Notiz 6 3 3 2" xfId="51756"/>
    <cellStyle name="Notiz 6 3 3 3" xfId="48653"/>
    <cellStyle name="Notiz 6 3 4" xfId="51754"/>
    <cellStyle name="Notiz 6 3 5" xfId="48651"/>
    <cellStyle name="Notiz 6 4" xfId="840"/>
    <cellStyle name="Notiz 6 4 2" xfId="841"/>
    <cellStyle name="Notiz 6 4 2 2" xfId="51758"/>
    <cellStyle name="Notiz 6 4 2 3" xfId="48655"/>
    <cellStyle name="Notiz 6 4 3" xfId="51757"/>
    <cellStyle name="Notiz 6 4 4" xfId="48654"/>
    <cellStyle name="Notiz 6 5" xfId="842"/>
    <cellStyle name="Notiz 6 5 2" xfId="51759"/>
    <cellStyle name="Notiz 6 5 3" xfId="48656"/>
    <cellStyle name="Notiz 6 6" xfId="51751"/>
    <cellStyle name="Notiz 6 7" xfId="48648"/>
    <cellStyle name="Notiz 7" xfId="843"/>
    <cellStyle name="Notiz 7 2" xfId="844"/>
    <cellStyle name="Notiz 7 2 2" xfId="51760"/>
    <cellStyle name="Notiz 7 2 3" xfId="48658"/>
    <cellStyle name="Notiz 7 3" xfId="845"/>
    <cellStyle name="Notiz 7 3 2" xfId="51761"/>
    <cellStyle name="Notiz 7 3 3" xfId="48659"/>
    <cellStyle name="Notiz 7 4" xfId="846"/>
    <cellStyle name="Notiz 7 5" xfId="48657"/>
    <cellStyle name="Notiz 8" xfId="847"/>
    <cellStyle name="Notiz 8 2" xfId="848"/>
    <cellStyle name="Notiz 8 3" xfId="849"/>
    <cellStyle name="Notiz 8 4" xfId="48660"/>
    <cellStyle name="Notiz 9" xfId="850"/>
    <cellStyle name="Notiz 9 2" xfId="51762"/>
    <cellStyle name="Notiz 9 3" xfId="48661"/>
    <cellStyle name="Notiz_ADDON" xfId="851"/>
    <cellStyle name="nplosion_borders" xfId="7948"/>
    <cellStyle name="Output" xfId="14" builtinId="21" customBuiltin="1"/>
    <cellStyle name="Output 10" xfId="7949"/>
    <cellStyle name="Output 11" xfId="7950"/>
    <cellStyle name="Output 12" xfId="7951"/>
    <cellStyle name="Output 13" xfId="7952"/>
    <cellStyle name="Output 14" xfId="7953"/>
    <cellStyle name="Output 15" xfId="7954"/>
    <cellStyle name="Output 16" xfId="7955"/>
    <cellStyle name="Output 17" xfId="7956"/>
    <cellStyle name="Output 18" xfId="7957"/>
    <cellStyle name="Output 19" xfId="7958"/>
    <cellStyle name="Output 2" xfId="121"/>
    <cellStyle name="Output 2 10" xfId="7960"/>
    <cellStyle name="Output 2 11" xfId="7961"/>
    <cellStyle name="Output 2 12" xfId="7962"/>
    <cellStyle name="Output 2 13" xfId="7963"/>
    <cellStyle name="Output 2 14" xfId="7964"/>
    <cellStyle name="Output 2 15" xfId="7965"/>
    <cellStyle name="Output 2 16" xfId="7966"/>
    <cellStyle name="Output 2 17" xfId="7967"/>
    <cellStyle name="Output 2 18" xfId="7968"/>
    <cellStyle name="Output 2 19" xfId="7959"/>
    <cellStyle name="Output 2 2" xfId="7969"/>
    <cellStyle name="Output 2 2 2" xfId="7970"/>
    <cellStyle name="Output 2 2 3" xfId="7971"/>
    <cellStyle name="Output 2 2 4" xfId="7972"/>
    <cellStyle name="Output 2 2 5" xfId="7973"/>
    <cellStyle name="Output 2 20" xfId="56761"/>
    <cellStyle name="Output 2 3" xfId="7974"/>
    <cellStyle name="Output 2 4" xfId="7975"/>
    <cellStyle name="Output 2 5" xfId="7976"/>
    <cellStyle name="Output 2 6" xfId="7977"/>
    <cellStyle name="Output 2 7" xfId="7978"/>
    <cellStyle name="Output 2 8" xfId="7979"/>
    <cellStyle name="Output 2 9" xfId="7980"/>
    <cellStyle name="Output 20" xfId="7981"/>
    <cellStyle name="Output 21" xfId="7982"/>
    <cellStyle name="Output 22" xfId="7983"/>
    <cellStyle name="Output 23" xfId="7984"/>
    <cellStyle name="Output 24" xfId="7985"/>
    <cellStyle name="Output 3" xfId="852"/>
    <cellStyle name="Output 3 2" xfId="7987"/>
    <cellStyle name="Output 3 3" xfId="7988"/>
    <cellStyle name="Output 3 4" xfId="7989"/>
    <cellStyle name="Output 3 5" xfId="7990"/>
    <cellStyle name="Output 3 6" xfId="7991"/>
    <cellStyle name="Output 3 7" xfId="7992"/>
    <cellStyle name="Output 3 8" xfId="7993"/>
    <cellStyle name="Output 3 9" xfId="7986"/>
    <cellStyle name="Output 4" xfId="7994"/>
    <cellStyle name="Output 4 2" xfId="7995"/>
    <cellStyle name="Output 4 3" xfId="7996"/>
    <cellStyle name="Output 4 4" xfId="7997"/>
    <cellStyle name="Output 5" xfId="7998"/>
    <cellStyle name="Output 5 2" xfId="7999"/>
    <cellStyle name="Output 5 3" xfId="8000"/>
    <cellStyle name="Output 5 4" xfId="8001"/>
    <cellStyle name="Output 6" xfId="8002"/>
    <cellStyle name="Output 6 2" xfId="8003"/>
    <cellStyle name="Output 6 3" xfId="8004"/>
    <cellStyle name="Output 7" xfId="8005"/>
    <cellStyle name="Output 7 2" xfId="8006"/>
    <cellStyle name="Output 8" xfId="8007"/>
    <cellStyle name="Output 8 2" xfId="8008"/>
    <cellStyle name="Output 9" xfId="8009"/>
    <cellStyle name="Percent 10" xfId="853"/>
    <cellStyle name="Percent 10 10" xfId="47346"/>
    <cellStyle name="Percent 10 11" xfId="8586"/>
    <cellStyle name="Percent 10 2" xfId="854"/>
    <cellStyle name="Percent 10 2 2" xfId="13256"/>
    <cellStyle name="Percent 10 2 2 2" xfId="24148"/>
    <cellStyle name="Percent 10 2 2 2 2" xfId="42026"/>
    <cellStyle name="Percent 10 2 2 3" xfId="33089"/>
    <cellStyle name="Percent 10 2 2 4" xfId="53810"/>
    <cellStyle name="Percent 10 2 3" xfId="15475"/>
    <cellStyle name="Percent 10 2 3 2" xfId="26367"/>
    <cellStyle name="Percent 10 2 3 2 2" xfId="44245"/>
    <cellStyle name="Percent 10 2 3 3" xfId="35308"/>
    <cellStyle name="Percent 10 2 3 4" xfId="56655"/>
    <cellStyle name="Percent 10 2 4" xfId="17919"/>
    <cellStyle name="Percent 10 2 4 2" xfId="28586"/>
    <cellStyle name="Percent 10 2 4 2 2" xfId="46464"/>
    <cellStyle name="Percent 10 2 4 3" xfId="37527"/>
    <cellStyle name="Percent 10 2 5" xfId="18512"/>
    <cellStyle name="Percent 10 2 6" xfId="21929"/>
    <cellStyle name="Percent 10 2 6 2" xfId="39807"/>
    <cellStyle name="Percent 10 2 7" xfId="30870"/>
    <cellStyle name="Percent 10 2 8" xfId="51519"/>
    <cellStyle name="Percent 10 2 9" xfId="10828"/>
    <cellStyle name="Percent 10 3" xfId="855"/>
    <cellStyle name="Percent 10 3 2" xfId="12523"/>
    <cellStyle name="Percent 10 3 2 2" xfId="23415"/>
    <cellStyle name="Percent 10 3 2 2 2" xfId="41293"/>
    <cellStyle name="Percent 10 3 2 3" xfId="32356"/>
    <cellStyle name="Percent 10 3 2 4" xfId="53811"/>
    <cellStyle name="Percent 10 3 3" xfId="14742"/>
    <cellStyle name="Percent 10 3 3 2" xfId="25634"/>
    <cellStyle name="Percent 10 3 3 2 2" xfId="43512"/>
    <cellStyle name="Percent 10 3 3 3" xfId="34575"/>
    <cellStyle name="Percent 10 3 4" xfId="17186"/>
    <cellStyle name="Percent 10 3 4 2" xfId="27853"/>
    <cellStyle name="Percent 10 3 4 2 2" xfId="45731"/>
    <cellStyle name="Percent 10 3 4 3" xfId="36794"/>
    <cellStyle name="Percent 10 3 5" xfId="18511"/>
    <cellStyle name="Percent 10 3 6" xfId="21196"/>
    <cellStyle name="Percent 10 3 6 2" xfId="39074"/>
    <cellStyle name="Percent 10 3 7" xfId="30137"/>
    <cellStyle name="Percent 10 3 8" xfId="54453"/>
    <cellStyle name="Percent 10 3 9" xfId="10095"/>
    <cellStyle name="Percent 10 4" xfId="11708"/>
    <cellStyle name="Percent 10 4 2" xfId="18295"/>
    <cellStyle name="Percent 10 4 3" xfId="22672"/>
    <cellStyle name="Percent 10 4 3 2" xfId="40550"/>
    <cellStyle name="Percent 10 4 4" xfId="31613"/>
    <cellStyle name="Percent 10 5" xfId="13999"/>
    <cellStyle name="Percent 10 5 2" xfId="18513"/>
    <cellStyle name="Percent 10 5 3" xfId="24891"/>
    <cellStyle name="Percent 10 5 3 2" xfId="42769"/>
    <cellStyle name="Percent 10 5 4" xfId="33832"/>
    <cellStyle name="Percent 10 5 5" xfId="48382"/>
    <cellStyle name="Percent 10 6" xfId="16362"/>
    <cellStyle name="Percent 10 6 2" xfId="27110"/>
    <cellStyle name="Percent 10 6 2 2" xfId="44988"/>
    <cellStyle name="Percent 10 6 3" xfId="36051"/>
    <cellStyle name="Percent 10 7" xfId="18616"/>
    <cellStyle name="Percent 10 8" xfId="20453"/>
    <cellStyle name="Percent 10 8 2" xfId="38331"/>
    <cellStyle name="Percent 10 9" xfId="29385"/>
    <cellStyle name="Percent 11" xfId="856"/>
    <cellStyle name="Percent 11 2" xfId="857"/>
    <cellStyle name="Percent 11 3" xfId="18509"/>
    <cellStyle name="Percent 11 4" xfId="18510"/>
    <cellStyle name="Percent 11 5" xfId="18615"/>
    <cellStyle name="Percent 11 6" xfId="8588"/>
    <cellStyle name="Percent 12" xfId="858"/>
    <cellStyle name="Percent 12 2" xfId="18507"/>
    <cellStyle name="Percent 12 3" xfId="18508"/>
    <cellStyle name="Percent 12 3 2" xfId="48348"/>
    <cellStyle name="Percent 12 4" xfId="18614"/>
    <cellStyle name="Percent 13" xfId="859"/>
    <cellStyle name="Percent 13 2" xfId="18505"/>
    <cellStyle name="Percent 13 2 2" xfId="51763"/>
    <cellStyle name="Percent 13 3" xfId="18506"/>
    <cellStyle name="Percent 13 3 2" xfId="53813"/>
    <cellStyle name="Percent 13 4" xfId="18613"/>
    <cellStyle name="Percent 13 4 2" xfId="48662"/>
    <cellStyle name="Percent 13 5" xfId="8670"/>
    <cellStyle name="Percent 14" xfId="860"/>
    <cellStyle name="Percent 14 2" xfId="4733"/>
    <cellStyle name="Percent 14 3" xfId="18303"/>
    <cellStyle name="Percent 14 3 2" xfId="48663"/>
    <cellStyle name="Percent 14 4" xfId="18504"/>
    <cellStyle name="Percent 14 5" xfId="18372"/>
    <cellStyle name="Percent 15" xfId="18371"/>
    <cellStyle name="Percent 15 2" xfId="17938"/>
    <cellStyle name="Percent 16" xfId="18370"/>
    <cellStyle name="Percent 16 2" xfId="18503"/>
    <cellStyle name="Percent 17" xfId="18369"/>
    <cellStyle name="Percent 17 2" xfId="18502"/>
    <cellStyle name="Percent 18" xfId="18501"/>
    <cellStyle name="Percent 19" xfId="18500"/>
    <cellStyle name="Percent 2" xfId="122"/>
    <cellStyle name="Percent 2 10" xfId="28628"/>
    <cellStyle name="Percent 2 10 2" xfId="47393"/>
    <cellStyle name="Percent 2 2" xfId="861"/>
    <cellStyle name="Percent 2 2 2" xfId="862"/>
    <cellStyle name="Percent 2 2 2 2" xfId="28625"/>
    <cellStyle name="Percent 2 2 2 2 2" xfId="46504"/>
    <cellStyle name="Percent 2 2 2 2 3" xfId="51555"/>
    <cellStyle name="Percent 2 2 2 3" xfId="28629"/>
    <cellStyle name="Percent 2 2 2 3 2" xfId="48418"/>
    <cellStyle name="Percent 2 2 3" xfId="863"/>
    <cellStyle name="Percent 2 2 4" xfId="53814"/>
    <cellStyle name="Percent 2 3" xfId="864"/>
    <cellStyle name="Percent 2 3 2" xfId="8671"/>
    <cellStyle name="Percent 2 3 2 2" xfId="51764"/>
    <cellStyle name="Percent 2 3 2 3" xfId="48664"/>
    <cellStyle name="Percent 2 3 3" xfId="4813"/>
    <cellStyle name="Percent 2 4" xfId="865"/>
    <cellStyle name="Percent 2 4 2" xfId="50591"/>
    <cellStyle name="Percent 2 4 3" xfId="47433"/>
    <cellStyle name="Percent 2 5" xfId="4814"/>
    <cellStyle name="Percent 2 5 2" xfId="50592"/>
    <cellStyle name="Percent 2 5 3" xfId="47434"/>
    <cellStyle name="Percent 2 6" xfId="4815"/>
    <cellStyle name="Percent 2 6 2" xfId="50593"/>
    <cellStyle name="Percent 2 6 3" xfId="47435"/>
    <cellStyle name="Percent 2 7" xfId="8010"/>
    <cellStyle name="Percent 2 8" xfId="4812"/>
    <cellStyle name="Percent 2 9" xfId="28624"/>
    <cellStyle name="Percent 2 9 2" xfId="46503"/>
    <cellStyle name="Percent 2 9 3" xfId="50549"/>
    <cellStyle name="Percent 20" xfId="28608"/>
    <cellStyle name="Percent 20 2" xfId="46487"/>
    <cellStyle name="Percent 21" xfId="46485"/>
    <cellStyle name="Percent 22" xfId="56742"/>
    <cellStyle name="Percent 23" xfId="56828"/>
    <cellStyle name="Percent 3" xfId="123"/>
    <cellStyle name="Percent 3 10" xfId="867"/>
    <cellStyle name="Percent 3 10 2" xfId="51765"/>
    <cellStyle name="Percent 3 10 3" xfId="48665"/>
    <cellStyle name="Percent 3 11" xfId="868"/>
    <cellStyle name="Percent 3 11 2" xfId="50555"/>
    <cellStyle name="Percent 3 11 3" xfId="47399"/>
    <cellStyle name="Percent 3 12" xfId="866"/>
    <cellStyle name="Percent 3 12 2" xfId="50550"/>
    <cellStyle name="Percent 3 13" xfId="47394"/>
    <cellStyle name="Percent 3 14" xfId="56740"/>
    <cellStyle name="Percent 3 2" xfId="869"/>
    <cellStyle name="Percent 3 2 2" xfId="870"/>
    <cellStyle name="Percent 3 2 2 2" xfId="871"/>
    <cellStyle name="Percent 3 2 2 2 2" xfId="872"/>
    <cellStyle name="Percent 3 2 2 2 3" xfId="48667"/>
    <cellStyle name="Percent 3 2 2 3" xfId="8672"/>
    <cellStyle name="Percent 3 2 2 3 2" xfId="51767"/>
    <cellStyle name="Percent 3 2 2 3 3" xfId="48668"/>
    <cellStyle name="Percent 3 2 2 4" xfId="51766"/>
    <cellStyle name="Percent 3 2 2 5" xfId="55113"/>
    <cellStyle name="Percent 3 2 2 5 2" xfId="55897"/>
    <cellStyle name="Percent 3 2 2 6" xfId="48666"/>
    <cellStyle name="Percent 3 2 3" xfId="873"/>
    <cellStyle name="Percent 3 2 3 2" xfId="874"/>
    <cellStyle name="Percent 3 2 3 2 2" xfId="8673"/>
    <cellStyle name="Percent 3 2 3 2 2 2" xfId="51770"/>
    <cellStyle name="Percent 3 2 3 2 2 3" xfId="48671"/>
    <cellStyle name="Percent 3 2 3 2 3" xfId="51769"/>
    <cellStyle name="Percent 3 2 3 2 4" xfId="48670"/>
    <cellStyle name="Percent 3 2 3 3" xfId="875"/>
    <cellStyle name="Percent 3 2 3 3 2" xfId="876"/>
    <cellStyle name="Percent 3 2 3 3 2 2" xfId="51772"/>
    <cellStyle name="Percent 3 2 3 3 2 3" xfId="48673"/>
    <cellStyle name="Percent 3 2 3 3 3" xfId="877"/>
    <cellStyle name="Percent 3 2 3 3 3 2" xfId="51773"/>
    <cellStyle name="Percent 3 2 3 3 3 3" xfId="48674"/>
    <cellStyle name="Percent 3 2 3 3 4" xfId="51771"/>
    <cellStyle name="Percent 3 2 3 3 5" xfId="48672"/>
    <cellStyle name="Percent 3 2 3 4" xfId="878"/>
    <cellStyle name="Percent 3 2 3 4 2" xfId="879"/>
    <cellStyle name="Percent 3 2 3 4 2 2" xfId="51775"/>
    <cellStyle name="Percent 3 2 3 4 2 3" xfId="48676"/>
    <cellStyle name="Percent 3 2 3 4 3" xfId="51774"/>
    <cellStyle name="Percent 3 2 3 4 4" xfId="48675"/>
    <cellStyle name="Percent 3 2 3 5" xfId="8674"/>
    <cellStyle name="Percent 3 2 3 5 2" xfId="51776"/>
    <cellStyle name="Percent 3 2 3 5 3" xfId="48677"/>
    <cellStyle name="Percent 3 2 3 6" xfId="51768"/>
    <cellStyle name="Percent 3 2 3 7" xfId="48669"/>
    <cellStyle name="Percent 3 2 4" xfId="880"/>
    <cellStyle name="Percent 3 2 4 2" xfId="881"/>
    <cellStyle name="Percent 3 2 4 3" xfId="48678"/>
    <cellStyle name="Percent 3 2 5" xfId="8675"/>
    <cellStyle name="Percent 3 2 5 2" xfId="51777"/>
    <cellStyle name="Percent 3 2 5 3" xfId="48679"/>
    <cellStyle name="Percent 3 2 6" xfId="50556"/>
    <cellStyle name="Percent 3 2 7" xfId="47400"/>
    <cellStyle name="Percent 3 3" xfId="882"/>
    <cellStyle name="Percent 3 3 2" xfId="883"/>
    <cellStyle name="Percent 3 3 2 2" xfId="884"/>
    <cellStyle name="Percent 3 3 2 2 2" xfId="885"/>
    <cellStyle name="Percent 3 3 2 2 3" xfId="48681"/>
    <cellStyle name="Percent 3 3 2 3" xfId="8676"/>
    <cellStyle name="Percent 3 3 2 3 2" xfId="51779"/>
    <cellStyle name="Percent 3 3 2 3 3" xfId="48682"/>
    <cellStyle name="Percent 3 3 2 4" xfId="51778"/>
    <cellStyle name="Percent 3 3 2 5" xfId="48680"/>
    <cellStyle name="Percent 3 3 3" xfId="886"/>
    <cellStyle name="Percent 3 3 3 2" xfId="887"/>
    <cellStyle name="Percent 3 3 3 2 2" xfId="8677"/>
    <cellStyle name="Percent 3 3 3 2 2 2" xfId="51782"/>
    <cellStyle name="Percent 3 3 3 2 2 3" xfId="48685"/>
    <cellStyle name="Percent 3 3 3 2 3" xfId="51781"/>
    <cellStyle name="Percent 3 3 3 2 4" xfId="48684"/>
    <cellStyle name="Percent 3 3 3 3" xfId="888"/>
    <cellStyle name="Percent 3 3 3 3 2" xfId="889"/>
    <cellStyle name="Percent 3 3 3 3 2 2" xfId="51784"/>
    <cellStyle name="Percent 3 3 3 3 2 3" xfId="48687"/>
    <cellStyle name="Percent 3 3 3 3 3" xfId="890"/>
    <cellStyle name="Percent 3 3 3 3 3 2" xfId="51785"/>
    <cellStyle name="Percent 3 3 3 3 3 3" xfId="48688"/>
    <cellStyle name="Percent 3 3 3 3 4" xfId="51783"/>
    <cellStyle name="Percent 3 3 3 3 5" xfId="48686"/>
    <cellStyle name="Percent 3 3 3 4" xfId="891"/>
    <cellStyle name="Percent 3 3 3 4 2" xfId="892"/>
    <cellStyle name="Percent 3 3 3 4 2 2" xfId="51787"/>
    <cellStyle name="Percent 3 3 3 4 2 3" xfId="48690"/>
    <cellStyle name="Percent 3 3 3 4 3" xfId="51786"/>
    <cellStyle name="Percent 3 3 3 4 4" xfId="48689"/>
    <cellStyle name="Percent 3 3 3 5" xfId="893"/>
    <cellStyle name="Percent 3 3 3 5 2" xfId="51788"/>
    <cellStyle name="Percent 3 3 3 5 3" xfId="48691"/>
    <cellStyle name="Percent 3 3 3 6" xfId="51780"/>
    <cellStyle name="Percent 3 3 3 7" xfId="55111"/>
    <cellStyle name="Percent 3 3 3 7 2" xfId="55895"/>
    <cellStyle name="Percent 3 3 3 8" xfId="48683"/>
    <cellStyle name="Percent 3 3 4" xfId="8678"/>
    <cellStyle name="Percent 3 3 4 2" xfId="18499"/>
    <cellStyle name="Percent 3 3 4 3" xfId="48692"/>
    <cellStyle name="Percent 3 3 5" xfId="18498"/>
    <cellStyle name="Percent 3 3 6" xfId="55112"/>
    <cellStyle name="Percent 3 3 6 2" xfId="55896"/>
    <cellStyle name="Percent 3 3 7" xfId="47401"/>
    <cellStyle name="Percent 3 4" xfId="894"/>
    <cellStyle name="Percent 3 4 2" xfId="895"/>
    <cellStyle name="Percent 3 4 2 2" xfId="896"/>
    <cellStyle name="Percent 3 4 2 2 2" xfId="8679"/>
    <cellStyle name="Percent 3 4 2 2 2 2" xfId="51791"/>
    <cellStyle name="Percent 3 4 2 2 2 3" xfId="48695"/>
    <cellStyle name="Percent 3 4 2 2 3" xfId="51790"/>
    <cellStyle name="Percent 3 4 2 2 4" xfId="48694"/>
    <cellStyle name="Percent 3 4 2 3" xfId="897"/>
    <cellStyle name="Percent 3 4 2 3 2" xfId="898"/>
    <cellStyle name="Percent 3 4 2 3 2 2" xfId="51793"/>
    <cellStyle name="Percent 3 4 2 3 2 3" xfId="48697"/>
    <cellStyle name="Percent 3 4 2 3 3" xfId="899"/>
    <cellStyle name="Percent 3 4 2 3 3 2" xfId="51794"/>
    <cellStyle name="Percent 3 4 2 3 3 3" xfId="48698"/>
    <cellStyle name="Percent 3 4 2 3 4" xfId="51792"/>
    <cellStyle name="Percent 3 4 2 3 5" xfId="48696"/>
    <cellStyle name="Percent 3 4 2 4" xfId="900"/>
    <cellStyle name="Percent 3 4 2 4 2" xfId="901"/>
    <cellStyle name="Percent 3 4 2 4 3" xfId="48699"/>
    <cellStyle name="Percent 3 4 2 5" xfId="8680"/>
    <cellStyle name="Percent 3 4 2 5 2" xfId="51795"/>
    <cellStyle name="Percent 3 4 2 5 3" xfId="48700"/>
    <cellStyle name="Percent 3 4 2 6" xfId="51789"/>
    <cellStyle name="Percent 3 4 2 7" xfId="48693"/>
    <cellStyle name="Percent 3 4 3" xfId="902"/>
    <cellStyle name="Percent 3 4 3 2" xfId="8681"/>
    <cellStyle name="Percent 3 4 3 2 2" xfId="51797"/>
    <cellStyle name="Percent 3 4 3 2 3" xfId="48702"/>
    <cellStyle name="Percent 3 4 3 3" xfId="51796"/>
    <cellStyle name="Percent 3 4 3 4" xfId="48701"/>
    <cellStyle name="Percent 3 4 4" xfId="903"/>
    <cellStyle name="Percent 3 4 4 2" xfId="51798"/>
    <cellStyle name="Percent 3 4 4 3" xfId="48703"/>
    <cellStyle name="Percent 3 4 5" xfId="8682"/>
    <cellStyle name="Percent 3 4 5 2" xfId="51799"/>
    <cellStyle name="Percent 3 4 5 3" xfId="48704"/>
    <cellStyle name="Percent 3 4 6" xfId="50557"/>
    <cellStyle name="Percent 3 4 7" xfId="47402"/>
    <cellStyle name="Percent 3 5" xfId="904"/>
    <cellStyle name="Percent 3 5 2" xfId="905"/>
    <cellStyle name="Percent 3 5 2 2" xfId="906"/>
    <cellStyle name="Percent 3 5 2 2 2" xfId="51801"/>
    <cellStyle name="Percent 3 5 2 2 3" xfId="48706"/>
    <cellStyle name="Percent 3 5 2 3" xfId="51800"/>
    <cellStyle name="Percent 3 5 2 4" xfId="48705"/>
    <cellStyle name="Percent 3 5 3" xfId="907"/>
    <cellStyle name="Percent 3 5 3 2" xfId="908"/>
    <cellStyle name="Percent 3 5 3 2 2" xfId="51803"/>
    <cellStyle name="Percent 3 5 3 2 3" xfId="48708"/>
    <cellStyle name="Percent 3 5 3 3" xfId="909"/>
    <cellStyle name="Percent 3 5 3 3 2" xfId="51804"/>
    <cellStyle name="Percent 3 5 3 3 3" xfId="48709"/>
    <cellStyle name="Percent 3 5 3 4" xfId="51802"/>
    <cellStyle name="Percent 3 5 3 5" xfId="48707"/>
    <cellStyle name="Percent 3 5 4" xfId="910"/>
    <cellStyle name="Percent 3 5 4 2" xfId="911"/>
    <cellStyle name="Percent 3 5 4 2 2" xfId="51806"/>
    <cellStyle name="Percent 3 5 4 2 3" xfId="48711"/>
    <cellStyle name="Percent 3 5 4 3" xfId="51805"/>
    <cellStyle name="Percent 3 5 4 4" xfId="48710"/>
    <cellStyle name="Percent 3 5 5" xfId="8683"/>
    <cellStyle name="Percent 3 5 5 2" xfId="51807"/>
    <cellStyle name="Percent 3 5 5 3" xfId="48712"/>
    <cellStyle name="Percent 3 5 6" xfId="51489"/>
    <cellStyle name="Percent 3 5 7" xfId="48349"/>
    <cellStyle name="Percent 3 6" xfId="912"/>
    <cellStyle name="Percent 3 6 2" xfId="913"/>
    <cellStyle name="Percent 3 6 2 2" xfId="51808"/>
    <cellStyle name="Percent 3 6 2 3" xfId="48713"/>
    <cellStyle name="Percent 3 6 3" xfId="914"/>
    <cellStyle name="Percent 3 6 3 2" xfId="51809"/>
    <cellStyle name="Percent 3 6 3 3" xfId="48714"/>
    <cellStyle name="Percent 3 6 4" xfId="8011"/>
    <cellStyle name="Percent 3 7" xfId="915"/>
    <cellStyle name="Percent 3 7 2" xfId="916"/>
    <cellStyle name="Percent 3 7 3" xfId="917"/>
    <cellStyle name="Percent 3 7 4" xfId="48350"/>
    <cellStyle name="Percent 3 8" xfId="918"/>
    <cellStyle name="Percent 3 8 2" xfId="51810"/>
    <cellStyle name="Percent 3 8 3" xfId="48715"/>
    <cellStyle name="Percent 3 9" xfId="919"/>
    <cellStyle name="Percent 3 9 2" xfId="51811"/>
    <cellStyle name="Percent 3 9 3" xfId="48716"/>
    <cellStyle name="Percent 4" xfId="920"/>
    <cellStyle name="Percent 4 2" xfId="921"/>
    <cellStyle name="Percent 4 2 2" xfId="922"/>
    <cellStyle name="Percent 4 2 2 2" xfId="923"/>
    <cellStyle name="Percent 4 2 2 2 2" xfId="51813"/>
    <cellStyle name="Percent 4 2 2 2 3" xfId="48718"/>
    <cellStyle name="Percent 4 2 2 3" xfId="51812"/>
    <cellStyle name="Percent 4 2 2 4" xfId="48717"/>
    <cellStyle name="Percent 4 2 3" xfId="924"/>
    <cellStyle name="Percent 4 2 4" xfId="925"/>
    <cellStyle name="Percent 4 2 4 2" xfId="51814"/>
    <cellStyle name="Percent 4 2 4 2 2" xfId="53866"/>
    <cellStyle name="Percent 4 2 4 3" xfId="48719"/>
    <cellStyle name="Percent 4 2 4 4" xfId="8684"/>
    <cellStyle name="Percent 4 2 5" xfId="50559"/>
    <cellStyle name="Percent 4 2 6" xfId="54371"/>
    <cellStyle name="Percent 4 2 6 2" xfId="55196"/>
    <cellStyle name="Percent 4 2 7" xfId="47404"/>
    <cellStyle name="Percent 4 3" xfId="926"/>
    <cellStyle name="Percent 4 3 2" xfId="927"/>
    <cellStyle name="Percent 4 3 2 2" xfId="928"/>
    <cellStyle name="Percent 4 3 2 3" xfId="929"/>
    <cellStyle name="Percent 4 3 2 4" xfId="53868"/>
    <cellStyle name="Percent 4 3 3" xfId="930"/>
    <cellStyle name="Percent 4 3 3 2" xfId="51815"/>
    <cellStyle name="Percent 4 3 3 3" xfId="48720"/>
    <cellStyle name="Percent 4 3 4" xfId="931"/>
    <cellStyle name="Percent 4 3 4 2" xfId="53869"/>
    <cellStyle name="Percent 4 3 4 3" xfId="50560"/>
    <cellStyle name="Percent 4 3 5" xfId="53867"/>
    <cellStyle name="Percent 4 3 6" xfId="47405"/>
    <cellStyle name="Percent 4 4" xfId="932"/>
    <cellStyle name="Percent 4 4 2" xfId="933"/>
    <cellStyle name="Percent 4 4 2 2" xfId="8685"/>
    <cellStyle name="Percent 4 4 2 2 2" xfId="51817"/>
    <cellStyle name="Percent 4 4 2 2 3" xfId="48722"/>
    <cellStyle name="Percent 4 4 2 3" xfId="51816"/>
    <cellStyle name="Percent 4 4 2 4" xfId="48721"/>
    <cellStyle name="Percent 4 4 3" xfId="934"/>
    <cellStyle name="Percent 4 4 3 2" xfId="935"/>
    <cellStyle name="Percent 4 4 3 2 2" xfId="51819"/>
    <cellStyle name="Percent 4 4 3 2 3" xfId="48724"/>
    <cellStyle name="Percent 4 4 3 3" xfId="936"/>
    <cellStyle name="Percent 4 4 3 3 2" xfId="51820"/>
    <cellStyle name="Percent 4 4 3 3 3" xfId="48725"/>
    <cellStyle name="Percent 4 4 3 4" xfId="51818"/>
    <cellStyle name="Percent 4 4 3 5" xfId="48723"/>
    <cellStyle name="Percent 4 4 4" xfId="937"/>
    <cellStyle name="Percent 4 4 4 2" xfId="938"/>
    <cellStyle name="Percent 4 4 4 2 2" xfId="51822"/>
    <cellStyle name="Percent 4 4 4 2 3" xfId="48727"/>
    <cellStyle name="Percent 4 4 4 3" xfId="51821"/>
    <cellStyle name="Percent 4 4 4 4" xfId="48726"/>
    <cellStyle name="Percent 4 4 5" xfId="939"/>
    <cellStyle name="Percent 4 4 5 2" xfId="51823"/>
    <cellStyle name="Percent 4 4 5 3" xfId="48728"/>
    <cellStyle name="Percent 4 4 6" xfId="50561"/>
    <cellStyle name="Percent 4 4 7" xfId="47406"/>
    <cellStyle name="Percent 4 5" xfId="940"/>
    <cellStyle name="Percent 4 5 2" xfId="18311"/>
    <cellStyle name="Percent 4 5 3" xfId="48729"/>
    <cellStyle name="Percent 4 6" xfId="8686"/>
    <cellStyle name="Percent 4 6 2" xfId="51824"/>
    <cellStyle name="Percent 4 6 3" xfId="48730"/>
    <cellStyle name="Percent 4 7" xfId="46605"/>
    <cellStyle name="Percent 4 7 2" xfId="50558"/>
    <cellStyle name="Percent 4 7 3" xfId="47403"/>
    <cellStyle name="Percent 4 8" xfId="50551"/>
    <cellStyle name="Percent 4 9" xfId="47395"/>
    <cellStyle name="Percent 5" xfId="941"/>
    <cellStyle name="Percent 5 2" xfId="942"/>
    <cellStyle name="Percent 5 2 2" xfId="943"/>
    <cellStyle name="Percent 5 2 2 2" xfId="944"/>
    <cellStyle name="Percent 5 2 2 2 2" xfId="51826"/>
    <cellStyle name="Percent 5 2 2 2 3" xfId="48732"/>
    <cellStyle name="Percent 5 2 2 3" xfId="51825"/>
    <cellStyle name="Percent 5 2 2 4" xfId="55109"/>
    <cellStyle name="Percent 5 2 2 4 2" xfId="55893"/>
    <cellStyle name="Percent 5 2 2 5" xfId="48731"/>
    <cellStyle name="Percent 5 2 3" xfId="8687"/>
    <cellStyle name="Percent 5 2 3 2" xfId="51827"/>
    <cellStyle name="Percent 5 2 3 3" xfId="48733"/>
    <cellStyle name="Percent 5 2 4" xfId="8688"/>
    <cellStyle name="Percent 5 2 4 2" xfId="51828"/>
    <cellStyle name="Percent 5 2 4 3" xfId="48734"/>
    <cellStyle name="Percent 5 2 5" xfId="8012"/>
    <cellStyle name="Percent 5 3" xfId="945"/>
    <cellStyle name="Percent 5 3 2" xfId="946"/>
    <cellStyle name="Percent 5 3 2 2" xfId="947"/>
    <cellStyle name="Percent 5 3 3" xfId="948"/>
    <cellStyle name="Percent 5 3 4" xfId="53870"/>
    <cellStyle name="Percent 5 4" xfId="949"/>
    <cellStyle name="Percent 5 4 2" xfId="950"/>
    <cellStyle name="Percent 5 4 2 2" xfId="51830"/>
    <cellStyle name="Percent 5 4 2 3" xfId="48736"/>
    <cellStyle name="Percent 5 4 3" xfId="951"/>
    <cellStyle name="Percent 5 4 3 2" xfId="51831"/>
    <cellStyle name="Percent 5 4 3 3" xfId="48737"/>
    <cellStyle name="Percent 5 4 4" xfId="952"/>
    <cellStyle name="Percent 5 4 4 2" xfId="53872"/>
    <cellStyle name="Percent 5 4 4 3" xfId="51829"/>
    <cellStyle name="Percent 5 4 5" xfId="55108"/>
    <cellStyle name="Percent 5 4 5 2" xfId="55892"/>
    <cellStyle name="Percent 5 4 6" xfId="48735"/>
    <cellStyle name="Percent 5 5" xfId="953"/>
    <cellStyle name="Percent 5 5 10" xfId="18611"/>
    <cellStyle name="Percent 5 5 10 2" xfId="18496"/>
    <cellStyle name="Percent 5 5 11" xfId="18610"/>
    <cellStyle name="Percent 5 5 11 2" xfId="18495"/>
    <cellStyle name="Percent 5 5 12" xfId="18609"/>
    <cellStyle name="Percent 5 5 12 2" xfId="17936"/>
    <cellStyle name="Percent 5 5 13" xfId="18494"/>
    <cellStyle name="Percent 5 5 13 2" xfId="18876"/>
    <cellStyle name="Percent 5 5 14" xfId="18493"/>
    <cellStyle name="Percent 5 5 14 2" xfId="18492"/>
    <cellStyle name="Percent 5 5 15" xfId="18310"/>
    <cellStyle name="Percent 5 5 16" xfId="18491"/>
    <cellStyle name="Percent 5 5 17" xfId="18497"/>
    <cellStyle name="Percent 5 5 18" xfId="18612"/>
    <cellStyle name="Percent 5 5 19" xfId="20468"/>
    <cellStyle name="Percent 5 5 19 2" xfId="38346"/>
    <cellStyle name="Percent 5 5 2" xfId="10843"/>
    <cellStyle name="Percent 5 5 2 10" xfId="51832"/>
    <cellStyle name="Percent 5 5 2 2" xfId="13271"/>
    <cellStyle name="Percent 5 5 2 2 2" xfId="18488"/>
    <cellStyle name="Percent 5 5 2 2 3" xfId="18489"/>
    <cellStyle name="Percent 5 5 2 2 4" xfId="24163"/>
    <cellStyle name="Percent 5 5 2 2 4 2" xfId="42041"/>
    <cellStyle name="Percent 5 5 2 2 5" xfId="33104"/>
    <cellStyle name="Percent 5 5 2 2 6" xfId="56678"/>
    <cellStyle name="Percent 5 5 2 3" xfId="15490"/>
    <cellStyle name="Percent 5 5 2 3 2" xfId="18486"/>
    <cellStyle name="Percent 5 5 2 3 3" xfId="18487"/>
    <cellStyle name="Percent 5 5 2 3 4" xfId="26382"/>
    <cellStyle name="Percent 5 5 2 3 4 2" xfId="44260"/>
    <cellStyle name="Percent 5 5 2 3 5" xfId="35323"/>
    <cellStyle name="Percent 5 5 2 4" xfId="17934"/>
    <cellStyle name="Percent 5 5 2 4 2" xfId="18485"/>
    <cellStyle name="Percent 5 5 2 4 3" xfId="28601"/>
    <cellStyle name="Percent 5 5 2 4 3 2" xfId="46479"/>
    <cellStyle name="Percent 5 5 2 4 4" xfId="37542"/>
    <cellStyle name="Percent 5 5 2 5" xfId="18382"/>
    <cellStyle name="Percent 5 5 2 6" xfId="18490"/>
    <cellStyle name="Percent 5 5 2 7" xfId="18608"/>
    <cellStyle name="Percent 5 5 2 8" xfId="21944"/>
    <cellStyle name="Percent 5 5 2 8 2" xfId="39822"/>
    <cellStyle name="Percent 5 5 2 9" xfId="30885"/>
    <cellStyle name="Percent 5 5 20" xfId="29409"/>
    <cellStyle name="Percent 5 5 21" xfId="47370"/>
    <cellStyle name="Percent 5 5 22" xfId="8689"/>
    <cellStyle name="Percent 5 5 3" xfId="11795"/>
    <cellStyle name="Percent 5 5 3 10" xfId="54509"/>
    <cellStyle name="Percent 5 5 3 2" xfId="18483"/>
    <cellStyle name="Percent 5 5 3 2 2" xfId="18482"/>
    <cellStyle name="Percent 5 5 3 3" xfId="19546"/>
    <cellStyle name="Percent 5 5 3 3 2" xfId="19265"/>
    <cellStyle name="Percent 5 5 3 4" xfId="19209"/>
    <cellStyle name="Percent 5 5 3 5" xfId="19555"/>
    <cellStyle name="Percent 5 5 3 6" xfId="18484"/>
    <cellStyle name="Percent 5 5 3 7" xfId="18607"/>
    <cellStyle name="Percent 5 5 3 8" xfId="22687"/>
    <cellStyle name="Percent 5 5 3 8 2" xfId="40565"/>
    <cellStyle name="Percent 5 5 3 9" xfId="31628"/>
    <cellStyle name="Percent 5 5 4" xfId="14014"/>
    <cellStyle name="Percent 5 5 4 2" xfId="18887"/>
    <cellStyle name="Percent 5 5 4 2 2" xfId="18974"/>
    <cellStyle name="Percent 5 5 4 3" xfId="18481"/>
    <cellStyle name="Percent 5 5 4 3 2" xfId="18480"/>
    <cellStyle name="Percent 5 5 4 4" xfId="18479"/>
    <cellStyle name="Percent 5 5 4 5" xfId="18478"/>
    <cellStyle name="Percent 5 5 4 6" xfId="19489"/>
    <cellStyle name="Percent 5 5 4 7" xfId="18606"/>
    <cellStyle name="Percent 5 5 4 8" xfId="24906"/>
    <cellStyle name="Percent 5 5 4 8 2" xfId="42784"/>
    <cellStyle name="Percent 5 5 4 9" xfId="33847"/>
    <cellStyle name="Percent 5 5 5" xfId="16458"/>
    <cellStyle name="Percent 5 5 5 10" xfId="48738"/>
    <cellStyle name="Percent 5 5 5 2" xfId="18476"/>
    <cellStyle name="Percent 5 5 5 2 2" xfId="18475"/>
    <cellStyle name="Percent 5 5 5 3" xfId="18474"/>
    <cellStyle name="Percent 5 5 5 3 2" xfId="18473"/>
    <cellStyle name="Percent 5 5 5 4" xfId="18472"/>
    <cellStyle name="Percent 5 5 5 5" xfId="18471"/>
    <cellStyle name="Percent 5 5 5 6" xfId="18477"/>
    <cellStyle name="Percent 5 5 5 7" xfId="18605"/>
    <cellStyle name="Percent 5 5 5 8" xfId="27125"/>
    <cellStyle name="Percent 5 5 5 8 2" xfId="45003"/>
    <cellStyle name="Percent 5 5 5 9" xfId="36066"/>
    <cellStyle name="Percent 5 5 6" xfId="18604"/>
    <cellStyle name="Percent 5 5 6 2" xfId="18469"/>
    <cellStyle name="Percent 5 5 6 2 2" xfId="18381"/>
    <cellStyle name="Percent 5 5 6 3" xfId="18468"/>
    <cellStyle name="Percent 5 5 6 3 2" xfId="18467"/>
    <cellStyle name="Percent 5 5 6 4" xfId="18466"/>
    <cellStyle name="Percent 5 5 6 5" xfId="18465"/>
    <cellStyle name="Percent 5 5 6 6" xfId="18470"/>
    <cellStyle name="Percent 5 5 7" xfId="18603"/>
    <cellStyle name="Percent 5 5 7 2" xfId="18464"/>
    <cellStyle name="Percent 5 5 8" xfId="18602"/>
    <cellStyle name="Percent 5 5 8 2" xfId="18463"/>
    <cellStyle name="Percent 5 5 9" xfId="18601"/>
    <cellStyle name="Percent 5 5 9 2" xfId="18462"/>
    <cellStyle name="Percent 5 6" xfId="8690"/>
    <cellStyle name="Percent 5 6 2" xfId="51833"/>
    <cellStyle name="Percent 5 6 3" xfId="48739"/>
    <cellStyle name="Percent 5 7" xfId="4767"/>
    <cellStyle name="Percent 5 8" xfId="55110"/>
    <cellStyle name="Percent 5 8 2" xfId="55894"/>
    <cellStyle name="Percent 5 9" xfId="47407"/>
    <cellStyle name="Percent 6" xfId="954"/>
    <cellStyle name="Percent 6 2" xfId="955"/>
    <cellStyle name="Percent 6 2 2" xfId="956"/>
    <cellStyle name="Percent 6 2 2 2" xfId="957"/>
    <cellStyle name="Percent 6 2 2 3" xfId="958"/>
    <cellStyle name="Percent 6 2 2 4" xfId="53873"/>
    <cellStyle name="Percent 6 2 3" xfId="959"/>
    <cellStyle name="Percent 6 2 3 2" xfId="51834"/>
    <cellStyle name="Percent 6 2 3 3" xfId="48740"/>
    <cellStyle name="Percent 6 2 4" xfId="960"/>
    <cellStyle name="Percent 6 3" xfId="961"/>
    <cellStyle name="Percent 6 3 2" xfId="962"/>
    <cellStyle name="Percent 6 3 2 2" xfId="8691"/>
    <cellStyle name="Percent 6 3 2 2 2" xfId="51837"/>
    <cellStyle name="Percent 6 3 2 2 3" xfId="48743"/>
    <cellStyle name="Percent 6 3 2 3" xfId="51836"/>
    <cellStyle name="Percent 6 3 2 4" xfId="48742"/>
    <cellStyle name="Percent 6 3 3" xfId="963"/>
    <cellStyle name="Percent 6 3 3 2" xfId="964"/>
    <cellStyle name="Percent 6 3 3 2 2" xfId="51839"/>
    <cellStyle name="Percent 6 3 3 2 3" xfId="48745"/>
    <cellStyle name="Percent 6 3 3 3" xfId="965"/>
    <cellStyle name="Percent 6 3 3 3 2" xfId="51840"/>
    <cellStyle name="Percent 6 3 3 3 3" xfId="48746"/>
    <cellStyle name="Percent 6 3 3 4" xfId="51838"/>
    <cellStyle name="Percent 6 3 3 5" xfId="48744"/>
    <cellStyle name="Percent 6 3 4" xfId="966"/>
    <cellStyle name="Percent 6 3 4 2" xfId="967"/>
    <cellStyle name="Percent 6 3 4 2 2" xfId="51842"/>
    <cellStyle name="Percent 6 3 4 2 3" xfId="48748"/>
    <cellStyle name="Percent 6 3 4 3" xfId="51841"/>
    <cellStyle name="Percent 6 3 4 4" xfId="48747"/>
    <cellStyle name="Percent 6 3 5" xfId="968"/>
    <cellStyle name="Percent 6 3 5 2" xfId="51843"/>
    <cellStyle name="Percent 6 3 5 3" xfId="48749"/>
    <cellStyle name="Percent 6 3 6" xfId="51835"/>
    <cellStyle name="Percent 6 3 7" xfId="48741"/>
    <cellStyle name="Percent 6 4" xfId="969"/>
    <cellStyle name="Percent 6 4 2" xfId="8692"/>
    <cellStyle name="Percent 6 4 2 2" xfId="51845"/>
    <cellStyle name="Percent 6 4 2 3" xfId="48751"/>
    <cellStyle name="Percent 6 4 3" xfId="51844"/>
    <cellStyle name="Percent 6 4 4" xfId="48750"/>
    <cellStyle name="Percent 6 5" xfId="970"/>
    <cellStyle name="Percent 6 5 2" xfId="51846"/>
    <cellStyle name="Percent 6 5 3" xfId="54484"/>
    <cellStyle name="Percent 6 5 4" xfId="48752"/>
    <cellStyle name="Percent 6 5 5" xfId="8693"/>
    <cellStyle name="Percent 6 6" xfId="4768"/>
    <cellStyle name="Percent 6 7" xfId="47408"/>
    <cellStyle name="Percent 7" xfId="971"/>
    <cellStyle name="Percent 7 10" xfId="18387"/>
    <cellStyle name="Percent 7 10 2" xfId="18460"/>
    <cellStyle name="Percent 7 11" xfId="18600"/>
    <cellStyle name="Percent 7 11 2" xfId="18459"/>
    <cellStyle name="Percent 7 12" xfId="18599"/>
    <cellStyle name="Percent 7 12 2" xfId="18458"/>
    <cellStyle name="Percent 7 13" xfId="18598"/>
    <cellStyle name="Percent 7 13 2" xfId="18457"/>
    <cellStyle name="Percent 7 14" xfId="18597"/>
    <cellStyle name="Percent 7 14 2" xfId="18456"/>
    <cellStyle name="Percent 7 15" xfId="18596"/>
    <cellStyle name="Percent 7 15 2" xfId="18455"/>
    <cellStyle name="Percent 7 16" xfId="18595"/>
    <cellStyle name="Percent 7 16 2" xfId="18454"/>
    <cellStyle name="Percent 7 17" xfId="18453"/>
    <cellStyle name="Percent 7 18" xfId="18452"/>
    <cellStyle name="Percent 7 19" xfId="18461"/>
    <cellStyle name="Percent 7 2" xfId="972"/>
    <cellStyle name="Percent 7 2 2" xfId="973"/>
    <cellStyle name="Percent 7 2 2 2" xfId="8694"/>
    <cellStyle name="Percent 7 2 2 2 2" xfId="51848"/>
    <cellStyle name="Percent 7 2 2 2 3" xfId="48754"/>
    <cellStyle name="Percent 7 2 2 3" xfId="51847"/>
    <cellStyle name="Percent 7 2 2 4" xfId="48753"/>
    <cellStyle name="Percent 7 2 3" xfId="974"/>
    <cellStyle name="Percent 7 2 3 2" xfId="975"/>
    <cellStyle name="Percent 7 2 3 2 2" xfId="51850"/>
    <cellStyle name="Percent 7 2 3 2 3" xfId="48756"/>
    <cellStyle name="Percent 7 2 3 3" xfId="976"/>
    <cellStyle name="Percent 7 2 3 3 2" xfId="51851"/>
    <cellStyle name="Percent 7 2 3 3 3" xfId="48757"/>
    <cellStyle name="Percent 7 2 3 4" xfId="51849"/>
    <cellStyle name="Percent 7 2 3 5" xfId="48755"/>
    <cellStyle name="Percent 7 2 4" xfId="977"/>
    <cellStyle name="Percent 7 2 4 2" xfId="978"/>
    <cellStyle name="Percent 7 2 4 3" xfId="48758"/>
    <cellStyle name="Percent 7 2 5" xfId="979"/>
    <cellStyle name="Percent 7 2 5 2" xfId="51852"/>
    <cellStyle name="Percent 7 2 5 3" xfId="48759"/>
    <cellStyle name="Percent 7 2 6" xfId="980"/>
    <cellStyle name="Percent 7 2 6 2" xfId="53874"/>
    <cellStyle name="Percent 7 2 6 3" xfId="50568"/>
    <cellStyle name="Percent 7 2 7" xfId="54485"/>
    <cellStyle name="Percent 7 2 8" xfId="47415"/>
    <cellStyle name="Percent 7 3" xfId="981"/>
    <cellStyle name="Percent 7 3 10" xfId="18594"/>
    <cellStyle name="Percent 7 3 10 2" xfId="18450"/>
    <cellStyle name="Percent 7 3 11" xfId="18386"/>
    <cellStyle name="Percent 7 3 11 2" xfId="18449"/>
    <cellStyle name="Percent 7 3 12" xfId="18593"/>
    <cellStyle name="Percent 7 3 12 2" xfId="18448"/>
    <cellStyle name="Percent 7 3 13" xfId="18447"/>
    <cellStyle name="Percent 7 3 13 2" xfId="18446"/>
    <cellStyle name="Percent 7 3 14" xfId="18445"/>
    <cellStyle name="Percent 7 3 14 2" xfId="18444"/>
    <cellStyle name="Percent 7 3 15" xfId="18443"/>
    <cellStyle name="Percent 7 3 16" xfId="18442"/>
    <cellStyle name="Percent 7 3 17" xfId="18451"/>
    <cellStyle name="Percent 7 3 2" xfId="982"/>
    <cellStyle name="Percent 7 3 2 2" xfId="18441"/>
    <cellStyle name="Percent 7 3 2 3" xfId="18592"/>
    <cellStyle name="Percent 7 3 2 4" xfId="8695"/>
    <cellStyle name="Percent 7 3 3" xfId="983"/>
    <cellStyle name="Percent 7 3 3 2" xfId="18440"/>
    <cellStyle name="Percent 7 3 4" xfId="984"/>
    <cellStyle name="Percent 7 3 4 2" xfId="18439"/>
    <cellStyle name="Percent 7 3 5" xfId="985"/>
    <cellStyle name="Percent 7 3 5 2" xfId="18309"/>
    <cellStyle name="Percent 7 3 5 3" xfId="53876"/>
    <cellStyle name="Percent 7 3 5 4" xfId="18591"/>
    <cellStyle name="Percent 7 3 6" xfId="18590"/>
    <cellStyle name="Percent 7 3 6 2" xfId="18438"/>
    <cellStyle name="Percent 7 3 6 3" xfId="53875"/>
    <cellStyle name="Percent 7 3 7" xfId="18589"/>
    <cellStyle name="Percent 7 3 7 2" xfId="18437"/>
    <cellStyle name="Percent 7 3 8" xfId="18588"/>
    <cellStyle name="Percent 7 3 8 2" xfId="18436"/>
    <cellStyle name="Percent 7 3 9" xfId="18587"/>
    <cellStyle name="Percent 7 3 9 2" xfId="18435"/>
    <cellStyle name="Percent 7 4" xfId="986"/>
    <cellStyle name="Percent 7 4 2" xfId="987"/>
    <cellStyle name="Percent 7 4 2 2" xfId="51854"/>
    <cellStyle name="Percent 7 4 2 3" xfId="48761"/>
    <cellStyle name="Percent 7 4 3" xfId="18434"/>
    <cellStyle name="Percent 7 4 3 2" xfId="51853"/>
    <cellStyle name="Percent 7 4 4" xfId="53877"/>
    <cellStyle name="Percent 7 4 5" xfId="48760"/>
    <cellStyle name="Percent 7 5" xfId="988"/>
    <cellStyle name="Percent 7 5 2" xfId="51855"/>
    <cellStyle name="Percent 7 5 3" xfId="48762"/>
    <cellStyle name="Percent 7 6" xfId="989"/>
    <cellStyle name="Percent 7 6 2" xfId="18433"/>
    <cellStyle name="Percent 7 6 2 2" xfId="53878"/>
    <cellStyle name="Percent 7 6 3" xfId="18586"/>
    <cellStyle name="Percent 7 6 4" xfId="8696"/>
    <cellStyle name="Percent 7 7" xfId="18585"/>
    <cellStyle name="Percent 7 7 2" xfId="18432"/>
    <cellStyle name="Percent 7 7 3" xfId="50562"/>
    <cellStyle name="Percent 7 8" xfId="18584"/>
    <cellStyle name="Percent 7 8 2" xfId="18431"/>
    <cellStyle name="Percent 7 8 3" xfId="47409"/>
    <cellStyle name="Percent 7 9" xfId="18583"/>
    <cellStyle name="Percent 7 9 2" xfId="18430"/>
    <cellStyle name="Percent 8" xfId="990"/>
    <cellStyle name="Percent 8 2" xfId="991"/>
    <cellStyle name="Percent 8 2 2" xfId="992"/>
    <cellStyle name="Percent 8 2 3" xfId="53879"/>
    <cellStyle name="Percent 8 2 4" xfId="8697"/>
    <cellStyle name="Percent 8 3" xfId="993"/>
    <cellStyle name="Percent 8 3 2" xfId="51856"/>
    <cellStyle name="Percent 8 3 3" xfId="53880"/>
    <cellStyle name="Percent 8 3 4" xfId="48763"/>
    <cellStyle name="Percent 8 3 5" xfId="8698"/>
    <cellStyle name="Percent 8 4" xfId="8013"/>
    <cellStyle name="Percent 9" xfId="994"/>
    <cellStyle name="Percent 9 2" xfId="995"/>
    <cellStyle name="Percent 9 2 2" xfId="8699"/>
    <cellStyle name="Percent 9 2 2 2" xfId="51858"/>
    <cellStyle name="Percent 9 2 2 3" xfId="48765"/>
    <cellStyle name="Percent 9 2 3" xfId="51857"/>
    <cellStyle name="Percent 9 2 4" xfId="48764"/>
    <cellStyle name="Percent 9 3" xfId="996"/>
    <cellStyle name="Percent 9 3 2" xfId="997"/>
    <cellStyle name="Percent 9 3 2 2" xfId="51860"/>
    <cellStyle name="Percent 9 3 2 3" xfId="48767"/>
    <cellStyle name="Percent 9 3 3" xfId="998"/>
    <cellStyle name="Percent 9 3 3 2" xfId="51861"/>
    <cellStyle name="Percent 9 3 3 3" xfId="48768"/>
    <cellStyle name="Percent 9 3 4" xfId="51859"/>
    <cellStyle name="Percent 9 3 5" xfId="48766"/>
    <cellStyle name="Percent 9 4" xfId="999"/>
    <cellStyle name="Percent 9 4 2" xfId="1000"/>
    <cellStyle name="Percent 9 4 3" xfId="48769"/>
    <cellStyle name="Percent 9 5" xfId="1001"/>
    <cellStyle name="Percent 9 5 2" xfId="51862"/>
    <cellStyle name="Percent 9 5 3" xfId="48770"/>
    <cellStyle name="Percent 9 6" xfId="51490"/>
    <cellStyle name="Percent 9 7" xfId="48351"/>
    <cellStyle name="Percent2" xfId="56815"/>
    <cellStyle name="PSChar" xfId="8014"/>
    <cellStyle name="PSChar 10" xfId="8015"/>
    <cellStyle name="PSChar 11" xfId="8016"/>
    <cellStyle name="PSChar 2" xfId="8017"/>
    <cellStyle name="PSChar 2 2" xfId="8018"/>
    <cellStyle name="PSChar 2 3" xfId="8019"/>
    <cellStyle name="PSChar 2 4" xfId="8020"/>
    <cellStyle name="PSChar 2 5" xfId="8021"/>
    <cellStyle name="PSChar 2 6" xfId="8022"/>
    <cellStyle name="PSChar 3" xfId="8023"/>
    <cellStyle name="PSChar 3 2" xfId="8024"/>
    <cellStyle name="PSChar 3 3" xfId="8025"/>
    <cellStyle name="PSChar 3 4" xfId="8026"/>
    <cellStyle name="PSChar 3 5" xfId="8027"/>
    <cellStyle name="PSChar 4" xfId="8028"/>
    <cellStyle name="PSChar 5" xfId="8029"/>
    <cellStyle name="PSChar 6" xfId="8030"/>
    <cellStyle name="PSChar 7" xfId="8031"/>
    <cellStyle name="PSChar 8" xfId="8032"/>
    <cellStyle name="PSChar 9" xfId="8033"/>
    <cellStyle name="PSChar_Attrition Rate Scorecard - October 2008" xfId="8034"/>
    <cellStyle name="PSDate" xfId="8035"/>
    <cellStyle name="PSDate 10" xfId="8036"/>
    <cellStyle name="PSDate 2" xfId="8037"/>
    <cellStyle name="PSDate 2 2" xfId="8038"/>
    <cellStyle name="PSDate 2 3" xfId="8039"/>
    <cellStyle name="PSDate 2 4" xfId="8040"/>
    <cellStyle name="PSDate 2 5" xfId="8041"/>
    <cellStyle name="PSDate 2 6" xfId="8042"/>
    <cellStyle name="PSDate 3" xfId="8043"/>
    <cellStyle name="PSDate 3 2" xfId="8044"/>
    <cellStyle name="PSDate 3 3" xfId="8045"/>
    <cellStyle name="PSDate 3 4" xfId="8046"/>
    <cellStyle name="PSDate 3 5" xfId="8047"/>
    <cellStyle name="PSDate 4" xfId="8048"/>
    <cellStyle name="PSDate 5" xfId="8049"/>
    <cellStyle name="PSDate 6" xfId="8050"/>
    <cellStyle name="PSDate 7" xfId="8051"/>
    <cellStyle name="PSDate 8" xfId="8052"/>
    <cellStyle name="PSDate 9" xfId="8053"/>
    <cellStyle name="PSDate_Attrition Rate Scorecard - October 2008" xfId="8054"/>
    <cellStyle name="PSDec" xfId="8055"/>
    <cellStyle name="PSDec 10" xfId="8056"/>
    <cellStyle name="PSDec 2" xfId="8057"/>
    <cellStyle name="PSDec 2 2" xfId="8058"/>
    <cellStyle name="PSDec 2 3" xfId="8059"/>
    <cellStyle name="PSDec 2 4" xfId="8060"/>
    <cellStyle name="PSDec 2 5" xfId="8061"/>
    <cellStyle name="PSDec 2 6" xfId="8062"/>
    <cellStyle name="PSDec 3" xfId="8063"/>
    <cellStyle name="PSDec 3 2" xfId="8064"/>
    <cellStyle name="PSDec 3 3" xfId="8065"/>
    <cellStyle name="PSDec 3 4" xfId="8066"/>
    <cellStyle name="PSDec 3 5" xfId="8067"/>
    <cellStyle name="PSDec 4" xfId="8068"/>
    <cellStyle name="PSDec 5" xfId="8069"/>
    <cellStyle name="PSDec 6" xfId="8070"/>
    <cellStyle name="PSDec 7" xfId="8071"/>
    <cellStyle name="PSDec 8" xfId="8072"/>
    <cellStyle name="PSDec 9" xfId="8073"/>
    <cellStyle name="PSDec_Attrition Rate Scorecard - October 2008" xfId="8074"/>
    <cellStyle name="PSHeading" xfId="8075"/>
    <cellStyle name="PSHeading 10" xfId="8076"/>
    <cellStyle name="PSHeading 11" xfId="8077"/>
    <cellStyle name="PSHeading 2" xfId="8078"/>
    <cellStyle name="PSHeading 2 2" xfId="8079"/>
    <cellStyle name="PSHeading 2 2 2" xfId="8080"/>
    <cellStyle name="PSHeading 2 3" xfId="8081"/>
    <cellStyle name="PSHeading 2 3 2" xfId="8082"/>
    <cellStyle name="PSHeading 2 4" xfId="8083"/>
    <cellStyle name="PSHeading 2 5" xfId="8084"/>
    <cellStyle name="PSHeading 2 6" xfId="8085"/>
    <cellStyle name="PSHeading 2_Sheet2" xfId="8086"/>
    <cellStyle name="PSHeading 3" xfId="8087"/>
    <cellStyle name="PSHeading 3 2" xfId="8088"/>
    <cellStyle name="PSHeading 3 3" xfId="8089"/>
    <cellStyle name="PSHeading 3 4" xfId="8090"/>
    <cellStyle name="PSHeading 3 5" xfId="8091"/>
    <cellStyle name="PSHeading 4" xfId="8092"/>
    <cellStyle name="PSHeading 5" xfId="8093"/>
    <cellStyle name="PSHeading 6" xfId="8094"/>
    <cellStyle name="PSHeading 7" xfId="8095"/>
    <cellStyle name="PSHeading 8" xfId="8096"/>
    <cellStyle name="PSHeading 9" xfId="8097"/>
    <cellStyle name="PSHeading_Attrition Rate Scorecard - October 2008" xfId="8098"/>
    <cellStyle name="PSInt" xfId="8099"/>
    <cellStyle name="PSInt 10" xfId="8100"/>
    <cellStyle name="PSInt 2" xfId="8101"/>
    <cellStyle name="PSInt 2 2" xfId="8102"/>
    <cellStyle name="PSInt 2 3" xfId="8103"/>
    <cellStyle name="PSInt 2 4" xfId="8104"/>
    <cellStyle name="PSInt 2 5" xfId="8105"/>
    <cellStyle name="PSInt 2 6" xfId="8106"/>
    <cellStyle name="PSInt 3" xfId="8107"/>
    <cellStyle name="PSInt 3 2" xfId="8108"/>
    <cellStyle name="PSInt 3 3" xfId="8109"/>
    <cellStyle name="PSInt 3 4" xfId="8110"/>
    <cellStyle name="PSInt 3 5" xfId="8111"/>
    <cellStyle name="PSInt 4" xfId="8112"/>
    <cellStyle name="PSInt 5" xfId="8113"/>
    <cellStyle name="PSInt 6" xfId="8114"/>
    <cellStyle name="PSInt 7" xfId="8115"/>
    <cellStyle name="PSInt 8" xfId="8116"/>
    <cellStyle name="PSInt 9" xfId="8117"/>
    <cellStyle name="PSInt_Attrition Rate Scorecard - October 2008" xfId="8118"/>
    <cellStyle name="PSSpacer" xfId="8119"/>
    <cellStyle name="PSSpacer 10" xfId="8120"/>
    <cellStyle name="PSSpacer 11" xfId="8121"/>
    <cellStyle name="PSSpacer 2" xfId="8122"/>
    <cellStyle name="PSSpacer 2 2" xfId="8123"/>
    <cellStyle name="PSSpacer 2 3" xfId="8124"/>
    <cellStyle name="PSSpacer 2 4" xfId="8125"/>
    <cellStyle name="PSSpacer 2 5" xfId="8126"/>
    <cellStyle name="PSSpacer 2 6" xfId="8127"/>
    <cellStyle name="PSSpacer 3" xfId="8128"/>
    <cellStyle name="PSSpacer 3 2" xfId="8129"/>
    <cellStyle name="PSSpacer 3 3" xfId="8130"/>
    <cellStyle name="PSSpacer 3 4" xfId="8131"/>
    <cellStyle name="PSSpacer 3 5" xfId="8132"/>
    <cellStyle name="PSSpacer 4" xfId="8133"/>
    <cellStyle name="PSSpacer 5" xfId="8134"/>
    <cellStyle name="PSSpacer 6" xfId="8135"/>
    <cellStyle name="PSSpacer 7" xfId="8136"/>
    <cellStyle name="PSSpacer 8" xfId="8137"/>
    <cellStyle name="PSSpacer 9" xfId="8138"/>
    <cellStyle name="PSSpacer_Attrition Rate Scorecard - October 2008" xfId="8139"/>
    <cellStyle name="PwC Normal" xfId="8140"/>
    <cellStyle name="PwC Normal 2" xfId="51491"/>
    <cellStyle name="PwC Normal 3" xfId="48352"/>
    <cellStyle name="s_HeaderLine" xfId="8141"/>
    <cellStyle name="s_HeaderLine_2010 MEL Parent Tax Bal Sheet" xfId="8142"/>
    <cellStyle name="s_HeaderLine_Attrition Rate Scorecard - October 2008" xfId="8143"/>
    <cellStyle name="s_HeaderLine_Attrition Rate Scorecard - October 2008 2" xfId="8144"/>
    <cellStyle name="s_HeaderLine_Attrition Rate Scorecard - October 2008 3" xfId="8145"/>
    <cellStyle name="s_HeaderLine_Attrition Rate Scorecard - October 2008_Sheet2" xfId="8146"/>
    <cellStyle name="s_HeaderLine_Attrition Rate Scorecard - September 2008" xfId="8147"/>
    <cellStyle name="s_HeaderLine_Attrition Rate Scorecard - September 2008 2" xfId="8148"/>
    <cellStyle name="s_HeaderLine_Attrition Rate Scorecard - September 2008 3" xfId="8149"/>
    <cellStyle name="s_HeaderLine_Attrition Rate Scorecard - September 2008_Sheet2" xfId="8150"/>
    <cellStyle name="s_HeaderLine_B3-December 08 Board View (Half Yr Adj)" xfId="8151"/>
    <cellStyle name="s_HeaderLine_CONGL029" xfId="8152"/>
    <cellStyle name="s_HeaderLine_CONGL029 2" xfId="8153"/>
    <cellStyle name="s_HeaderLine_CONGL029 3" xfId="8154"/>
    <cellStyle name="s_HeaderLine_CONGL029_Sheet2" xfId="8155"/>
    <cellStyle name="s_HeaderLine_Consolidation Schedule December 2008" xfId="8156"/>
    <cellStyle name="s_HeaderLine_Consolidation Schedule December 2008 no ARC Impairment-FINAL" xfId="8157"/>
    <cellStyle name="s_HeaderLine_Consolidation Schedule December 2008 no ARC Impairment-FINAL 2" xfId="8158"/>
    <cellStyle name="s_HeaderLine_Consolidation Schedule December 2008 no ARC Impairment-FINAL 3" xfId="8159"/>
    <cellStyle name="s_HeaderLine_Consolidation Schedule December 2008 no ARC Impairment-FINAL_Sheet2" xfId="8160"/>
    <cellStyle name="s_HeaderLine_Copy of Attrition Rate FTE's Aug 2008" xfId="8161"/>
    <cellStyle name="s_HeaderLine_Copy of Attrition Rate FTE's Aug 2008 2" xfId="8162"/>
    <cellStyle name="s_HeaderLine_Copy of Attrition Rate FTE's Aug 2008 3" xfId="8163"/>
    <cellStyle name="s_HeaderLine_Copy of Attrition Rate FTE's Aug 2008_Book2" xfId="8164"/>
    <cellStyle name="s_HeaderLine_Copy of Attrition Rate FTE's Aug 2008_Book2 2" xfId="8165"/>
    <cellStyle name="s_HeaderLine_Copy of Attrition Rate FTE's Aug 2008_Book2 3" xfId="8166"/>
    <cellStyle name="s_HeaderLine_Copy of Attrition Rate FTE's Aug 2008_Book2_Sheet2" xfId="8167"/>
    <cellStyle name="s_HeaderLine_Copy of Attrition Rate FTE's Aug 2008_Retail Scorecard September 2008a" xfId="8168"/>
    <cellStyle name="s_HeaderLine_Copy of Attrition Rate FTE's Aug 2008_Retail Scorecard September 2008b" xfId="8169"/>
    <cellStyle name="s_HeaderLine_Copy of Attrition Rate FTE's Aug 2008_Sheet2" xfId="8170"/>
    <cellStyle name="s_HeaderLine_Generation and NER Stats" xfId="8171"/>
    <cellStyle name="s_HeaderLine_Group Consolidated Scorecard Dec08 - KM" xfId="8172"/>
    <cellStyle name="s_HeaderLine_Group TB CONGL029" xfId="8173"/>
    <cellStyle name="s_HeaderLine_HS&amp;W 2008-23-09" xfId="8174"/>
    <cellStyle name="s_HeaderLine_HS&amp;W 2008-23-09 2" xfId="8175"/>
    <cellStyle name="s_HeaderLine_HS&amp;W 2008-23-09 3" xfId="8176"/>
    <cellStyle name="s_HeaderLine_HS&amp;W 2008-23-09_Book2" xfId="8177"/>
    <cellStyle name="s_HeaderLine_HS&amp;W 2008-23-09_Book2 2" xfId="8178"/>
    <cellStyle name="s_HeaderLine_HS&amp;W 2008-23-09_Book2 3" xfId="8179"/>
    <cellStyle name="s_HeaderLine_HS&amp;W 2008-23-09_Book2_Sheet2" xfId="8180"/>
    <cellStyle name="s_HeaderLine_HS&amp;W 2008-23-09_Retail Scorecard September 2008a" xfId="8181"/>
    <cellStyle name="s_HeaderLine_HS&amp;W 2008-23-09_Retail Scorecard September 2008b" xfId="8182"/>
    <cellStyle name="s_HeaderLine_HS&amp;W 2008-23-09_Sheet2" xfId="8183"/>
    <cellStyle name="s_HeaderLine_June 10 Board View V1 19-07-10" xfId="8184"/>
    <cellStyle name="s_HeaderLine_June 10 congl029" xfId="8185"/>
    <cellStyle name="s_HeaderLine_MaPQuarterlyStats as at 31 December" xfId="8186"/>
    <cellStyle name="s_HeaderLine_March 09 Board View" xfId="8187"/>
    <cellStyle name="s_HeaderLine_Net Debt to Equity Ratio 31 12 08" xfId="8188"/>
    <cellStyle name="s_HeaderLine_September 08 Board View" xfId="8189"/>
    <cellStyle name="s_HeaderLine_September 08 Mgmt View" xfId="8190"/>
    <cellStyle name="s_HeaderLine_TB Dec 2009 PowerTax mapping" xfId="8191"/>
    <cellStyle name="s_HeaderLine_Template Scorecard 2008" xfId="8192"/>
    <cellStyle name="s_HeaderLine_Template Scorecard 2008 2" xfId="8193"/>
    <cellStyle name="s_HeaderLine_Template Scorecard 2008 3" xfId="8194"/>
    <cellStyle name="s_HeaderLine_Template Scorecard 2008_Book2" xfId="8195"/>
    <cellStyle name="s_HeaderLine_Template Scorecard 2008_Book2 2" xfId="8196"/>
    <cellStyle name="s_HeaderLine_Template Scorecard 2008_Book2 3" xfId="8197"/>
    <cellStyle name="s_HeaderLine_Template Scorecard 2008_Book2_Sheet2" xfId="8198"/>
    <cellStyle name="s_HeaderLine_Template Scorecard 2008_Retail Scorecard September 2008a" xfId="8199"/>
    <cellStyle name="s_HeaderLine_Template Scorecard 2008_Retail Scorecard September 2008b" xfId="8200"/>
    <cellStyle name="s_HeaderLine_Template Scorecard 2008_Sheet2" xfId="8201"/>
    <cellStyle name="s_HeaderLine_Template Scorecard 20081" xfId="8202"/>
    <cellStyle name="s_HeaderLine_Template Scorecard 20081 2" xfId="8203"/>
    <cellStyle name="s_HeaderLine_Template Scorecard 20081 3" xfId="8204"/>
    <cellStyle name="s_HeaderLine_Template Scorecard 20081_Book2" xfId="8205"/>
    <cellStyle name="s_HeaderLine_Template Scorecard 20081_Book2 2" xfId="8206"/>
    <cellStyle name="s_HeaderLine_Template Scorecard 20081_Book2 3" xfId="8207"/>
    <cellStyle name="s_HeaderLine_Template Scorecard 20081_Book2_Sheet2" xfId="8208"/>
    <cellStyle name="s_HeaderLine_Template Scorecard 20081_Retail Scorecard September 2008a" xfId="8209"/>
    <cellStyle name="s_HeaderLine_Template Scorecard 20081_Retail Scorecard September 2008b" xfId="8210"/>
    <cellStyle name="s_HeaderLine_Template Scorecard 20081_Sheet2" xfId="8211"/>
    <cellStyle name="s_PurpleHeader" xfId="8212"/>
    <cellStyle name="s_PurpleHeader_2010 MEL Parent Tax Bal Sheet" xfId="8213"/>
    <cellStyle name="s_PurpleHeader_Attrition Rate Scorecard - October 2008" xfId="8214"/>
    <cellStyle name="s_PurpleHeader_Attrition Rate Scorecard - September 2008" xfId="8215"/>
    <cellStyle name="s_PurpleHeader_B3-December 08 Board View (Half Yr Adj)" xfId="8216"/>
    <cellStyle name="s_PurpleHeader_CFIS DataLoad Actual June 07 IFRS" xfId="8217"/>
    <cellStyle name="s_PurpleHeader_CFIS DataLoad Actual June 07 IFRS_Attrition Rate Scorecard - October 2008" xfId="8218"/>
    <cellStyle name="s_PurpleHeader_CFIS DataLoad Actual June 07 IFRS_Attrition Rate Scorecard - September 2008" xfId="8219"/>
    <cellStyle name="s_PurpleHeader_CFIS DataLoad Actual June 07 IFRS_CCMAU December 08-Half Yr Adj" xfId="8220"/>
    <cellStyle name="s_PurpleHeader_CFIS DataLoad Actual June 07 IFRS_CCMAU Financials March 09" xfId="8221"/>
    <cellStyle name="s_PurpleHeader_CFIS DataLoad Actual June 07 IFRS_Copy of Attrition Rate FTE's Aug 2008" xfId="8222"/>
    <cellStyle name="s_PurpleHeader_CFIS DataLoad Actual June 07 IFRS_Copy of Attrition Rate FTE's Aug 2008_Book2" xfId="8223"/>
    <cellStyle name="s_PurpleHeader_CFIS DataLoad Actual June 07 IFRS_Copy of Attrition Rate FTE's Aug 2008_Retail Scorecard September 2008a" xfId="8224"/>
    <cellStyle name="s_PurpleHeader_CFIS DataLoad Actual June 07 IFRS_Copy of Attrition Rate FTE's Aug 2008_Retail Scorecard September 2008a 2" xfId="8225"/>
    <cellStyle name="s_PurpleHeader_CFIS DataLoad Actual June 07 IFRS_Copy of Attrition Rate FTE's Aug 2008_Retail Scorecard September 2008a 3" xfId="8226"/>
    <cellStyle name="s_PurpleHeader_CFIS DataLoad Actual June 07 IFRS_Copy of Attrition Rate FTE's Aug 2008_Retail Scorecard September 2008a_Sheet2" xfId="8227"/>
    <cellStyle name="s_PurpleHeader_CFIS DataLoad Actual June 07 IFRS_Copy of Attrition Rate FTE's Aug 2008_Retail Scorecard September 2008b" xfId="8228"/>
    <cellStyle name="s_PurpleHeader_CFIS DataLoad Actual June 07 IFRS_Copy of Attrition Rate FTE's Aug 2008_Retail Scorecard September 2008b 2" xfId="8229"/>
    <cellStyle name="s_PurpleHeader_CFIS DataLoad Actual June 07 IFRS_Copy of Attrition Rate FTE's Aug 2008_Retail Scorecard September 2008b 3" xfId="8230"/>
    <cellStyle name="s_PurpleHeader_CFIS DataLoad Actual June 07 IFRS_Copy of Attrition Rate FTE's Aug 2008_Retail Scorecard September 2008b_Sheet2" xfId="8231"/>
    <cellStyle name="s_PurpleHeader_CFIS DataLoad Actual June 07 IFRS_HS&amp;W 2008-23-09" xfId="8232"/>
    <cellStyle name="s_PurpleHeader_CFIS DataLoad Actual June 07 IFRS_HS&amp;W 2008-23-09_Book2" xfId="8233"/>
    <cellStyle name="s_PurpleHeader_CFIS DataLoad Actual June 07 IFRS_HS&amp;W 2008-23-09_Retail Scorecard September 2008a" xfId="8234"/>
    <cellStyle name="s_PurpleHeader_CFIS DataLoad Actual June 07 IFRS_HS&amp;W 2008-23-09_Retail Scorecard September 2008a 2" xfId="8235"/>
    <cellStyle name="s_PurpleHeader_CFIS DataLoad Actual June 07 IFRS_HS&amp;W 2008-23-09_Retail Scorecard September 2008a 3" xfId="8236"/>
    <cellStyle name="s_PurpleHeader_CFIS DataLoad Actual June 07 IFRS_HS&amp;W 2008-23-09_Retail Scorecard September 2008a_Sheet2" xfId="8237"/>
    <cellStyle name="s_PurpleHeader_CFIS DataLoad Actual June 07 IFRS_HS&amp;W 2008-23-09_Retail Scorecard September 2008b" xfId="8238"/>
    <cellStyle name="s_PurpleHeader_CFIS DataLoad Actual June 07 IFRS_HS&amp;W 2008-23-09_Retail Scorecard September 2008b 2" xfId="8239"/>
    <cellStyle name="s_PurpleHeader_CFIS DataLoad Actual June 07 IFRS_HS&amp;W 2008-23-09_Retail Scorecard September 2008b 3" xfId="8240"/>
    <cellStyle name="s_PurpleHeader_CFIS DataLoad Actual June 07 IFRS_HS&amp;W 2008-23-09_Retail Scorecard September 2008b_Sheet2" xfId="8241"/>
    <cellStyle name="s_PurpleHeader_CFIS DataLoad Actual June 07 IFRS_MaPQuarterlyStats as at 31 December" xfId="8242"/>
    <cellStyle name="s_PurpleHeader_CFIS DataLoad Actual June 07 IFRS_September 08 Board View" xfId="8243"/>
    <cellStyle name="s_PurpleHeader_CFIS DataLoad Actual June 07 IFRS_September 08 Mgmt View" xfId="8244"/>
    <cellStyle name="s_PurpleHeader_CFIS DataLoad Actual June 07 IFRS_Template Scorecard 2008" xfId="8245"/>
    <cellStyle name="s_PurpleHeader_CFIS DataLoad Actual June 07 IFRS_Template Scorecard 2008_Book2" xfId="8246"/>
    <cellStyle name="s_PurpleHeader_CFIS DataLoad Actual June 07 IFRS_Template Scorecard 2008_Retail Scorecard September 2008a" xfId="8247"/>
    <cellStyle name="s_PurpleHeader_CFIS DataLoad Actual June 07 IFRS_Template Scorecard 2008_Retail Scorecard September 2008a 2" xfId="8248"/>
    <cellStyle name="s_PurpleHeader_CFIS DataLoad Actual June 07 IFRS_Template Scorecard 2008_Retail Scorecard September 2008a 3" xfId="8249"/>
    <cellStyle name="s_PurpleHeader_CFIS DataLoad Actual June 07 IFRS_Template Scorecard 2008_Retail Scorecard September 2008a_Sheet2" xfId="8250"/>
    <cellStyle name="s_PurpleHeader_CFIS DataLoad Actual June 07 IFRS_Template Scorecard 2008_Retail Scorecard September 2008b" xfId="8251"/>
    <cellStyle name="s_PurpleHeader_CFIS DataLoad Actual June 07 IFRS_Template Scorecard 2008_Retail Scorecard September 2008b 2" xfId="8252"/>
    <cellStyle name="s_PurpleHeader_CFIS DataLoad Actual June 07 IFRS_Template Scorecard 2008_Retail Scorecard September 2008b 3" xfId="8253"/>
    <cellStyle name="s_PurpleHeader_CFIS DataLoad Actual June 07 IFRS_Template Scorecard 2008_Retail Scorecard September 2008b_Sheet2" xfId="8254"/>
    <cellStyle name="s_PurpleHeader_CFIS DataLoad Actual June 07 IFRS_Template Scorecard 20081" xfId="8255"/>
    <cellStyle name="s_PurpleHeader_CFIS DataLoad Actual June 07 IFRS_Template Scorecard 20081_Book2" xfId="8256"/>
    <cellStyle name="s_PurpleHeader_CFIS DataLoad Actual June 07 IFRS_Template Scorecard 20081_Retail Scorecard September 2008a" xfId="8257"/>
    <cellStyle name="s_PurpleHeader_CFIS DataLoad Actual June 07 IFRS_Template Scorecard 20081_Retail Scorecard September 2008a 2" xfId="8258"/>
    <cellStyle name="s_PurpleHeader_CFIS DataLoad Actual June 07 IFRS_Template Scorecard 20081_Retail Scorecard September 2008a 3" xfId="8259"/>
    <cellStyle name="s_PurpleHeader_CFIS DataLoad Actual June 07 IFRS_Template Scorecard 20081_Retail Scorecard September 2008a_Sheet2" xfId="8260"/>
    <cellStyle name="s_PurpleHeader_CFIS DataLoad Actual June 07 IFRS_Template Scorecard 20081_Retail Scorecard September 2008b" xfId="8261"/>
    <cellStyle name="s_PurpleHeader_CFIS DataLoad Actual June 07 IFRS_Template Scorecard 20081_Retail Scorecard September 2008b 2" xfId="8262"/>
    <cellStyle name="s_PurpleHeader_CFIS DataLoad Actual June 07 IFRS_Template Scorecard 20081_Retail Scorecard September 2008b 3" xfId="8263"/>
    <cellStyle name="s_PurpleHeader_CFIS DataLoad Actual June 07 IFRS_Template Scorecard 20081_Retail Scorecard September 2008b_Sheet2" xfId="8264"/>
    <cellStyle name="s_PurpleHeader_CFIS Net NZIFRS Dataload Sep 06" xfId="8265"/>
    <cellStyle name="s_PurpleHeader_CFIS Net NZIFRS Dataload Sep 06_2010 MEL Parent Tax Bal Sheet" xfId="8266"/>
    <cellStyle name="s_PurpleHeader_CFIS Net NZIFRS Dataload Sep 06_Attrition Rate Scorecard - October 2008" xfId="8267"/>
    <cellStyle name="s_PurpleHeader_CFIS Net NZIFRS Dataload Sep 06_Attrition Rate Scorecard - September 2008" xfId="8268"/>
    <cellStyle name="s_PurpleHeader_CFIS Net NZIFRS Dataload Sep 06_B3-December 08 Board View (Half Yr Adj)" xfId="8269"/>
    <cellStyle name="s_PurpleHeader_CFIS Net NZIFRS Dataload Sep 06_CONGL029" xfId="8270"/>
    <cellStyle name="s_PurpleHeader_CFIS Net NZIFRS Dataload Sep 06_Consolidation Schedule December 2008" xfId="8271"/>
    <cellStyle name="s_PurpleHeader_CFIS Net NZIFRS Dataload Sep 06_Consolidation Schedule December 2008 no ARC Impairment-FINAL" xfId="8272"/>
    <cellStyle name="s_PurpleHeader_CFIS Net NZIFRS Dataload Sep 06_Copy of Attrition Rate FTE's Aug 2008" xfId="8273"/>
    <cellStyle name="s_PurpleHeader_CFIS Net NZIFRS Dataload Sep 06_Copy of Attrition Rate FTE's Aug 2008_Book2" xfId="8274"/>
    <cellStyle name="s_PurpleHeader_CFIS Net NZIFRS Dataload Sep 06_Copy of Attrition Rate FTE's Aug 2008_Retail Scorecard September 2008a" xfId="8275"/>
    <cellStyle name="s_PurpleHeader_CFIS Net NZIFRS Dataload Sep 06_Copy of Attrition Rate FTE's Aug 2008_Retail Scorecard September 2008a 2" xfId="8276"/>
    <cellStyle name="s_PurpleHeader_CFIS Net NZIFRS Dataload Sep 06_Copy of Attrition Rate FTE's Aug 2008_Retail Scorecard September 2008a 3" xfId="8277"/>
    <cellStyle name="s_PurpleHeader_CFIS Net NZIFRS Dataload Sep 06_Copy of Attrition Rate FTE's Aug 2008_Retail Scorecard September 2008a_Sheet2" xfId="8278"/>
    <cellStyle name="s_PurpleHeader_CFIS Net NZIFRS Dataload Sep 06_Copy of Attrition Rate FTE's Aug 2008_Retail Scorecard September 2008b" xfId="8279"/>
    <cellStyle name="s_PurpleHeader_CFIS Net NZIFRS Dataload Sep 06_Copy of Attrition Rate FTE's Aug 2008_Retail Scorecard September 2008b 2" xfId="8280"/>
    <cellStyle name="s_PurpleHeader_CFIS Net NZIFRS Dataload Sep 06_Copy of Attrition Rate FTE's Aug 2008_Retail Scorecard September 2008b 3" xfId="8281"/>
    <cellStyle name="s_PurpleHeader_CFIS Net NZIFRS Dataload Sep 06_Copy of Attrition Rate FTE's Aug 2008_Retail Scorecard September 2008b_Sheet2" xfId="8282"/>
    <cellStyle name="s_PurpleHeader_CFIS Net NZIFRS Dataload Sep 06_Generation and NER Stats" xfId="8283"/>
    <cellStyle name="s_PurpleHeader_CFIS Net NZIFRS Dataload Sep 06_Group Consolidated Scorecard Dec08 - KM" xfId="8284"/>
    <cellStyle name="s_PurpleHeader_CFIS Net NZIFRS Dataload Sep 06_Group TB CONGL029" xfId="8285"/>
    <cellStyle name="s_PurpleHeader_CFIS Net NZIFRS Dataload Sep 06_HS&amp;W 2008-23-09" xfId="8286"/>
    <cellStyle name="s_PurpleHeader_CFIS Net NZIFRS Dataload Sep 06_HS&amp;W 2008-23-09_Book2" xfId="8287"/>
    <cellStyle name="s_PurpleHeader_CFIS Net NZIFRS Dataload Sep 06_HS&amp;W 2008-23-09_Retail Scorecard September 2008a" xfId="8288"/>
    <cellStyle name="s_PurpleHeader_CFIS Net NZIFRS Dataload Sep 06_HS&amp;W 2008-23-09_Retail Scorecard September 2008a 2" xfId="8289"/>
    <cellStyle name="s_PurpleHeader_CFIS Net NZIFRS Dataload Sep 06_HS&amp;W 2008-23-09_Retail Scorecard September 2008a 3" xfId="8290"/>
    <cellStyle name="s_PurpleHeader_CFIS Net NZIFRS Dataload Sep 06_HS&amp;W 2008-23-09_Retail Scorecard September 2008a_Sheet2" xfId="8291"/>
    <cellStyle name="s_PurpleHeader_CFIS Net NZIFRS Dataload Sep 06_HS&amp;W 2008-23-09_Retail Scorecard September 2008b" xfId="8292"/>
    <cellStyle name="s_PurpleHeader_CFIS Net NZIFRS Dataload Sep 06_HS&amp;W 2008-23-09_Retail Scorecard September 2008b 2" xfId="8293"/>
    <cellStyle name="s_PurpleHeader_CFIS Net NZIFRS Dataload Sep 06_HS&amp;W 2008-23-09_Retail Scorecard September 2008b 3" xfId="8294"/>
    <cellStyle name="s_PurpleHeader_CFIS Net NZIFRS Dataload Sep 06_HS&amp;W 2008-23-09_Retail Scorecard September 2008b_Sheet2" xfId="8295"/>
    <cellStyle name="s_PurpleHeader_CFIS Net NZIFRS Dataload Sep 06_June 10 Board View V1 19-07-10" xfId="8296"/>
    <cellStyle name="s_PurpleHeader_CFIS Net NZIFRS Dataload Sep 06_June 10 congl029" xfId="8297"/>
    <cellStyle name="s_PurpleHeader_CFIS Net NZIFRS Dataload Sep 06_MaPQuarterlyStats as at 31 December" xfId="8298"/>
    <cellStyle name="s_PurpleHeader_CFIS Net NZIFRS Dataload Sep 06_March 09 Board View" xfId="8299"/>
    <cellStyle name="s_PurpleHeader_CFIS Net NZIFRS Dataload Sep 06_Net Debt to Equity Ratio 31 12 08" xfId="8300"/>
    <cellStyle name="s_PurpleHeader_CFIS Net NZIFRS Dataload Sep 06_September 08 Board View" xfId="8301"/>
    <cellStyle name="s_PurpleHeader_CFIS Net NZIFRS Dataload Sep 06_September 08 Mgmt View" xfId="8302"/>
    <cellStyle name="s_PurpleHeader_CFIS Net NZIFRS Dataload Sep 06_TB Dec 2009 PowerTax mapping" xfId="8303"/>
    <cellStyle name="s_PurpleHeader_CFIS Net NZIFRS Dataload Sep 06_Template Scorecard 2008" xfId="8304"/>
    <cellStyle name="s_PurpleHeader_CFIS Net NZIFRS Dataload Sep 06_Template Scorecard 2008_Book2" xfId="8305"/>
    <cellStyle name="s_PurpleHeader_CFIS Net NZIFRS Dataload Sep 06_Template Scorecard 2008_Retail Scorecard September 2008a" xfId="8306"/>
    <cellStyle name="s_PurpleHeader_CFIS Net NZIFRS Dataload Sep 06_Template Scorecard 2008_Retail Scorecard September 2008a 2" xfId="8307"/>
    <cellStyle name="s_PurpleHeader_CFIS Net NZIFRS Dataload Sep 06_Template Scorecard 2008_Retail Scorecard September 2008a 3" xfId="8308"/>
    <cellStyle name="s_PurpleHeader_CFIS Net NZIFRS Dataload Sep 06_Template Scorecard 2008_Retail Scorecard September 2008a_Sheet2" xfId="8309"/>
    <cellStyle name="s_PurpleHeader_CFIS Net NZIFRS Dataload Sep 06_Template Scorecard 2008_Retail Scorecard September 2008b" xfId="8310"/>
    <cellStyle name="s_PurpleHeader_CFIS Net NZIFRS Dataload Sep 06_Template Scorecard 2008_Retail Scorecard September 2008b 2" xfId="8311"/>
    <cellStyle name="s_PurpleHeader_CFIS Net NZIFRS Dataload Sep 06_Template Scorecard 2008_Retail Scorecard September 2008b 3" xfId="8312"/>
    <cellStyle name="s_PurpleHeader_CFIS Net NZIFRS Dataload Sep 06_Template Scorecard 2008_Retail Scorecard September 2008b_Sheet2" xfId="8313"/>
    <cellStyle name="s_PurpleHeader_CFIS Net NZIFRS Dataload Sep 06_Template Scorecard 20081" xfId="8314"/>
    <cellStyle name="s_PurpleHeader_CFIS Net NZIFRS Dataload Sep 06_Template Scorecard 20081_Book2" xfId="8315"/>
    <cellStyle name="s_PurpleHeader_CFIS Net NZIFRS Dataload Sep 06_Template Scorecard 20081_Retail Scorecard September 2008a" xfId="8316"/>
    <cellStyle name="s_PurpleHeader_CFIS Net NZIFRS Dataload Sep 06_Template Scorecard 20081_Retail Scorecard September 2008a 2" xfId="8317"/>
    <cellStyle name="s_PurpleHeader_CFIS Net NZIFRS Dataload Sep 06_Template Scorecard 20081_Retail Scorecard September 2008a 3" xfId="8318"/>
    <cellStyle name="s_PurpleHeader_CFIS Net NZIFRS Dataload Sep 06_Template Scorecard 20081_Retail Scorecard September 2008a_Sheet2" xfId="8319"/>
    <cellStyle name="s_PurpleHeader_CFIS Net NZIFRS Dataload Sep 06_Template Scorecard 20081_Retail Scorecard September 2008b" xfId="8320"/>
    <cellStyle name="s_PurpleHeader_CFIS Net NZIFRS Dataload Sep 06_Template Scorecard 20081_Retail Scorecard September 2008b 2" xfId="8321"/>
    <cellStyle name="s_PurpleHeader_CFIS Net NZIFRS Dataload Sep 06_Template Scorecard 20081_Retail Scorecard September 2008b 3" xfId="8322"/>
    <cellStyle name="s_PurpleHeader_CFIS Net NZIFRS Dataload Sep 06_Template Scorecard 20081_Retail Scorecard September 2008b_Sheet2" xfId="8323"/>
    <cellStyle name="s_PurpleHeader_CONGL029" xfId="8324"/>
    <cellStyle name="s_PurpleHeader_Consolidation Schedule December 2008" xfId="8325"/>
    <cellStyle name="s_PurpleHeader_Consolidation Schedule December 2008 no ARC Impairment-FINAL" xfId="8326"/>
    <cellStyle name="s_PurpleHeader_Copy of Attrition Rate FTE's Aug 2008" xfId="8327"/>
    <cellStyle name="s_PurpleHeader_Copy of Attrition Rate FTE's Aug 2008_Book2" xfId="8328"/>
    <cellStyle name="s_PurpleHeader_Copy of Attrition Rate FTE's Aug 2008_Retail Scorecard September 2008a" xfId="8329"/>
    <cellStyle name="s_PurpleHeader_Copy of Attrition Rate FTE's Aug 2008_Retail Scorecard September 2008a 2" xfId="8330"/>
    <cellStyle name="s_PurpleHeader_Copy of Attrition Rate FTE's Aug 2008_Retail Scorecard September 2008a 3" xfId="8331"/>
    <cellStyle name="s_PurpleHeader_Copy of Attrition Rate FTE's Aug 2008_Retail Scorecard September 2008a_Sheet2" xfId="8332"/>
    <cellStyle name="s_PurpleHeader_Copy of Attrition Rate FTE's Aug 2008_Retail Scorecard September 2008b" xfId="8333"/>
    <cellStyle name="s_PurpleHeader_Copy of Attrition Rate FTE's Aug 2008_Retail Scorecard September 2008b 2" xfId="8334"/>
    <cellStyle name="s_PurpleHeader_Copy of Attrition Rate FTE's Aug 2008_Retail Scorecard September 2008b 3" xfId="8335"/>
    <cellStyle name="s_PurpleHeader_Copy of Attrition Rate FTE's Aug 2008_Retail Scorecard September 2008b_Sheet2" xfId="8336"/>
    <cellStyle name="s_PurpleHeader_DataLoad_206" xfId="8337"/>
    <cellStyle name="s_PurpleHeader_Generation and NER Stats" xfId="8338"/>
    <cellStyle name="s_PurpleHeader_Group Consolidated Scorecard Dec08 - KM" xfId="8339"/>
    <cellStyle name="s_PurpleHeader_Group TB CONGL029" xfId="8340"/>
    <cellStyle name="s_PurpleHeader_HS&amp;W 2008-23-09" xfId="8341"/>
    <cellStyle name="s_PurpleHeader_HS&amp;W 2008-23-09_Book2" xfId="8342"/>
    <cellStyle name="s_PurpleHeader_HS&amp;W 2008-23-09_Retail Scorecard September 2008a" xfId="8343"/>
    <cellStyle name="s_PurpleHeader_HS&amp;W 2008-23-09_Retail Scorecard September 2008a 2" xfId="8344"/>
    <cellStyle name="s_PurpleHeader_HS&amp;W 2008-23-09_Retail Scorecard September 2008a 3" xfId="8345"/>
    <cellStyle name="s_PurpleHeader_HS&amp;W 2008-23-09_Retail Scorecard September 2008a_Sheet2" xfId="8346"/>
    <cellStyle name="s_PurpleHeader_HS&amp;W 2008-23-09_Retail Scorecard September 2008b" xfId="8347"/>
    <cellStyle name="s_PurpleHeader_HS&amp;W 2008-23-09_Retail Scorecard September 2008b 2" xfId="8348"/>
    <cellStyle name="s_PurpleHeader_HS&amp;W 2008-23-09_Retail Scorecard September 2008b 3" xfId="8349"/>
    <cellStyle name="s_PurpleHeader_HS&amp;W 2008-23-09_Retail Scorecard September 2008b_Sheet2" xfId="8350"/>
    <cellStyle name="s_PurpleHeader_June 10 Board View V1 19-07-10" xfId="8351"/>
    <cellStyle name="s_PurpleHeader_June 10 congl029" xfId="8352"/>
    <cellStyle name="s_PurpleHeader_MaPQuarterlyStats as at 31 December" xfId="8353"/>
    <cellStyle name="s_PurpleHeader_March 09 Board View" xfId="8354"/>
    <cellStyle name="s_PurpleHeader_Net Debt to Equity Ratio 31 12 08" xfId="8355"/>
    <cellStyle name="s_PurpleHeader_September 08 Board View" xfId="8356"/>
    <cellStyle name="s_PurpleHeader_September 08 Mgmt View" xfId="8357"/>
    <cellStyle name="s_PurpleHeader_TB Dec 2009 PowerTax mapping" xfId="8358"/>
    <cellStyle name="s_PurpleHeader_Template Scorecard 2008" xfId="8359"/>
    <cellStyle name="s_PurpleHeader_Template Scorecard 2008_Book2" xfId="8360"/>
    <cellStyle name="s_PurpleHeader_Template Scorecard 2008_Retail Scorecard September 2008a" xfId="8361"/>
    <cellStyle name="s_PurpleHeader_Template Scorecard 2008_Retail Scorecard September 2008a 2" xfId="8362"/>
    <cellStyle name="s_PurpleHeader_Template Scorecard 2008_Retail Scorecard September 2008a 3" xfId="8363"/>
    <cellStyle name="s_PurpleHeader_Template Scorecard 2008_Retail Scorecard September 2008a_Sheet2" xfId="8364"/>
    <cellStyle name="s_PurpleHeader_Template Scorecard 2008_Retail Scorecard September 2008b" xfId="8365"/>
    <cellStyle name="s_PurpleHeader_Template Scorecard 2008_Retail Scorecard September 2008b 2" xfId="8366"/>
    <cellStyle name="s_PurpleHeader_Template Scorecard 2008_Retail Scorecard September 2008b 3" xfId="8367"/>
    <cellStyle name="s_PurpleHeader_Template Scorecard 2008_Retail Scorecard September 2008b_Sheet2" xfId="8368"/>
    <cellStyle name="s_PurpleHeader_Template Scorecard 20081" xfId="8369"/>
    <cellStyle name="s_PurpleHeader_Template Scorecard 20081_Book2" xfId="8370"/>
    <cellStyle name="s_PurpleHeader_Template Scorecard 20081_Retail Scorecard September 2008a" xfId="8371"/>
    <cellStyle name="s_PurpleHeader_Template Scorecard 20081_Retail Scorecard September 2008a 2" xfId="8372"/>
    <cellStyle name="s_PurpleHeader_Template Scorecard 20081_Retail Scorecard September 2008a 3" xfId="8373"/>
    <cellStyle name="s_PurpleHeader_Template Scorecard 20081_Retail Scorecard September 2008a_Sheet2" xfId="8374"/>
    <cellStyle name="s_PurpleHeader_Template Scorecard 20081_Retail Scorecard September 2008b" xfId="8375"/>
    <cellStyle name="s_PurpleHeader_Template Scorecard 20081_Retail Scorecard September 2008b 2" xfId="8376"/>
    <cellStyle name="s_PurpleHeader_Template Scorecard 20081_Retail Scorecard September 2008b 3" xfId="8377"/>
    <cellStyle name="s_PurpleHeader_Template Scorecard 20081_Retail Scorecard September 2008b_Sheet2" xfId="8378"/>
    <cellStyle name="s_TotalBackground" xfId="8379"/>
    <cellStyle name="s_TotalBackground_2010 MEL Parent Tax Bal Sheet" xfId="8380"/>
    <cellStyle name="s_TotalBackground_Attrition Rate Scorecard - October 2008" xfId="8381"/>
    <cellStyle name="s_TotalBackground_Attrition Rate Scorecard - October 2008 2" xfId="8382"/>
    <cellStyle name="s_TotalBackground_Attrition Rate Scorecard - October 2008 2 2" xfId="51493"/>
    <cellStyle name="s_TotalBackground_Attrition Rate Scorecard - October 2008 2 3" xfId="48354"/>
    <cellStyle name="s_TotalBackground_Attrition Rate Scorecard - October 2008 3" xfId="8383"/>
    <cellStyle name="s_TotalBackground_Attrition Rate Scorecard - October 2008 3 2" xfId="51494"/>
    <cellStyle name="s_TotalBackground_Attrition Rate Scorecard - October 2008 3 3" xfId="48355"/>
    <cellStyle name="s_TotalBackground_Attrition Rate Scorecard - October 2008 4" xfId="51492"/>
    <cellStyle name="s_TotalBackground_Attrition Rate Scorecard - October 2008 5" xfId="48353"/>
    <cellStyle name="s_TotalBackground_Attrition Rate Scorecard - September 2008" xfId="8384"/>
    <cellStyle name="s_TotalBackground_Attrition Rate Scorecard - September 2008 2" xfId="8385"/>
    <cellStyle name="s_TotalBackground_Attrition Rate Scorecard - September 2008 2 2" xfId="51496"/>
    <cellStyle name="s_TotalBackground_Attrition Rate Scorecard - September 2008 2 3" xfId="48357"/>
    <cellStyle name="s_TotalBackground_Attrition Rate Scorecard - September 2008 3" xfId="8386"/>
    <cellStyle name="s_TotalBackground_Attrition Rate Scorecard - September 2008 3 2" xfId="51497"/>
    <cellStyle name="s_TotalBackground_Attrition Rate Scorecard - September 2008 3 3" xfId="48358"/>
    <cellStyle name="s_TotalBackground_Attrition Rate Scorecard - September 2008 4" xfId="51495"/>
    <cellStyle name="s_TotalBackground_Attrition Rate Scorecard - September 2008 5" xfId="48356"/>
    <cellStyle name="s_TotalBackground_B3-December 08 Board View (Half Yr Adj)" xfId="8387"/>
    <cellStyle name="s_TotalBackground_CONGL029" xfId="8388"/>
    <cellStyle name="s_TotalBackground_CONGL029 2" xfId="8389"/>
    <cellStyle name="s_TotalBackground_CONGL029 2 2" xfId="51499"/>
    <cellStyle name="s_TotalBackground_CONGL029 2 3" xfId="48360"/>
    <cellStyle name="s_TotalBackground_CONGL029 3" xfId="8390"/>
    <cellStyle name="s_TotalBackground_CONGL029 3 2" xfId="51500"/>
    <cellStyle name="s_TotalBackground_CONGL029 3 3" xfId="48361"/>
    <cellStyle name="s_TotalBackground_CONGL029 4" xfId="51498"/>
    <cellStyle name="s_TotalBackground_CONGL029 5" xfId="48359"/>
    <cellStyle name="s_TotalBackground_Consolidation Schedule December 2008" xfId="8391"/>
    <cellStyle name="s_TotalBackground_Consolidation Schedule December 2008 2" xfId="51501"/>
    <cellStyle name="s_TotalBackground_Consolidation Schedule December 2008 3" xfId="48362"/>
    <cellStyle name="s_TotalBackground_Consolidation Schedule December 2008 no ARC Impairment-FINAL" xfId="8392"/>
    <cellStyle name="s_TotalBackground_Consolidation Schedule December 2008 no ARC Impairment-FINAL 2" xfId="8393"/>
    <cellStyle name="s_TotalBackground_Consolidation Schedule December 2008 no ARC Impairment-FINAL 2 2" xfId="51503"/>
    <cellStyle name="s_TotalBackground_Consolidation Schedule December 2008 no ARC Impairment-FINAL 2 3" xfId="48364"/>
    <cellStyle name="s_TotalBackground_Consolidation Schedule December 2008 no ARC Impairment-FINAL 3" xfId="8394"/>
    <cellStyle name="s_TotalBackground_Consolidation Schedule December 2008 no ARC Impairment-FINAL 3 2" xfId="51504"/>
    <cellStyle name="s_TotalBackground_Consolidation Schedule December 2008 no ARC Impairment-FINAL 3 3" xfId="48365"/>
    <cellStyle name="s_TotalBackground_Consolidation Schedule December 2008 no ARC Impairment-FINAL 4" xfId="51502"/>
    <cellStyle name="s_TotalBackground_Consolidation Schedule December 2008 no ARC Impairment-FINAL 5" xfId="48363"/>
    <cellStyle name="s_TotalBackground_Copy of Attrition Rate FTE's Aug 2008" xfId="8395"/>
    <cellStyle name="s_TotalBackground_Copy of Attrition Rate FTE's Aug 2008 2" xfId="8396"/>
    <cellStyle name="s_TotalBackground_Copy of Attrition Rate FTE's Aug 2008 2 2" xfId="51506"/>
    <cellStyle name="s_TotalBackground_Copy of Attrition Rate FTE's Aug 2008 2 3" xfId="48367"/>
    <cellStyle name="s_TotalBackground_Copy of Attrition Rate FTE's Aug 2008 3" xfId="8397"/>
    <cellStyle name="s_TotalBackground_Copy of Attrition Rate FTE's Aug 2008 3 2" xfId="51507"/>
    <cellStyle name="s_TotalBackground_Copy of Attrition Rate FTE's Aug 2008 3 3" xfId="48368"/>
    <cellStyle name="s_TotalBackground_Copy of Attrition Rate FTE's Aug 2008 4" xfId="51505"/>
    <cellStyle name="s_TotalBackground_Copy of Attrition Rate FTE's Aug 2008 5" xfId="48366"/>
    <cellStyle name="s_TotalBackground_Generation and NER Stats" xfId="8398"/>
    <cellStyle name="s_TotalBackground_Group Consolidated Scorecard Dec08 - KM" xfId="8399"/>
    <cellStyle name="s_TotalBackground_Group TB CONGL029" xfId="8400"/>
    <cellStyle name="s_TotalBackground_HS&amp;W 2008-23-09" xfId="8401"/>
    <cellStyle name="s_TotalBackground_HS&amp;W 2008-23-09 2" xfId="8402"/>
    <cellStyle name="s_TotalBackground_HS&amp;W 2008-23-09 2 2" xfId="51509"/>
    <cellStyle name="s_TotalBackground_HS&amp;W 2008-23-09 2 3" xfId="48370"/>
    <cellStyle name="s_TotalBackground_HS&amp;W 2008-23-09 3" xfId="8403"/>
    <cellStyle name="s_TotalBackground_HS&amp;W 2008-23-09 3 2" xfId="51510"/>
    <cellStyle name="s_TotalBackground_HS&amp;W 2008-23-09 3 3" xfId="48371"/>
    <cellStyle name="s_TotalBackground_HS&amp;W 2008-23-09 4" xfId="51508"/>
    <cellStyle name="s_TotalBackground_HS&amp;W 2008-23-09 5" xfId="48369"/>
    <cellStyle name="s_TotalBackground_June 10 Board View V1 19-07-10" xfId="8404"/>
    <cellStyle name="s_TotalBackground_June 10 congl029" xfId="8405"/>
    <cellStyle name="s_TotalBackground_MaPQuarterlyStats as at 31 December" xfId="8406"/>
    <cellStyle name="s_TotalBackground_MaPQuarterlyStats as at 31 December 2" xfId="51511"/>
    <cellStyle name="s_TotalBackground_MaPQuarterlyStats as at 31 December 3" xfId="48372"/>
    <cellStyle name="s_TotalBackground_March 09 Board View" xfId="8407"/>
    <cellStyle name="s_TotalBackground_Net Debt to Equity Ratio 31 12 08" xfId="8408"/>
    <cellStyle name="s_TotalBackground_September 08 Board View" xfId="8409"/>
    <cellStyle name="s_TotalBackground_September 08 Mgmt View" xfId="8410"/>
    <cellStyle name="s_TotalBackground_TB Dec 2009 PowerTax mapping" xfId="8411"/>
    <cellStyle name="s_TotalBackground_Template Scorecard 2008" xfId="8412"/>
    <cellStyle name="s_TotalBackground_Template Scorecard 2008 2" xfId="8413"/>
    <cellStyle name="s_TotalBackground_Template Scorecard 2008 2 2" xfId="51513"/>
    <cellStyle name="s_TotalBackground_Template Scorecard 2008 2 3" xfId="48374"/>
    <cellStyle name="s_TotalBackground_Template Scorecard 2008 3" xfId="8414"/>
    <cellStyle name="s_TotalBackground_Template Scorecard 2008 3 2" xfId="51514"/>
    <cellStyle name="s_TotalBackground_Template Scorecard 2008 3 3" xfId="48375"/>
    <cellStyle name="s_TotalBackground_Template Scorecard 2008 4" xfId="51512"/>
    <cellStyle name="s_TotalBackground_Template Scorecard 2008 5" xfId="48373"/>
    <cellStyle name="s_TotalBackground_Template Scorecard 20081" xfId="8415"/>
    <cellStyle name="s_TotalBackground_Template Scorecard 20081 2" xfId="8416"/>
    <cellStyle name="s_TotalBackground_Template Scorecard 20081 2 2" xfId="51516"/>
    <cellStyle name="s_TotalBackground_Template Scorecard 20081 2 3" xfId="48377"/>
    <cellStyle name="s_TotalBackground_Template Scorecard 20081 3" xfId="8417"/>
    <cellStyle name="s_TotalBackground_Template Scorecard 20081 3 2" xfId="51517"/>
    <cellStyle name="s_TotalBackground_Template Scorecard 20081 3 3" xfId="48378"/>
    <cellStyle name="s_TotalBackground_Template Scorecard 20081 4" xfId="51515"/>
    <cellStyle name="s_TotalBackground_Template Scorecard 20081 5" xfId="48376"/>
    <cellStyle name="Satisfaisant" xfId="1002"/>
    <cellStyle name="Schlecht" xfId="1003"/>
    <cellStyle name="Sortie" xfId="1004"/>
    <cellStyle name="Standard 2" xfId="1005"/>
    <cellStyle name="Standard 2 2" xfId="8700"/>
    <cellStyle name="Standard 2 2 2" xfId="51864"/>
    <cellStyle name="Standard 2 2 3" xfId="48772"/>
    <cellStyle name="Standard 2 3" xfId="51863"/>
    <cellStyle name="Standard 2 4" xfId="48771"/>
    <cellStyle name="Standard_0 - Inhalt, Erläuterungen, Einheiten" xfId="1006"/>
    <cellStyle name="Style 1" xfId="4772"/>
    <cellStyle name="Style 1 2" xfId="8418"/>
    <cellStyle name="Style 1 2 2" xfId="51518"/>
    <cellStyle name="Style 1 2 3" xfId="48379"/>
    <cellStyle name="Style 1 3" xfId="4816"/>
    <cellStyle name="Style 1 3 2" xfId="46522"/>
    <cellStyle name="Style 1 3 2 2" xfId="55928"/>
    <cellStyle name="Style 1 3 2 3" xfId="50594"/>
    <cellStyle name="Style 1 3 3" xfId="28658"/>
    <cellStyle name="Style 1 3 3 2" xfId="53477"/>
    <cellStyle name="Style 1 3 4" xfId="46619"/>
    <cellStyle name="Style 103" xfId="124"/>
    <cellStyle name="Style 103 10" xfId="1008"/>
    <cellStyle name="Style 103 10 2" xfId="51865"/>
    <cellStyle name="Style 103 10 3" xfId="48773"/>
    <cellStyle name="Style 103 11" xfId="1009"/>
    <cellStyle name="Style 103 11 2" xfId="51866"/>
    <cellStyle name="Style 103 11 3" xfId="48774"/>
    <cellStyle name="Style 103 12" xfId="1010"/>
    <cellStyle name="Style 103 12 2" xfId="51867"/>
    <cellStyle name="Style 103 12 3" xfId="48775"/>
    <cellStyle name="Style 103 13" xfId="1007"/>
    <cellStyle name="Style 103 13 2" xfId="51523"/>
    <cellStyle name="Style 103 14" xfId="48386"/>
    <cellStyle name="Style 103 2" xfId="125"/>
    <cellStyle name="Style 103 2 2" xfId="1011"/>
    <cellStyle name="Style 103 2 2 2" xfId="1012"/>
    <cellStyle name="Style 103 2 2 2 2" xfId="1013"/>
    <cellStyle name="Style 103 2 2 3" xfId="48777"/>
    <cellStyle name="Style 103 2 3" xfId="1014"/>
    <cellStyle name="Style 103 2 3 2" xfId="1015"/>
    <cellStyle name="Style 103 2 4" xfId="48776"/>
    <cellStyle name="Style 103 3" xfId="1016"/>
    <cellStyle name="Style 103 3 2" xfId="1017"/>
    <cellStyle name="Style 103 3 2 2" xfId="1018"/>
    <cellStyle name="Style 103 3 2 2 2" xfId="1019"/>
    <cellStyle name="Style 103 3 2 2 3" xfId="48780"/>
    <cellStyle name="Style 103 3 2 3" xfId="8701"/>
    <cellStyle name="Style 103 3 2 3 2" xfId="51870"/>
    <cellStyle name="Style 103 3 2 3 3" xfId="48781"/>
    <cellStyle name="Style 103 3 2 4" xfId="51869"/>
    <cellStyle name="Style 103 3 2 5" xfId="48779"/>
    <cellStyle name="Style 103 3 3" xfId="1020"/>
    <cellStyle name="Style 103 3 3 2" xfId="1021"/>
    <cellStyle name="Style 103 3 3 2 2" xfId="1022"/>
    <cellStyle name="Style 103 3 3 2 2 2" xfId="51873"/>
    <cellStyle name="Style 103 3 3 2 2 3" xfId="48784"/>
    <cellStyle name="Style 103 3 3 2 3" xfId="51872"/>
    <cellStyle name="Style 103 3 3 2 4" xfId="48783"/>
    <cellStyle name="Style 103 3 3 3" xfId="1023"/>
    <cellStyle name="Style 103 3 3 3 2" xfId="1024"/>
    <cellStyle name="Style 103 3 3 3 2 2" xfId="51875"/>
    <cellStyle name="Style 103 3 3 3 2 3" xfId="48786"/>
    <cellStyle name="Style 103 3 3 3 3" xfId="1025"/>
    <cellStyle name="Style 103 3 3 3 3 2" xfId="51876"/>
    <cellStyle name="Style 103 3 3 3 3 3" xfId="48787"/>
    <cellStyle name="Style 103 3 3 3 4" xfId="51874"/>
    <cellStyle name="Style 103 3 3 3 5" xfId="48785"/>
    <cellStyle name="Style 103 3 3 4" xfId="1026"/>
    <cellStyle name="Style 103 3 3 4 2" xfId="1027"/>
    <cellStyle name="Style 103 3 3 4 2 2" xfId="51878"/>
    <cellStyle name="Style 103 3 3 4 2 3" xfId="48789"/>
    <cellStyle name="Style 103 3 3 4 3" xfId="51877"/>
    <cellStyle name="Style 103 3 3 4 4" xfId="48788"/>
    <cellStyle name="Style 103 3 3 5" xfId="8702"/>
    <cellStyle name="Style 103 3 3 5 2" xfId="51879"/>
    <cellStyle name="Style 103 3 3 5 3" xfId="48790"/>
    <cellStyle name="Style 103 3 3 6" xfId="51871"/>
    <cellStyle name="Style 103 3 3 7" xfId="48782"/>
    <cellStyle name="Style 103 3 4" xfId="1028"/>
    <cellStyle name="Style 103 3 4 2" xfId="1029"/>
    <cellStyle name="Style 103 3 4 3" xfId="1030"/>
    <cellStyle name="Style 103 3 4 4" xfId="48791"/>
    <cellStyle name="Style 103 3 5" xfId="8703"/>
    <cellStyle name="Style 103 3 5 2" xfId="51880"/>
    <cellStyle name="Style 103 3 5 3" xfId="48792"/>
    <cellStyle name="Style 103 3 6" xfId="51868"/>
    <cellStyle name="Style 103 3 7" xfId="55107"/>
    <cellStyle name="Style 103 3 7 2" xfId="55891"/>
    <cellStyle name="Style 103 3 8" xfId="48778"/>
    <cellStyle name="Style 103 4" xfId="1031"/>
    <cellStyle name="Style 103 4 2" xfId="1032"/>
    <cellStyle name="Style 103 4 2 2" xfId="1033"/>
    <cellStyle name="Style 103 4 2 2 2" xfId="1034"/>
    <cellStyle name="Style 103 4 2 2 2 2" xfId="51884"/>
    <cellStyle name="Style 103 4 2 2 2 3" xfId="48796"/>
    <cellStyle name="Style 103 4 2 2 3" xfId="51883"/>
    <cellStyle name="Style 103 4 2 2 4" xfId="48795"/>
    <cellStyle name="Style 103 4 2 3" xfId="1035"/>
    <cellStyle name="Style 103 4 2 3 2" xfId="1036"/>
    <cellStyle name="Style 103 4 2 3 2 2" xfId="51886"/>
    <cellStyle name="Style 103 4 2 3 2 3" xfId="48798"/>
    <cellStyle name="Style 103 4 2 3 3" xfId="1037"/>
    <cellStyle name="Style 103 4 2 3 3 2" xfId="51887"/>
    <cellStyle name="Style 103 4 2 3 3 3" xfId="48799"/>
    <cellStyle name="Style 103 4 2 3 4" xfId="51885"/>
    <cellStyle name="Style 103 4 2 3 5" xfId="48797"/>
    <cellStyle name="Style 103 4 2 4" xfId="1038"/>
    <cellStyle name="Style 103 4 2 4 2" xfId="1039"/>
    <cellStyle name="Style 103 4 2 4 2 2" xfId="51889"/>
    <cellStyle name="Style 103 4 2 4 2 3" xfId="48801"/>
    <cellStyle name="Style 103 4 2 4 3" xfId="51888"/>
    <cellStyle name="Style 103 4 2 4 4" xfId="48800"/>
    <cellStyle name="Style 103 4 2 5" xfId="8704"/>
    <cellStyle name="Style 103 4 2 5 2" xfId="51890"/>
    <cellStyle name="Style 103 4 2 5 3" xfId="48802"/>
    <cellStyle name="Style 103 4 2 6" xfId="51882"/>
    <cellStyle name="Style 103 4 2 7" xfId="48794"/>
    <cellStyle name="Style 103 4 3" xfId="1040"/>
    <cellStyle name="Style 103 4 3 2" xfId="1041"/>
    <cellStyle name="Style 103 4 3 2 2" xfId="1042"/>
    <cellStyle name="Style 103 4 3 2 3" xfId="48804"/>
    <cellStyle name="Style 103 4 3 3" xfId="51891"/>
    <cellStyle name="Style 103 4 3 4" xfId="48803"/>
    <cellStyle name="Style 103 4 4" xfId="1043"/>
    <cellStyle name="Style 103 4 4 2" xfId="1044"/>
    <cellStyle name="Style 103 4 4 3" xfId="48805"/>
    <cellStyle name="Style 103 4 5" xfId="8705"/>
    <cellStyle name="Style 103 4 5 2" xfId="51892"/>
    <cellStyle name="Style 103 4 5 3" xfId="48806"/>
    <cellStyle name="Style 103 4 6" xfId="51881"/>
    <cellStyle name="Style 103 4 7" xfId="55106"/>
    <cellStyle name="Style 103 4 7 2" xfId="55890"/>
    <cellStyle name="Style 103 4 8" xfId="48793"/>
    <cellStyle name="Style 103 5" xfId="1045"/>
    <cellStyle name="Style 103 5 2" xfId="1046"/>
    <cellStyle name="Style 103 5 2 2" xfId="1047"/>
    <cellStyle name="Style 103 5 2 2 2" xfId="1048"/>
    <cellStyle name="Style 103 5 2 2 2 2" xfId="51896"/>
    <cellStyle name="Style 103 5 2 2 2 3" xfId="48810"/>
    <cellStyle name="Style 103 5 2 2 3" xfId="51895"/>
    <cellStyle name="Style 103 5 2 2 4" xfId="48809"/>
    <cellStyle name="Style 103 5 2 3" xfId="1049"/>
    <cellStyle name="Style 103 5 2 3 2" xfId="1050"/>
    <cellStyle name="Style 103 5 2 3 2 2" xfId="51898"/>
    <cellStyle name="Style 103 5 2 3 2 3" xfId="48812"/>
    <cellStyle name="Style 103 5 2 3 3" xfId="1051"/>
    <cellStyle name="Style 103 5 2 3 3 2" xfId="51899"/>
    <cellStyle name="Style 103 5 2 3 3 3" xfId="48813"/>
    <cellStyle name="Style 103 5 2 3 4" xfId="51897"/>
    <cellStyle name="Style 103 5 2 3 5" xfId="48811"/>
    <cellStyle name="Style 103 5 2 4" xfId="1052"/>
    <cellStyle name="Style 103 5 2 4 2" xfId="1053"/>
    <cellStyle name="Style 103 5 2 4 3" xfId="48814"/>
    <cellStyle name="Style 103 5 2 5" xfId="8706"/>
    <cellStyle name="Style 103 5 2 5 2" xfId="51900"/>
    <cellStyle name="Style 103 5 2 5 3" xfId="48815"/>
    <cellStyle name="Style 103 5 2 6" xfId="51894"/>
    <cellStyle name="Style 103 5 2 7" xfId="48808"/>
    <cellStyle name="Style 103 5 3" xfId="1054"/>
    <cellStyle name="Style 103 5 3 2" xfId="1055"/>
    <cellStyle name="Style 103 5 3 2 2" xfId="51902"/>
    <cellStyle name="Style 103 5 3 2 3" xfId="48817"/>
    <cellStyle name="Style 103 5 3 3" xfId="51901"/>
    <cellStyle name="Style 103 5 3 4" xfId="48816"/>
    <cellStyle name="Style 103 5 4" xfId="1056"/>
    <cellStyle name="Style 103 5 4 2" xfId="51903"/>
    <cellStyle name="Style 103 5 4 3" xfId="48818"/>
    <cellStyle name="Style 103 5 5" xfId="8707"/>
    <cellStyle name="Style 103 5 5 2" xfId="51904"/>
    <cellStyle name="Style 103 5 5 3" xfId="48819"/>
    <cellStyle name="Style 103 5 6" xfId="51893"/>
    <cellStyle name="Style 103 5 7" xfId="48807"/>
    <cellStyle name="Style 103 6" xfId="1057"/>
    <cellStyle name="Style 103 6 2" xfId="1058"/>
    <cellStyle name="Style 103 6 2 2" xfId="8708"/>
    <cellStyle name="Style 103 6 2 2 2" xfId="51907"/>
    <cellStyle name="Style 103 6 2 2 3" xfId="48822"/>
    <cellStyle name="Style 103 6 2 3" xfId="51906"/>
    <cellStyle name="Style 103 6 2 4" xfId="48821"/>
    <cellStyle name="Style 103 6 3" xfId="1059"/>
    <cellStyle name="Style 103 6 3 2" xfId="1060"/>
    <cellStyle name="Style 103 6 3 2 2" xfId="51909"/>
    <cellStyle name="Style 103 6 3 2 3" xfId="48824"/>
    <cellStyle name="Style 103 6 3 3" xfId="1061"/>
    <cellStyle name="Style 103 6 3 3 2" xfId="51910"/>
    <cellStyle name="Style 103 6 3 3 3" xfId="48825"/>
    <cellStyle name="Style 103 6 3 4" xfId="51908"/>
    <cellStyle name="Style 103 6 3 5" xfId="48823"/>
    <cellStyle name="Style 103 6 4" xfId="1062"/>
    <cellStyle name="Style 103 6 4 2" xfId="1063"/>
    <cellStyle name="Style 103 6 4 2 2" xfId="51912"/>
    <cellStyle name="Style 103 6 4 2 3" xfId="48827"/>
    <cellStyle name="Style 103 6 4 3" xfId="51911"/>
    <cellStyle name="Style 103 6 4 4" xfId="48826"/>
    <cellStyle name="Style 103 6 5" xfId="1064"/>
    <cellStyle name="Style 103 6 5 2" xfId="51913"/>
    <cellStyle name="Style 103 6 5 3" xfId="48828"/>
    <cellStyle name="Style 103 6 6" xfId="51905"/>
    <cellStyle name="Style 103 6 7" xfId="48820"/>
    <cellStyle name="Style 103 7" xfId="1065"/>
    <cellStyle name="Style 103 7 2" xfId="1066"/>
    <cellStyle name="Style 103 7 2 2" xfId="51914"/>
    <cellStyle name="Style 103 7 2 3" xfId="48830"/>
    <cellStyle name="Style 103 7 3" xfId="1067"/>
    <cellStyle name="Style 103 7 3 2" xfId="51915"/>
    <cellStyle name="Style 103 7 3 3" xfId="48831"/>
    <cellStyle name="Style 103 7 4" xfId="1068"/>
    <cellStyle name="Style 103 7 5" xfId="48829"/>
    <cellStyle name="Style 103 8" xfId="1069"/>
    <cellStyle name="Style 103 8 2" xfId="1070"/>
    <cellStyle name="Style 103 8 3" xfId="1071"/>
    <cellStyle name="Style 103 8 4" xfId="48832"/>
    <cellStyle name="Style 103 9" xfId="1072"/>
    <cellStyle name="Style 103 9 2" xfId="51916"/>
    <cellStyle name="Style 103 9 3" xfId="48833"/>
    <cellStyle name="Style 103_ADDON" xfId="1073"/>
    <cellStyle name="Style 104" xfId="126"/>
    <cellStyle name="Style 104 10" xfId="1075"/>
    <cellStyle name="Style 104 10 2" xfId="51917"/>
    <cellStyle name="Style 104 10 3" xfId="48834"/>
    <cellStyle name="Style 104 11" xfId="1076"/>
    <cellStyle name="Style 104 11 2" xfId="51918"/>
    <cellStyle name="Style 104 11 3" xfId="48835"/>
    <cellStyle name="Style 104 12" xfId="1077"/>
    <cellStyle name="Style 104 12 2" xfId="51919"/>
    <cellStyle name="Style 104 12 3" xfId="48836"/>
    <cellStyle name="Style 104 13" xfId="1074"/>
    <cellStyle name="Style 104 13 2" xfId="51524"/>
    <cellStyle name="Style 104 14" xfId="48387"/>
    <cellStyle name="Style 104 2" xfId="127"/>
    <cellStyle name="Style 104 2 2" xfId="1078"/>
    <cellStyle name="Style 104 2 2 2" xfId="1079"/>
    <cellStyle name="Style 104 2 2 2 2" xfId="1080"/>
    <cellStyle name="Style 104 2 2 3" xfId="48838"/>
    <cellStyle name="Style 104 2 3" xfId="1081"/>
    <cellStyle name="Style 104 2 3 2" xfId="1082"/>
    <cellStyle name="Style 104 2 4" xfId="48837"/>
    <cellStyle name="Style 104 3" xfId="1083"/>
    <cellStyle name="Style 104 3 2" xfId="1084"/>
    <cellStyle name="Style 104 3 2 2" xfId="1085"/>
    <cellStyle name="Style 104 3 2 2 2" xfId="1086"/>
    <cellStyle name="Style 104 3 2 2 3" xfId="48841"/>
    <cellStyle name="Style 104 3 2 3" xfId="8709"/>
    <cellStyle name="Style 104 3 2 3 2" xfId="51922"/>
    <cellStyle name="Style 104 3 2 3 3" xfId="48842"/>
    <cellStyle name="Style 104 3 2 4" xfId="51921"/>
    <cellStyle name="Style 104 3 2 5" xfId="48840"/>
    <cellStyle name="Style 104 3 3" xfId="1087"/>
    <cellStyle name="Style 104 3 3 2" xfId="1088"/>
    <cellStyle name="Style 104 3 3 2 2" xfId="1089"/>
    <cellStyle name="Style 104 3 3 2 2 2" xfId="51925"/>
    <cellStyle name="Style 104 3 3 2 2 3" xfId="48845"/>
    <cellStyle name="Style 104 3 3 2 3" xfId="51924"/>
    <cellStyle name="Style 104 3 3 2 4" xfId="48844"/>
    <cellStyle name="Style 104 3 3 3" xfId="1090"/>
    <cellStyle name="Style 104 3 3 3 2" xfId="1091"/>
    <cellStyle name="Style 104 3 3 3 2 2" xfId="51927"/>
    <cellStyle name="Style 104 3 3 3 2 3" xfId="48847"/>
    <cellStyle name="Style 104 3 3 3 3" xfId="1092"/>
    <cellStyle name="Style 104 3 3 3 3 2" xfId="51928"/>
    <cellStyle name="Style 104 3 3 3 3 3" xfId="48848"/>
    <cellStyle name="Style 104 3 3 3 4" xfId="51926"/>
    <cellStyle name="Style 104 3 3 3 5" xfId="48846"/>
    <cellStyle name="Style 104 3 3 4" xfId="1093"/>
    <cellStyle name="Style 104 3 3 4 2" xfId="1094"/>
    <cellStyle name="Style 104 3 3 4 2 2" xfId="51930"/>
    <cellStyle name="Style 104 3 3 4 2 3" xfId="48850"/>
    <cellStyle name="Style 104 3 3 4 3" xfId="51929"/>
    <cellStyle name="Style 104 3 3 4 4" xfId="48849"/>
    <cellStyle name="Style 104 3 3 5" xfId="8710"/>
    <cellStyle name="Style 104 3 3 5 2" xfId="51931"/>
    <cellStyle name="Style 104 3 3 5 3" xfId="48851"/>
    <cellStyle name="Style 104 3 3 6" xfId="51923"/>
    <cellStyle name="Style 104 3 3 7" xfId="48843"/>
    <cellStyle name="Style 104 3 4" xfId="1095"/>
    <cellStyle name="Style 104 3 4 2" xfId="1096"/>
    <cellStyle name="Style 104 3 4 3" xfId="1097"/>
    <cellStyle name="Style 104 3 4 4" xfId="48852"/>
    <cellStyle name="Style 104 3 5" xfId="8711"/>
    <cellStyle name="Style 104 3 5 2" xfId="51932"/>
    <cellStyle name="Style 104 3 5 3" xfId="48853"/>
    <cellStyle name="Style 104 3 6" xfId="51920"/>
    <cellStyle name="Style 104 3 7" xfId="55105"/>
    <cellStyle name="Style 104 3 7 2" xfId="55889"/>
    <cellStyle name="Style 104 3 8" xfId="48839"/>
    <cellStyle name="Style 104 4" xfId="1098"/>
    <cellStyle name="Style 104 4 2" xfId="1099"/>
    <cellStyle name="Style 104 4 2 2" xfId="1100"/>
    <cellStyle name="Style 104 4 2 2 2" xfId="1101"/>
    <cellStyle name="Style 104 4 2 2 2 2" xfId="51936"/>
    <cellStyle name="Style 104 4 2 2 2 3" xfId="48857"/>
    <cellStyle name="Style 104 4 2 2 3" xfId="51935"/>
    <cellStyle name="Style 104 4 2 2 4" xfId="48856"/>
    <cellStyle name="Style 104 4 2 3" xfId="1102"/>
    <cellStyle name="Style 104 4 2 3 2" xfId="1103"/>
    <cellStyle name="Style 104 4 2 3 2 2" xfId="51938"/>
    <cellStyle name="Style 104 4 2 3 2 3" xfId="48859"/>
    <cellStyle name="Style 104 4 2 3 3" xfId="1104"/>
    <cellStyle name="Style 104 4 2 3 3 2" xfId="51939"/>
    <cellStyle name="Style 104 4 2 3 3 3" xfId="48860"/>
    <cellStyle name="Style 104 4 2 3 4" xfId="51937"/>
    <cellStyle name="Style 104 4 2 3 5" xfId="48858"/>
    <cellStyle name="Style 104 4 2 4" xfId="1105"/>
    <cellStyle name="Style 104 4 2 4 2" xfId="1106"/>
    <cellStyle name="Style 104 4 2 4 2 2" xfId="51941"/>
    <cellStyle name="Style 104 4 2 4 2 3" xfId="48862"/>
    <cellStyle name="Style 104 4 2 4 3" xfId="51940"/>
    <cellStyle name="Style 104 4 2 4 4" xfId="48861"/>
    <cellStyle name="Style 104 4 2 5" xfId="8712"/>
    <cellStyle name="Style 104 4 2 5 2" xfId="51942"/>
    <cellStyle name="Style 104 4 2 5 3" xfId="48863"/>
    <cellStyle name="Style 104 4 2 6" xfId="51934"/>
    <cellStyle name="Style 104 4 2 7" xfId="48855"/>
    <cellStyle name="Style 104 4 3" xfId="1107"/>
    <cellStyle name="Style 104 4 3 2" xfId="1108"/>
    <cellStyle name="Style 104 4 3 2 2" xfId="1109"/>
    <cellStyle name="Style 104 4 3 2 3" xfId="48865"/>
    <cellStyle name="Style 104 4 3 3" xfId="51943"/>
    <cellStyle name="Style 104 4 3 4" xfId="48864"/>
    <cellStyle name="Style 104 4 4" xfId="1110"/>
    <cellStyle name="Style 104 4 4 2" xfId="1111"/>
    <cellStyle name="Style 104 4 4 3" xfId="48866"/>
    <cellStyle name="Style 104 4 5" xfId="8713"/>
    <cellStyle name="Style 104 4 5 2" xfId="51944"/>
    <cellStyle name="Style 104 4 5 3" xfId="48867"/>
    <cellStyle name="Style 104 4 6" xfId="51933"/>
    <cellStyle name="Style 104 4 7" xfId="55104"/>
    <cellStyle name="Style 104 4 7 2" xfId="55888"/>
    <cellStyle name="Style 104 4 8" xfId="48854"/>
    <cellStyle name="Style 104 5" xfId="1112"/>
    <cellStyle name="Style 104 5 2" xfId="1113"/>
    <cellStyle name="Style 104 5 2 2" xfId="1114"/>
    <cellStyle name="Style 104 5 2 2 2" xfId="1115"/>
    <cellStyle name="Style 104 5 2 2 2 2" xfId="51948"/>
    <cellStyle name="Style 104 5 2 2 2 3" xfId="48871"/>
    <cellStyle name="Style 104 5 2 2 3" xfId="51947"/>
    <cellStyle name="Style 104 5 2 2 4" xfId="48870"/>
    <cellStyle name="Style 104 5 2 3" xfId="1116"/>
    <cellStyle name="Style 104 5 2 3 2" xfId="1117"/>
    <cellStyle name="Style 104 5 2 3 2 2" xfId="51950"/>
    <cellStyle name="Style 104 5 2 3 2 3" xfId="48873"/>
    <cellStyle name="Style 104 5 2 3 3" xfId="1118"/>
    <cellStyle name="Style 104 5 2 3 3 2" xfId="51951"/>
    <cellStyle name="Style 104 5 2 3 3 3" xfId="48874"/>
    <cellStyle name="Style 104 5 2 3 4" xfId="51949"/>
    <cellStyle name="Style 104 5 2 3 5" xfId="48872"/>
    <cellStyle name="Style 104 5 2 4" xfId="1119"/>
    <cellStyle name="Style 104 5 2 4 2" xfId="1120"/>
    <cellStyle name="Style 104 5 2 4 3" xfId="48875"/>
    <cellStyle name="Style 104 5 2 5" xfId="8714"/>
    <cellStyle name="Style 104 5 2 5 2" xfId="51952"/>
    <cellStyle name="Style 104 5 2 5 3" xfId="48876"/>
    <cellStyle name="Style 104 5 2 6" xfId="51946"/>
    <cellStyle name="Style 104 5 2 7" xfId="48869"/>
    <cellStyle name="Style 104 5 3" xfId="1121"/>
    <cellStyle name="Style 104 5 3 2" xfId="1122"/>
    <cellStyle name="Style 104 5 3 2 2" xfId="51954"/>
    <cellStyle name="Style 104 5 3 2 3" xfId="48878"/>
    <cellStyle name="Style 104 5 3 3" xfId="51953"/>
    <cellStyle name="Style 104 5 3 4" xfId="48877"/>
    <cellStyle name="Style 104 5 4" xfId="1123"/>
    <cellStyle name="Style 104 5 4 2" xfId="51955"/>
    <cellStyle name="Style 104 5 4 3" xfId="48879"/>
    <cellStyle name="Style 104 5 5" xfId="8715"/>
    <cellStyle name="Style 104 5 5 2" xfId="51956"/>
    <cellStyle name="Style 104 5 5 3" xfId="48880"/>
    <cellStyle name="Style 104 5 6" xfId="51945"/>
    <cellStyle name="Style 104 5 7" xfId="48868"/>
    <cellStyle name="Style 104 6" xfId="1124"/>
    <cellStyle name="Style 104 6 2" xfId="1125"/>
    <cellStyle name="Style 104 6 2 2" xfId="8716"/>
    <cellStyle name="Style 104 6 2 2 2" xfId="51959"/>
    <cellStyle name="Style 104 6 2 2 3" xfId="48883"/>
    <cellStyle name="Style 104 6 2 3" xfId="51958"/>
    <cellStyle name="Style 104 6 2 4" xfId="48882"/>
    <cellStyle name="Style 104 6 3" xfId="1126"/>
    <cellStyle name="Style 104 6 3 2" xfId="1127"/>
    <cellStyle name="Style 104 6 3 2 2" xfId="51961"/>
    <cellStyle name="Style 104 6 3 2 3" xfId="48885"/>
    <cellStyle name="Style 104 6 3 3" xfId="1128"/>
    <cellStyle name="Style 104 6 3 3 2" xfId="51962"/>
    <cellStyle name="Style 104 6 3 3 3" xfId="48886"/>
    <cellStyle name="Style 104 6 3 4" xfId="51960"/>
    <cellStyle name="Style 104 6 3 5" xfId="48884"/>
    <cellStyle name="Style 104 6 4" xfId="1129"/>
    <cellStyle name="Style 104 6 4 2" xfId="1130"/>
    <cellStyle name="Style 104 6 4 2 2" xfId="51964"/>
    <cellStyle name="Style 104 6 4 2 3" xfId="48888"/>
    <cellStyle name="Style 104 6 4 3" xfId="51963"/>
    <cellStyle name="Style 104 6 4 4" xfId="48887"/>
    <cellStyle name="Style 104 6 5" xfId="1131"/>
    <cellStyle name="Style 104 6 5 2" xfId="51965"/>
    <cellStyle name="Style 104 6 5 3" xfId="48889"/>
    <cellStyle name="Style 104 6 6" xfId="51957"/>
    <cellStyle name="Style 104 6 7" xfId="48881"/>
    <cellStyle name="Style 104 7" xfId="1132"/>
    <cellStyle name="Style 104 7 2" xfId="1133"/>
    <cellStyle name="Style 104 7 2 2" xfId="51966"/>
    <cellStyle name="Style 104 7 2 3" xfId="48891"/>
    <cellStyle name="Style 104 7 3" xfId="1134"/>
    <cellStyle name="Style 104 7 3 2" xfId="51967"/>
    <cellStyle name="Style 104 7 3 3" xfId="48892"/>
    <cellStyle name="Style 104 7 4" xfId="1135"/>
    <cellStyle name="Style 104 7 5" xfId="48890"/>
    <cellStyle name="Style 104 8" xfId="1136"/>
    <cellStyle name="Style 104 8 2" xfId="1137"/>
    <cellStyle name="Style 104 8 3" xfId="1138"/>
    <cellStyle name="Style 104 8 4" xfId="48893"/>
    <cellStyle name="Style 104 9" xfId="1139"/>
    <cellStyle name="Style 104 9 2" xfId="51968"/>
    <cellStyle name="Style 104 9 3" xfId="48894"/>
    <cellStyle name="Style 104_ADDON" xfId="1140"/>
    <cellStyle name="Style 105" xfId="128"/>
    <cellStyle name="Style 105 2" xfId="1141"/>
    <cellStyle name="Style 105 2 2" xfId="1142"/>
    <cellStyle name="Style 105 2 2 2" xfId="1143"/>
    <cellStyle name="Style 105 2 2 2 2" xfId="1144"/>
    <cellStyle name="Style 105 2 3" xfId="1145"/>
    <cellStyle name="Style 105 2 3 2" xfId="1146"/>
    <cellStyle name="Style 105 3" xfId="1147"/>
    <cellStyle name="Style 105 3 2" xfId="1148"/>
    <cellStyle name="Style 105 3 3" xfId="1149"/>
    <cellStyle name="Style 105 3 3 2" xfId="1150"/>
    <cellStyle name="Style 105 3 3 3" xfId="1151"/>
    <cellStyle name="Style 105 3 4" xfId="1152"/>
    <cellStyle name="Style 105 3 4 2" xfId="1153"/>
    <cellStyle name="Style 105 3 5" xfId="55103"/>
    <cellStyle name="Style 105 3 5 2" xfId="55887"/>
    <cellStyle name="Style 105 4" xfId="1154"/>
    <cellStyle name="Style 105 4 2" xfId="1155"/>
    <cellStyle name="Style 105 4 3" xfId="1156"/>
    <cellStyle name="Style 105 5" xfId="1157"/>
    <cellStyle name="Style 105 5 2" xfId="1158"/>
    <cellStyle name="Style 105 6" xfId="1159"/>
    <cellStyle name="Style 105 7" xfId="1160"/>
    <cellStyle name="Style 105_ADDON" xfId="1161"/>
    <cellStyle name="Style 106" xfId="129"/>
    <cellStyle name="Style 106 2" xfId="1162"/>
    <cellStyle name="Style 106 2 2" xfId="1163"/>
    <cellStyle name="Style 106 2 2 2" xfId="1164"/>
    <cellStyle name="Style 106 2 2 2 2" xfId="1165"/>
    <cellStyle name="Style 106 2 2 3" xfId="1166"/>
    <cellStyle name="Style 106 2 3" xfId="1167"/>
    <cellStyle name="Style 106 2 3 2" xfId="1168"/>
    <cellStyle name="Style 106 2 4" xfId="1169"/>
    <cellStyle name="Style 106 2 5" xfId="1170"/>
    <cellStyle name="Style 106 2 6" xfId="1171"/>
    <cellStyle name="Style 106 3" xfId="1172"/>
    <cellStyle name="Style 106 3 2" xfId="1173"/>
    <cellStyle name="Style 106 3 2 2" xfId="1174"/>
    <cellStyle name="Style 106 3 2 2 2" xfId="1175"/>
    <cellStyle name="Style 106 3 2 3" xfId="1176"/>
    <cellStyle name="Style 106 3 3" xfId="1177"/>
    <cellStyle name="Style 106 3 3 2" xfId="1178"/>
    <cellStyle name="Style 106 3 3 2 2" xfId="1179"/>
    <cellStyle name="Style 106 3 3 3" xfId="1180"/>
    <cellStyle name="Style 106 3 4" xfId="1181"/>
    <cellStyle name="Style 106 3 4 2" xfId="8717"/>
    <cellStyle name="Style 106 3 5" xfId="1182"/>
    <cellStyle name="Style 106 3 6" xfId="55102"/>
    <cellStyle name="Style 106 3 6 2" xfId="55886"/>
    <cellStyle name="Style 106 4" xfId="1183"/>
    <cellStyle name="Style 106 4 2" xfId="1184"/>
    <cellStyle name="Style 106 4 2 2" xfId="1185"/>
    <cellStyle name="Style 106 4 3" xfId="1186"/>
    <cellStyle name="Style 106 5" xfId="1187"/>
    <cellStyle name="Style 106 6" xfId="1188"/>
    <cellStyle name="Style 106 7" xfId="1189"/>
    <cellStyle name="Style 106_ADDON" xfId="1190"/>
    <cellStyle name="Style 107" xfId="130"/>
    <cellStyle name="Style 107 2" xfId="1191"/>
    <cellStyle name="Style 107 2 2" xfId="1192"/>
    <cellStyle name="Style 107 2 2 2" xfId="1193"/>
    <cellStyle name="Style 107 2 2 2 2" xfId="1194"/>
    <cellStyle name="Style 107 2 3" xfId="1195"/>
    <cellStyle name="Style 107 2 3 2" xfId="1196"/>
    <cellStyle name="Style 107 3" xfId="1197"/>
    <cellStyle name="Style 107 3 2" xfId="1198"/>
    <cellStyle name="Style 107 3 3" xfId="1199"/>
    <cellStyle name="Style 107 3 3 2" xfId="1200"/>
    <cellStyle name="Style 107 3 3 3" xfId="1201"/>
    <cellStyle name="Style 107 3 4" xfId="1202"/>
    <cellStyle name="Style 107 3 4 2" xfId="1203"/>
    <cellStyle name="Style 107 3 5" xfId="55101"/>
    <cellStyle name="Style 107 3 5 2" xfId="55885"/>
    <cellStyle name="Style 107 4" xfId="1204"/>
    <cellStyle name="Style 107 4 2" xfId="1205"/>
    <cellStyle name="Style 107 4 3" xfId="1206"/>
    <cellStyle name="Style 107 5" xfId="1207"/>
    <cellStyle name="Style 107 5 2" xfId="1208"/>
    <cellStyle name="Style 107 6" xfId="1209"/>
    <cellStyle name="Style 107 7" xfId="1210"/>
    <cellStyle name="Style 107_ADDON" xfId="1211"/>
    <cellStyle name="Style 108" xfId="131"/>
    <cellStyle name="Style 108 10" xfId="1213"/>
    <cellStyle name="Style 108 10 2" xfId="51969"/>
    <cellStyle name="Style 108 10 3" xfId="48895"/>
    <cellStyle name="Style 108 11" xfId="1214"/>
    <cellStyle name="Style 108 11 2" xfId="51970"/>
    <cellStyle name="Style 108 11 3" xfId="48896"/>
    <cellStyle name="Style 108 12" xfId="1215"/>
    <cellStyle name="Style 108 12 2" xfId="51971"/>
    <cellStyle name="Style 108 12 3" xfId="48897"/>
    <cellStyle name="Style 108 13" xfId="1212"/>
    <cellStyle name="Style 108 13 2" xfId="51525"/>
    <cellStyle name="Style 108 14" xfId="48388"/>
    <cellStyle name="Style 108 2" xfId="132"/>
    <cellStyle name="Style 108 2 2" xfId="1216"/>
    <cellStyle name="Style 108 2 2 2" xfId="1217"/>
    <cellStyle name="Style 108 2 2 2 2" xfId="1218"/>
    <cellStyle name="Style 108 2 2 3" xfId="48899"/>
    <cellStyle name="Style 108 2 3" xfId="1219"/>
    <cellStyle name="Style 108 2 3 2" xfId="1220"/>
    <cellStyle name="Style 108 2 4" xfId="48898"/>
    <cellStyle name="Style 108 3" xfId="1221"/>
    <cellStyle name="Style 108 3 2" xfId="1222"/>
    <cellStyle name="Style 108 3 2 2" xfId="1223"/>
    <cellStyle name="Style 108 3 2 2 2" xfId="1224"/>
    <cellStyle name="Style 108 3 2 2 3" xfId="48902"/>
    <cellStyle name="Style 108 3 2 3" xfId="8718"/>
    <cellStyle name="Style 108 3 2 3 2" xfId="51974"/>
    <cellStyle name="Style 108 3 2 3 3" xfId="48903"/>
    <cellStyle name="Style 108 3 2 4" xfId="51973"/>
    <cellStyle name="Style 108 3 2 5" xfId="48901"/>
    <cellStyle name="Style 108 3 3" xfId="1225"/>
    <cellStyle name="Style 108 3 3 2" xfId="1226"/>
    <cellStyle name="Style 108 3 3 2 2" xfId="1227"/>
    <cellStyle name="Style 108 3 3 2 2 2" xfId="51977"/>
    <cellStyle name="Style 108 3 3 2 2 3" xfId="48906"/>
    <cellStyle name="Style 108 3 3 2 3" xfId="51976"/>
    <cellStyle name="Style 108 3 3 2 4" xfId="48905"/>
    <cellStyle name="Style 108 3 3 3" xfId="1228"/>
    <cellStyle name="Style 108 3 3 3 2" xfId="1229"/>
    <cellStyle name="Style 108 3 3 3 2 2" xfId="51979"/>
    <cellStyle name="Style 108 3 3 3 2 3" xfId="48908"/>
    <cellStyle name="Style 108 3 3 3 3" xfId="1230"/>
    <cellStyle name="Style 108 3 3 3 3 2" xfId="51980"/>
    <cellStyle name="Style 108 3 3 3 3 3" xfId="48909"/>
    <cellStyle name="Style 108 3 3 3 4" xfId="51978"/>
    <cellStyle name="Style 108 3 3 3 5" xfId="48907"/>
    <cellStyle name="Style 108 3 3 4" xfId="1231"/>
    <cellStyle name="Style 108 3 3 4 2" xfId="1232"/>
    <cellStyle name="Style 108 3 3 4 2 2" xfId="51982"/>
    <cellStyle name="Style 108 3 3 4 2 3" xfId="48911"/>
    <cellStyle name="Style 108 3 3 4 3" xfId="51981"/>
    <cellStyle name="Style 108 3 3 4 4" xfId="48910"/>
    <cellStyle name="Style 108 3 3 5" xfId="8719"/>
    <cellStyle name="Style 108 3 3 5 2" xfId="51983"/>
    <cellStyle name="Style 108 3 3 5 3" xfId="48912"/>
    <cellStyle name="Style 108 3 3 6" xfId="51975"/>
    <cellStyle name="Style 108 3 3 7" xfId="48904"/>
    <cellStyle name="Style 108 3 4" xfId="1233"/>
    <cellStyle name="Style 108 3 4 2" xfId="1234"/>
    <cellStyle name="Style 108 3 4 3" xfId="1235"/>
    <cellStyle name="Style 108 3 4 4" xfId="48913"/>
    <cellStyle name="Style 108 3 5" xfId="8720"/>
    <cellStyle name="Style 108 3 5 2" xfId="51984"/>
    <cellStyle name="Style 108 3 5 3" xfId="48914"/>
    <cellStyle name="Style 108 3 6" xfId="51972"/>
    <cellStyle name="Style 108 3 7" xfId="55100"/>
    <cellStyle name="Style 108 3 7 2" xfId="55884"/>
    <cellStyle name="Style 108 3 8" xfId="48900"/>
    <cellStyle name="Style 108 4" xfId="1236"/>
    <cellStyle name="Style 108 4 2" xfId="1237"/>
    <cellStyle name="Style 108 4 2 2" xfId="1238"/>
    <cellStyle name="Style 108 4 2 2 2" xfId="1239"/>
    <cellStyle name="Style 108 4 2 2 2 2" xfId="51988"/>
    <cellStyle name="Style 108 4 2 2 2 3" xfId="48918"/>
    <cellStyle name="Style 108 4 2 2 3" xfId="51987"/>
    <cellStyle name="Style 108 4 2 2 4" xfId="48917"/>
    <cellStyle name="Style 108 4 2 3" xfId="1240"/>
    <cellStyle name="Style 108 4 2 3 2" xfId="1241"/>
    <cellStyle name="Style 108 4 2 3 2 2" xfId="51990"/>
    <cellStyle name="Style 108 4 2 3 2 3" xfId="48920"/>
    <cellStyle name="Style 108 4 2 3 3" xfId="1242"/>
    <cellStyle name="Style 108 4 2 3 3 2" xfId="51991"/>
    <cellStyle name="Style 108 4 2 3 3 3" xfId="48921"/>
    <cellStyle name="Style 108 4 2 3 4" xfId="51989"/>
    <cellStyle name="Style 108 4 2 3 5" xfId="48919"/>
    <cellStyle name="Style 108 4 2 4" xfId="1243"/>
    <cellStyle name="Style 108 4 2 4 2" xfId="1244"/>
    <cellStyle name="Style 108 4 2 4 2 2" xfId="51993"/>
    <cellStyle name="Style 108 4 2 4 2 3" xfId="48923"/>
    <cellStyle name="Style 108 4 2 4 3" xfId="51992"/>
    <cellStyle name="Style 108 4 2 4 4" xfId="48922"/>
    <cellStyle name="Style 108 4 2 5" xfId="8721"/>
    <cellStyle name="Style 108 4 2 5 2" xfId="51994"/>
    <cellStyle name="Style 108 4 2 5 3" xfId="48924"/>
    <cellStyle name="Style 108 4 2 6" xfId="51986"/>
    <cellStyle name="Style 108 4 2 7" xfId="48916"/>
    <cellStyle name="Style 108 4 3" xfId="1245"/>
    <cellStyle name="Style 108 4 3 2" xfId="1246"/>
    <cellStyle name="Style 108 4 3 2 2" xfId="1247"/>
    <cellStyle name="Style 108 4 3 2 3" xfId="48926"/>
    <cellStyle name="Style 108 4 3 3" xfId="51995"/>
    <cellStyle name="Style 108 4 3 4" xfId="48925"/>
    <cellStyle name="Style 108 4 4" xfId="1248"/>
    <cellStyle name="Style 108 4 4 2" xfId="1249"/>
    <cellStyle name="Style 108 4 4 3" xfId="48927"/>
    <cellStyle name="Style 108 4 5" xfId="8722"/>
    <cellStyle name="Style 108 4 5 2" xfId="51996"/>
    <cellStyle name="Style 108 4 5 3" xfId="48928"/>
    <cellStyle name="Style 108 4 6" xfId="51985"/>
    <cellStyle name="Style 108 4 7" xfId="55099"/>
    <cellStyle name="Style 108 4 7 2" xfId="55883"/>
    <cellStyle name="Style 108 4 8" xfId="48915"/>
    <cellStyle name="Style 108 5" xfId="1250"/>
    <cellStyle name="Style 108 5 2" xfId="1251"/>
    <cellStyle name="Style 108 5 2 2" xfId="1252"/>
    <cellStyle name="Style 108 5 2 2 2" xfId="1253"/>
    <cellStyle name="Style 108 5 2 2 2 2" xfId="52000"/>
    <cellStyle name="Style 108 5 2 2 2 3" xfId="48932"/>
    <cellStyle name="Style 108 5 2 2 3" xfId="51999"/>
    <cellStyle name="Style 108 5 2 2 4" xfId="48931"/>
    <cellStyle name="Style 108 5 2 3" xfId="1254"/>
    <cellStyle name="Style 108 5 2 3 2" xfId="1255"/>
    <cellStyle name="Style 108 5 2 3 2 2" xfId="52002"/>
    <cellStyle name="Style 108 5 2 3 2 3" xfId="48934"/>
    <cellStyle name="Style 108 5 2 3 3" xfId="1256"/>
    <cellStyle name="Style 108 5 2 3 3 2" xfId="52003"/>
    <cellStyle name="Style 108 5 2 3 3 3" xfId="48935"/>
    <cellStyle name="Style 108 5 2 3 4" xfId="52001"/>
    <cellStyle name="Style 108 5 2 3 5" xfId="48933"/>
    <cellStyle name="Style 108 5 2 4" xfId="1257"/>
    <cellStyle name="Style 108 5 2 4 2" xfId="1258"/>
    <cellStyle name="Style 108 5 2 4 3" xfId="48936"/>
    <cellStyle name="Style 108 5 2 5" xfId="8723"/>
    <cellStyle name="Style 108 5 2 5 2" xfId="52004"/>
    <cellStyle name="Style 108 5 2 5 3" xfId="48937"/>
    <cellStyle name="Style 108 5 2 6" xfId="51998"/>
    <cellStyle name="Style 108 5 2 7" xfId="48930"/>
    <cellStyle name="Style 108 5 3" xfId="1259"/>
    <cellStyle name="Style 108 5 3 2" xfId="1260"/>
    <cellStyle name="Style 108 5 3 2 2" xfId="52006"/>
    <cellStyle name="Style 108 5 3 2 3" xfId="48939"/>
    <cellStyle name="Style 108 5 3 3" xfId="52005"/>
    <cellStyle name="Style 108 5 3 4" xfId="48938"/>
    <cellStyle name="Style 108 5 4" xfId="1261"/>
    <cellStyle name="Style 108 5 4 2" xfId="52007"/>
    <cellStyle name="Style 108 5 4 3" xfId="48940"/>
    <cellStyle name="Style 108 5 5" xfId="8724"/>
    <cellStyle name="Style 108 5 5 2" xfId="52008"/>
    <cellStyle name="Style 108 5 5 3" xfId="48941"/>
    <cellStyle name="Style 108 5 6" xfId="51997"/>
    <cellStyle name="Style 108 5 7" xfId="48929"/>
    <cellStyle name="Style 108 6" xfId="1262"/>
    <cellStyle name="Style 108 6 2" xfId="1263"/>
    <cellStyle name="Style 108 6 2 2" xfId="8725"/>
    <cellStyle name="Style 108 6 2 2 2" xfId="52011"/>
    <cellStyle name="Style 108 6 2 2 3" xfId="48944"/>
    <cellStyle name="Style 108 6 2 3" xfId="52010"/>
    <cellStyle name="Style 108 6 2 4" xfId="48943"/>
    <cellStyle name="Style 108 6 3" xfId="1264"/>
    <cellStyle name="Style 108 6 3 2" xfId="1265"/>
    <cellStyle name="Style 108 6 3 2 2" xfId="52013"/>
    <cellStyle name="Style 108 6 3 2 3" xfId="48946"/>
    <cellStyle name="Style 108 6 3 3" xfId="1266"/>
    <cellStyle name="Style 108 6 3 3 2" xfId="52014"/>
    <cellStyle name="Style 108 6 3 3 3" xfId="48947"/>
    <cellStyle name="Style 108 6 3 4" xfId="52012"/>
    <cellStyle name="Style 108 6 3 5" xfId="48945"/>
    <cellStyle name="Style 108 6 4" xfId="1267"/>
    <cellStyle name="Style 108 6 4 2" xfId="1268"/>
    <cellStyle name="Style 108 6 4 2 2" xfId="52016"/>
    <cellStyle name="Style 108 6 4 2 3" xfId="48949"/>
    <cellStyle name="Style 108 6 4 3" xfId="52015"/>
    <cellStyle name="Style 108 6 4 4" xfId="48948"/>
    <cellStyle name="Style 108 6 5" xfId="1269"/>
    <cellStyle name="Style 108 6 5 2" xfId="52017"/>
    <cellStyle name="Style 108 6 5 3" xfId="48950"/>
    <cellStyle name="Style 108 6 6" xfId="52009"/>
    <cellStyle name="Style 108 6 7" xfId="48942"/>
    <cellStyle name="Style 108 7" xfId="1270"/>
    <cellStyle name="Style 108 7 2" xfId="1271"/>
    <cellStyle name="Style 108 7 2 2" xfId="52018"/>
    <cellStyle name="Style 108 7 2 3" xfId="48952"/>
    <cellStyle name="Style 108 7 3" xfId="1272"/>
    <cellStyle name="Style 108 7 3 2" xfId="52019"/>
    <cellStyle name="Style 108 7 3 3" xfId="48953"/>
    <cellStyle name="Style 108 7 4" xfId="1273"/>
    <cellStyle name="Style 108 7 5" xfId="48951"/>
    <cellStyle name="Style 108 8" xfId="1274"/>
    <cellStyle name="Style 108 8 2" xfId="1275"/>
    <cellStyle name="Style 108 8 3" xfId="1276"/>
    <cellStyle name="Style 108 8 4" xfId="48954"/>
    <cellStyle name="Style 108 9" xfId="1277"/>
    <cellStyle name="Style 108 9 2" xfId="52020"/>
    <cellStyle name="Style 108 9 3" xfId="48955"/>
    <cellStyle name="Style 108_ADDON" xfId="1278"/>
    <cellStyle name="Style 109" xfId="133"/>
    <cellStyle name="Style 109 2" xfId="1279"/>
    <cellStyle name="Style 109 2 2" xfId="1280"/>
    <cellStyle name="Style 109 2 2 2" xfId="1281"/>
    <cellStyle name="Style 109 2 2 2 2" xfId="1282"/>
    <cellStyle name="Style 109 2 2 3" xfId="1283"/>
    <cellStyle name="Style 109 2 3" xfId="1284"/>
    <cellStyle name="Style 109 2 3 2" xfId="1285"/>
    <cellStyle name="Style 109 2 4" xfId="1286"/>
    <cellStyle name="Style 109 2 5" xfId="1287"/>
    <cellStyle name="Style 109 3" xfId="1288"/>
    <cellStyle name="Style 109 3 2" xfId="1289"/>
    <cellStyle name="Style 109 3 2 2" xfId="1290"/>
    <cellStyle name="Style 109 3 2 2 2" xfId="1291"/>
    <cellStyle name="Style 109 3 2 3" xfId="1292"/>
    <cellStyle name="Style 109 3 3" xfId="1293"/>
    <cellStyle name="Style 109 3 3 2" xfId="1294"/>
    <cellStyle name="Style 109 3 3 2 2" xfId="1295"/>
    <cellStyle name="Style 109 3 3 3" xfId="1296"/>
    <cellStyle name="Style 109 3 4" xfId="1297"/>
    <cellStyle name="Style 109 3 4 2" xfId="8726"/>
    <cellStyle name="Style 109 3 5" xfId="8727"/>
    <cellStyle name="Style 109 3 6" xfId="55098"/>
    <cellStyle name="Style 109 3 6 2" xfId="55882"/>
    <cellStyle name="Style 109 4" xfId="1298"/>
    <cellStyle name="Style 109 4 2" xfId="1299"/>
    <cellStyle name="Style 109 4 2 2" xfId="1300"/>
    <cellStyle name="Style 109 4 3" xfId="1301"/>
    <cellStyle name="Style 109 5" xfId="1302"/>
    <cellStyle name="Style 109 6" xfId="1303"/>
    <cellStyle name="Style 109 7" xfId="1304"/>
    <cellStyle name="Style 109_ADDON" xfId="1305"/>
    <cellStyle name="Style 110" xfId="134"/>
    <cellStyle name="Style 110 2" xfId="1306"/>
    <cellStyle name="Style 110 2 2" xfId="1307"/>
    <cellStyle name="Style 110 2 2 2" xfId="1308"/>
    <cellStyle name="Style 110 2 2 2 2" xfId="1309"/>
    <cellStyle name="Style 110 2 2 3" xfId="1310"/>
    <cellStyle name="Style 110 2 3" xfId="1311"/>
    <cellStyle name="Style 110 2 3 2" xfId="1312"/>
    <cellStyle name="Style 110 2 4" xfId="1313"/>
    <cellStyle name="Style 110 2 5" xfId="1314"/>
    <cellStyle name="Style 110 2 6" xfId="1315"/>
    <cellStyle name="Style 110 3" xfId="1316"/>
    <cellStyle name="Style 110 3 2" xfId="1317"/>
    <cellStyle name="Style 110 3 2 2" xfId="1318"/>
    <cellStyle name="Style 110 3 2 2 2" xfId="1319"/>
    <cellStyle name="Style 110 3 2 3" xfId="1320"/>
    <cellStyle name="Style 110 3 3" xfId="1321"/>
    <cellStyle name="Style 110 3 3 2" xfId="1322"/>
    <cellStyle name="Style 110 3 3 2 2" xfId="1323"/>
    <cellStyle name="Style 110 3 3 3" xfId="1324"/>
    <cellStyle name="Style 110 3 4" xfId="1325"/>
    <cellStyle name="Style 110 3 4 2" xfId="8728"/>
    <cellStyle name="Style 110 3 5" xfId="1326"/>
    <cellStyle name="Style 110 3 6" xfId="54372"/>
    <cellStyle name="Style 110 3 6 2" xfId="55197"/>
    <cellStyle name="Style 110 4" xfId="1327"/>
    <cellStyle name="Style 110 4 2" xfId="1328"/>
    <cellStyle name="Style 110 4 2 2" xfId="1329"/>
    <cellStyle name="Style 110 4 3" xfId="1330"/>
    <cellStyle name="Style 110 5" xfId="1331"/>
    <cellStyle name="Style 110 6" xfId="1332"/>
    <cellStyle name="Style 110 7" xfId="1333"/>
    <cellStyle name="Style 110_ADDON" xfId="1334"/>
    <cellStyle name="Style 114" xfId="135"/>
    <cellStyle name="Style 114 10" xfId="1336"/>
    <cellStyle name="Style 114 10 2" xfId="52021"/>
    <cellStyle name="Style 114 10 3" xfId="48956"/>
    <cellStyle name="Style 114 11" xfId="1337"/>
    <cellStyle name="Style 114 11 2" xfId="52022"/>
    <cellStyle name="Style 114 11 3" xfId="48957"/>
    <cellStyle name="Style 114 12" xfId="1338"/>
    <cellStyle name="Style 114 12 2" xfId="52023"/>
    <cellStyle name="Style 114 12 3" xfId="48958"/>
    <cellStyle name="Style 114 13" xfId="1335"/>
    <cellStyle name="Style 114 13 2" xfId="51526"/>
    <cellStyle name="Style 114 14" xfId="48389"/>
    <cellStyle name="Style 114 2" xfId="136"/>
    <cellStyle name="Style 114 2 2" xfId="1339"/>
    <cellStyle name="Style 114 2 2 2" xfId="1340"/>
    <cellStyle name="Style 114 2 2 2 2" xfId="1341"/>
    <cellStyle name="Style 114 2 2 3" xfId="48960"/>
    <cellStyle name="Style 114 2 3" xfId="1342"/>
    <cellStyle name="Style 114 2 3 2" xfId="1343"/>
    <cellStyle name="Style 114 2 4" xfId="48959"/>
    <cellStyle name="Style 114 3" xfId="1344"/>
    <cellStyle name="Style 114 3 2" xfId="1345"/>
    <cellStyle name="Style 114 3 2 2" xfId="1346"/>
    <cellStyle name="Style 114 3 2 2 2" xfId="1347"/>
    <cellStyle name="Style 114 3 2 2 3" xfId="48963"/>
    <cellStyle name="Style 114 3 2 3" xfId="8729"/>
    <cellStyle name="Style 114 3 2 3 2" xfId="52026"/>
    <cellStyle name="Style 114 3 2 3 3" xfId="48964"/>
    <cellStyle name="Style 114 3 2 4" xfId="52025"/>
    <cellStyle name="Style 114 3 2 5" xfId="48962"/>
    <cellStyle name="Style 114 3 3" xfId="1348"/>
    <cellStyle name="Style 114 3 3 2" xfId="1349"/>
    <cellStyle name="Style 114 3 3 2 2" xfId="1350"/>
    <cellStyle name="Style 114 3 3 2 2 2" xfId="52029"/>
    <cellStyle name="Style 114 3 3 2 2 3" xfId="48967"/>
    <cellStyle name="Style 114 3 3 2 3" xfId="52028"/>
    <cellStyle name="Style 114 3 3 2 4" xfId="48966"/>
    <cellStyle name="Style 114 3 3 3" xfId="1351"/>
    <cellStyle name="Style 114 3 3 3 2" xfId="1352"/>
    <cellStyle name="Style 114 3 3 3 2 2" xfId="52031"/>
    <cellStyle name="Style 114 3 3 3 2 3" xfId="48969"/>
    <cellStyle name="Style 114 3 3 3 3" xfId="1353"/>
    <cellStyle name="Style 114 3 3 3 3 2" xfId="52032"/>
    <cellStyle name="Style 114 3 3 3 3 3" xfId="48970"/>
    <cellStyle name="Style 114 3 3 3 4" xfId="52030"/>
    <cellStyle name="Style 114 3 3 3 5" xfId="48968"/>
    <cellStyle name="Style 114 3 3 4" xfId="1354"/>
    <cellStyle name="Style 114 3 3 4 2" xfId="1355"/>
    <cellStyle name="Style 114 3 3 4 2 2" xfId="52034"/>
    <cellStyle name="Style 114 3 3 4 2 3" xfId="48972"/>
    <cellStyle name="Style 114 3 3 4 3" xfId="52033"/>
    <cellStyle name="Style 114 3 3 4 4" xfId="48971"/>
    <cellStyle name="Style 114 3 3 5" xfId="8730"/>
    <cellStyle name="Style 114 3 3 5 2" xfId="52035"/>
    <cellStyle name="Style 114 3 3 5 3" xfId="48973"/>
    <cellStyle name="Style 114 3 3 6" xfId="52027"/>
    <cellStyle name="Style 114 3 3 7" xfId="48965"/>
    <cellStyle name="Style 114 3 4" xfId="1356"/>
    <cellStyle name="Style 114 3 4 2" xfId="1357"/>
    <cellStyle name="Style 114 3 4 3" xfId="1358"/>
    <cellStyle name="Style 114 3 4 4" xfId="48974"/>
    <cellStyle name="Style 114 3 5" xfId="8731"/>
    <cellStyle name="Style 114 3 5 2" xfId="52036"/>
    <cellStyle name="Style 114 3 5 3" xfId="48975"/>
    <cellStyle name="Style 114 3 6" xfId="52024"/>
    <cellStyle name="Style 114 3 7" xfId="55097"/>
    <cellStyle name="Style 114 3 7 2" xfId="55881"/>
    <cellStyle name="Style 114 3 8" xfId="48961"/>
    <cellStyle name="Style 114 4" xfId="1359"/>
    <cellStyle name="Style 114 4 2" xfId="1360"/>
    <cellStyle name="Style 114 4 2 2" xfId="1361"/>
    <cellStyle name="Style 114 4 2 2 2" xfId="1362"/>
    <cellStyle name="Style 114 4 2 2 2 2" xfId="52040"/>
    <cellStyle name="Style 114 4 2 2 2 3" xfId="48979"/>
    <cellStyle name="Style 114 4 2 2 3" xfId="52039"/>
    <cellStyle name="Style 114 4 2 2 4" xfId="48978"/>
    <cellStyle name="Style 114 4 2 3" xfId="1363"/>
    <cellStyle name="Style 114 4 2 3 2" xfId="1364"/>
    <cellStyle name="Style 114 4 2 3 2 2" xfId="52042"/>
    <cellStyle name="Style 114 4 2 3 2 3" xfId="48981"/>
    <cellStyle name="Style 114 4 2 3 3" xfId="1365"/>
    <cellStyle name="Style 114 4 2 3 3 2" xfId="52043"/>
    <cellStyle name="Style 114 4 2 3 3 3" xfId="48982"/>
    <cellStyle name="Style 114 4 2 3 4" xfId="52041"/>
    <cellStyle name="Style 114 4 2 3 5" xfId="48980"/>
    <cellStyle name="Style 114 4 2 4" xfId="1366"/>
    <cellStyle name="Style 114 4 2 4 2" xfId="1367"/>
    <cellStyle name="Style 114 4 2 4 2 2" xfId="52045"/>
    <cellStyle name="Style 114 4 2 4 2 3" xfId="48984"/>
    <cellStyle name="Style 114 4 2 4 3" xfId="52044"/>
    <cellStyle name="Style 114 4 2 4 4" xfId="48983"/>
    <cellStyle name="Style 114 4 2 5" xfId="8732"/>
    <cellStyle name="Style 114 4 2 5 2" xfId="52046"/>
    <cellStyle name="Style 114 4 2 5 3" xfId="48985"/>
    <cellStyle name="Style 114 4 2 6" xfId="52038"/>
    <cellStyle name="Style 114 4 2 7" xfId="48977"/>
    <cellStyle name="Style 114 4 3" xfId="1368"/>
    <cellStyle name="Style 114 4 3 2" xfId="1369"/>
    <cellStyle name="Style 114 4 3 2 2" xfId="1370"/>
    <cellStyle name="Style 114 4 3 2 3" xfId="48987"/>
    <cellStyle name="Style 114 4 3 3" xfId="52047"/>
    <cellStyle name="Style 114 4 3 4" xfId="48986"/>
    <cellStyle name="Style 114 4 4" xfId="1371"/>
    <cellStyle name="Style 114 4 4 2" xfId="1372"/>
    <cellStyle name="Style 114 4 4 3" xfId="48988"/>
    <cellStyle name="Style 114 4 5" xfId="8733"/>
    <cellStyle name="Style 114 4 5 2" xfId="52048"/>
    <cellStyle name="Style 114 4 5 3" xfId="48989"/>
    <cellStyle name="Style 114 4 6" xfId="52037"/>
    <cellStyle name="Style 114 4 7" xfId="55096"/>
    <cellStyle name="Style 114 4 7 2" xfId="55880"/>
    <cellStyle name="Style 114 4 8" xfId="48976"/>
    <cellStyle name="Style 114 5" xfId="1373"/>
    <cellStyle name="Style 114 5 2" xfId="1374"/>
    <cellStyle name="Style 114 5 2 2" xfId="1375"/>
    <cellStyle name="Style 114 5 2 2 2" xfId="1376"/>
    <cellStyle name="Style 114 5 2 2 2 2" xfId="52052"/>
    <cellStyle name="Style 114 5 2 2 2 3" xfId="48993"/>
    <cellStyle name="Style 114 5 2 2 3" xfId="52051"/>
    <cellStyle name="Style 114 5 2 2 4" xfId="48992"/>
    <cellStyle name="Style 114 5 2 3" xfId="1377"/>
    <cellStyle name="Style 114 5 2 3 2" xfId="1378"/>
    <cellStyle name="Style 114 5 2 3 2 2" xfId="52054"/>
    <cellStyle name="Style 114 5 2 3 2 3" xfId="48995"/>
    <cellStyle name="Style 114 5 2 3 3" xfId="1379"/>
    <cellStyle name="Style 114 5 2 3 3 2" xfId="52055"/>
    <cellStyle name="Style 114 5 2 3 3 3" xfId="48996"/>
    <cellStyle name="Style 114 5 2 3 4" xfId="52053"/>
    <cellStyle name="Style 114 5 2 3 5" xfId="48994"/>
    <cellStyle name="Style 114 5 2 4" xfId="1380"/>
    <cellStyle name="Style 114 5 2 4 2" xfId="1381"/>
    <cellStyle name="Style 114 5 2 4 3" xfId="48997"/>
    <cellStyle name="Style 114 5 2 5" xfId="8734"/>
    <cellStyle name="Style 114 5 2 5 2" xfId="52056"/>
    <cellStyle name="Style 114 5 2 5 3" xfId="48998"/>
    <cellStyle name="Style 114 5 2 6" xfId="52050"/>
    <cellStyle name="Style 114 5 2 7" xfId="48991"/>
    <cellStyle name="Style 114 5 3" xfId="1382"/>
    <cellStyle name="Style 114 5 3 2" xfId="1383"/>
    <cellStyle name="Style 114 5 3 2 2" xfId="52058"/>
    <cellStyle name="Style 114 5 3 2 3" xfId="49000"/>
    <cellStyle name="Style 114 5 3 3" xfId="52057"/>
    <cellStyle name="Style 114 5 3 4" xfId="48999"/>
    <cellStyle name="Style 114 5 4" xfId="1384"/>
    <cellStyle name="Style 114 5 4 2" xfId="52059"/>
    <cellStyle name="Style 114 5 4 3" xfId="49001"/>
    <cellStyle name="Style 114 5 5" xfId="8735"/>
    <cellStyle name="Style 114 5 5 2" xfId="52060"/>
    <cellStyle name="Style 114 5 5 3" xfId="49002"/>
    <cellStyle name="Style 114 5 6" xfId="52049"/>
    <cellStyle name="Style 114 5 7" xfId="48990"/>
    <cellStyle name="Style 114 6" xfId="1385"/>
    <cellStyle name="Style 114 6 2" xfId="1386"/>
    <cellStyle name="Style 114 6 2 2" xfId="8736"/>
    <cellStyle name="Style 114 6 2 2 2" xfId="52063"/>
    <cellStyle name="Style 114 6 2 2 3" xfId="49005"/>
    <cellStyle name="Style 114 6 2 3" xfId="52062"/>
    <cellStyle name="Style 114 6 2 4" xfId="49004"/>
    <cellStyle name="Style 114 6 3" xfId="1387"/>
    <cellStyle name="Style 114 6 3 2" xfId="1388"/>
    <cellStyle name="Style 114 6 3 2 2" xfId="52065"/>
    <cellStyle name="Style 114 6 3 2 3" xfId="49007"/>
    <cellStyle name="Style 114 6 3 3" xfId="1389"/>
    <cellStyle name="Style 114 6 3 3 2" xfId="52066"/>
    <cellStyle name="Style 114 6 3 3 3" xfId="49008"/>
    <cellStyle name="Style 114 6 3 4" xfId="52064"/>
    <cellStyle name="Style 114 6 3 5" xfId="49006"/>
    <cellStyle name="Style 114 6 4" xfId="1390"/>
    <cellStyle name="Style 114 6 4 2" xfId="1391"/>
    <cellStyle name="Style 114 6 4 2 2" xfId="52068"/>
    <cellStyle name="Style 114 6 4 2 3" xfId="49010"/>
    <cellStyle name="Style 114 6 4 3" xfId="52067"/>
    <cellStyle name="Style 114 6 4 4" xfId="49009"/>
    <cellStyle name="Style 114 6 5" xfId="1392"/>
    <cellStyle name="Style 114 6 5 2" xfId="52069"/>
    <cellStyle name="Style 114 6 5 3" xfId="49011"/>
    <cellStyle name="Style 114 6 6" xfId="52061"/>
    <cellStyle name="Style 114 6 7" xfId="49003"/>
    <cellStyle name="Style 114 7" xfId="1393"/>
    <cellStyle name="Style 114 7 2" xfId="1394"/>
    <cellStyle name="Style 114 7 2 2" xfId="52070"/>
    <cellStyle name="Style 114 7 2 3" xfId="49013"/>
    <cellStyle name="Style 114 7 3" xfId="1395"/>
    <cellStyle name="Style 114 7 3 2" xfId="52071"/>
    <cellStyle name="Style 114 7 3 3" xfId="49014"/>
    <cellStyle name="Style 114 7 4" xfId="1396"/>
    <cellStyle name="Style 114 7 5" xfId="49012"/>
    <cellStyle name="Style 114 8" xfId="1397"/>
    <cellStyle name="Style 114 8 2" xfId="1398"/>
    <cellStyle name="Style 114 8 3" xfId="1399"/>
    <cellStyle name="Style 114 8 4" xfId="49015"/>
    <cellStyle name="Style 114 9" xfId="1400"/>
    <cellStyle name="Style 114 9 2" xfId="52072"/>
    <cellStyle name="Style 114 9 3" xfId="49016"/>
    <cellStyle name="Style 114_ADDON" xfId="1401"/>
    <cellStyle name="Style 115" xfId="137"/>
    <cellStyle name="Style 115 10" xfId="1403"/>
    <cellStyle name="Style 115 10 2" xfId="52073"/>
    <cellStyle name="Style 115 10 3" xfId="49017"/>
    <cellStyle name="Style 115 11" xfId="1404"/>
    <cellStyle name="Style 115 11 2" xfId="52074"/>
    <cellStyle name="Style 115 11 3" xfId="49018"/>
    <cellStyle name="Style 115 12" xfId="1405"/>
    <cellStyle name="Style 115 12 2" xfId="52075"/>
    <cellStyle name="Style 115 12 3" xfId="49019"/>
    <cellStyle name="Style 115 13" xfId="1402"/>
    <cellStyle name="Style 115 13 2" xfId="51527"/>
    <cellStyle name="Style 115 14" xfId="48390"/>
    <cellStyle name="Style 115 2" xfId="138"/>
    <cellStyle name="Style 115 2 2" xfId="1406"/>
    <cellStyle name="Style 115 2 2 2" xfId="1407"/>
    <cellStyle name="Style 115 2 2 2 2" xfId="1408"/>
    <cellStyle name="Style 115 2 2 3" xfId="49021"/>
    <cellStyle name="Style 115 2 3" xfId="1409"/>
    <cellStyle name="Style 115 2 3 2" xfId="1410"/>
    <cellStyle name="Style 115 2 4" xfId="49020"/>
    <cellStyle name="Style 115 3" xfId="1411"/>
    <cellStyle name="Style 115 3 2" xfId="1412"/>
    <cellStyle name="Style 115 3 2 2" xfId="1413"/>
    <cellStyle name="Style 115 3 2 2 2" xfId="1414"/>
    <cellStyle name="Style 115 3 2 2 3" xfId="49024"/>
    <cellStyle name="Style 115 3 2 3" xfId="8737"/>
    <cellStyle name="Style 115 3 2 3 2" xfId="52078"/>
    <cellStyle name="Style 115 3 2 3 3" xfId="49025"/>
    <cellStyle name="Style 115 3 2 4" xfId="52077"/>
    <cellStyle name="Style 115 3 2 5" xfId="49023"/>
    <cellStyle name="Style 115 3 3" xfId="1415"/>
    <cellStyle name="Style 115 3 3 2" xfId="1416"/>
    <cellStyle name="Style 115 3 3 2 2" xfId="1417"/>
    <cellStyle name="Style 115 3 3 2 2 2" xfId="52081"/>
    <cellStyle name="Style 115 3 3 2 2 3" xfId="49028"/>
    <cellStyle name="Style 115 3 3 2 3" xfId="52080"/>
    <cellStyle name="Style 115 3 3 2 4" xfId="49027"/>
    <cellStyle name="Style 115 3 3 3" xfId="1418"/>
    <cellStyle name="Style 115 3 3 3 2" xfId="1419"/>
    <cellStyle name="Style 115 3 3 3 2 2" xfId="52083"/>
    <cellStyle name="Style 115 3 3 3 2 3" xfId="49030"/>
    <cellStyle name="Style 115 3 3 3 3" xfId="1420"/>
    <cellStyle name="Style 115 3 3 3 3 2" xfId="52084"/>
    <cellStyle name="Style 115 3 3 3 3 3" xfId="49031"/>
    <cellStyle name="Style 115 3 3 3 4" xfId="52082"/>
    <cellStyle name="Style 115 3 3 3 5" xfId="49029"/>
    <cellStyle name="Style 115 3 3 4" xfId="1421"/>
    <cellStyle name="Style 115 3 3 4 2" xfId="1422"/>
    <cellStyle name="Style 115 3 3 4 2 2" xfId="52086"/>
    <cellStyle name="Style 115 3 3 4 2 3" xfId="49033"/>
    <cellStyle name="Style 115 3 3 4 3" xfId="52085"/>
    <cellStyle name="Style 115 3 3 4 4" xfId="49032"/>
    <cellStyle name="Style 115 3 3 5" xfId="8738"/>
    <cellStyle name="Style 115 3 3 5 2" xfId="52087"/>
    <cellStyle name="Style 115 3 3 5 3" xfId="49034"/>
    <cellStyle name="Style 115 3 3 6" xfId="52079"/>
    <cellStyle name="Style 115 3 3 7" xfId="49026"/>
    <cellStyle name="Style 115 3 4" xfId="1423"/>
    <cellStyle name="Style 115 3 4 2" xfId="1424"/>
    <cellStyle name="Style 115 3 4 3" xfId="1425"/>
    <cellStyle name="Style 115 3 4 4" xfId="49035"/>
    <cellStyle name="Style 115 3 5" xfId="8739"/>
    <cellStyle name="Style 115 3 5 2" xfId="52088"/>
    <cellStyle name="Style 115 3 5 3" xfId="49036"/>
    <cellStyle name="Style 115 3 6" xfId="52076"/>
    <cellStyle name="Style 115 3 7" xfId="55095"/>
    <cellStyle name="Style 115 3 7 2" xfId="55879"/>
    <cellStyle name="Style 115 3 8" xfId="49022"/>
    <cellStyle name="Style 115 4" xfId="1426"/>
    <cellStyle name="Style 115 4 2" xfId="1427"/>
    <cellStyle name="Style 115 4 2 2" xfId="1428"/>
    <cellStyle name="Style 115 4 2 2 2" xfId="1429"/>
    <cellStyle name="Style 115 4 2 2 2 2" xfId="52092"/>
    <cellStyle name="Style 115 4 2 2 2 3" xfId="49040"/>
    <cellStyle name="Style 115 4 2 2 3" xfId="52091"/>
    <cellStyle name="Style 115 4 2 2 4" xfId="49039"/>
    <cellStyle name="Style 115 4 2 3" xfId="1430"/>
    <cellStyle name="Style 115 4 2 3 2" xfId="1431"/>
    <cellStyle name="Style 115 4 2 3 2 2" xfId="52094"/>
    <cellStyle name="Style 115 4 2 3 2 3" xfId="49042"/>
    <cellStyle name="Style 115 4 2 3 3" xfId="1432"/>
    <cellStyle name="Style 115 4 2 3 3 2" xfId="52095"/>
    <cellStyle name="Style 115 4 2 3 3 3" xfId="49043"/>
    <cellStyle name="Style 115 4 2 3 4" xfId="52093"/>
    <cellStyle name="Style 115 4 2 3 5" xfId="49041"/>
    <cellStyle name="Style 115 4 2 4" xfId="1433"/>
    <cellStyle name="Style 115 4 2 4 2" xfId="1434"/>
    <cellStyle name="Style 115 4 2 4 2 2" xfId="52097"/>
    <cellStyle name="Style 115 4 2 4 2 3" xfId="49045"/>
    <cellStyle name="Style 115 4 2 4 3" xfId="52096"/>
    <cellStyle name="Style 115 4 2 4 4" xfId="49044"/>
    <cellStyle name="Style 115 4 2 5" xfId="8740"/>
    <cellStyle name="Style 115 4 2 5 2" xfId="52098"/>
    <cellStyle name="Style 115 4 2 5 3" xfId="49046"/>
    <cellStyle name="Style 115 4 2 6" xfId="52090"/>
    <cellStyle name="Style 115 4 2 7" xfId="49038"/>
    <cellStyle name="Style 115 4 3" xfId="1435"/>
    <cellStyle name="Style 115 4 3 2" xfId="1436"/>
    <cellStyle name="Style 115 4 3 2 2" xfId="1437"/>
    <cellStyle name="Style 115 4 3 2 3" xfId="49048"/>
    <cellStyle name="Style 115 4 3 3" xfId="52099"/>
    <cellStyle name="Style 115 4 3 4" xfId="49047"/>
    <cellStyle name="Style 115 4 4" xfId="1438"/>
    <cellStyle name="Style 115 4 4 2" xfId="1439"/>
    <cellStyle name="Style 115 4 4 3" xfId="49049"/>
    <cellStyle name="Style 115 4 5" xfId="8741"/>
    <cellStyle name="Style 115 4 5 2" xfId="52100"/>
    <cellStyle name="Style 115 4 5 3" xfId="49050"/>
    <cellStyle name="Style 115 4 6" xfId="52089"/>
    <cellStyle name="Style 115 4 7" xfId="55094"/>
    <cellStyle name="Style 115 4 7 2" xfId="55878"/>
    <cellStyle name="Style 115 4 8" xfId="49037"/>
    <cellStyle name="Style 115 5" xfId="1440"/>
    <cellStyle name="Style 115 5 2" xfId="1441"/>
    <cellStyle name="Style 115 5 2 2" xfId="1442"/>
    <cellStyle name="Style 115 5 2 2 2" xfId="1443"/>
    <cellStyle name="Style 115 5 2 2 2 2" xfId="52104"/>
    <cellStyle name="Style 115 5 2 2 2 3" xfId="49054"/>
    <cellStyle name="Style 115 5 2 2 3" xfId="52103"/>
    <cellStyle name="Style 115 5 2 2 4" xfId="49053"/>
    <cellStyle name="Style 115 5 2 3" xfId="1444"/>
    <cellStyle name="Style 115 5 2 3 2" xfId="1445"/>
    <cellStyle name="Style 115 5 2 3 2 2" xfId="52106"/>
    <cellStyle name="Style 115 5 2 3 2 3" xfId="49056"/>
    <cellStyle name="Style 115 5 2 3 3" xfId="1446"/>
    <cellStyle name="Style 115 5 2 3 3 2" xfId="52107"/>
    <cellStyle name="Style 115 5 2 3 3 3" xfId="49057"/>
    <cellStyle name="Style 115 5 2 3 4" xfId="52105"/>
    <cellStyle name="Style 115 5 2 3 5" xfId="49055"/>
    <cellStyle name="Style 115 5 2 4" xfId="1447"/>
    <cellStyle name="Style 115 5 2 4 2" xfId="1448"/>
    <cellStyle name="Style 115 5 2 4 3" xfId="49058"/>
    <cellStyle name="Style 115 5 2 5" xfId="8742"/>
    <cellStyle name="Style 115 5 2 5 2" xfId="52108"/>
    <cellStyle name="Style 115 5 2 5 3" xfId="49059"/>
    <cellStyle name="Style 115 5 2 6" xfId="52102"/>
    <cellStyle name="Style 115 5 2 7" xfId="49052"/>
    <cellStyle name="Style 115 5 3" xfId="1449"/>
    <cellStyle name="Style 115 5 3 2" xfId="1450"/>
    <cellStyle name="Style 115 5 3 2 2" xfId="52110"/>
    <cellStyle name="Style 115 5 3 2 3" xfId="49061"/>
    <cellStyle name="Style 115 5 3 3" xfId="52109"/>
    <cellStyle name="Style 115 5 3 4" xfId="49060"/>
    <cellStyle name="Style 115 5 4" xfId="1451"/>
    <cellStyle name="Style 115 5 4 2" xfId="52111"/>
    <cellStyle name="Style 115 5 4 3" xfId="49062"/>
    <cellStyle name="Style 115 5 5" xfId="8743"/>
    <cellStyle name="Style 115 5 5 2" xfId="52112"/>
    <cellStyle name="Style 115 5 5 3" xfId="49063"/>
    <cellStyle name="Style 115 5 6" xfId="52101"/>
    <cellStyle name="Style 115 5 7" xfId="49051"/>
    <cellStyle name="Style 115 6" xfId="1452"/>
    <cellStyle name="Style 115 6 2" xfId="1453"/>
    <cellStyle name="Style 115 6 2 2" xfId="8744"/>
    <cellStyle name="Style 115 6 2 2 2" xfId="52115"/>
    <cellStyle name="Style 115 6 2 2 3" xfId="49066"/>
    <cellStyle name="Style 115 6 2 3" xfId="52114"/>
    <cellStyle name="Style 115 6 2 4" xfId="49065"/>
    <cellStyle name="Style 115 6 3" xfId="1454"/>
    <cellStyle name="Style 115 6 3 2" xfId="1455"/>
    <cellStyle name="Style 115 6 3 2 2" xfId="52117"/>
    <cellStyle name="Style 115 6 3 2 3" xfId="49068"/>
    <cellStyle name="Style 115 6 3 3" xfId="1456"/>
    <cellStyle name="Style 115 6 3 3 2" xfId="52118"/>
    <cellStyle name="Style 115 6 3 3 3" xfId="49069"/>
    <cellStyle name="Style 115 6 3 4" xfId="52116"/>
    <cellStyle name="Style 115 6 3 5" xfId="49067"/>
    <cellStyle name="Style 115 6 4" xfId="1457"/>
    <cellStyle name="Style 115 6 4 2" xfId="1458"/>
    <cellStyle name="Style 115 6 4 2 2" xfId="52120"/>
    <cellStyle name="Style 115 6 4 2 3" xfId="49071"/>
    <cellStyle name="Style 115 6 4 3" xfId="52119"/>
    <cellStyle name="Style 115 6 4 4" xfId="49070"/>
    <cellStyle name="Style 115 6 5" xfId="1459"/>
    <cellStyle name="Style 115 6 5 2" xfId="52121"/>
    <cellStyle name="Style 115 6 5 3" xfId="49072"/>
    <cellStyle name="Style 115 6 6" xfId="52113"/>
    <cellStyle name="Style 115 6 7" xfId="49064"/>
    <cellStyle name="Style 115 7" xfId="1460"/>
    <cellStyle name="Style 115 7 2" xfId="1461"/>
    <cellStyle name="Style 115 7 2 2" xfId="52122"/>
    <cellStyle name="Style 115 7 2 3" xfId="49074"/>
    <cellStyle name="Style 115 7 3" xfId="1462"/>
    <cellStyle name="Style 115 7 3 2" xfId="52123"/>
    <cellStyle name="Style 115 7 3 3" xfId="49075"/>
    <cellStyle name="Style 115 7 4" xfId="1463"/>
    <cellStyle name="Style 115 7 5" xfId="49073"/>
    <cellStyle name="Style 115 8" xfId="1464"/>
    <cellStyle name="Style 115 8 2" xfId="1465"/>
    <cellStyle name="Style 115 8 3" xfId="1466"/>
    <cellStyle name="Style 115 8 4" xfId="49076"/>
    <cellStyle name="Style 115 9" xfId="1467"/>
    <cellStyle name="Style 115 9 2" xfId="52124"/>
    <cellStyle name="Style 115 9 3" xfId="49077"/>
    <cellStyle name="Style 115_ADDON" xfId="1468"/>
    <cellStyle name="Style 116" xfId="139"/>
    <cellStyle name="Style 116 2" xfId="1469"/>
    <cellStyle name="Style 116 2 2" xfId="1470"/>
    <cellStyle name="Style 116 2 2 2" xfId="1471"/>
    <cellStyle name="Style 116 2 2 2 2" xfId="1472"/>
    <cellStyle name="Style 116 2 3" xfId="1473"/>
    <cellStyle name="Style 116 2 3 2" xfId="1474"/>
    <cellStyle name="Style 116 3" xfId="1475"/>
    <cellStyle name="Style 116 3 2" xfId="1476"/>
    <cellStyle name="Style 116 3 3" xfId="1477"/>
    <cellStyle name="Style 116 3 3 2" xfId="1478"/>
    <cellStyle name="Style 116 3 3 3" xfId="1479"/>
    <cellStyle name="Style 116 3 4" xfId="1480"/>
    <cellStyle name="Style 116 3 4 2" xfId="1481"/>
    <cellStyle name="Style 116 3 5" xfId="55093"/>
    <cellStyle name="Style 116 3 5 2" xfId="55877"/>
    <cellStyle name="Style 116 4" xfId="1482"/>
    <cellStyle name="Style 116 4 2" xfId="1483"/>
    <cellStyle name="Style 116 4 3" xfId="1484"/>
    <cellStyle name="Style 116 5" xfId="1485"/>
    <cellStyle name="Style 116 5 2" xfId="1486"/>
    <cellStyle name="Style 116 6" xfId="1487"/>
    <cellStyle name="Style 116 7" xfId="1488"/>
    <cellStyle name="Style 116_ADDON" xfId="1489"/>
    <cellStyle name="Style 117" xfId="140"/>
    <cellStyle name="Style 117 2" xfId="1490"/>
    <cellStyle name="Style 117 2 2" xfId="1491"/>
    <cellStyle name="Style 117 2 2 2" xfId="1492"/>
    <cellStyle name="Style 117 2 2 2 2" xfId="1493"/>
    <cellStyle name="Style 117 2 2 3" xfId="1494"/>
    <cellStyle name="Style 117 2 3" xfId="1495"/>
    <cellStyle name="Style 117 2 3 2" xfId="1496"/>
    <cellStyle name="Style 117 2 4" xfId="1497"/>
    <cellStyle name="Style 117 2 5" xfId="1498"/>
    <cellStyle name="Style 117 2 6" xfId="1499"/>
    <cellStyle name="Style 117 3" xfId="1500"/>
    <cellStyle name="Style 117 3 2" xfId="1501"/>
    <cellStyle name="Style 117 3 2 2" xfId="1502"/>
    <cellStyle name="Style 117 3 2 2 2" xfId="1503"/>
    <cellStyle name="Style 117 3 2 3" xfId="1504"/>
    <cellStyle name="Style 117 3 3" xfId="1505"/>
    <cellStyle name="Style 117 3 3 2" xfId="1506"/>
    <cellStyle name="Style 117 3 3 2 2" xfId="1507"/>
    <cellStyle name="Style 117 3 3 3" xfId="1508"/>
    <cellStyle name="Style 117 3 4" xfId="1509"/>
    <cellStyle name="Style 117 3 4 2" xfId="8745"/>
    <cellStyle name="Style 117 3 5" xfId="1510"/>
    <cellStyle name="Style 117 3 6" xfId="55092"/>
    <cellStyle name="Style 117 3 6 2" xfId="55876"/>
    <cellStyle name="Style 117 4" xfId="1511"/>
    <cellStyle name="Style 117 4 2" xfId="1512"/>
    <cellStyle name="Style 117 4 2 2" xfId="1513"/>
    <cellStyle name="Style 117 4 3" xfId="1514"/>
    <cellStyle name="Style 117 5" xfId="1515"/>
    <cellStyle name="Style 117 6" xfId="1516"/>
    <cellStyle name="Style 117 7" xfId="1517"/>
    <cellStyle name="Style 117_ADDON" xfId="1518"/>
    <cellStyle name="Style 118" xfId="141"/>
    <cellStyle name="Style 118 2" xfId="1519"/>
    <cellStyle name="Style 118 2 2" xfId="1520"/>
    <cellStyle name="Style 118 2 2 2" xfId="1521"/>
    <cellStyle name="Style 118 2 2 2 2" xfId="1522"/>
    <cellStyle name="Style 118 2 3" xfId="1523"/>
    <cellStyle name="Style 118 2 3 2" xfId="1524"/>
    <cellStyle name="Style 118 3" xfId="1525"/>
    <cellStyle name="Style 118 3 2" xfId="1526"/>
    <cellStyle name="Style 118 3 3" xfId="1527"/>
    <cellStyle name="Style 118 3 3 2" xfId="1528"/>
    <cellStyle name="Style 118 3 3 3" xfId="1529"/>
    <cellStyle name="Style 118 3 4" xfId="1530"/>
    <cellStyle name="Style 118 3 4 2" xfId="1531"/>
    <cellStyle name="Style 118 3 5" xfId="55091"/>
    <cellStyle name="Style 118 3 5 2" xfId="55875"/>
    <cellStyle name="Style 118 4" xfId="1532"/>
    <cellStyle name="Style 118 4 2" xfId="1533"/>
    <cellStyle name="Style 118 4 3" xfId="1534"/>
    <cellStyle name="Style 118 5" xfId="1535"/>
    <cellStyle name="Style 118 5 2" xfId="1536"/>
    <cellStyle name="Style 118 6" xfId="1537"/>
    <cellStyle name="Style 118 7" xfId="1538"/>
    <cellStyle name="Style 118_ADDON" xfId="1539"/>
    <cellStyle name="Style 119" xfId="142"/>
    <cellStyle name="Style 119 10" xfId="1541"/>
    <cellStyle name="Style 119 10 2" xfId="52125"/>
    <cellStyle name="Style 119 10 3" xfId="49078"/>
    <cellStyle name="Style 119 11" xfId="1542"/>
    <cellStyle name="Style 119 11 2" xfId="52126"/>
    <cellStyle name="Style 119 11 3" xfId="49079"/>
    <cellStyle name="Style 119 12" xfId="1543"/>
    <cellStyle name="Style 119 12 2" xfId="52127"/>
    <cellStyle name="Style 119 12 3" xfId="49080"/>
    <cellStyle name="Style 119 13" xfId="1540"/>
    <cellStyle name="Style 119 13 2" xfId="51528"/>
    <cellStyle name="Style 119 14" xfId="48391"/>
    <cellStyle name="Style 119 2" xfId="143"/>
    <cellStyle name="Style 119 2 2" xfId="1544"/>
    <cellStyle name="Style 119 2 2 2" xfId="1545"/>
    <cellStyle name="Style 119 2 2 2 2" xfId="1546"/>
    <cellStyle name="Style 119 2 2 3" xfId="49082"/>
    <cellStyle name="Style 119 2 3" xfId="1547"/>
    <cellStyle name="Style 119 2 3 2" xfId="1548"/>
    <cellStyle name="Style 119 2 4" xfId="49081"/>
    <cellStyle name="Style 119 3" xfId="1549"/>
    <cellStyle name="Style 119 3 2" xfId="1550"/>
    <cellStyle name="Style 119 3 2 2" xfId="1551"/>
    <cellStyle name="Style 119 3 2 2 2" xfId="1552"/>
    <cellStyle name="Style 119 3 2 2 3" xfId="49085"/>
    <cellStyle name="Style 119 3 2 3" xfId="8746"/>
    <cellStyle name="Style 119 3 2 3 2" xfId="52130"/>
    <cellStyle name="Style 119 3 2 3 3" xfId="49086"/>
    <cellStyle name="Style 119 3 2 4" xfId="52129"/>
    <cellStyle name="Style 119 3 2 5" xfId="49084"/>
    <cellStyle name="Style 119 3 3" xfId="1553"/>
    <cellStyle name="Style 119 3 3 2" xfId="1554"/>
    <cellStyle name="Style 119 3 3 2 2" xfId="1555"/>
    <cellStyle name="Style 119 3 3 2 2 2" xfId="52133"/>
    <cellStyle name="Style 119 3 3 2 2 3" xfId="49089"/>
    <cellStyle name="Style 119 3 3 2 3" xfId="52132"/>
    <cellStyle name="Style 119 3 3 2 4" xfId="49088"/>
    <cellStyle name="Style 119 3 3 3" xfId="1556"/>
    <cellStyle name="Style 119 3 3 3 2" xfId="1557"/>
    <cellStyle name="Style 119 3 3 3 2 2" xfId="52135"/>
    <cellStyle name="Style 119 3 3 3 2 3" xfId="49091"/>
    <cellStyle name="Style 119 3 3 3 3" xfId="1558"/>
    <cellStyle name="Style 119 3 3 3 3 2" xfId="52136"/>
    <cellStyle name="Style 119 3 3 3 3 3" xfId="49092"/>
    <cellStyle name="Style 119 3 3 3 4" xfId="52134"/>
    <cellStyle name="Style 119 3 3 3 5" xfId="49090"/>
    <cellStyle name="Style 119 3 3 4" xfId="1559"/>
    <cellStyle name="Style 119 3 3 4 2" xfId="1560"/>
    <cellStyle name="Style 119 3 3 4 2 2" xfId="52138"/>
    <cellStyle name="Style 119 3 3 4 2 3" xfId="49094"/>
    <cellStyle name="Style 119 3 3 4 3" xfId="52137"/>
    <cellStyle name="Style 119 3 3 4 4" xfId="49093"/>
    <cellStyle name="Style 119 3 3 5" xfId="8747"/>
    <cellStyle name="Style 119 3 3 5 2" xfId="52139"/>
    <cellStyle name="Style 119 3 3 5 3" xfId="49095"/>
    <cellStyle name="Style 119 3 3 6" xfId="52131"/>
    <cellStyle name="Style 119 3 3 7" xfId="49087"/>
    <cellStyle name="Style 119 3 4" xfId="1561"/>
    <cellStyle name="Style 119 3 4 2" xfId="1562"/>
    <cellStyle name="Style 119 3 4 3" xfId="1563"/>
    <cellStyle name="Style 119 3 4 4" xfId="49096"/>
    <cellStyle name="Style 119 3 5" xfId="8748"/>
    <cellStyle name="Style 119 3 5 2" xfId="52140"/>
    <cellStyle name="Style 119 3 5 3" xfId="49097"/>
    <cellStyle name="Style 119 3 6" xfId="52128"/>
    <cellStyle name="Style 119 3 7" xfId="55090"/>
    <cellStyle name="Style 119 3 7 2" xfId="55874"/>
    <cellStyle name="Style 119 3 8" xfId="49083"/>
    <cellStyle name="Style 119 4" xfId="1564"/>
    <cellStyle name="Style 119 4 2" xfId="1565"/>
    <cellStyle name="Style 119 4 2 2" xfId="1566"/>
    <cellStyle name="Style 119 4 2 2 2" xfId="1567"/>
    <cellStyle name="Style 119 4 2 2 2 2" xfId="52144"/>
    <cellStyle name="Style 119 4 2 2 2 3" xfId="49101"/>
    <cellStyle name="Style 119 4 2 2 3" xfId="52143"/>
    <cellStyle name="Style 119 4 2 2 4" xfId="49100"/>
    <cellStyle name="Style 119 4 2 3" xfId="1568"/>
    <cellStyle name="Style 119 4 2 3 2" xfId="1569"/>
    <cellStyle name="Style 119 4 2 3 2 2" xfId="52146"/>
    <cellStyle name="Style 119 4 2 3 2 3" xfId="49103"/>
    <cellStyle name="Style 119 4 2 3 3" xfId="1570"/>
    <cellStyle name="Style 119 4 2 3 3 2" xfId="52147"/>
    <cellStyle name="Style 119 4 2 3 3 3" xfId="49104"/>
    <cellStyle name="Style 119 4 2 3 4" xfId="52145"/>
    <cellStyle name="Style 119 4 2 3 5" xfId="49102"/>
    <cellStyle name="Style 119 4 2 4" xfId="1571"/>
    <cellStyle name="Style 119 4 2 4 2" xfId="1572"/>
    <cellStyle name="Style 119 4 2 4 2 2" xfId="52149"/>
    <cellStyle name="Style 119 4 2 4 2 3" xfId="49106"/>
    <cellStyle name="Style 119 4 2 4 3" xfId="52148"/>
    <cellStyle name="Style 119 4 2 4 4" xfId="49105"/>
    <cellStyle name="Style 119 4 2 5" xfId="8749"/>
    <cellStyle name="Style 119 4 2 5 2" xfId="52150"/>
    <cellStyle name="Style 119 4 2 5 3" xfId="49107"/>
    <cellStyle name="Style 119 4 2 6" xfId="52142"/>
    <cellStyle name="Style 119 4 2 7" xfId="49099"/>
    <cellStyle name="Style 119 4 3" xfId="1573"/>
    <cellStyle name="Style 119 4 3 2" xfId="1574"/>
    <cellStyle name="Style 119 4 3 2 2" xfId="1575"/>
    <cellStyle name="Style 119 4 3 2 3" xfId="49109"/>
    <cellStyle name="Style 119 4 3 3" xfId="52151"/>
    <cellStyle name="Style 119 4 3 4" xfId="49108"/>
    <cellStyle name="Style 119 4 4" xfId="1576"/>
    <cellStyle name="Style 119 4 4 2" xfId="1577"/>
    <cellStyle name="Style 119 4 4 3" xfId="49110"/>
    <cellStyle name="Style 119 4 5" xfId="8750"/>
    <cellStyle name="Style 119 4 5 2" xfId="52152"/>
    <cellStyle name="Style 119 4 5 3" xfId="49111"/>
    <cellStyle name="Style 119 4 6" xfId="52141"/>
    <cellStyle name="Style 119 4 7" xfId="54373"/>
    <cellStyle name="Style 119 4 7 2" xfId="55198"/>
    <cellStyle name="Style 119 4 8" xfId="49098"/>
    <cellStyle name="Style 119 5" xfId="1578"/>
    <cellStyle name="Style 119 5 2" xfId="1579"/>
    <cellStyle name="Style 119 5 2 2" xfId="1580"/>
    <cellStyle name="Style 119 5 2 2 2" xfId="1581"/>
    <cellStyle name="Style 119 5 2 2 2 2" xfId="52156"/>
    <cellStyle name="Style 119 5 2 2 2 3" xfId="49115"/>
    <cellStyle name="Style 119 5 2 2 3" xfId="52155"/>
    <cellStyle name="Style 119 5 2 2 4" xfId="49114"/>
    <cellStyle name="Style 119 5 2 3" xfId="1582"/>
    <cellStyle name="Style 119 5 2 3 2" xfId="1583"/>
    <cellStyle name="Style 119 5 2 3 2 2" xfId="52158"/>
    <cellStyle name="Style 119 5 2 3 2 3" xfId="49117"/>
    <cellStyle name="Style 119 5 2 3 3" xfId="1584"/>
    <cellStyle name="Style 119 5 2 3 3 2" xfId="52159"/>
    <cellStyle name="Style 119 5 2 3 3 3" xfId="49118"/>
    <cellStyle name="Style 119 5 2 3 4" xfId="52157"/>
    <cellStyle name="Style 119 5 2 3 5" xfId="49116"/>
    <cellStyle name="Style 119 5 2 4" xfId="1585"/>
    <cellStyle name="Style 119 5 2 4 2" xfId="1586"/>
    <cellStyle name="Style 119 5 2 4 3" xfId="49119"/>
    <cellStyle name="Style 119 5 2 5" xfId="8751"/>
    <cellStyle name="Style 119 5 2 5 2" xfId="52160"/>
    <cellStyle name="Style 119 5 2 5 3" xfId="49120"/>
    <cellStyle name="Style 119 5 2 6" xfId="52154"/>
    <cellStyle name="Style 119 5 2 7" xfId="49113"/>
    <cellStyle name="Style 119 5 3" xfId="1587"/>
    <cellStyle name="Style 119 5 3 2" xfId="1588"/>
    <cellStyle name="Style 119 5 3 2 2" xfId="52162"/>
    <cellStyle name="Style 119 5 3 2 3" xfId="49122"/>
    <cellStyle name="Style 119 5 3 3" xfId="52161"/>
    <cellStyle name="Style 119 5 3 4" xfId="49121"/>
    <cellStyle name="Style 119 5 4" xfId="1589"/>
    <cellStyle name="Style 119 5 4 2" xfId="52163"/>
    <cellStyle name="Style 119 5 4 3" xfId="49123"/>
    <cellStyle name="Style 119 5 5" xfId="8752"/>
    <cellStyle name="Style 119 5 5 2" xfId="52164"/>
    <cellStyle name="Style 119 5 5 3" xfId="49124"/>
    <cellStyle name="Style 119 5 6" xfId="52153"/>
    <cellStyle name="Style 119 5 7" xfId="49112"/>
    <cellStyle name="Style 119 6" xfId="1590"/>
    <cellStyle name="Style 119 6 2" xfId="1591"/>
    <cellStyle name="Style 119 6 2 2" xfId="8753"/>
    <cellStyle name="Style 119 6 2 2 2" xfId="52167"/>
    <cellStyle name="Style 119 6 2 2 3" xfId="49127"/>
    <cellStyle name="Style 119 6 2 3" xfId="52166"/>
    <cellStyle name="Style 119 6 2 4" xfId="49126"/>
    <cellStyle name="Style 119 6 3" xfId="1592"/>
    <cellStyle name="Style 119 6 3 2" xfId="1593"/>
    <cellStyle name="Style 119 6 3 2 2" xfId="52169"/>
    <cellStyle name="Style 119 6 3 2 3" xfId="49129"/>
    <cellStyle name="Style 119 6 3 3" xfId="1594"/>
    <cellStyle name="Style 119 6 3 3 2" xfId="52170"/>
    <cellStyle name="Style 119 6 3 3 3" xfId="49130"/>
    <cellStyle name="Style 119 6 3 4" xfId="52168"/>
    <cellStyle name="Style 119 6 3 5" xfId="49128"/>
    <cellStyle name="Style 119 6 4" xfId="1595"/>
    <cellStyle name="Style 119 6 4 2" xfId="1596"/>
    <cellStyle name="Style 119 6 4 2 2" xfId="52172"/>
    <cellStyle name="Style 119 6 4 2 3" xfId="49132"/>
    <cellStyle name="Style 119 6 4 3" xfId="52171"/>
    <cellStyle name="Style 119 6 4 4" xfId="49131"/>
    <cellStyle name="Style 119 6 5" xfId="1597"/>
    <cellStyle name="Style 119 6 5 2" xfId="52173"/>
    <cellStyle name="Style 119 6 5 3" xfId="49133"/>
    <cellStyle name="Style 119 6 6" xfId="52165"/>
    <cellStyle name="Style 119 6 7" xfId="49125"/>
    <cellStyle name="Style 119 7" xfId="1598"/>
    <cellStyle name="Style 119 7 2" xfId="1599"/>
    <cellStyle name="Style 119 7 2 2" xfId="52174"/>
    <cellStyle name="Style 119 7 2 3" xfId="49135"/>
    <cellStyle name="Style 119 7 3" xfId="1600"/>
    <cellStyle name="Style 119 7 3 2" xfId="52175"/>
    <cellStyle name="Style 119 7 3 3" xfId="49136"/>
    <cellStyle name="Style 119 7 4" xfId="1601"/>
    <cellStyle name="Style 119 7 5" xfId="49134"/>
    <cellStyle name="Style 119 8" xfId="1602"/>
    <cellStyle name="Style 119 8 2" xfId="1603"/>
    <cellStyle name="Style 119 8 3" xfId="1604"/>
    <cellStyle name="Style 119 8 4" xfId="49137"/>
    <cellStyle name="Style 119 9" xfId="1605"/>
    <cellStyle name="Style 119 9 2" xfId="52176"/>
    <cellStyle name="Style 119 9 3" xfId="49138"/>
    <cellStyle name="Style 119_ADDON" xfId="1606"/>
    <cellStyle name="Style 120" xfId="144"/>
    <cellStyle name="Style 120 2" xfId="1607"/>
    <cellStyle name="Style 120 2 2" xfId="1608"/>
    <cellStyle name="Style 120 2 2 2" xfId="1609"/>
    <cellStyle name="Style 120 2 2 2 2" xfId="1610"/>
    <cellStyle name="Style 120 2 2 3" xfId="1611"/>
    <cellStyle name="Style 120 2 3" xfId="1612"/>
    <cellStyle name="Style 120 2 3 2" xfId="1613"/>
    <cellStyle name="Style 120 2 4" xfId="1614"/>
    <cellStyle name="Style 120 2 5" xfId="1615"/>
    <cellStyle name="Style 120 3" xfId="1616"/>
    <cellStyle name="Style 120 3 2" xfId="1617"/>
    <cellStyle name="Style 120 3 2 2" xfId="1618"/>
    <cellStyle name="Style 120 3 2 2 2" xfId="1619"/>
    <cellStyle name="Style 120 3 2 3" xfId="1620"/>
    <cellStyle name="Style 120 3 3" xfId="1621"/>
    <cellStyle name="Style 120 3 3 2" xfId="1622"/>
    <cellStyle name="Style 120 3 3 2 2" xfId="1623"/>
    <cellStyle name="Style 120 3 3 3" xfId="1624"/>
    <cellStyle name="Style 120 3 4" xfId="1625"/>
    <cellStyle name="Style 120 3 4 2" xfId="8754"/>
    <cellStyle name="Style 120 3 5" xfId="8755"/>
    <cellStyle name="Style 120 3 6" xfId="55089"/>
    <cellStyle name="Style 120 3 6 2" xfId="55873"/>
    <cellStyle name="Style 120 4" xfId="1626"/>
    <cellStyle name="Style 120 4 2" xfId="1627"/>
    <cellStyle name="Style 120 4 2 2" xfId="1628"/>
    <cellStyle name="Style 120 4 3" xfId="1629"/>
    <cellStyle name="Style 120 5" xfId="1630"/>
    <cellStyle name="Style 120 6" xfId="1631"/>
    <cellStyle name="Style 120 7" xfId="1632"/>
    <cellStyle name="Style 120_ADDON" xfId="1633"/>
    <cellStyle name="Style 121" xfId="145"/>
    <cellStyle name="Style 121 2" xfId="1634"/>
    <cellStyle name="Style 121 2 2" xfId="1635"/>
    <cellStyle name="Style 121 2 2 2" xfId="1636"/>
    <cellStyle name="Style 121 2 2 2 2" xfId="1637"/>
    <cellStyle name="Style 121 2 2 3" xfId="1638"/>
    <cellStyle name="Style 121 2 3" xfId="1639"/>
    <cellStyle name="Style 121 2 3 2" xfId="1640"/>
    <cellStyle name="Style 121 2 4" xfId="1641"/>
    <cellStyle name="Style 121 2 5" xfId="1642"/>
    <cellStyle name="Style 121 2 6" xfId="1643"/>
    <cellStyle name="Style 121 3" xfId="1644"/>
    <cellStyle name="Style 121 3 2" xfId="1645"/>
    <cellStyle name="Style 121 3 2 2" xfId="1646"/>
    <cellStyle name="Style 121 3 2 2 2" xfId="1647"/>
    <cellStyle name="Style 121 3 2 3" xfId="1648"/>
    <cellStyle name="Style 121 3 3" xfId="1649"/>
    <cellStyle name="Style 121 3 3 2" xfId="1650"/>
    <cellStyle name="Style 121 3 3 2 2" xfId="1651"/>
    <cellStyle name="Style 121 3 3 3" xfId="1652"/>
    <cellStyle name="Style 121 3 4" xfId="1653"/>
    <cellStyle name="Style 121 3 4 2" xfId="8756"/>
    <cellStyle name="Style 121 3 5" xfId="1654"/>
    <cellStyle name="Style 121 3 6" xfId="55088"/>
    <cellStyle name="Style 121 3 6 2" xfId="55872"/>
    <cellStyle name="Style 121 4" xfId="1655"/>
    <cellStyle name="Style 121 4 2" xfId="1656"/>
    <cellStyle name="Style 121 4 2 2" xfId="1657"/>
    <cellStyle name="Style 121 4 3" xfId="1658"/>
    <cellStyle name="Style 121 5" xfId="1659"/>
    <cellStyle name="Style 121 6" xfId="1660"/>
    <cellStyle name="Style 121 7" xfId="1661"/>
    <cellStyle name="Style 121_ADDON" xfId="1662"/>
    <cellStyle name="Style 126" xfId="146"/>
    <cellStyle name="Style 126 10" xfId="1664"/>
    <cellStyle name="Style 126 10 2" xfId="52177"/>
    <cellStyle name="Style 126 10 3" xfId="49139"/>
    <cellStyle name="Style 126 11" xfId="1665"/>
    <cellStyle name="Style 126 11 2" xfId="52178"/>
    <cellStyle name="Style 126 11 3" xfId="49140"/>
    <cellStyle name="Style 126 12" xfId="1666"/>
    <cellStyle name="Style 126 12 2" xfId="52179"/>
    <cellStyle name="Style 126 12 3" xfId="49141"/>
    <cellStyle name="Style 126 13" xfId="1663"/>
    <cellStyle name="Style 126 13 2" xfId="51529"/>
    <cellStyle name="Style 126 14" xfId="48392"/>
    <cellStyle name="Style 126 2" xfId="147"/>
    <cellStyle name="Style 126 2 2" xfId="1667"/>
    <cellStyle name="Style 126 2 2 2" xfId="1668"/>
    <cellStyle name="Style 126 2 2 2 2" xfId="1669"/>
    <cellStyle name="Style 126 2 2 3" xfId="49143"/>
    <cellStyle name="Style 126 2 3" xfId="1670"/>
    <cellStyle name="Style 126 2 3 2" xfId="1671"/>
    <cellStyle name="Style 126 2 4" xfId="49142"/>
    <cellStyle name="Style 126 3" xfId="1672"/>
    <cellStyle name="Style 126 3 2" xfId="1673"/>
    <cellStyle name="Style 126 3 2 2" xfId="1674"/>
    <cellStyle name="Style 126 3 2 2 2" xfId="1675"/>
    <cellStyle name="Style 126 3 2 2 3" xfId="49146"/>
    <cellStyle name="Style 126 3 2 3" xfId="8757"/>
    <cellStyle name="Style 126 3 2 3 2" xfId="52182"/>
    <cellStyle name="Style 126 3 2 3 3" xfId="49147"/>
    <cellStyle name="Style 126 3 2 4" xfId="52181"/>
    <cellStyle name="Style 126 3 2 5" xfId="49145"/>
    <cellStyle name="Style 126 3 3" xfId="1676"/>
    <cellStyle name="Style 126 3 3 2" xfId="1677"/>
    <cellStyle name="Style 126 3 3 2 2" xfId="1678"/>
    <cellStyle name="Style 126 3 3 2 2 2" xfId="52185"/>
    <cellStyle name="Style 126 3 3 2 2 3" xfId="49150"/>
    <cellStyle name="Style 126 3 3 2 3" xfId="52184"/>
    <cellStyle name="Style 126 3 3 2 4" xfId="49149"/>
    <cellStyle name="Style 126 3 3 3" xfId="1679"/>
    <cellStyle name="Style 126 3 3 3 2" xfId="1680"/>
    <cellStyle name="Style 126 3 3 3 2 2" xfId="52187"/>
    <cellStyle name="Style 126 3 3 3 2 3" xfId="49152"/>
    <cellStyle name="Style 126 3 3 3 3" xfId="1681"/>
    <cellStyle name="Style 126 3 3 3 3 2" xfId="52188"/>
    <cellStyle name="Style 126 3 3 3 3 3" xfId="49153"/>
    <cellStyle name="Style 126 3 3 3 4" xfId="52186"/>
    <cellStyle name="Style 126 3 3 3 5" xfId="49151"/>
    <cellStyle name="Style 126 3 3 4" xfId="1682"/>
    <cellStyle name="Style 126 3 3 4 2" xfId="1683"/>
    <cellStyle name="Style 126 3 3 4 2 2" xfId="52190"/>
    <cellStyle name="Style 126 3 3 4 2 3" xfId="49155"/>
    <cellStyle name="Style 126 3 3 4 3" xfId="52189"/>
    <cellStyle name="Style 126 3 3 4 4" xfId="49154"/>
    <cellStyle name="Style 126 3 3 5" xfId="8758"/>
    <cellStyle name="Style 126 3 3 5 2" xfId="52191"/>
    <cellStyle name="Style 126 3 3 5 3" xfId="49156"/>
    <cellStyle name="Style 126 3 3 6" xfId="52183"/>
    <cellStyle name="Style 126 3 3 7" xfId="49148"/>
    <cellStyle name="Style 126 3 4" xfId="1684"/>
    <cellStyle name="Style 126 3 4 2" xfId="1685"/>
    <cellStyle name="Style 126 3 4 3" xfId="1686"/>
    <cellStyle name="Style 126 3 4 4" xfId="49157"/>
    <cellStyle name="Style 126 3 5" xfId="8759"/>
    <cellStyle name="Style 126 3 5 2" xfId="52192"/>
    <cellStyle name="Style 126 3 5 3" xfId="49158"/>
    <cellStyle name="Style 126 3 6" xfId="52180"/>
    <cellStyle name="Style 126 3 7" xfId="55087"/>
    <cellStyle name="Style 126 3 7 2" xfId="55871"/>
    <cellStyle name="Style 126 3 8" xfId="49144"/>
    <cellStyle name="Style 126 4" xfId="1687"/>
    <cellStyle name="Style 126 4 2" xfId="1688"/>
    <cellStyle name="Style 126 4 2 2" xfId="1689"/>
    <cellStyle name="Style 126 4 2 2 2" xfId="1690"/>
    <cellStyle name="Style 126 4 2 2 2 2" xfId="52196"/>
    <cellStyle name="Style 126 4 2 2 2 3" xfId="49162"/>
    <cellStyle name="Style 126 4 2 2 3" xfId="52195"/>
    <cellStyle name="Style 126 4 2 2 4" xfId="49161"/>
    <cellStyle name="Style 126 4 2 3" xfId="1691"/>
    <cellStyle name="Style 126 4 2 3 2" xfId="1692"/>
    <cellStyle name="Style 126 4 2 3 2 2" xfId="52198"/>
    <cellStyle name="Style 126 4 2 3 2 3" xfId="49164"/>
    <cellStyle name="Style 126 4 2 3 3" xfId="1693"/>
    <cellStyle name="Style 126 4 2 3 3 2" xfId="52199"/>
    <cellStyle name="Style 126 4 2 3 3 3" xfId="49165"/>
    <cellStyle name="Style 126 4 2 3 4" xfId="52197"/>
    <cellStyle name="Style 126 4 2 3 5" xfId="49163"/>
    <cellStyle name="Style 126 4 2 4" xfId="1694"/>
    <cellStyle name="Style 126 4 2 4 2" xfId="1695"/>
    <cellStyle name="Style 126 4 2 4 2 2" xfId="52201"/>
    <cellStyle name="Style 126 4 2 4 2 3" xfId="49167"/>
    <cellStyle name="Style 126 4 2 4 3" xfId="52200"/>
    <cellStyle name="Style 126 4 2 4 4" xfId="49166"/>
    <cellStyle name="Style 126 4 2 5" xfId="8760"/>
    <cellStyle name="Style 126 4 2 5 2" xfId="52202"/>
    <cellStyle name="Style 126 4 2 5 3" xfId="49168"/>
    <cellStyle name="Style 126 4 2 6" xfId="52194"/>
    <cellStyle name="Style 126 4 2 7" xfId="49160"/>
    <cellStyle name="Style 126 4 3" xfId="1696"/>
    <cellStyle name="Style 126 4 3 2" xfId="1697"/>
    <cellStyle name="Style 126 4 3 2 2" xfId="1698"/>
    <cellStyle name="Style 126 4 3 2 3" xfId="49170"/>
    <cellStyle name="Style 126 4 3 3" xfId="52203"/>
    <cellStyle name="Style 126 4 3 4" xfId="49169"/>
    <cellStyle name="Style 126 4 4" xfId="1699"/>
    <cellStyle name="Style 126 4 4 2" xfId="1700"/>
    <cellStyle name="Style 126 4 4 3" xfId="49171"/>
    <cellStyle name="Style 126 4 5" xfId="8761"/>
    <cellStyle name="Style 126 4 5 2" xfId="52204"/>
    <cellStyle name="Style 126 4 5 3" xfId="49172"/>
    <cellStyle name="Style 126 4 6" xfId="52193"/>
    <cellStyle name="Style 126 4 7" xfId="55086"/>
    <cellStyle name="Style 126 4 7 2" xfId="55870"/>
    <cellStyle name="Style 126 4 8" xfId="49159"/>
    <cellStyle name="Style 126 5" xfId="1701"/>
    <cellStyle name="Style 126 5 2" xfId="1702"/>
    <cellStyle name="Style 126 5 2 2" xfId="1703"/>
    <cellStyle name="Style 126 5 2 2 2" xfId="1704"/>
    <cellStyle name="Style 126 5 2 2 2 2" xfId="52208"/>
    <cellStyle name="Style 126 5 2 2 2 3" xfId="49176"/>
    <cellStyle name="Style 126 5 2 2 3" xfId="52207"/>
    <cellStyle name="Style 126 5 2 2 4" xfId="49175"/>
    <cellStyle name="Style 126 5 2 3" xfId="1705"/>
    <cellStyle name="Style 126 5 2 3 2" xfId="1706"/>
    <cellStyle name="Style 126 5 2 3 2 2" xfId="52210"/>
    <cellStyle name="Style 126 5 2 3 2 3" xfId="49178"/>
    <cellStyle name="Style 126 5 2 3 3" xfId="1707"/>
    <cellStyle name="Style 126 5 2 3 3 2" xfId="52211"/>
    <cellStyle name="Style 126 5 2 3 3 3" xfId="49179"/>
    <cellStyle name="Style 126 5 2 3 4" xfId="52209"/>
    <cellStyle name="Style 126 5 2 3 5" xfId="49177"/>
    <cellStyle name="Style 126 5 2 4" xfId="1708"/>
    <cellStyle name="Style 126 5 2 4 2" xfId="1709"/>
    <cellStyle name="Style 126 5 2 4 3" xfId="49180"/>
    <cellStyle name="Style 126 5 2 5" xfId="8762"/>
    <cellStyle name="Style 126 5 2 5 2" xfId="52212"/>
    <cellStyle name="Style 126 5 2 5 3" xfId="49181"/>
    <cellStyle name="Style 126 5 2 6" xfId="52206"/>
    <cellStyle name="Style 126 5 2 7" xfId="49174"/>
    <cellStyle name="Style 126 5 3" xfId="1710"/>
    <cellStyle name="Style 126 5 3 2" xfId="1711"/>
    <cellStyle name="Style 126 5 3 2 2" xfId="52214"/>
    <cellStyle name="Style 126 5 3 2 3" xfId="49183"/>
    <cellStyle name="Style 126 5 3 3" xfId="52213"/>
    <cellStyle name="Style 126 5 3 4" xfId="49182"/>
    <cellStyle name="Style 126 5 4" xfId="1712"/>
    <cellStyle name="Style 126 5 4 2" xfId="52215"/>
    <cellStyle name="Style 126 5 4 3" xfId="49184"/>
    <cellStyle name="Style 126 5 5" xfId="8763"/>
    <cellStyle name="Style 126 5 5 2" xfId="52216"/>
    <cellStyle name="Style 126 5 5 3" xfId="49185"/>
    <cellStyle name="Style 126 5 6" xfId="52205"/>
    <cellStyle name="Style 126 5 7" xfId="49173"/>
    <cellStyle name="Style 126 6" xfId="1713"/>
    <cellStyle name="Style 126 6 2" xfId="1714"/>
    <cellStyle name="Style 126 6 2 2" xfId="8764"/>
    <cellStyle name="Style 126 6 2 2 2" xfId="52219"/>
    <cellStyle name="Style 126 6 2 2 3" xfId="49188"/>
    <cellStyle name="Style 126 6 2 3" xfId="52218"/>
    <cellStyle name="Style 126 6 2 4" xfId="49187"/>
    <cellStyle name="Style 126 6 3" xfId="1715"/>
    <cellStyle name="Style 126 6 3 2" xfId="1716"/>
    <cellStyle name="Style 126 6 3 2 2" xfId="52221"/>
    <cellStyle name="Style 126 6 3 2 3" xfId="49190"/>
    <cellStyle name="Style 126 6 3 3" xfId="1717"/>
    <cellStyle name="Style 126 6 3 3 2" xfId="52222"/>
    <cellStyle name="Style 126 6 3 3 3" xfId="49191"/>
    <cellStyle name="Style 126 6 3 4" xfId="52220"/>
    <cellStyle name="Style 126 6 3 5" xfId="49189"/>
    <cellStyle name="Style 126 6 4" xfId="1718"/>
    <cellStyle name="Style 126 6 4 2" xfId="1719"/>
    <cellStyle name="Style 126 6 4 2 2" xfId="52224"/>
    <cellStyle name="Style 126 6 4 2 3" xfId="49193"/>
    <cellStyle name="Style 126 6 4 3" xfId="52223"/>
    <cellStyle name="Style 126 6 4 4" xfId="49192"/>
    <cellStyle name="Style 126 6 5" xfId="1720"/>
    <cellStyle name="Style 126 6 5 2" xfId="52225"/>
    <cellStyle name="Style 126 6 5 3" xfId="49194"/>
    <cellStyle name="Style 126 6 6" xfId="52217"/>
    <cellStyle name="Style 126 6 7" xfId="49186"/>
    <cellStyle name="Style 126 7" xfId="1721"/>
    <cellStyle name="Style 126 7 2" xfId="1722"/>
    <cellStyle name="Style 126 7 2 2" xfId="52226"/>
    <cellStyle name="Style 126 7 2 3" xfId="49196"/>
    <cellStyle name="Style 126 7 3" xfId="1723"/>
    <cellStyle name="Style 126 7 3 2" xfId="52227"/>
    <cellStyle name="Style 126 7 3 3" xfId="49197"/>
    <cellStyle name="Style 126 7 4" xfId="1724"/>
    <cellStyle name="Style 126 7 5" xfId="49195"/>
    <cellStyle name="Style 126 8" xfId="1725"/>
    <cellStyle name="Style 126 8 2" xfId="1726"/>
    <cellStyle name="Style 126 8 3" xfId="1727"/>
    <cellStyle name="Style 126 8 4" xfId="49198"/>
    <cellStyle name="Style 126 9" xfId="1728"/>
    <cellStyle name="Style 126 9 2" xfId="52228"/>
    <cellStyle name="Style 126 9 3" xfId="49199"/>
    <cellStyle name="Style 126_ADDON" xfId="1729"/>
    <cellStyle name="Style 127" xfId="148"/>
    <cellStyle name="Style 127 2" xfId="1730"/>
    <cellStyle name="Style 127 2 2" xfId="1731"/>
    <cellStyle name="Style 127 2 2 2" xfId="1732"/>
    <cellStyle name="Style 127 2 2 2 2" xfId="1733"/>
    <cellStyle name="Style 127 2 3" xfId="1734"/>
    <cellStyle name="Style 127 2 3 2" xfId="1735"/>
    <cellStyle name="Style 127 3" xfId="1736"/>
    <cellStyle name="Style 127 3 2" xfId="1737"/>
    <cellStyle name="Style 127 3 3" xfId="1738"/>
    <cellStyle name="Style 127 3 3 2" xfId="1739"/>
    <cellStyle name="Style 127 3 3 3" xfId="1740"/>
    <cellStyle name="Style 127 3 4" xfId="1741"/>
    <cellStyle name="Style 127 3 4 2" xfId="1742"/>
    <cellStyle name="Style 127 3 5" xfId="55085"/>
    <cellStyle name="Style 127 3 5 2" xfId="55869"/>
    <cellStyle name="Style 127 4" xfId="1743"/>
    <cellStyle name="Style 127 4 2" xfId="1744"/>
    <cellStyle name="Style 127 4 3" xfId="1745"/>
    <cellStyle name="Style 127 5" xfId="1746"/>
    <cellStyle name="Style 127 5 2" xfId="1747"/>
    <cellStyle name="Style 127 6" xfId="1748"/>
    <cellStyle name="Style 127 7" xfId="1749"/>
    <cellStyle name="Style 127_ADDON" xfId="1750"/>
    <cellStyle name="Style 128" xfId="149"/>
    <cellStyle name="Style 128 2" xfId="1751"/>
    <cellStyle name="Style 128 2 2" xfId="1752"/>
    <cellStyle name="Style 128 2 2 2" xfId="1753"/>
    <cellStyle name="Style 128 2 2 2 2" xfId="1754"/>
    <cellStyle name="Style 128 2 2 3" xfId="1755"/>
    <cellStyle name="Style 128 2 3" xfId="1756"/>
    <cellStyle name="Style 128 2 3 2" xfId="1757"/>
    <cellStyle name="Style 128 2 4" xfId="1758"/>
    <cellStyle name="Style 128 2 5" xfId="1759"/>
    <cellStyle name="Style 128 2 6" xfId="1760"/>
    <cellStyle name="Style 128 3" xfId="1761"/>
    <cellStyle name="Style 128 3 2" xfId="1762"/>
    <cellStyle name="Style 128 3 2 2" xfId="1763"/>
    <cellStyle name="Style 128 3 2 2 2" xfId="1764"/>
    <cellStyle name="Style 128 3 2 3" xfId="1765"/>
    <cellStyle name="Style 128 3 3" xfId="1766"/>
    <cellStyle name="Style 128 3 3 2" xfId="1767"/>
    <cellStyle name="Style 128 3 3 2 2" xfId="1768"/>
    <cellStyle name="Style 128 3 3 3" xfId="1769"/>
    <cellStyle name="Style 128 3 4" xfId="1770"/>
    <cellStyle name="Style 128 3 4 2" xfId="8765"/>
    <cellStyle name="Style 128 3 5" xfId="1771"/>
    <cellStyle name="Style 128 3 6" xfId="55084"/>
    <cellStyle name="Style 128 3 6 2" xfId="55868"/>
    <cellStyle name="Style 128 4" xfId="1772"/>
    <cellStyle name="Style 128 4 2" xfId="1773"/>
    <cellStyle name="Style 128 4 2 2" xfId="1774"/>
    <cellStyle name="Style 128 4 3" xfId="1775"/>
    <cellStyle name="Style 128 5" xfId="1776"/>
    <cellStyle name="Style 128 6" xfId="1777"/>
    <cellStyle name="Style 128 7" xfId="1778"/>
    <cellStyle name="Style 128_ADDON" xfId="1779"/>
    <cellStyle name="Style 129" xfId="150"/>
    <cellStyle name="Style 129 2" xfId="1780"/>
    <cellStyle name="Style 129 2 2" xfId="1781"/>
    <cellStyle name="Style 129 2 2 2" xfId="1782"/>
    <cellStyle name="Style 129 2 2 2 2" xfId="1783"/>
    <cellStyle name="Style 129 2 3" xfId="1784"/>
    <cellStyle name="Style 129 2 3 2" xfId="1785"/>
    <cellStyle name="Style 129 3" xfId="1786"/>
    <cellStyle name="Style 129 3 2" xfId="1787"/>
    <cellStyle name="Style 129 3 3" xfId="1788"/>
    <cellStyle name="Style 129 3 3 2" xfId="1789"/>
    <cellStyle name="Style 129 3 3 3" xfId="1790"/>
    <cellStyle name="Style 129 3 4" xfId="1791"/>
    <cellStyle name="Style 129 3 4 2" xfId="1792"/>
    <cellStyle name="Style 129 3 5" xfId="55083"/>
    <cellStyle name="Style 129 3 5 2" xfId="55867"/>
    <cellStyle name="Style 129 4" xfId="1793"/>
    <cellStyle name="Style 129 4 2" xfId="1794"/>
    <cellStyle name="Style 129 4 3" xfId="1795"/>
    <cellStyle name="Style 129 5" xfId="1796"/>
    <cellStyle name="Style 129 5 2" xfId="1797"/>
    <cellStyle name="Style 129 6" xfId="1798"/>
    <cellStyle name="Style 129 7" xfId="1799"/>
    <cellStyle name="Style 129_ADDON" xfId="1800"/>
    <cellStyle name="Style 130" xfId="151"/>
    <cellStyle name="Style 130 10" xfId="1802"/>
    <cellStyle name="Style 130 10 2" xfId="52229"/>
    <cellStyle name="Style 130 10 3" xfId="49200"/>
    <cellStyle name="Style 130 11" xfId="1803"/>
    <cellStyle name="Style 130 11 2" xfId="52230"/>
    <cellStyle name="Style 130 11 3" xfId="49201"/>
    <cellStyle name="Style 130 12" xfId="1804"/>
    <cellStyle name="Style 130 12 2" xfId="52231"/>
    <cellStyle name="Style 130 12 3" xfId="49202"/>
    <cellStyle name="Style 130 13" xfId="1801"/>
    <cellStyle name="Style 130 13 2" xfId="51530"/>
    <cellStyle name="Style 130 14" xfId="48393"/>
    <cellStyle name="Style 130 2" xfId="152"/>
    <cellStyle name="Style 130 2 2" xfId="1805"/>
    <cellStyle name="Style 130 2 2 2" xfId="1806"/>
    <cellStyle name="Style 130 2 2 2 2" xfId="1807"/>
    <cellStyle name="Style 130 2 2 3" xfId="49204"/>
    <cellStyle name="Style 130 2 3" xfId="1808"/>
    <cellStyle name="Style 130 2 3 2" xfId="1809"/>
    <cellStyle name="Style 130 2 4" xfId="49203"/>
    <cellStyle name="Style 130 3" xfId="1810"/>
    <cellStyle name="Style 130 3 2" xfId="1811"/>
    <cellStyle name="Style 130 3 2 2" xfId="1812"/>
    <cellStyle name="Style 130 3 2 2 2" xfId="1813"/>
    <cellStyle name="Style 130 3 2 2 3" xfId="49207"/>
    <cellStyle name="Style 130 3 2 3" xfId="8766"/>
    <cellStyle name="Style 130 3 2 3 2" xfId="52234"/>
    <cellStyle name="Style 130 3 2 3 3" xfId="49208"/>
    <cellStyle name="Style 130 3 2 4" xfId="52233"/>
    <cellStyle name="Style 130 3 2 5" xfId="49206"/>
    <cellStyle name="Style 130 3 3" xfId="1814"/>
    <cellStyle name="Style 130 3 3 2" xfId="1815"/>
    <cellStyle name="Style 130 3 3 2 2" xfId="1816"/>
    <cellStyle name="Style 130 3 3 2 2 2" xfId="52237"/>
    <cellStyle name="Style 130 3 3 2 2 3" xfId="49211"/>
    <cellStyle name="Style 130 3 3 2 3" xfId="52236"/>
    <cellStyle name="Style 130 3 3 2 4" xfId="49210"/>
    <cellStyle name="Style 130 3 3 3" xfId="1817"/>
    <cellStyle name="Style 130 3 3 3 2" xfId="1818"/>
    <cellStyle name="Style 130 3 3 3 2 2" xfId="52239"/>
    <cellStyle name="Style 130 3 3 3 2 3" xfId="49213"/>
    <cellStyle name="Style 130 3 3 3 3" xfId="1819"/>
    <cellStyle name="Style 130 3 3 3 3 2" xfId="52240"/>
    <cellStyle name="Style 130 3 3 3 3 3" xfId="49214"/>
    <cellStyle name="Style 130 3 3 3 4" xfId="52238"/>
    <cellStyle name="Style 130 3 3 3 5" xfId="49212"/>
    <cellStyle name="Style 130 3 3 4" xfId="1820"/>
    <cellStyle name="Style 130 3 3 4 2" xfId="1821"/>
    <cellStyle name="Style 130 3 3 4 2 2" xfId="52242"/>
    <cellStyle name="Style 130 3 3 4 2 3" xfId="49216"/>
    <cellStyle name="Style 130 3 3 4 3" xfId="52241"/>
    <cellStyle name="Style 130 3 3 4 4" xfId="49215"/>
    <cellStyle name="Style 130 3 3 5" xfId="8767"/>
    <cellStyle name="Style 130 3 3 5 2" xfId="52243"/>
    <cellStyle name="Style 130 3 3 5 3" xfId="49217"/>
    <cellStyle name="Style 130 3 3 6" xfId="52235"/>
    <cellStyle name="Style 130 3 3 7" xfId="49209"/>
    <cellStyle name="Style 130 3 4" xfId="1822"/>
    <cellStyle name="Style 130 3 4 2" xfId="1823"/>
    <cellStyle name="Style 130 3 4 3" xfId="1824"/>
    <cellStyle name="Style 130 3 4 4" xfId="49218"/>
    <cellStyle name="Style 130 3 5" xfId="8768"/>
    <cellStyle name="Style 130 3 5 2" xfId="52244"/>
    <cellStyle name="Style 130 3 5 3" xfId="49219"/>
    <cellStyle name="Style 130 3 6" xfId="52232"/>
    <cellStyle name="Style 130 3 7" xfId="55082"/>
    <cellStyle name="Style 130 3 7 2" xfId="55866"/>
    <cellStyle name="Style 130 3 8" xfId="49205"/>
    <cellStyle name="Style 130 4" xfId="1825"/>
    <cellStyle name="Style 130 4 2" xfId="1826"/>
    <cellStyle name="Style 130 4 2 2" xfId="1827"/>
    <cellStyle name="Style 130 4 2 2 2" xfId="1828"/>
    <cellStyle name="Style 130 4 2 2 2 2" xfId="52248"/>
    <cellStyle name="Style 130 4 2 2 2 3" xfId="49223"/>
    <cellStyle name="Style 130 4 2 2 3" xfId="52247"/>
    <cellStyle name="Style 130 4 2 2 4" xfId="49222"/>
    <cellStyle name="Style 130 4 2 3" xfId="1829"/>
    <cellStyle name="Style 130 4 2 3 2" xfId="1830"/>
    <cellStyle name="Style 130 4 2 3 2 2" xfId="52250"/>
    <cellStyle name="Style 130 4 2 3 2 3" xfId="49225"/>
    <cellStyle name="Style 130 4 2 3 3" xfId="1831"/>
    <cellStyle name="Style 130 4 2 3 3 2" xfId="52251"/>
    <cellStyle name="Style 130 4 2 3 3 3" xfId="49226"/>
    <cellStyle name="Style 130 4 2 3 4" xfId="52249"/>
    <cellStyle name="Style 130 4 2 3 5" xfId="49224"/>
    <cellStyle name="Style 130 4 2 4" xfId="1832"/>
    <cellStyle name="Style 130 4 2 4 2" xfId="1833"/>
    <cellStyle name="Style 130 4 2 4 2 2" xfId="52253"/>
    <cellStyle name="Style 130 4 2 4 2 3" xfId="49228"/>
    <cellStyle name="Style 130 4 2 4 3" xfId="52252"/>
    <cellStyle name="Style 130 4 2 4 4" xfId="49227"/>
    <cellStyle name="Style 130 4 2 5" xfId="8769"/>
    <cellStyle name="Style 130 4 2 5 2" xfId="52254"/>
    <cellStyle name="Style 130 4 2 5 3" xfId="49229"/>
    <cellStyle name="Style 130 4 2 6" xfId="52246"/>
    <cellStyle name="Style 130 4 2 7" xfId="49221"/>
    <cellStyle name="Style 130 4 3" xfId="1834"/>
    <cellStyle name="Style 130 4 3 2" xfId="1835"/>
    <cellStyle name="Style 130 4 3 2 2" xfId="1836"/>
    <cellStyle name="Style 130 4 3 2 3" xfId="49231"/>
    <cellStyle name="Style 130 4 3 3" xfId="52255"/>
    <cellStyle name="Style 130 4 3 4" xfId="49230"/>
    <cellStyle name="Style 130 4 4" xfId="1837"/>
    <cellStyle name="Style 130 4 4 2" xfId="1838"/>
    <cellStyle name="Style 130 4 4 3" xfId="49232"/>
    <cellStyle name="Style 130 4 5" xfId="8770"/>
    <cellStyle name="Style 130 4 5 2" xfId="52256"/>
    <cellStyle name="Style 130 4 5 3" xfId="49233"/>
    <cellStyle name="Style 130 4 6" xfId="52245"/>
    <cellStyle name="Style 130 4 7" xfId="55081"/>
    <cellStyle name="Style 130 4 7 2" xfId="55865"/>
    <cellStyle name="Style 130 4 8" xfId="49220"/>
    <cellStyle name="Style 130 5" xfId="1839"/>
    <cellStyle name="Style 130 5 2" xfId="1840"/>
    <cellStyle name="Style 130 5 2 2" xfId="1841"/>
    <cellStyle name="Style 130 5 2 2 2" xfId="1842"/>
    <cellStyle name="Style 130 5 2 2 2 2" xfId="52260"/>
    <cellStyle name="Style 130 5 2 2 2 3" xfId="49237"/>
    <cellStyle name="Style 130 5 2 2 3" xfId="52259"/>
    <cellStyle name="Style 130 5 2 2 4" xfId="49236"/>
    <cellStyle name="Style 130 5 2 3" xfId="1843"/>
    <cellStyle name="Style 130 5 2 3 2" xfId="1844"/>
    <cellStyle name="Style 130 5 2 3 2 2" xfId="52262"/>
    <cellStyle name="Style 130 5 2 3 2 3" xfId="49239"/>
    <cellStyle name="Style 130 5 2 3 3" xfId="1845"/>
    <cellStyle name="Style 130 5 2 3 3 2" xfId="52263"/>
    <cellStyle name="Style 130 5 2 3 3 3" xfId="49240"/>
    <cellStyle name="Style 130 5 2 3 4" xfId="52261"/>
    <cellStyle name="Style 130 5 2 3 5" xfId="49238"/>
    <cellStyle name="Style 130 5 2 4" xfId="1846"/>
    <cellStyle name="Style 130 5 2 4 2" xfId="1847"/>
    <cellStyle name="Style 130 5 2 4 3" xfId="49241"/>
    <cellStyle name="Style 130 5 2 5" xfId="8771"/>
    <cellStyle name="Style 130 5 2 5 2" xfId="52264"/>
    <cellStyle name="Style 130 5 2 5 3" xfId="49242"/>
    <cellStyle name="Style 130 5 2 6" xfId="52258"/>
    <cellStyle name="Style 130 5 2 7" xfId="49235"/>
    <cellStyle name="Style 130 5 3" xfId="1848"/>
    <cellStyle name="Style 130 5 3 2" xfId="1849"/>
    <cellStyle name="Style 130 5 3 2 2" xfId="52266"/>
    <cellStyle name="Style 130 5 3 2 3" xfId="49244"/>
    <cellStyle name="Style 130 5 3 3" xfId="52265"/>
    <cellStyle name="Style 130 5 3 4" xfId="49243"/>
    <cellStyle name="Style 130 5 4" xfId="1850"/>
    <cellStyle name="Style 130 5 4 2" xfId="52267"/>
    <cellStyle name="Style 130 5 4 3" xfId="49245"/>
    <cellStyle name="Style 130 5 5" xfId="8772"/>
    <cellStyle name="Style 130 5 5 2" xfId="52268"/>
    <cellStyle name="Style 130 5 5 3" xfId="49246"/>
    <cellStyle name="Style 130 5 6" xfId="52257"/>
    <cellStyle name="Style 130 5 7" xfId="49234"/>
    <cellStyle name="Style 130 6" xfId="1851"/>
    <cellStyle name="Style 130 6 2" xfId="1852"/>
    <cellStyle name="Style 130 6 2 2" xfId="8773"/>
    <cellStyle name="Style 130 6 2 2 2" xfId="52271"/>
    <cellStyle name="Style 130 6 2 2 3" xfId="49249"/>
    <cellStyle name="Style 130 6 2 3" xfId="52270"/>
    <cellStyle name="Style 130 6 2 4" xfId="49248"/>
    <cellStyle name="Style 130 6 3" xfId="1853"/>
    <cellStyle name="Style 130 6 3 2" xfId="1854"/>
    <cellStyle name="Style 130 6 3 2 2" xfId="52273"/>
    <cellStyle name="Style 130 6 3 2 3" xfId="49251"/>
    <cellStyle name="Style 130 6 3 3" xfId="1855"/>
    <cellStyle name="Style 130 6 3 3 2" xfId="52274"/>
    <cellStyle name="Style 130 6 3 3 3" xfId="49252"/>
    <cellStyle name="Style 130 6 3 4" xfId="52272"/>
    <cellStyle name="Style 130 6 3 5" xfId="49250"/>
    <cellStyle name="Style 130 6 4" xfId="1856"/>
    <cellStyle name="Style 130 6 4 2" xfId="1857"/>
    <cellStyle name="Style 130 6 4 2 2" xfId="52276"/>
    <cellStyle name="Style 130 6 4 2 3" xfId="49254"/>
    <cellStyle name="Style 130 6 4 3" xfId="52275"/>
    <cellStyle name="Style 130 6 4 4" xfId="49253"/>
    <cellStyle name="Style 130 6 5" xfId="1858"/>
    <cellStyle name="Style 130 6 5 2" xfId="52277"/>
    <cellStyle name="Style 130 6 5 3" xfId="49255"/>
    <cellStyle name="Style 130 6 6" xfId="52269"/>
    <cellStyle name="Style 130 6 7" xfId="49247"/>
    <cellStyle name="Style 130 7" xfId="1859"/>
    <cellStyle name="Style 130 7 2" xfId="1860"/>
    <cellStyle name="Style 130 7 2 2" xfId="52278"/>
    <cellStyle name="Style 130 7 2 3" xfId="49257"/>
    <cellStyle name="Style 130 7 3" xfId="1861"/>
    <cellStyle name="Style 130 7 3 2" xfId="52279"/>
    <cellStyle name="Style 130 7 3 3" xfId="49258"/>
    <cellStyle name="Style 130 7 4" xfId="1862"/>
    <cellStyle name="Style 130 7 5" xfId="49256"/>
    <cellStyle name="Style 130 8" xfId="1863"/>
    <cellStyle name="Style 130 8 2" xfId="1864"/>
    <cellStyle name="Style 130 8 3" xfId="1865"/>
    <cellStyle name="Style 130 8 4" xfId="49259"/>
    <cellStyle name="Style 130 9" xfId="1866"/>
    <cellStyle name="Style 130 9 2" xfId="52280"/>
    <cellStyle name="Style 130 9 3" xfId="49260"/>
    <cellStyle name="Style 130_ADDON" xfId="1867"/>
    <cellStyle name="Style 131" xfId="153"/>
    <cellStyle name="Style 131 2" xfId="1868"/>
    <cellStyle name="Style 131 2 2" xfId="1869"/>
    <cellStyle name="Style 131 2 2 2" xfId="1870"/>
    <cellStyle name="Style 131 2 2 2 2" xfId="1871"/>
    <cellStyle name="Style 131 2 2 3" xfId="1872"/>
    <cellStyle name="Style 131 2 3" xfId="1873"/>
    <cellStyle name="Style 131 2 3 2" xfId="1874"/>
    <cellStyle name="Style 131 2 4" xfId="1875"/>
    <cellStyle name="Style 131 2 5" xfId="1876"/>
    <cellStyle name="Style 131 3" xfId="1877"/>
    <cellStyle name="Style 131 3 2" xfId="1878"/>
    <cellStyle name="Style 131 3 2 2" xfId="1879"/>
    <cellStyle name="Style 131 3 2 2 2" xfId="1880"/>
    <cellStyle name="Style 131 3 2 3" xfId="1881"/>
    <cellStyle name="Style 131 3 3" xfId="1882"/>
    <cellStyle name="Style 131 3 3 2" xfId="1883"/>
    <cellStyle name="Style 131 3 3 2 2" xfId="1884"/>
    <cellStyle name="Style 131 3 3 3" xfId="1885"/>
    <cellStyle name="Style 131 3 4" xfId="1886"/>
    <cellStyle name="Style 131 3 4 2" xfId="8774"/>
    <cellStyle name="Style 131 3 5" xfId="8775"/>
    <cellStyle name="Style 131 3 6" xfId="55080"/>
    <cellStyle name="Style 131 3 6 2" xfId="55864"/>
    <cellStyle name="Style 131 4" xfId="1887"/>
    <cellStyle name="Style 131 4 2" xfId="1888"/>
    <cellStyle name="Style 131 4 2 2" xfId="1889"/>
    <cellStyle name="Style 131 4 3" xfId="1890"/>
    <cellStyle name="Style 131 5" xfId="1891"/>
    <cellStyle name="Style 131 6" xfId="1892"/>
    <cellStyle name="Style 131 7" xfId="1893"/>
    <cellStyle name="Style 131_ADDON" xfId="1894"/>
    <cellStyle name="Style 132" xfId="154"/>
    <cellStyle name="Style 132 2" xfId="1895"/>
    <cellStyle name="Style 132 2 2" xfId="1896"/>
    <cellStyle name="Style 132 2 2 2" xfId="1897"/>
    <cellStyle name="Style 132 2 2 2 2" xfId="1898"/>
    <cellStyle name="Style 132 2 2 3" xfId="1899"/>
    <cellStyle name="Style 132 2 3" xfId="1900"/>
    <cellStyle name="Style 132 2 3 2" xfId="1901"/>
    <cellStyle name="Style 132 2 4" xfId="1902"/>
    <cellStyle name="Style 132 2 5" xfId="1903"/>
    <cellStyle name="Style 132 2 6" xfId="1904"/>
    <cellStyle name="Style 132 3" xfId="1905"/>
    <cellStyle name="Style 132 3 2" xfId="1906"/>
    <cellStyle name="Style 132 3 2 2" xfId="1907"/>
    <cellStyle name="Style 132 3 2 2 2" xfId="1908"/>
    <cellStyle name="Style 132 3 2 3" xfId="1909"/>
    <cellStyle name="Style 132 3 3" xfId="1910"/>
    <cellStyle name="Style 132 3 3 2" xfId="1911"/>
    <cellStyle name="Style 132 3 3 2 2" xfId="1912"/>
    <cellStyle name="Style 132 3 3 3" xfId="1913"/>
    <cellStyle name="Style 132 3 4" xfId="1914"/>
    <cellStyle name="Style 132 3 4 2" xfId="8776"/>
    <cellStyle name="Style 132 3 5" xfId="1915"/>
    <cellStyle name="Style 132 3 6" xfId="55079"/>
    <cellStyle name="Style 132 3 6 2" xfId="55863"/>
    <cellStyle name="Style 132 4" xfId="1916"/>
    <cellStyle name="Style 132 4 2" xfId="1917"/>
    <cellStyle name="Style 132 4 2 2" xfId="1918"/>
    <cellStyle name="Style 132 4 3" xfId="1919"/>
    <cellStyle name="Style 132 5" xfId="1920"/>
    <cellStyle name="Style 132 6" xfId="1921"/>
    <cellStyle name="Style 132 7" xfId="1922"/>
    <cellStyle name="Style 132_ADDON" xfId="1923"/>
    <cellStyle name="Style 137" xfId="155"/>
    <cellStyle name="Style 137 10" xfId="1925"/>
    <cellStyle name="Style 137 10 2" xfId="52281"/>
    <cellStyle name="Style 137 10 3" xfId="49261"/>
    <cellStyle name="Style 137 11" xfId="1926"/>
    <cellStyle name="Style 137 11 2" xfId="52282"/>
    <cellStyle name="Style 137 11 3" xfId="49262"/>
    <cellStyle name="Style 137 12" xfId="1927"/>
    <cellStyle name="Style 137 12 2" xfId="52283"/>
    <cellStyle name="Style 137 12 3" xfId="49263"/>
    <cellStyle name="Style 137 13" xfId="1924"/>
    <cellStyle name="Style 137 13 2" xfId="51531"/>
    <cellStyle name="Style 137 14" xfId="48394"/>
    <cellStyle name="Style 137 2" xfId="156"/>
    <cellStyle name="Style 137 2 2" xfId="1928"/>
    <cellStyle name="Style 137 2 2 2" xfId="1929"/>
    <cellStyle name="Style 137 2 2 2 2" xfId="1930"/>
    <cellStyle name="Style 137 2 2 3" xfId="49265"/>
    <cellStyle name="Style 137 2 3" xfId="1931"/>
    <cellStyle name="Style 137 2 3 2" xfId="1932"/>
    <cellStyle name="Style 137 2 4" xfId="49264"/>
    <cellStyle name="Style 137 3" xfId="1933"/>
    <cellStyle name="Style 137 3 2" xfId="1934"/>
    <cellStyle name="Style 137 3 2 2" xfId="1935"/>
    <cellStyle name="Style 137 3 2 2 2" xfId="1936"/>
    <cellStyle name="Style 137 3 2 2 3" xfId="49268"/>
    <cellStyle name="Style 137 3 2 3" xfId="8777"/>
    <cellStyle name="Style 137 3 2 3 2" xfId="52286"/>
    <cellStyle name="Style 137 3 2 3 3" xfId="49269"/>
    <cellStyle name="Style 137 3 2 4" xfId="52285"/>
    <cellStyle name="Style 137 3 2 5" xfId="49267"/>
    <cellStyle name="Style 137 3 3" xfId="1937"/>
    <cellStyle name="Style 137 3 3 2" xfId="1938"/>
    <cellStyle name="Style 137 3 3 2 2" xfId="1939"/>
    <cellStyle name="Style 137 3 3 2 2 2" xfId="52289"/>
    <cellStyle name="Style 137 3 3 2 2 3" xfId="49272"/>
    <cellStyle name="Style 137 3 3 2 3" xfId="52288"/>
    <cellStyle name="Style 137 3 3 2 4" xfId="49271"/>
    <cellStyle name="Style 137 3 3 3" xfId="1940"/>
    <cellStyle name="Style 137 3 3 3 2" xfId="1941"/>
    <cellStyle name="Style 137 3 3 3 2 2" xfId="52291"/>
    <cellStyle name="Style 137 3 3 3 2 3" xfId="49274"/>
    <cellStyle name="Style 137 3 3 3 3" xfId="1942"/>
    <cellStyle name="Style 137 3 3 3 3 2" xfId="52292"/>
    <cellStyle name="Style 137 3 3 3 3 3" xfId="49275"/>
    <cellStyle name="Style 137 3 3 3 4" xfId="52290"/>
    <cellStyle name="Style 137 3 3 3 5" xfId="49273"/>
    <cellStyle name="Style 137 3 3 4" xfId="1943"/>
    <cellStyle name="Style 137 3 3 4 2" xfId="1944"/>
    <cellStyle name="Style 137 3 3 4 2 2" xfId="52294"/>
    <cellStyle name="Style 137 3 3 4 2 3" xfId="49277"/>
    <cellStyle name="Style 137 3 3 4 3" xfId="52293"/>
    <cellStyle name="Style 137 3 3 4 4" xfId="49276"/>
    <cellStyle name="Style 137 3 3 5" xfId="8778"/>
    <cellStyle name="Style 137 3 3 5 2" xfId="52295"/>
    <cellStyle name="Style 137 3 3 5 3" xfId="49278"/>
    <cellStyle name="Style 137 3 3 6" xfId="52287"/>
    <cellStyle name="Style 137 3 3 7" xfId="49270"/>
    <cellStyle name="Style 137 3 4" xfId="1945"/>
    <cellStyle name="Style 137 3 4 2" xfId="1946"/>
    <cellStyle name="Style 137 3 4 3" xfId="1947"/>
    <cellStyle name="Style 137 3 4 4" xfId="49279"/>
    <cellStyle name="Style 137 3 5" xfId="8779"/>
    <cellStyle name="Style 137 3 5 2" xfId="52296"/>
    <cellStyle name="Style 137 3 5 3" xfId="49280"/>
    <cellStyle name="Style 137 3 6" xfId="52284"/>
    <cellStyle name="Style 137 3 7" xfId="55078"/>
    <cellStyle name="Style 137 3 7 2" xfId="55862"/>
    <cellStyle name="Style 137 3 8" xfId="49266"/>
    <cellStyle name="Style 137 4" xfId="1948"/>
    <cellStyle name="Style 137 4 2" xfId="1949"/>
    <cellStyle name="Style 137 4 2 2" xfId="1950"/>
    <cellStyle name="Style 137 4 2 2 2" xfId="1951"/>
    <cellStyle name="Style 137 4 2 2 2 2" xfId="52300"/>
    <cellStyle name="Style 137 4 2 2 2 3" xfId="49284"/>
    <cellStyle name="Style 137 4 2 2 3" xfId="52299"/>
    <cellStyle name="Style 137 4 2 2 4" xfId="49283"/>
    <cellStyle name="Style 137 4 2 3" xfId="1952"/>
    <cellStyle name="Style 137 4 2 3 2" xfId="1953"/>
    <cellStyle name="Style 137 4 2 3 2 2" xfId="52302"/>
    <cellStyle name="Style 137 4 2 3 2 3" xfId="49286"/>
    <cellStyle name="Style 137 4 2 3 3" xfId="1954"/>
    <cellStyle name="Style 137 4 2 3 3 2" xfId="52303"/>
    <cellStyle name="Style 137 4 2 3 3 3" xfId="49287"/>
    <cellStyle name="Style 137 4 2 3 4" xfId="52301"/>
    <cellStyle name="Style 137 4 2 3 5" xfId="49285"/>
    <cellStyle name="Style 137 4 2 4" xfId="1955"/>
    <cellStyle name="Style 137 4 2 4 2" xfId="1956"/>
    <cellStyle name="Style 137 4 2 4 2 2" xfId="52305"/>
    <cellStyle name="Style 137 4 2 4 2 3" xfId="49289"/>
    <cellStyle name="Style 137 4 2 4 3" xfId="52304"/>
    <cellStyle name="Style 137 4 2 4 4" xfId="49288"/>
    <cellStyle name="Style 137 4 2 5" xfId="8780"/>
    <cellStyle name="Style 137 4 2 5 2" xfId="52306"/>
    <cellStyle name="Style 137 4 2 5 3" xfId="49290"/>
    <cellStyle name="Style 137 4 2 6" xfId="52298"/>
    <cellStyle name="Style 137 4 2 7" xfId="49282"/>
    <cellStyle name="Style 137 4 3" xfId="1957"/>
    <cellStyle name="Style 137 4 3 2" xfId="1958"/>
    <cellStyle name="Style 137 4 3 2 2" xfId="1959"/>
    <cellStyle name="Style 137 4 3 2 3" xfId="49292"/>
    <cellStyle name="Style 137 4 3 3" xfId="52307"/>
    <cellStyle name="Style 137 4 3 4" xfId="49291"/>
    <cellStyle name="Style 137 4 4" xfId="1960"/>
    <cellStyle name="Style 137 4 4 2" xfId="1961"/>
    <cellStyle name="Style 137 4 4 3" xfId="49293"/>
    <cellStyle name="Style 137 4 5" xfId="8781"/>
    <cellStyle name="Style 137 4 5 2" xfId="52308"/>
    <cellStyle name="Style 137 4 5 3" xfId="49294"/>
    <cellStyle name="Style 137 4 6" xfId="52297"/>
    <cellStyle name="Style 137 4 7" xfId="55077"/>
    <cellStyle name="Style 137 4 7 2" xfId="55861"/>
    <cellStyle name="Style 137 4 8" xfId="49281"/>
    <cellStyle name="Style 137 5" xfId="1962"/>
    <cellStyle name="Style 137 5 2" xfId="1963"/>
    <cellStyle name="Style 137 5 2 2" xfId="1964"/>
    <cellStyle name="Style 137 5 2 2 2" xfId="1965"/>
    <cellStyle name="Style 137 5 2 2 2 2" xfId="52312"/>
    <cellStyle name="Style 137 5 2 2 2 3" xfId="49298"/>
    <cellStyle name="Style 137 5 2 2 3" xfId="52311"/>
    <cellStyle name="Style 137 5 2 2 4" xfId="49297"/>
    <cellStyle name="Style 137 5 2 3" xfId="1966"/>
    <cellStyle name="Style 137 5 2 3 2" xfId="1967"/>
    <cellStyle name="Style 137 5 2 3 2 2" xfId="52314"/>
    <cellStyle name="Style 137 5 2 3 2 3" xfId="49300"/>
    <cellStyle name="Style 137 5 2 3 3" xfId="1968"/>
    <cellStyle name="Style 137 5 2 3 3 2" xfId="52315"/>
    <cellStyle name="Style 137 5 2 3 3 3" xfId="49301"/>
    <cellStyle name="Style 137 5 2 3 4" xfId="52313"/>
    <cellStyle name="Style 137 5 2 3 5" xfId="49299"/>
    <cellStyle name="Style 137 5 2 4" xfId="1969"/>
    <cellStyle name="Style 137 5 2 4 2" xfId="1970"/>
    <cellStyle name="Style 137 5 2 4 3" xfId="49302"/>
    <cellStyle name="Style 137 5 2 5" xfId="8782"/>
    <cellStyle name="Style 137 5 2 5 2" xfId="52316"/>
    <cellStyle name="Style 137 5 2 5 3" xfId="49303"/>
    <cellStyle name="Style 137 5 2 6" xfId="52310"/>
    <cellStyle name="Style 137 5 2 7" xfId="49296"/>
    <cellStyle name="Style 137 5 3" xfId="1971"/>
    <cellStyle name="Style 137 5 3 2" xfId="1972"/>
    <cellStyle name="Style 137 5 3 2 2" xfId="52318"/>
    <cellStyle name="Style 137 5 3 2 3" xfId="49305"/>
    <cellStyle name="Style 137 5 3 3" xfId="52317"/>
    <cellStyle name="Style 137 5 3 4" xfId="49304"/>
    <cellStyle name="Style 137 5 4" xfId="1973"/>
    <cellStyle name="Style 137 5 4 2" xfId="52319"/>
    <cellStyle name="Style 137 5 4 3" xfId="49306"/>
    <cellStyle name="Style 137 5 5" xfId="8783"/>
    <cellStyle name="Style 137 5 5 2" xfId="52320"/>
    <cellStyle name="Style 137 5 5 3" xfId="49307"/>
    <cellStyle name="Style 137 5 6" xfId="52309"/>
    <cellStyle name="Style 137 5 7" xfId="49295"/>
    <cellStyle name="Style 137 6" xfId="1974"/>
    <cellStyle name="Style 137 6 2" xfId="1975"/>
    <cellStyle name="Style 137 6 2 2" xfId="8784"/>
    <cellStyle name="Style 137 6 2 2 2" xfId="52323"/>
    <cellStyle name="Style 137 6 2 2 3" xfId="49310"/>
    <cellStyle name="Style 137 6 2 3" xfId="52322"/>
    <cellStyle name="Style 137 6 2 4" xfId="49309"/>
    <cellStyle name="Style 137 6 3" xfId="1976"/>
    <cellStyle name="Style 137 6 3 2" xfId="1977"/>
    <cellStyle name="Style 137 6 3 2 2" xfId="52325"/>
    <cellStyle name="Style 137 6 3 2 3" xfId="49312"/>
    <cellStyle name="Style 137 6 3 3" xfId="1978"/>
    <cellStyle name="Style 137 6 3 3 2" xfId="52326"/>
    <cellStyle name="Style 137 6 3 3 3" xfId="49313"/>
    <cellStyle name="Style 137 6 3 4" xfId="52324"/>
    <cellStyle name="Style 137 6 3 5" xfId="49311"/>
    <cellStyle name="Style 137 6 4" xfId="1979"/>
    <cellStyle name="Style 137 6 4 2" xfId="1980"/>
    <cellStyle name="Style 137 6 4 2 2" xfId="52328"/>
    <cellStyle name="Style 137 6 4 2 3" xfId="49315"/>
    <cellStyle name="Style 137 6 4 3" xfId="52327"/>
    <cellStyle name="Style 137 6 4 4" xfId="49314"/>
    <cellStyle name="Style 137 6 5" xfId="1981"/>
    <cellStyle name="Style 137 6 5 2" xfId="52329"/>
    <cellStyle name="Style 137 6 5 3" xfId="49316"/>
    <cellStyle name="Style 137 6 6" xfId="52321"/>
    <cellStyle name="Style 137 6 7" xfId="49308"/>
    <cellStyle name="Style 137 7" xfId="1982"/>
    <cellStyle name="Style 137 7 2" xfId="1983"/>
    <cellStyle name="Style 137 7 2 2" xfId="52330"/>
    <cellStyle name="Style 137 7 2 3" xfId="49318"/>
    <cellStyle name="Style 137 7 3" xfId="1984"/>
    <cellStyle name="Style 137 7 3 2" xfId="52331"/>
    <cellStyle name="Style 137 7 3 3" xfId="49319"/>
    <cellStyle name="Style 137 7 4" xfId="1985"/>
    <cellStyle name="Style 137 7 5" xfId="49317"/>
    <cellStyle name="Style 137 8" xfId="1986"/>
    <cellStyle name="Style 137 8 2" xfId="1987"/>
    <cellStyle name="Style 137 8 3" xfId="1988"/>
    <cellStyle name="Style 137 8 4" xfId="49320"/>
    <cellStyle name="Style 137 9" xfId="1989"/>
    <cellStyle name="Style 137 9 2" xfId="52332"/>
    <cellStyle name="Style 137 9 3" xfId="49321"/>
    <cellStyle name="Style 137_ADDON" xfId="1990"/>
    <cellStyle name="Style 138" xfId="157"/>
    <cellStyle name="Style 138 2" xfId="1991"/>
    <cellStyle name="Style 138 2 2" xfId="1992"/>
    <cellStyle name="Style 138 2 2 2" xfId="1993"/>
    <cellStyle name="Style 138 2 2 2 2" xfId="1994"/>
    <cellStyle name="Style 138 2 3" xfId="1995"/>
    <cellStyle name="Style 138 2 3 2" xfId="1996"/>
    <cellStyle name="Style 138 3" xfId="1997"/>
    <cellStyle name="Style 138 3 2" xfId="1998"/>
    <cellStyle name="Style 138 3 3" xfId="1999"/>
    <cellStyle name="Style 138 3 3 2" xfId="2000"/>
    <cellStyle name="Style 138 3 3 3" xfId="2001"/>
    <cellStyle name="Style 138 3 4" xfId="2002"/>
    <cellStyle name="Style 138 3 4 2" xfId="2003"/>
    <cellStyle name="Style 138 3 5" xfId="55076"/>
    <cellStyle name="Style 138 3 5 2" xfId="55860"/>
    <cellStyle name="Style 138 4" xfId="2004"/>
    <cellStyle name="Style 138 4 2" xfId="2005"/>
    <cellStyle name="Style 138 4 3" xfId="2006"/>
    <cellStyle name="Style 138 5" xfId="2007"/>
    <cellStyle name="Style 138 5 2" xfId="2008"/>
    <cellStyle name="Style 138 6" xfId="2009"/>
    <cellStyle name="Style 138 7" xfId="2010"/>
    <cellStyle name="Style 138_ADDON" xfId="2011"/>
    <cellStyle name="Style 139" xfId="158"/>
    <cellStyle name="Style 139 2" xfId="2012"/>
    <cellStyle name="Style 139 2 2" xfId="2013"/>
    <cellStyle name="Style 139 2 2 2" xfId="2014"/>
    <cellStyle name="Style 139 2 2 2 2" xfId="2015"/>
    <cellStyle name="Style 139 2 2 3" xfId="2016"/>
    <cellStyle name="Style 139 2 3" xfId="2017"/>
    <cellStyle name="Style 139 2 3 2" xfId="2018"/>
    <cellStyle name="Style 139 2 4" xfId="2019"/>
    <cellStyle name="Style 139 2 5" xfId="2020"/>
    <cellStyle name="Style 139 2 6" xfId="2021"/>
    <cellStyle name="Style 139 3" xfId="2022"/>
    <cellStyle name="Style 139 3 2" xfId="2023"/>
    <cellStyle name="Style 139 3 2 2" xfId="2024"/>
    <cellStyle name="Style 139 3 2 2 2" xfId="2025"/>
    <cellStyle name="Style 139 3 2 3" xfId="2026"/>
    <cellStyle name="Style 139 3 3" xfId="2027"/>
    <cellStyle name="Style 139 3 3 2" xfId="2028"/>
    <cellStyle name="Style 139 3 3 2 2" xfId="2029"/>
    <cellStyle name="Style 139 3 3 3" xfId="2030"/>
    <cellStyle name="Style 139 3 4" xfId="2031"/>
    <cellStyle name="Style 139 3 4 2" xfId="8785"/>
    <cellStyle name="Style 139 3 5" xfId="2032"/>
    <cellStyle name="Style 139 3 6" xfId="55075"/>
    <cellStyle name="Style 139 3 6 2" xfId="55859"/>
    <cellStyle name="Style 139 4" xfId="2033"/>
    <cellStyle name="Style 139 4 2" xfId="2034"/>
    <cellStyle name="Style 139 4 2 2" xfId="2035"/>
    <cellStyle name="Style 139 4 3" xfId="2036"/>
    <cellStyle name="Style 139 5" xfId="2037"/>
    <cellStyle name="Style 139 6" xfId="2038"/>
    <cellStyle name="Style 139 7" xfId="2039"/>
    <cellStyle name="Style 139_ADDON" xfId="2040"/>
    <cellStyle name="Style 140" xfId="159"/>
    <cellStyle name="Style 140 2" xfId="2041"/>
    <cellStyle name="Style 140 2 2" xfId="2042"/>
    <cellStyle name="Style 140 2 2 2" xfId="2043"/>
    <cellStyle name="Style 140 2 2 2 2" xfId="2044"/>
    <cellStyle name="Style 140 2 3" xfId="2045"/>
    <cellStyle name="Style 140 2 3 2" xfId="2046"/>
    <cellStyle name="Style 140 3" xfId="2047"/>
    <cellStyle name="Style 140 3 2" xfId="2048"/>
    <cellStyle name="Style 140 3 3" xfId="2049"/>
    <cellStyle name="Style 140 3 3 2" xfId="2050"/>
    <cellStyle name="Style 140 3 3 3" xfId="2051"/>
    <cellStyle name="Style 140 3 4" xfId="2052"/>
    <cellStyle name="Style 140 3 4 2" xfId="2053"/>
    <cellStyle name="Style 140 3 5" xfId="55074"/>
    <cellStyle name="Style 140 3 5 2" xfId="55858"/>
    <cellStyle name="Style 140 4" xfId="2054"/>
    <cellStyle name="Style 140 4 2" xfId="2055"/>
    <cellStyle name="Style 140 4 3" xfId="2056"/>
    <cellStyle name="Style 140 5" xfId="2057"/>
    <cellStyle name="Style 140 5 2" xfId="2058"/>
    <cellStyle name="Style 140 6" xfId="2059"/>
    <cellStyle name="Style 140 7" xfId="2060"/>
    <cellStyle name="Style 140_ADDON" xfId="2061"/>
    <cellStyle name="Style 141" xfId="160"/>
    <cellStyle name="Style 141 10" xfId="2063"/>
    <cellStyle name="Style 141 10 2" xfId="52333"/>
    <cellStyle name="Style 141 10 3" xfId="49322"/>
    <cellStyle name="Style 141 11" xfId="2064"/>
    <cellStyle name="Style 141 11 2" xfId="52334"/>
    <cellStyle name="Style 141 11 3" xfId="49323"/>
    <cellStyle name="Style 141 12" xfId="2065"/>
    <cellStyle name="Style 141 12 2" xfId="52335"/>
    <cellStyle name="Style 141 12 3" xfId="49324"/>
    <cellStyle name="Style 141 13" xfId="2062"/>
    <cellStyle name="Style 141 13 2" xfId="51532"/>
    <cellStyle name="Style 141 14" xfId="48395"/>
    <cellStyle name="Style 141 2" xfId="161"/>
    <cellStyle name="Style 141 2 2" xfId="2066"/>
    <cellStyle name="Style 141 2 2 2" xfId="2067"/>
    <cellStyle name="Style 141 2 2 2 2" xfId="2068"/>
    <cellStyle name="Style 141 2 2 3" xfId="49326"/>
    <cellStyle name="Style 141 2 3" xfId="2069"/>
    <cellStyle name="Style 141 2 3 2" xfId="2070"/>
    <cellStyle name="Style 141 2 4" xfId="49325"/>
    <cellStyle name="Style 141 3" xfId="2071"/>
    <cellStyle name="Style 141 3 2" xfId="2072"/>
    <cellStyle name="Style 141 3 2 2" xfId="2073"/>
    <cellStyle name="Style 141 3 2 2 2" xfId="2074"/>
    <cellStyle name="Style 141 3 2 2 3" xfId="49329"/>
    <cellStyle name="Style 141 3 2 3" xfId="8786"/>
    <cellStyle name="Style 141 3 2 3 2" xfId="52338"/>
    <cellStyle name="Style 141 3 2 3 3" xfId="49330"/>
    <cellStyle name="Style 141 3 2 4" xfId="52337"/>
    <cellStyle name="Style 141 3 2 5" xfId="49328"/>
    <cellStyle name="Style 141 3 3" xfId="2075"/>
    <cellStyle name="Style 141 3 3 2" xfId="2076"/>
    <cellStyle name="Style 141 3 3 2 2" xfId="2077"/>
    <cellStyle name="Style 141 3 3 2 2 2" xfId="52341"/>
    <cellStyle name="Style 141 3 3 2 2 3" xfId="49333"/>
    <cellStyle name="Style 141 3 3 2 3" xfId="52340"/>
    <cellStyle name="Style 141 3 3 2 4" xfId="49332"/>
    <cellStyle name="Style 141 3 3 3" xfId="2078"/>
    <cellStyle name="Style 141 3 3 3 2" xfId="2079"/>
    <cellStyle name="Style 141 3 3 3 2 2" xfId="52343"/>
    <cellStyle name="Style 141 3 3 3 2 3" xfId="49335"/>
    <cellStyle name="Style 141 3 3 3 3" xfId="2080"/>
    <cellStyle name="Style 141 3 3 3 3 2" xfId="52344"/>
    <cellStyle name="Style 141 3 3 3 3 3" xfId="49336"/>
    <cellStyle name="Style 141 3 3 3 4" xfId="52342"/>
    <cellStyle name="Style 141 3 3 3 5" xfId="49334"/>
    <cellStyle name="Style 141 3 3 4" xfId="2081"/>
    <cellStyle name="Style 141 3 3 4 2" xfId="2082"/>
    <cellStyle name="Style 141 3 3 4 2 2" xfId="52346"/>
    <cellStyle name="Style 141 3 3 4 2 3" xfId="49338"/>
    <cellStyle name="Style 141 3 3 4 3" xfId="52345"/>
    <cellStyle name="Style 141 3 3 4 4" xfId="49337"/>
    <cellStyle name="Style 141 3 3 5" xfId="8787"/>
    <cellStyle name="Style 141 3 3 5 2" xfId="52347"/>
    <cellStyle name="Style 141 3 3 5 3" xfId="49339"/>
    <cellStyle name="Style 141 3 3 6" xfId="52339"/>
    <cellStyle name="Style 141 3 3 7" xfId="49331"/>
    <cellStyle name="Style 141 3 4" xfId="2083"/>
    <cellStyle name="Style 141 3 4 2" xfId="2084"/>
    <cellStyle name="Style 141 3 4 3" xfId="2085"/>
    <cellStyle name="Style 141 3 4 4" xfId="49340"/>
    <cellStyle name="Style 141 3 5" xfId="8788"/>
    <cellStyle name="Style 141 3 5 2" xfId="52348"/>
    <cellStyle name="Style 141 3 5 3" xfId="49341"/>
    <cellStyle name="Style 141 3 6" xfId="52336"/>
    <cellStyle name="Style 141 3 7" xfId="55073"/>
    <cellStyle name="Style 141 3 7 2" xfId="55857"/>
    <cellStyle name="Style 141 3 8" xfId="49327"/>
    <cellStyle name="Style 141 4" xfId="2086"/>
    <cellStyle name="Style 141 4 2" xfId="2087"/>
    <cellStyle name="Style 141 4 2 2" xfId="2088"/>
    <cellStyle name="Style 141 4 2 2 2" xfId="2089"/>
    <cellStyle name="Style 141 4 2 2 2 2" xfId="52352"/>
    <cellStyle name="Style 141 4 2 2 2 3" xfId="49345"/>
    <cellStyle name="Style 141 4 2 2 3" xfId="52351"/>
    <cellStyle name="Style 141 4 2 2 4" xfId="49344"/>
    <cellStyle name="Style 141 4 2 3" xfId="2090"/>
    <cellStyle name="Style 141 4 2 3 2" xfId="2091"/>
    <cellStyle name="Style 141 4 2 3 2 2" xfId="52354"/>
    <cellStyle name="Style 141 4 2 3 2 3" xfId="49347"/>
    <cellStyle name="Style 141 4 2 3 3" xfId="2092"/>
    <cellStyle name="Style 141 4 2 3 3 2" xfId="52355"/>
    <cellStyle name="Style 141 4 2 3 3 3" xfId="49348"/>
    <cellStyle name="Style 141 4 2 3 4" xfId="52353"/>
    <cellStyle name="Style 141 4 2 3 5" xfId="49346"/>
    <cellStyle name="Style 141 4 2 4" xfId="2093"/>
    <cellStyle name="Style 141 4 2 4 2" xfId="2094"/>
    <cellStyle name="Style 141 4 2 4 2 2" xfId="52357"/>
    <cellStyle name="Style 141 4 2 4 2 3" xfId="49350"/>
    <cellStyle name="Style 141 4 2 4 3" xfId="52356"/>
    <cellStyle name="Style 141 4 2 4 4" xfId="49349"/>
    <cellStyle name="Style 141 4 2 5" xfId="8789"/>
    <cellStyle name="Style 141 4 2 5 2" xfId="52358"/>
    <cellStyle name="Style 141 4 2 5 3" xfId="49351"/>
    <cellStyle name="Style 141 4 2 6" xfId="52350"/>
    <cellStyle name="Style 141 4 2 7" xfId="49343"/>
    <cellStyle name="Style 141 4 3" xfId="2095"/>
    <cellStyle name="Style 141 4 3 2" xfId="2096"/>
    <cellStyle name="Style 141 4 3 2 2" xfId="2097"/>
    <cellStyle name="Style 141 4 3 2 3" xfId="49353"/>
    <cellStyle name="Style 141 4 3 3" xfId="52359"/>
    <cellStyle name="Style 141 4 3 4" xfId="49352"/>
    <cellStyle name="Style 141 4 4" xfId="2098"/>
    <cellStyle name="Style 141 4 4 2" xfId="2099"/>
    <cellStyle name="Style 141 4 4 3" xfId="49354"/>
    <cellStyle name="Style 141 4 5" xfId="8790"/>
    <cellStyle name="Style 141 4 5 2" xfId="52360"/>
    <cellStyle name="Style 141 4 5 3" xfId="49355"/>
    <cellStyle name="Style 141 4 6" xfId="52349"/>
    <cellStyle name="Style 141 4 7" xfId="55072"/>
    <cellStyle name="Style 141 4 7 2" xfId="55856"/>
    <cellStyle name="Style 141 4 8" xfId="49342"/>
    <cellStyle name="Style 141 5" xfId="2100"/>
    <cellStyle name="Style 141 5 2" xfId="2101"/>
    <cellStyle name="Style 141 5 2 2" xfId="2102"/>
    <cellStyle name="Style 141 5 2 2 2" xfId="2103"/>
    <cellStyle name="Style 141 5 2 2 2 2" xfId="52364"/>
    <cellStyle name="Style 141 5 2 2 2 3" xfId="49359"/>
    <cellStyle name="Style 141 5 2 2 3" xfId="52363"/>
    <cellStyle name="Style 141 5 2 2 4" xfId="49358"/>
    <cellStyle name="Style 141 5 2 3" xfId="2104"/>
    <cellStyle name="Style 141 5 2 3 2" xfId="2105"/>
    <cellStyle name="Style 141 5 2 3 2 2" xfId="52366"/>
    <cellStyle name="Style 141 5 2 3 2 3" xfId="49361"/>
    <cellStyle name="Style 141 5 2 3 3" xfId="2106"/>
    <cellStyle name="Style 141 5 2 3 3 2" xfId="52367"/>
    <cellStyle name="Style 141 5 2 3 3 3" xfId="49362"/>
    <cellStyle name="Style 141 5 2 3 4" xfId="52365"/>
    <cellStyle name="Style 141 5 2 3 5" xfId="49360"/>
    <cellStyle name="Style 141 5 2 4" xfId="2107"/>
    <cellStyle name="Style 141 5 2 4 2" xfId="2108"/>
    <cellStyle name="Style 141 5 2 4 3" xfId="49363"/>
    <cellStyle name="Style 141 5 2 5" xfId="8791"/>
    <cellStyle name="Style 141 5 2 5 2" xfId="52368"/>
    <cellStyle name="Style 141 5 2 5 3" xfId="49364"/>
    <cellStyle name="Style 141 5 2 6" xfId="52362"/>
    <cellStyle name="Style 141 5 2 7" xfId="49357"/>
    <cellStyle name="Style 141 5 3" xfId="2109"/>
    <cellStyle name="Style 141 5 3 2" xfId="2110"/>
    <cellStyle name="Style 141 5 3 2 2" xfId="52370"/>
    <cellStyle name="Style 141 5 3 2 3" xfId="49366"/>
    <cellStyle name="Style 141 5 3 3" xfId="52369"/>
    <cellStyle name="Style 141 5 3 4" xfId="49365"/>
    <cellStyle name="Style 141 5 4" xfId="2111"/>
    <cellStyle name="Style 141 5 4 2" xfId="52371"/>
    <cellStyle name="Style 141 5 4 3" xfId="49367"/>
    <cellStyle name="Style 141 5 5" xfId="8792"/>
    <cellStyle name="Style 141 5 5 2" xfId="52372"/>
    <cellStyle name="Style 141 5 5 3" xfId="49368"/>
    <cellStyle name="Style 141 5 6" xfId="52361"/>
    <cellStyle name="Style 141 5 7" xfId="49356"/>
    <cellStyle name="Style 141 6" xfId="2112"/>
    <cellStyle name="Style 141 6 2" xfId="2113"/>
    <cellStyle name="Style 141 6 2 2" xfId="8793"/>
    <cellStyle name="Style 141 6 2 2 2" xfId="52375"/>
    <cellStyle name="Style 141 6 2 2 3" xfId="49371"/>
    <cellStyle name="Style 141 6 2 3" xfId="52374"/>
    <cellStyle name="Style 141 6 2 4" xfId="49370"/>
    <cellStyle name="Style 141 6 3" xfId="2114"/>
    <cellStyle name="Style 141 6 3 2" xfId="2115"/>
    <cellStyle name="Style 141 6 3 2 2" xfId="52377"/>
    <cellStyle name="Style 141 6 3 2 3" xfId="49373"/>
    <cellStyle name="Style 141 6 3 3" xfId="2116"/>
    <cellStyle name="Style 141 6 3 3 2" xfId="52378"/>
    <cellStyle name="Style 141 6 3 3 3" xfId="49374"/>
    <cellStyle name="Style 141 6 3 4" xfId="52376"/>
    <cellStyle name="Style 141 6 3 5" xfId="49372"/>
    <cellStyle name="Style 141 6 4" xfId="2117"/>
    <cellStyle name="Style 141 6 4 2" xfId="2118"/>
    <cellStyle name="Style 141 6 4 2 2" xfId="52380"/>
    <cellStyle name="Style 141 6 4 2 3" xfId="49376"/>
    <cellStyle name="Style 141 6 4 3" xfId="52379"/>
    <cellStyle name="Style 141 6 4 4" xfId="49375"/>
    <cellStyle name="Style 141 6 5" xfId="2119"/>
    <cellStyle name="Style 141 6 5 2" xfId="52381"/>
    <cellStyle name="Style 141 6 5 3" xfId="49377"/>
    <cellStyle name="Style 141 6 6" xfId="52373"/>
    <cellStyle name="Style 141 6 7" xfId="49369"/>
    <cellStyle name="Style 141 7" xfId="2120"/>
    <cellStyle name="Style 141 7 2" xfId="2121"/>
    <cellStyle name="Style 141 7 2 2" xfId="52382"/>
    <cellStyle name="Style 141 7 2 3" xfId="49379"/>
    <cellStyle name="Style 141 7 3" xfId="2122"/>
    <cellStyle name="Style 141 7 3 2" xfId="52383"/>
    <cellStyle name="Style 141 7 3 3" xfId="49380"/>
    <cellStyle name="Style 141 7 4" xfId="2123"/>
    <cellStyle name="Style 141 7 5" xfId="49378"/>
    <cellStyle name="Style 141 8" xfId="2124"/>
    <cellStyle name="Style 141 8 2" xfId="2125"/>
    <cellStyle name="Style 141 8 3" xfId="2126"/>
    <cellStyle name="Style 141 8 4" xfId="49381"/>
    <cellStyle name="Style 141 9" xfId="2127"/>
    <cellStyle name="Style 141 9 2" xfId="52384"/>
    <cellStyle name="Style 141 9 3" xfId="49382"/>
    <cellStyle name="Style 141_ADDON" xfId="2128"/>
    <cellStyle name="Style 142" xfId="162"/>
    <cellStyle name="Style 142 2" xfId="2129"/>
    <cellStyle name="Style 142 2 2" xfId="2130"/>
    <cellStyle name="Style 142 2 2 2" xfId="2131"/>
    <cellStyle name="Style 142 2 2 2 2" xfId="2132"/>
    <cellStyle name="Style 142 2 2 3" xfId="2133"/>
    <cellStyle name="Style 142 2 3" xfId="2134"/>
    <cellStyle name="Style 142 2 3 2" xfId="2135"/>
    <cellStyle name="Style 142 2 4" xfId="2136"/>
    <cellStyle name="Style 142 2 5" xfId="2137"/>
    <cellStyle name="Style 142 3" xfId="2138"/>
    <cellStyle name="Style 142 3 2" xfId="2139"/>
    <cellStyle name="Style 142 3 2 2" xfId="2140"/>
    <cellStyle name="Style 142 3 2 2 2" xfId="2141"/>
    <cellStyle name="Style 142 3 2 3" xfId="2142"/>
    <cellStyle name="Style 142 3 3" xfId="2143"/>
    <cellStyle name="Style 142 3 3 2" xfId="2144"/>
    <cellStyle name="Style 142 3 3 2 2" xfId="2145"/>
    <cellStyle name="Style 142 3 3 3" xfId="2146"/>
    <cellStyle name="Style 142 3 4" xfId="2147"/>
    <cellStyle name="Style 142 3 4 2" xfId="8794"/>
    <cellStyle name="Style 142 3 5" xfId="8795"/>
    <cellStyle name="Style 142 3 6" xfId="55071"/>
    <cellStyle name="Style 142 3 6 2" xfId="55855"/>
    <cellStyle name="Style 142 4" xfId="2148"/>
    <cellStyle name="Style 142 4 2" xfId="2149"/>
    <cellStyle name="Style 142 4 2 2" xfId="2150"/>
    <cellStyle name="Style 142 4 3" xfId="2151"/>
    <cellStyle name="Style 142 5" xfId="2152"/>
    <cellStyle name="Style 142 6" xfId="2153"/>
    <cellStyle name="Style 142 7" xfId="2154"/>
    <cellStyle name="Style 142_ADDON" xfId="2155"/>
    <cellStyle name="Style 143" xfId="163"/>
    <cellStyle name="Style 143 2" xfId="2156"/>
    <cellStyle name="Style 143 2 2" xfId="2157"/>
    <cellStyle name="Style 143 2 2 2" xfId="2158"/>
    <cellStyle name="Style 143 2 2 2 2" xfId="2159"/>
    <cellStyle name="Style 143 2 2 3" xfId="2160"/>
    <cellStyle name="Style 143 2 3" xfId="2161"/>
    <cellStyle name="Style 143 2 3 2" xfId="2162"/>
    <cellStyle name="Style 143 2 4" xfId="2163"/>
    <cellStyle name="Style 143 2 5" xfId="2164"/>
    <cellStyle name="Style 143 2 6" xfId="2165"/>
    <cellStyle name="Style 143 3" xfId="2166"/>
    <cellStyle name="Style 143 3 2" xfId="2167"/>
    <cellStyle name="Style 143 3 2 2" xfId="2168"/>
    <cellStyle name="Style 143 3 2 2 2" xfId="2169"/>
    <cellStyle name="Style 143 3 2 3" xfId="2170"/>
    <cellStyle name="Style 143 3 3" xfId="2171"/>
    <cellStyle name="Style 143 3 3 2" xfId="2172"/>
    <cellStyle name="Style 143 3 3 2 2" xfId="2173"/>
    <cellStyle name="Style 143 3 3 3" xfId="2174"/>
    <cellStyle name="Style 143 3 4" xfId="2175"/>
    <cellStyle name="Style 143 3 4 2" xfId="8796"/>
    <cellStyle name="Style 143 3 5" xfId="2176"/>
    <cellStyle name="Style 143 3 6" xfId="55070"/>
    <cellStyle name="Style 143 3 6 2" xfId="55854"/>
    <cellStyle name="Style 143 4" xfId="2177"/>
    <cellStyle name="Style 143 4 2" xfId="2178"/>
    <cellStyle name="Style 143 4 2 2" xfId="2179"/>
    <cellStyle name="Style 143 4 3" xfId="2180"/>
    <cellStyle name="Style 143 5" xfId="2181"/>
    <cellStyle name="Style 143 6" xfId="2182"/>
    <cellStyle name="Style 143 7" xfId="2183"/>
    <cellStyle name="Style 143_ADDON" xfId="2184"/>
    <cellStyle name="Style 148" xfId="164"/>
    <cellStyle name="Style 148 10" xfId="2186"/>
    <cellStyle name="Style 148 10 2" xfId="52385"/>
    <cellStyle name="Style 148 10 3" xfId="49383"/>
    <cellStyle name="Style 148 11" xfId="2187"/>
    <cellStyle name="Style 148 11 2" xfId="52386"/>
    <cellStyle name="Style 148 11 3" xfId="49384"/>
    <cellStyle name="Style 148 12" xfId="2188"/>
    <cellStyle name="Style 148 12 2" xfId="52387"/>
    <cellStyle name="Style 148 12 3" xfId="49385"/>
    <cellStyle name="Style 148 13" xfId="2185"/>
    <cellStyle name="Style 148 13 2" xfId="51533"/>
    <cellStyle name="Style 148 14" xfId="48396"/>
    <cellStyle name="Style 148 2" xfId="165"/>
    <cellStyle name="Style 148 2 2" xfId="2189"/>
    <cellStyle name="Style 148 2 2 2" xfId="2190"/>
    <cellStyle name="Style 148 2 2 2 2" xfId="2191"/>
    <cellStyle name="Style 148 2 2 3" xfId="49387"/>
    <cellStyle name="Style 148 2 3" xfId="2192"/>
    <cellStyle name="Style 148 2 3 2" xfId="2193"/>
    <cellStyle name="Style 148 2 4" xfId="49386"/>
    <cellStyle name="Style 148 3" xfId="2194"/>
    <cellStyle name="Style 148 3 2" xfId="2195"/>
    <cellStyle name="Style 148 3 2 2" xfId="2196"/>
    <cellStyle name="Style 148 3 2 2 2" xfId="2197"/>
    <cellStyle name="Style 148 3 2 2 3" xfId="49390"/>
    <cellStyle name="Style 148 3 2 3" xfId="8797"/>
    <cellStyle name="Style 148 3 2 3 2" xfId="52390"/>
    <cellStyle name="Style 148 3 2 3 3" xfId="49391"/>
    <cellStyle name="Style 148 3 2 4" xfId="52389"/>
    <cellStyle name="Style 148 3 2 5" xfId="49389"/>
    <cellStyle name="Style 148 3 3" xfId="2198"/>
    <cellStyle name="Style 148 3 3 2" xfId="2199"/>
    <cellStyle name="Style 148 3 3 2 2" xfId="2200"/>
    <cellStyle name="Style 148 3 3 2 2 2" xfId="52393"/>
    <cellStyle name="Style 148 3 3 2 2 3" xfId="49394"/>
    <cellStyle name="Style 148 3 3 2 3" xfId="52392"/>
    <cellStyle name="Style 148 3 3 2 4" xfId="49393"/>
    <cellStyle name="Style 148 3 3 3" xfId="2201"/>
    <cellStyle name="Style 148 3 3 3 2" xfId="2202"/>
    <cellStyle name="Style 148 3 3 3 2 2" xfId="52395"/>
    <cellStyle name="Style 148 3 3 3 2 3" xfId="49396"/>
    <cellStyle name="Style 148 3 3 3 3" xfId="2203"/>
    <cellStyle name="Style 148 3 3 3 3 2" xfId="52396"/>
    <cellStyle name="Style 148 3 3 3 3 3" xfId="49397"/>
    <cellStyle name="Style 148 3 3 3 4" xfId="52394"/>
    <cellStyle name="Style 148 3 3 3 5" xfId="49395"/>
    <cellStyle name="Style 148 3 3 4" xfId="2204"/>
    <cellStyle name="Style 148 3 3 4 2" xfId="2205"/>
    <cellStyle name="Style 148 3 3 4 2 2" xfId="52398"/>
    <cellStyle name="Style 148 3 3 4 2 3" xfId="49399"/>
    <cellStyle name="Style 148 3 3 4 3" xfId="52397"/>
    <cellStyle name="Style 148 3 3 4 4" xfId="49398"/>
    <cellStyle name="Style 148 3 3 5" xfId="8798"/>
    <cellStyle name="Style 148 3 3 5 2" xfId="52399"/>
    <cellStyle name="Style 148 3 3 5 3" xfId="49400"/>
    <cellStyle name="Style 148 3 3 6" xfId="52391"/>
    <cellStyle name="Style 148 3 3 7" xfId="49392"/>
    <cellStyle name="Style 148 3 4" xfId="2206"/>
    <cellStyle name="Style 148 3 4 2" xfId="2207"/>
    <cellStyle name="Style 148 3 4 3" xfId="2208"/>
    <cellStyle name="Style 148 3 4 4" xfId="49401"/>
    <cellStyle name="Style 148 3 5" xfId="8799"/>
    <cellStyle name="Style 148 3 5 2" xfId="52400"/>
    <cellStyle name="Style 148 3 5 3" xfId="49402"/>
    <cellStyle name="Style 148 3 6" xfId="52388"/>
    <cellStyle name="Style 148 3 7" xfId="55069"/>
    <cellStyle name="Style 148 3 7 2" xfId="55853"/>
    <cellStyle name="Style 148 3 8" xfId="49388"/>
    <cellStyle name="Style 148 4" xfId="2209"/>
    <cellStyle name="Style 148 4 2" xfId="2210"/>
    <cellStyle name="Style 148 4 2 2" xfId="2211"/>
    <cellStyle name="Style 148 4 2 2 2" xfId="2212"/>
    <cellStyle name="Style 148 4 2 2 2 2" xfId="52404"/>
    <cellStyle name="Style 148 4 2 2 2 3" xfId="49406"/>
    <cellStyle name="Style 148 4 2 2 3" xfId="52403"/>
    <cellStyle name="Style 148 4 2 2 4" xfId="49405"/>
    <cellStyle name="Style 148 4 2 3" xfId="2213"/>
    <cellStyle name="Style 148 4 2 3 2" xfId="2214"/>
    <cellStyle name="Style 148 4 2 3 2 2" xfId="52406"/>
    <cellStyle name="Style 148 4 2 3 2 3" xfId="49408"/>
    <cellStyle name="Style 148 4 2 3 3" xfId="2215"/>
    <cellStyle name="Style 148 4 2 3 3 2" xfId="52407"/>
    <cellStyle name="Style 148 4 2 3 3 3" xfId="49409"/>
    <cellStyle name="Style 148 4 2 3 4" xfId="52405"/>
    <cellStyle name="Style 148 4 2 3 5" xfId="49407"/>
    <cellStyle name="Style 148 4 2 4" xfId="2216"/>
    <cellStyle name="Style 148 4 2 4 2" xfId="2217"/>
    <cellStyle name="Style 148 4 2 4 2 2" xfId="52409"/>
    <cellStyle name="Style 148 4 2 4 2 3" xfId="49411"/>
    <cellStyle name="Style 148 4 2 4 3" xfId="52408"/>
    <cellStyle name="Style 148 4 2 4 4" xfId="49410"/>
    <cellStyle name="Style 148 4 2 5" xfId="8800"/>
    <cellStyle name="Style 148 4 2 5 2" xfId="52410"/>
    <cellStyle name="Style 148 4 2 5 3" xfId="49412"/>
    <cellStyle name="Style 148 4 2 6" xfId="52402"/>
    <cellStyle name="Style 148 4 2 7" xfId="49404"/>
    <cellStyle name="Style 148 4 3" xfId="2218"/>
    <cellStyle name="Style 148 4 3 2" xfId="2219"/>
    <cellStyle name="Style 148 4 3 2 2" xfId="2220"/>
    <cellStyle name="Style 148 4 3 2 3" xfId="49414"/>
    <cellStyle name="Style 148 4 3 3" xfId="52411"/>
    <cellStyle name="Style 148 4 3 4" xfId="49413"/>
    <cellStyle name="Style 148 4 4" xfId="2221"/>
    <cellStyle name="Style 148 4 4 2" xfId="2222"/>
    <cellStyle name="Style 148 4 4 3" xfId="49415"/>
    <cellStyle name="Style 148 4 5" xfId="8801"/>
    <cellStyle name="Style 148 4 5 2" xfId="52412"/>
    <cellStyle name="Style 148 4 5 3" xfId="49416"/>
    <cellStyle name="Style 148 4 6" xfId="52401"/>
    <cellStyle name="Style 148 4 7" xfId="55068"/>
    <cellStyle name="Style 148 4 7 2" xfId="55852"/>
    <cellStyle name="Style 148 4 8" xfId="49403"/>
    <cellStyle name="Style 148 5" xfId="2223"/>
    <cellStyle name="Style 148 5 2" xfId="2224"/>
    <cellStyle name="Style 148 5 2 2" xfId="2225"/>
    <cellStyle name="Style 148 5 2 2 2" xfId="2226"/>
    <cellStyle name="Style 148 5 2 2 2 2" xfId="52416"/>
    <cellStyle name="Style 148 5 2 2 2 3" xfId="49420"/>
    <cellStyle name="Style 148 5 2 2 3" xfId="52415"/>
    <cellStyle name="Style 148 5 2 2 4" xfId="49419"/>
    <cellStyle name="Style 148 5 2 3" xfId="2227"/>
    <cellStyle name="Style 148 5 2 3 2" xfId="2228"/>
    <cellStyle name="Style 148 5 2 3 2 2" xfId="52418"/>
    <cellStyle name="Style 148 5 2 3 2 3" xfId="49422"/>
    <cellStyle name="Style 148 5 2 3 3" xfId="2229"/>
    <cellStyle name="Style 148 5 2 3 3 2" xfId="52419"/>
    <cellStyle name="Style 148 5 2 3 3 3" xfId="49423"/>
    <cellStyle name="Style 148 5 2 3 4" xfId="52417"/>
    <cellStyle name="Style 148 5 2 3 5" xfId="49421"/>
    <cellStyle name="Style 148 5 2 4" xfId="2230"/>
    <cellStyle name="Style 148 5 2 4 2" xfId="2231"/>
    <cellStyle name="Style 148 5 2 4 3" xfId="49424"/>
    <cellStyle name="Style 148 5 2 5" xfId="8802"/>
    <cellStyle name="Style 148 5 2 5 2" xfId="52420"/>
    <cellStyle name="Style 148 5 2 5 3" xfId="49425"/>
    <cellStyle name="Style 148 5 2 6" xfId="52414"/>
    <cellStyle name="Style 148 5 2 7" xfId="49418"/>
    <cellStyle name="Style 148 5 3" xfId="2232"/>
    <cellStyle name="Style 148 5 3 2" xfId="2233"/>
    <cellStyle name="Style 148 5 3 2 2" xfId="52422"/>
    <cellStyle name="Style 148 5 3 2 3" xfId="49427"/>
    <cellStyle name="Style 148 5 3 3" xfId="52421"/>
    <cellStyle name="Style 148 5 3 4" xfId="49426"/>
    <cellStyle name="Style 148 5 4" xfId="2234"/>
    <cellStyle name="Style 148 5 4 2" xfId="52423"/>
    <cellStyle name="Style 148 5 4 3" xfId="49428"/>
    <cellStyle name="Style 148 5 5" xfId="8803"/>
    <cellStyle name="Style 148 5 5 2" xfId="52424"/>
    <cellStyle name="Style 148 5 5 3" xfId="49429"/>
    <cellStyle name="Style 148 5 6" xfId="52413"/>
    <cellStyle name="Style 148 5 7" xfId="49417"/>
    <cellStyle name="Style 148 6" xfId="2235"/>
    <cellStyle name="Style 148 6 2" xfId="2236"/>
    <cellStyle name="Style 148 6 2 2" xfId="8804"/>
    <cellStyle name="Style 148 6 2 2 2" xfId="52427"/>
    <cellStyle name="Style 148 6 2 2 3" xfId="49432"/>
    <cellStyle name="Style 148 6 2 3" xfId="52426"/>
    <cellStyle name="Style 148 6 2 4" xfId="49431"/>
    <cellStyle name="Style 148 6 3" xfId="2237"/>
    <cellStyle name="Style 148 6 3 2" xfId="2238"/>
    <cellStyle name="Style 148 6 3 2 2" xfId="52429"/>
    <cellStyle name="Style 148 6 3 2 3" xfId="49434"/>
    <cellStyle name="Style 148 6 3 3" xfId="2239"/>
    <cellStyle name="Style 148 6 3 3 2" xfId="52430"/>
    <cellStyle name="Style 148 6 3 3 3" xfId="49435"/>
    <cellStyle name="Style 148 6 3 4" xfId="52428"/>
    <cellStyle name="Style 148 6 3 5" xfId="49433"/>
    <cellStyle name="Style 148 6 4" xfId="2240"/>
    <cellStyle name="Style 148 6 4 2" xfId="2241"/>
    <cellStyle name="Style 148 6 4 2 2" xfId="52432"/>
    <cellStyle name="Style 148 6 4 2 3" xfId="49437"/>
    <cellStyle name="Style 148 6 4 3" xfId="52431"/>
    <cellStyle name="Style 148 6 4 4" xfId="49436"/>
    <cellStyle name="Style 148 6 5" xfId="2242"/>
    <cellStyle name="Style 148 6 5 2" xfId="52433"/>
    <cellStyle name="Style 148 6 5 3" xfId="49438"/>
    <cellStyle name="Style 148 6 6" xfId="52425"/>
    <cellStyle name="Style 148 6 7" xfId="49430"/>
    <cellStyle name="Style 148 7" xfId="2243"/>
    <cellStyle name="Style 148 7 2" xfId="2244"/>
    <cellStyle name="Style 148 7 2 2" xfId="52434"/>
    <cellStyle name="Style 148 7 2 3" xfId="49440"/>
    <cellStyle name="Style 148 7 3" xfId="2245"/>
    <cellStyle name="Style 148 7 3 2" xfId="52435"/>
    <cellStyle name="Style 148 7 3 3" xfId="49441"/>
    <cellStyle name="Style 148 7 4" xfId="2246"/>
    <cellStyle name="Style 148 7 5" xfId="49439"/>
    <cellStyle name="Style 148 8" xfId="2247"/>
    <cellStyle name="Style 148 8 2" xfId="2248"/>
    <cellStyle name="Style 148 8 3" xfId="2249"/>
    <cellStyle name="Style 148 8 4" xfId="49442"/>
    <cellStyle name="Style 148 9" xfId="2250"/>
    <cellStyle name="Style 148 9 2" xfId="52436"/>
    <cellStyle name="Style 148 9 3" xfId="49443"/>
    <cellStyle name="Style 148_ADDON" xfId="2251"/>
    <cellStyle name="Style 149" xfId="166"/>
    <cellStyle name="Style 149 2" xfId="2252"/>
    <cellStyle name="Style 149 2 2" xfId="2253"/>
    <cellStyle name="Style 149 2 2 2" xfId="2254"/>
    <cellStyle name="Style 149 2 2 2 2" xfId="2255"/>
    <cellStyle name="Style 149 2 3" xfId="2256"/>
    <cellStyle name="Style 149 2 3 2" xfId="2257"/>
    <cellStyle name="Style 149 3" xfId="2258"/>
    <cellStyle name="Style 149 3 2" xfId="2259"/>
    <cellStyle name="Style 149 3 3" xfId="2260"/>
    <cellStyle name="Style 149 3 3 2" xfId="2261"/>
    <cellStyle name="Style 149 3 3 3" xfId="2262"/>
    <cellStyle name="Style 149 3 4" xfId="2263"/>
    <cellStyle name="Style 149 3 4 2" xfId="2264"/>
    <cellStyle name="Style 149 3 5" xfId="55067"/>
    <cellStyle name="Style 149 3 5 2" xfId="55851"/>
    <cellStyle name="Style 149 4" xfId="2265"/>
    <cellStyle name="Style 149 4 2" xfId="2266"/>
    <cellStyle name="Style 149 4 3" xfId="2267"/>
    <cellStyle name="Style 149 5" xfId="2268"/>
    <cellStyle name="Style 149 5 2" xfId="2269"/>
    <cellStyle name="Style 149 6" xfId="2270"/>
    <cellStyle name="Style 149 7" xfId="2271"/>
    <cellStyle name="Style 149_ADDON" xfId="2272"/>
    <cellStyle name="Style 150" xfId="167"/>
    <cellStyle name="Style 150 2" xfId="2273"/>
    <cellStyle name="Style 150 2 2" xfId="2274"/>
    <cellStyle name="Style 150 2 2 2" xfId="2275"/>
    <cellStyle name="Style 150 2 2 2 2" xfId="2276"/>
    <cellStyle name="Style 150 2 2 3" xfId="2277"/>
    <cellStyle name="Style 150 2 3" xfId="2278"/>
    <cellStyle name="Style 150 2 3 2" xfId="2279"/>
    <cellStyle name="Style 150 2 4" xfId="2280"/>
    <cellStyle name="Style 150 2 5" xfId="2281"/>
    <cellStyle name="Style 150 2 6" xfId="2282"/>
    <cellStyle name="Style 150 3" xfId="2283"/>
    <cellStyle name="Style 150 3 2" xfId="2284"/>
    <cellStyle name="Style 150 3 2 2" xfId="2285"/>
    <cellStyle name="Style 150 3 2 2 2" xfId="2286"/>
    <cellStyle name="Style 150 3 2 3" xfId="2287"/>
    <cellStyle name="Style 150 3 3" xfId="2288"/>
    <cellStyle name="Style 150 3 3 2" xfId="2289"/>
    <cellStyle name="Style 150 3 3 2 2" xfId="2290"/>
    <cellStyle name="Style 150 3 3 3" xfId="2291"/>
    <cellStyle name="Style 150 3 4" xfId="2292"/>
    <cellStyle name="Style 150 3 4 2" xfId="8805"/>
    <cellStyle name="Style 150 3 5" xfId="2293"/>
    <cellStyle name="Style 150 3 6" xfId="55066"/>
    <cellStyle name="Style 150 3 6 2" xfId="55850"/>
    <cellStyle name="Style 150 4" xfId="2294"/>
    <cellStyle name="Style 150 4 2" xfId="2295"/>
    <cellStyle name="Style 150 4 2 2" xfId="2296"/>
    <cellStyle name="Style 150 4 3" xfId="2297"/>
    <cellStyle name="Style 150 5" xfId="2298"/>
    <cellStyle name="Style 150 6" xfId="2299"/>
    <cellStyle name="Style 150 7" xfId="2300"/>
    <cellStyle name="Style 150_ADDON" xfId="2301"/>
    <cellStyle name="Style 151" xfId="168"/>
    <cellStyle name="Style 151 2" xfId="2302"/>
    <cellStyle name="Style 151 2 2" xfId="2303"/>
    <cellStyle name="Style 151 2 2 2" xfId="2304"/>
    <cellStyle name="Style 151 2 2 2 2" xfId="2305"/>
    <cellStyle name="Style 151 2 3" xfId="2306"/>
    <cellStyle name="Style 151 2 3 2" xfId="2307"/>
    <cellStyle name="Style 151 3" xfId="2308"/>
    <cellStyle name="Style 151 3 2" xfId="2309"/>
    <cellStyle name="Style 151 3 3" xfId="2310"/>
    <cellStyle name="Style 151 3 3 2" xfId="2311"/>
    <cellStyle name="Style 151 3 3 3" xfId="2312"/>
    <cellStyle name="Style 151 3 4" xfId="2313"/>
    <cellStyle name="Style 151 3 4 2" xfId="2314"/>
    <cellStyle name="Style 151 3 5" xfId="55065"/>
    <cellStyle name="Style 151 3 5 2" xfId="55849"/>
    <cellStyle name="Style 151 4" xfId="2315"/>
    <cellStyle name="Style 151 4 2" xfId="2316"/>
    <cellStyle name="Style 151 4 3" xfId="2317"/>
    <cellStyle name="Style 151 5" xfId="2318"/>
    <cellStyle name="Style 151 5 2" xfId="2319"/>
    <cellStyle name="Style 151 6" xfId="2320"/>
    <cellStyle name="Style 151 7" xfId="2321"/>
    <cellStyle name="Style 151_ADDON" xfId="2322"/>
    <cellStyle name="Style 152" xfId="169"/>
    <cellStyle name="Style 152 10" xfId="2324"/>
    <cellStyle name="Style 152 10 2" xfId="52437"/>
    <cellStyle name="Style 152 10 3" xfId="49444"/>
    <cellStyle name="Style 152 11" xfId="2325"/>
    <cellStyle name="Style 152 11 2" xfId="52438"/>
    <cellStyle name="Style 152 11 3" xfId="49445"/>
    <cellStyle name="Style 152 12" xfId="2326"/>
    <cellStyle name="Style 152 12 2" xfId="52439"/>
    <cellStyle name="Style 152 12 3" xfId="49446"/>
    <cellStyle name="Style 152 13" xfId="2323"/>
    <cellStyle name="Style 152 13 2" xfId="51534"/>
    <cellStyle name="Style 152 14" xfId="48397"/>
    <cellStyle name="Style 152 2" xfId="170"/>
    <cellStyle name="Style 152 2 2" xfId="2327"/>
    <cellStyle name="Style 152 2 2 2" xfId="2328"/>
    <cellStyle name="Style 152 2 2 2 2" xfId="2329"/>
    <cellStyle name="Style 152 2 2 3" xfId="49448"/>
    <cellStyle name="Style 152 2 3" xfId="2330"/>
    <cellStyle name="Style 152 2 3 2" xfId="2331"/>
    <cellStyle name="Style 152 2 4" xfId="49447"/>
    <cellStyle name="Style 152 3" xfId="2332"/>
    <cellStyle name="Style 152 3 2" xfId="2333"/>
    <cellStyle name="Style 152 3 2 2" xfId="2334"/>
    <cellStyle name="Style 152 3 2 2 2" xfId="2335"/>
    <cellStyle name="Style 152 3 2 2 3" xfId="49451"/>
    <cellStyle name="Style 152 3 2 3" xfId="8806"/>
    <cellStyle name="Style 152 3 2 3 2" xfId="52442"/>
    <cellStyle name="Style 152 3 2 3 3" xfId="49452"/>
    <cellStyle name="Style 152 3 2 4" xfId="52441"/>
    <cellStyle name="Style 152 3 2 5" xfId="49450"/>
    <cellStyle name="Style 152 3 3" xfId="2336"/>
    <cellStyle name="Style 152 3 3 2" xfId="2337"/>
    <cellStyle name="Style 152 3 3 2 2" xfId="2338"/>
    <cellStyle name="Style 152 3 3 2 2 2" xfId="52445"/>
    <cellStyle name="Style 152 3 3 2 2 3" xfId="49455"/>
    <cellStyle name="Style 152 3 3 2 3" xfId="52444"/>
    <cellStyle name="Style 152 3 3 2 4" xfId="49454"/>
    <cellStyle name="Style 152 3 3 3" xfId="2339"/>
    <cellStyle name="Style 152 3 3 3 2" xfId="2340"/>
    <cellStyle name="Style 152 3 3 3 2 2" xfId="52447"/>
    <cellStyle name="Style 152 3 3 3 2 3" xfId="49457"/>
    <cellStyle name="Style 152 3 3 3 3" xfId="2341"/>
    <cellStyle name="Style 152 3 3 3 3 2" xfId="52448"/>
    <cellStyle name="Style 152 3 3 3 3 3" xfId="49458"/>
    <cellStyle name="Style 152 3 3 3 4" xfId="52446"/>
    <cellStyle name="Style 152 3 3 3 5" xfId="49456"/>
    <cellStyle name="Style 152 3 3 4" xfId="2342"/>
    <cellStyle name="Style 152 3 3 4 2" xfId="2343"/>
    <cellStyle name="Style 152 3 3 4 2 2" xfId="52450"/>
    <cellStyle name="Style 152 3 3 4 2 3" xfId="49460"/>
    <cellStyle name="Style 152 3 3 4 3" xfId="52449"/>
    <cellStyle name="Style 152 3 3 4 4" xfId="49459"/>
    <cellStyle name="Style 152 3 3 5" xfId="8807"/>
    <cellStyle name="Style 152 3 3 5 2" xfId="52451"/>
    <cellStyle name="Style 152 3 3 5 3" xfId="49461"/>
    <cellStyle name="Style 152 3 3 6" xfId="52443"/>
    <cellStyle name="Style 152 3 3 7" xfId="49453"/>
    <cellStyle name="Style 152 3 4" xfId="2344"/>
    <cellStyle name="Style 152 3 4 2" xfId="2345"/>
    <cellStyle name="Style 152 3 4 3" xfId="2346"/>
    <cellStyle name="Style 152 3 4 4" xfId="49462"/>
    <cellStyle name="Style 152 3 5" xfId="8808"/>
    <cellStyle name="Style 152 3 5 2" xfId="52452"/>
    <cellStyle name="Style 152 3 5 3" xfId="49463"/>
    <cellStyle name="Style 152 3 6" xfId="52440"/>
    <cellStyle name="Style 152 3 7" xfId="54374"/>
    <cellStyle name="Style 152 3 7 2" xfId="55199"/>
    <cellStyle name="Style 152 3 8" xfId="49449"/>
    <cellStyle name="Style 152 4" xfId="2347"/>
    <cellStyle name="Style 152 4 2" xfId="2348"/>
    <cellStyle name="Style 152 4 2 2" xfId="2349"/>
    <cellStyle name="Style 152 4 2 2 2" xfId="2350"/>
    <cellStyle name="Style 152 4 2 2 2 2" xfId="52456"/>
    <cellStyle name="Style 152 4 2 2 2 3" xfId="49467"/>
    <cellStyle name="Style 152 4 2 2 3" xfId="52455"/>
    <cellStyle name="Style 152 4 2 2 4" xfId="49466"/>
    <cellStyle name="Style 152 4 2 3" xfId="2351"/>
    <cellStyle name="Style 152 4 2 3 2" xfId="2352"/>
    <cellStyle name="Style 152 4 2 3 2 2" xfId="52458"/>
    <cellStyle name="Style 152 4 2 3 2 3" xfId="49469"/>
    <cellStyle name="Style 152 4 2 3 3" xfId="2353"/>
    <cellStyle name="Style 152 4 2 3 3 2" xfId="52459"/>
    <cellStyle name="Style 152 4 2 3 3 3" xfId="49470"/>
    <cellStyle name="Style 152 4 2 3 4" xfId="52457"/>
    <cellStyle name="Style 152 4 2 3 5" xfId="49468"/>
    <cellStyle name="Style 152 4 2 4" xfId="2354"/>
    <cellStyle name="Style 152 4 2 4 2" xfId="2355"/>
    <cellStyle name="Style 152 4 2 4 2 2" xfId="52461"/>
    <cellStyle name="Style 152 4 2 4 2 3" xfId="49472"/>
    <cellStyle name="Style 152 4 2 4 3" xfId="52460"/>
    <cellStyle name="Style 152 4 2 4 4" xfId="49471"/>
    <cellStyle name="Style 152 4 2 5" xfId="8809"/>
    <cellStyle name="Style 152 4 2 5 2" xfId="52462"/>
    <cellStyle name="Style 152 4 2 5 3" xfId="49473"/>
    <cellStyle name="Style 152 4 2 6" xfId="52454"/>
    <cellStyle name="Style 152 4 2 7" xfId="49465"/>
    <cellStyle name="Style 152 4 3" xfId="2356"/>
    <cellStyle name="Style 152 4 3 2" xfId="2357"/>
    <cellStyle name="Style 152 4 3 2 2" xfId="2358"/>
    <cellStyle name="Style 152 4 3 2 3" xfId="49475"/>
    <cellStyle name="Style 152 4 3 3" xfId="52463"/>
    <cellStyle name="Style 152 4 3 4" xfId="49474"/>
    <cellStyle name="Style 152 4 4" xfId="2359"/>
    <cellStyle name="Style 152 4 4 2" xfId="2360"/>
    <cellStyle name="Style 152 4 4 3" xfId="49476"/>
    <cellStyle name="Style 152 4 5" xfId="8810"/>
    <cellStyle name="Style 152 4 5 2" xfId="52464"/>
    <cellStyle name="Style 152 4 5 3" xfId="49477"/>
    <cellStyle name="Style 152 4 6" xfId="52453"/>
    <cellStyle name="Style 152 4 7" xfId="55064"/>
    <cellStyle name="Style 152 4 7 2" xfId="55848"/>
    <cellStyle name="Style 152 4 8" xfId="49464"/>
    <cellStyle name="Style 152 5" xfId="2361"/>
    <cellStyle name="Style 152 5 2" xfId="2362"/>
    <cellStyle name="Style 152 5 2 2" xfId="2363"/>
    <cellStyle name="Style 152 5 2 2 2" xfId="2364"/>
    <cellStyle name="Style 152 5 2 2 2 2" xfId="52468"/>
    <cellStyle name="Style 152 5 2 2 2 3" xfId="49481"/>
    <cellStyle name="Style 152 5 2 2 3" xfId="52467"/>
    <cellStyle name="Style 152 5 2 2 4" xfId="49480"/>
    <cellStyle name="Style 152 5 2 3" xfId="2365"/>
    <cellStyle name="Style 152 5 2 3 2" xfId="2366"/>
    <cellStyle name="Style 152 5 2 3 2 2" xfId="52470"/>
    <cellStyle name="Style 152 5 2 3 2 3" xfId="49483"/>
    <cellStyle name="Style 152 5 2 3 3" xfId="2367"/>
    <cellStyle name="Style 152 5 2 3 3 2" xfId="52471"/>
    <cellStyle name="Style 152 5 2 3 3 3" xfId="49484"/>
    <cellStyle name="Style 152 5 2 3 4" xfId="52469"/>
    <cellStyle name="Style 152 5 2 3 5" xfId="49482"/>
    <cellStyle name="Style 152 5 2 4" xfId="2368"/>
    <cellStyle name="Style 152 5 2 4 2" xfId="2369"/>
    <cellStyle name="Style 152 5 2 4 3" xfId="49485"/>
    <cellStyle name="Style 152 5 2 5" xfId="8811"/>
    <cellStyle name="Style 152 5 2 5 2" xfId="52472"/>
    <cellStyle name="Style 152 5 2 5 3" xfId="49486"/>
    <cellStyle name="Style 152 5 2 6" xfId="52466"/>
    <cellStyle name="Style 152 5 2 7" xfId="49479"/>
    <cellStyle name="Style 152 5 3" xfId="2370"/>
    <cellStyle name="Style 152 5 3 2" xfId="2371"/>
    <cellStyle name="Style 152 5 3 2 2" xfId="52474"/>
    <cellStyle name="Style 152 5 3 2 3" xfId="49488"/>
    <cellStyle name="Style 152 5 3 3" xfId="52473"/>
    <cellStyle name="Style 152 5 3 4" xfId="49487"/>
    <cellStyle name="Style 152 5 4" xfId="2372"/>
    <cellStyle name="Style 152 5 4 2" xfId="52475"/>
    <cellStyle name="Style 152 5 4 3" xfId="49489"/>
    <cellStyle name="Style 152 5 5" xfId="8812"/>
    <cellStyle name="Style 152 5 5 2" xfId="52476"/>
    <cellStyle name="Style 152 5 5 3" xfId="49490"/>
    <cellStyle name="Style 152 5 6" xfId="52465"/>
    <cellStyle name="Style 152 5 7" xfId="49478"/>
    <cellStyle name="Style 152 6" xfId="2373"/>
    <cellStyle name="Style 152 6 2" xfId="2374"/>
    <cellStyle name="Style 152 6 2 2" xfId="8813"/>
    <cellStyle name="Style 152 6 2 2 2" xfId="52479"/>
    <cellStyle name="Style 152 6 2 2 3" xfId="49493"/>
    <cellStyle name="Style 152 6 2 3" xfId="52478"/>
    <cellStyle name="Style 152 6 2 4" xfId="49492"/>
    <cellStyle name="Style 152 6 3" xfId="2375"/>
    <cellStyle name="Style 152 6 3 2" xfId="2376"/>
    <cellStyle name="Style 152 6 3 2 2" xfId="52481"/>
    <cellStyle name="Style 152 6 3 2 3" xfId="49495"/>
    <cellStyle name="Style 152 6 3 3" xfId="2377"/>
    <cellStyle name="Style 152 6 3 3 2" xfId="52482"/>
    <cellStyle name="Style 152 6 3 3 3" xfId="49496"/>
    <cellStyle name="Style 152 6 3 4" xfId="52480"/>
    <cellStyle name="Style 152 6 3 5" xfId="49494"/>
    <cellStyle name="Style 152 6 4" xfId="2378"/>
    <cellStyle name="Style 152 6 4 2" xfId="2379"/>
    <cellStyle name="Style 152 6 4 2 2" xfId="52484"/>
    <cellStyle name="Style 152 6 4 2 3" xfId="49498"/>
    <cellStyle name="Style 152 6 4 3" xfId="52483"/>
    <cellStyle name="Style 152 6 4 4" xfId="49497"/>
    <cellStyle name="Style 152 6 5" xfId="2380"/>
    <cellStyle name="Style 152 6 5 2" xfId="52485"/>
    <cellStyle name="Style 152 6 5 3" xfId="49499"/>
    <cellStyle name="Style 152 6 6" xfId="52477"/>
    <cellStyle name="Style 152 6 7" xfId="49491"/>
    <cellStyle name="Style 152 7" xfId="2381"/>
    <cellStyle name="Style 152 7 2" xfId="2382"/>
    <cellStyle name="Style 152 7 2 2" xfId="52486"/>
    <cellStyle name="Style 152 7 2 3" xfId="49501"/>
    <cellStyle name="Style 152 7 3" xfId="2383"/>
    <cellStyle name="Style 152 7 3 2" xfId="52487"/>
    <cellStyle name="Style 152 7 3 3" xfId="49502"/>
    <cellStyle name="Style 152 7 4" xfId="2384"/>
    <cellStyle name="Style 152 7 5" xfId="49500"/>
    <cellStyle name="Style 152 8" xfId="2385"/>
    <cellStyle name="Style 152 8 2" xfId="2386"/>
    <cellStyle name="Style 152 8 3" xfId="2387"/>
    <cellStyle name="Style 152 8 4" xfId="49503"/>
    <cellStyle name="Style 152 9" xfId="2388"/>
    <cellStyle name="Style 152 9 2" xfId="52488"/>
    <cellStyle name="Style 152 9 3" xfId="49504"/>
    <cellStyle name="Style 152_ADDON" xfId="2389"/>
    <cellStyle name="Style 153" xfId="171"/>
    <cellStyle name="Style 153 2" xfId="2390"/>
    <cellStyle name="Style 153 2 2" xfId="2391"/>
    <cellStyle name="Style 153 2 2 2" xfId="2392"/>
    <cellStyle name="Style 153 2 2 2 2" xfId="2393"/>
    <cellStyle name="Style 153 2 2 3" xfId="2394"/>
    <cellStyle name="Style 153 2 3" xfId="2395"/>
    <cellStyle name="Style 153 2 3 2" xfId="2396"/>
    <cellStyle name="Style 153 2 4" xfId="2397"/>
    <cellStyle name="Style 153 2 5" xfId="2398"/>
    <cellStyle name="Style 153 3" xfId="2399"/>
    <cellStyle name="Style 153 3 2" xfId="2400"/>
    <cellStyle name="Style 153 3 2 2" xfId="2401"/>
    <cellStyle name="Style 153 3 2 2 2" xfId="2402"/>
    <cellStyle name="Style 153 3 2 3" xfId="2403"/>
    <cellStyle name="Style 153 3 3" xfId="2404"/>
    <cellStyle name="Style 153 3 3 2" xfId="2405"/>
    <cellStyle name="Style 153 3 3 2 2" xfId="2406"/>
    <cellStyle name="Style 153 3 3 3" xfId="2407"/>
    <cellStyle name="Style 153 3 4" xfId="2408"/>
    <cellStyle name="Style 153 3 4 2" xfId="8814"/>
    <cellStyle name="Style 153 3 5" xfId="8815"/>
    <cellStyle name="Style 153 3 6" xfId="55063"/>
    <cellStyle name="Style 153 3 6 2" xfId="55847"/>
    <cellStyle name="Style 153 4" xfId="2409"/>
    <cellStyle name="Style 153 4 2" xfId="2410"/>
    <cellStyle name="Style 153 4 2 2" xfId="2411"/>
    <cellStyle name="Style 153 4 3" xfId="2412"/>
    <cellStyle name="Style 153 5" xfId="2413"/>
    <cellStyle name="Style 153 6" xfId="2414"/>
    <cellStyle name="Style 153 7" xfId="2415"/>
    <cellStyle name="Style 153_ADDON" xfId="2416"/>
    <cellStyle name="Style 154" xfId="172"/>
    <cellStyle name="Style 154 2" xfId="2417"/>
    <cellStyle name="Style 154 2 2" xfId="2418"/>
    <cellStyle name="Style 154 2 2 2" xfId="2419"/>
    <cellStyle name="Style 154 2 2 2 2" xfId="2420"/>
    <cellStyle name="Style 154 2 2 3" xfId="2421"/>
    <cellStyle name="Style 154 2 3" xfId="2422"/>
    <cellStyle name="Style 154 2 3 2" xfId="2423"/>
    <cellStyle name="Style 154 2 4" xfId="2424"/>
    <cellStyle name="Style 154 2 5" xfId="2425"/>
    <cellStyle name="Style 154 2 6" xfId="2426"/>
    <cellStyle name="Style 154 3" xfId="2427"/>
    <cellStyle name="Style 154 3 2" xfId="2428"/>
    <cellStyle name="Style 154 3 2 2" xfId="2429"/>
    <cellStyle name="Style 154 3 2 2 2" xfId="2430"/>
    <cellStyle name="Style 154 3 2 3" xfId="2431"/>
    <cellStyle name="Style 154 3 3" xfId="2432"/>
    <cellStyle name="Style 154 3 3 2" xfId="2433"/>
    <cellStyle name="Style 154 3 3 2 2" xfId="2434"/>
    <cellStyle name="Style 154 3 3 3" xfId="2435"/>
    <cellStyle name="Style 154 3 4" xfId="2436"/>
    <cellStyle name="Style 154 3 4 2" xfId="8816"/>
    <cellStyle name="Style 154 3 5" xfId="2437"/>
    <cellStyle name="Style 154 3 6" xfId="55062"/>
    <cellStyle name="Style 154 3 6 2" xfId="55846"/>
    <cellStyle name="Style 154 4" xfId="2438"/>
    <cellStyle name="Style 154 4 2" xfId="2439"/>
    <cellStyle name="Style 154 4 2 2" xfId="2440"/>
    <cellStyle name="Style 154 4 3" xfId="2441"/>
    <cellStyle name="Style 154 5" xfId="2442"/>
    <cellStyle name="Style 154 6" xfId="2443"/>
    <cellStyle name="Style 154 7" xfId="2444"/>
    <cellStyle name="Style 154_ADDON" xfId="2445"/>
    <cellStyle name="Style 159" xfId="173"/>
    <cellStyle name="Style 159 10" xfId="2447"/>
    <cellStyle name="Style 159 10 2" xfId="52489"/>
    <cellStyle name="Style 159 10 3" xfId="49505"/>
    <cellStyle name="Style 159 11" xfId="2448"/>
    <cellStyle name="Style 159 11 2" xfId="52490"/>
    <cellStyle name="Style 159 11 3" xfId="49506"/>
    <cellStyle name="Style 159 12" xfId="2449"/>
    <cellStyle name="Style 159 12 2" xfId="52491"/>
    <cellStyle name="Style 159 12 3" xfId="49507"/>
    <cellStyle name="Style 159 13" xfId="2446"/>
    <cellStyle name="Style 159 13 2" xfId="51535"/>
    <cellStyle name="Style 159 14" xfId="48398"/>
    <cellStyle name="Style 159 2" xfId="174"/>
    <cellStyle name="Style 159 2 2" xfId="2450"/>
    <cellStyle name="Style 159 2 2 2" xfId="2451"/>
    <cellStyle name="Style 159 2 2 2 2" xfId="2452"/>
    <cellStyle name="Style 159 2 2 3" xfId="49509"/>
    <cellStyle name="Style 159 2 3" xfId="2453"/>
    <cellStyle name="Style 159 2 3 2" xfId="2454"/>
    <cellStyle name="Style 159 2 4" xfId="49508"/>
    <cellStyle name="Style 159 3" xfId="2455"/>
    <cellStyle name="Style 159 3 2" xfId="2456"/>
    <cellStyle name="Style 159 3 2 2" xfId="2457"/>
    <cellStyle name="Style 159 3 2 2 2" xfId="2458"/>
    <cellStyle name="Style 159 3 2 2 3" xfId="49512"/>
    <cellStyle name="Style 159 3 2 3" xfId="8817"/>
    <cellStyle name="Style 159 3 2 3 2" xfId="52494"/>
    <cellStyle name="Style 159 3 2 3 3" xfId="49513"/>
    <cellStyle name="Style 159 3 2 4" xfId="52493"/>
    <cellStyle name="Style 159 3 2 5" xfId="49511"/>
    <cellStyle name="Style 159 3 3" xfId="2459"/>
    <cellStyle name="Style 159 3 3 2" xfId="2460"/>
    <cellStyle name="Style 159 3 3 2 2" xfId="2461"/>
    <cellStyle name="Style 159 3 3 2 2 2" xfId="52497"/>
    <cellStyle name="Style 159 3 3 2 2 3" xfId="49516"/>
    <cellStyle name="Style 159 3 3 2 3" xfId="52496"/>
    <cellStyle name="Style 159 3 3 2 4" xfId="49515"/>
    <cellStyle name="Style 159 3 3 3" xfId="2462"/>
    <cellStyle name="Style 159 3 3 3 2" xfId="2463"/>
    <cellStyle name="Style 159 3 3 3 2 2" xfId="52499"/>
    <cellStyle name="Style 159 3 3 3 2 3" xfId="49518"/>
    <cellStyle name="Style 159 3 3 3 3" xfId="2464"/>
    <cellStyle name="Style 159 3 3 3 3 2" xfId="52500"/>
    <cellStyle name="Style 159 3 3 3 3 3" xfId="49519"/>
    <cellStyle name="Style 159 3 3 3 4" xfId="52498"/>
    <cellStyle name="Style 159 3 3 3 5" xfId="49517"/>
    <cellStyle name="Style 159 3 3 4" xfId="2465"/>
    <cellStyle name="Style 159 3 3 4 2" xfId="2466"/>
    <cellStyle name="Style 159 3 3 4 2 2" xfId="52502"/>
    <cellStyle name="Style 159 3 3 4 2 3" xfId="49521"/>
    <cellStyle name="Style 159 3 3 4 3" xfId="52501"/>
    <cellStyle name="Style 159 3 3 4 4" xfId="49520"/>
    <cellStyle name="Style 159 3 3 5" xfId="8818"/>
    <cellStyle name="Style 159 3 3 5 2" xfId="52503"/>
    <cellStyle name="Style 159 3 3 5 3" xfId="49522"/>
    <cellStyle name="Style 159 3 3 6" xfId="52495"/>
    <cellStyle name="Style 159 3 3 7" xfId="49514"/>
    <cellStyle name="Style 159 3 4" xfId="2467"/>
    <cellStyle name="Style 159 3 4 2" xfId="2468"/>
    <cellStyle name="Style 159 3 4 3" xfId="2469"/>
    <cellStyle name="Style 159 3 4 4" xfId="49523"/>
    <cellStyle name="Style 159 3 5" xfId="8819"/>
    <cellStyle name="Style 159 3 5 2" xfId="52504"/>
    <cellStyle name="Style 159 3 5 3" xfId="49524"/>
    <cellStyle name="Style 159 3 6" xfId="52492"/>
    <cellStyle name="Style 159 3 7" xfId="55061"/>
    <cellStyle name="Style 159 3 7 2" xfId="55845"/>
    <cellStyle name="Style 159 3 8" xfId="49510"/>
    <cellStyle name="Style 159 4" xfId="2470"/>
    <cellStyle name="Style 159 4 2" xfId="2471"/>
    <cellStyle name="Style 159 4 2 2" xfId="2472"/>
    <cellStyle name="Style 159 4 2 2 2" xfId="2473"/>
    <cellStyle name="Style 159 4 2 2 2 2" xfId="52508"/>
    <cellStyle name="Style 159 4 2 2 2 3" xfId="49528"/>
    <cellStyle name="Style 159 4 2 2 3" xfId="52507"/>
    <cellStyle name="Style 159 4 2 2 4" xfId="49527"/>
    <cellStyle name="Style 159 4 2 3" xfId="2474"/>
    <cellStyle name="Style 159 4 2 3 2" xfId="2475"/>
    <cellStyle name="Style 159 4 2 3 2 2" xfId="52510"/>
    <cellStyle name="Style 159 4 2 3 2 3" xfId="49530"/>
    <cellStyle name="Style 159 4 2 3 3" xfId="2476"/>
    <cellStyle name="Style 159 4 2 3 3 2" xfId="52511"/>
    <cellStyle name="Style 159 4 2 3 3 3" xfId="49531"/>
    <cellStyle name="Style 159 4 2 3 4" xfId="52509"/>
    <cellStyle name="Style 159 4 2 3 5" xfId="49529"/>
    <cellStyle name="Style 159 4 2 4" xfId="2477"/>
    <cellStyle name="Style 159 4 2 4 2" xfId="2478"/>
    <cellStyle name="Style 159 4 2 4 2 2" xfId="52513"/>
    <cellStyle name="Style 159 4 2 4 2 3" xfId="49533"/>
    <cellStyle name="Style 159 4 2 4 3" xfId="52512"/>
    <cellStyle name="Style 159 4 2 4 4" xfId="49532"/>
    <cellStyle name="Style 159 4 2 5" xfId="8820"/>
    <cellStyle name="Style 159 4 2 5 2" xfId="52514"/>
    <cellStyle name="Style 159 4 2 5 3" xfId="49534"/>
    <cellStyle name="Style 159 4 2 6" xfId="52506"/>
    <cellStyle name="Style 159 4 2 7" xfId="49526"/>
    <cellStyle name="Style 159 4 3" xfId="2479"/>
    <cellStyle name="Style 159 4 3 2" xfId="2480"/>
    <cellStyle name="Style 159 4 3 2 2" xfId="2481"/>
    <cellStyle name="Style 159 4 3 2 3" xfId="49536"/>
    <cellStyle name="Style 159 4 3 3" xfId="52515"/>
    <cellStyle name="Style 159 4 3 4" xfId="49535"/>
    <cellStyle name="Style 159 4 4" xfId="2482"/>
    <cellStyle name="Style 159 4 4 2" xfId="2483"/>
    <cellStyle name="Style 159 4 4 3" xfId="49537"/>
    <cellStyle name="Style 159 4 5" xfId="8821"/>
    <cellStyle name="Style 159 4 5 2" xfId="52516"/>
    <cellStyle name="Style 159 4 5 3" xfId="49538"/>
    <cellStyle name="Style 159 4 6" xfId="52505"/>
    <cellStyle name="Style 159 4 7" xfId="55060"/>
    <cellStyle name="Style 159 4 7 2" xfId="55844"/>
    <cellStyle name="Style 159 4 8" xfId="49525"/>
    <cellStyle name="Style 159 5" xfId="2484"/>
    <cellStyle name="Style 159 5 2" xfId="2485"/>
    <cellStyle name="Style 159 5 2 2" xfId="2486"/>
    <cellStyle name="Style 159 5 2 2 2" xfId="2487"/>
    <cellStyle name="Style 159 5 2 2 2 2" xfId="52520"/>
    <cellStyle name="Style 159 5 2 2 2 3" xfId="49542"/>
    <cellStyle name="Style 159 5 2 2 3" xfId="52519"/>
    <cellStyle name="Style 159 5 2 2 4" xfId="49541"/>
    <cellStyle name="Style 159 5 2 3" xfId="2488"/>
    <cellStyle name="Style 159 5 2 3 2" xfId="2489"/>
    <cellStyle name="Style 159 5 2 3 2 2" xfId="52522"/>
    <cellStyle name="Style 159 5 2 3 2 3" xfId="49544"/>
    <cellStyle name="Style 159 5 2 3 3" xfId="2490"/>
    <cellStyle name="Style 159 5 2 3 3 2" xfId="52523"/>
    <cellStyle name="Style 159 5 2 3 3 3" xfId="49545"/>
    <cellStyle name="Style 159 5 2 3 4" xfId="52521"/>
    <cellStyle name="Style 159 5 2 3 5" xfId="49543"/>
    <cellStyle name="Style 159 5 2 4" xfId="2491"/>
    <cellStyle name="Style 159 5 2 4 2" xfId="2492"/>
    <cellStyle name="Style 159 5 2 4 3" xfId="49546"/>
    <cellStyle name="Style 159 5 2 5" xfId="8822"/>
    <cellStyle name="Style 159 5 2 5 2" xfId="52524"/>
    <cellStyle name="Style 159 5 2 5 3" xfId="49547"/>
    <cellStyle name="Style 159 5 2 6" xfId="52518"/>
    <cellStyle name="Style 159 5 2 7" xfId="49540"/>
    <cellStyle name="Style 159 5 3" xfId="2493"/>
    <cellStyle name="Style 159 5 3 2" xfId="2494"/>
    <cellStyle name="Style 159 5 3 2 2" xfId="52526"/>
    <cellStyle name="Style 159 5 3 2 3" xfId="49549"/>
    <cellStyle name="Style 159 5 3 3" xfId="52525"/>
    <cellStyle name="Style 159 5 3 4" xfId="49548"/>
    <cellStyle name="Style 159 5 4" xfId="2495"/>
    <cellStyle name="Style 159 5 4 2" xfId="52527"/>
    <cellStyle name="Style 159 5 4 3" xfId="49550"/>
    <cellStyle name="Style 159 5 5" xfId="8823"/>
    <cellStyle name="Style 159 5 5 2" xfId="52528"/>
    <cellStyle name="Style 159 5 5 3" xfId="49551"/>
    <cellStyle name="Style 159 5 6" xfId="52517"/>
    <cellStyle name="Style 159 5 7" xfId="49539"/>
    <cellStyle name="Style 159 6" xfId="2496"/>
    <cellStyle name="Style 159 6 2" xfId="2497"/>
    <cellStyle name="Style 159 6 2 2" xfId="8824"/>
    <cellStyle name="Style 159 6 2 2 2" xfId="52531"/>
    <cellStyle name="Style 159 6 2 2 3" xfId="49554"/>
    <cellStyle name="Style 159 6 2 3" xfId="52530"/>
    <cellStyle name="Style 159 6 2 4" xfId="49553"/>
    <cellStyle name="Style 159 6 3" xfId="2498"/>
    <cellStyle name="Style 159 6 3 2" xfId="2499"/>
    <cellStyle name="Style 159 6 3 2 2" xfId="52533"/>
    <cellStyle name="Style 159 6 3 2 3" xfId="49556"/>
    <cellStyle name="Style 159 6 3 3" xfId="2500"/>
    <cellStyle name="Style 159 6 3 3 2" xfId="52534"/>
    <cellStyle name="Style 159 6 3 3 3" xfId="49557"/>
    <cellStyle name="Style 159 6 3 4" xfId="52532"/>
    <cellStyle name="Style 159 6 3 5" xfId="49555"/>
    <cellStyle name="Style 159 6 4" xfId="2501"/>
    <cellStyle name="Style 159 6 4 2" xfId="2502"/>
    <cellStyle name="Style 159 6 4 2 2" xfId="52536"/>
    <cellStyle name="Style 159 6 4 2 3" xfId="49559"/>
    <cellStyle name="Style 159 6 4 3" xfId="52535"/>
    <cellStyle name="Style 159 6 4 4" xfId="49558"/>
    <cellStyle name="Style 159 6 5" xfId="2503"/>
    <cellStyle name="Style 159 6 5 2" xfId="52537"/>
    <cellStyle name="Style 159 6 5 3" xfId="49560"/>
    <cellStyle name="Style 159 6 6" xfId="52529"/>
    <cellStyle name="Style 159 6 7" xfId="49552"/>
    <cellStyle name="Style 159 7" xfId="2504"/>
    <cellStyle name="Style 159 7 2" xfId="2505"/>
    <cellStyle name="Style 159 7 2 2" xfId="52538"/>
    <cellStyle name="Style 159 7 2 3" xfId="49562"/>
    <cellStyle name="Style 159 7 3" xfId="2506"/>
    <cellStyle name="Style 159 7 3 2" xfId="52539"/>
    <cellStyle name="Style 159 7 3 3" xfId="49563"/>
    <cellStyle name="Style 159 7 4" xfId="2507"/>
    <cellStyle name="Style 159 7 5" xfId="49561"/>
    <cellStyle name="Style 159 8" xfId="2508"/>
    <cellStyle name="Style 159 8 2" xfId="2509"/>
    <cellStyle name="Style 159 8 3" xfId="2510"/>
    <cellStyle name="Style 159 8 4" xfId="49564"/>
    <cellStyle name="Style 159 9" xfId="2511"/>
    <cellStyle name="Style 159 9 2" xfId="52540"/>
    <cellStyle name="Style 159 9 3" xfId="49565"/>
    <cellStyle name="Style 159_ADDON" xfId="2512"/>
    <cellStyle name="Style 160" xfId="175"/>
    <cellStyle name="Style 160 2" xfId="2513"/>
    <cellStyle name="Style 160 2 2" xfId="2514"/>
    <cellStyle name="Style 160 2 2 2" xfId="2515"/>
    <cellStyle name="Style 160 2 2 2 2" xfId="2516"/>
    <cellStyle name="Style 160 2 3" xfId="2517"/>
    <cellStyle name="Style 160 2 3 2" xfId="2518"/>
    <cellStyle name="Style 160 3" xfId="2519"/>
    <cellStyle name="Style 160 3 2" xfId="2520"/>
    <cellStyle name="Style 160 3 3" xfId="2521"/>
    <cellStyle name="Style 160 3 3 2" xfId="2522"/>
    <cellStyle name="Style 160 3 3 3" xfId="2523"/>
    <cellStyle name="Style 160 3 4" xfId="2524"/>
    <cellStyle name="Style 160 3 4 2" xfId="2525"/>
    <cellStyle name="Style 160 3 5" xfId="55059"/>
    <cellStyle name="Style 160 3 5 2" xfId="55843"/>
    <cellStyle name="Style 160 4" xfId="2526"/>
    <cellStyle name="Style 160 4 2" xfId="2527"/>
    <cellStyle name="Style 160 4 3" xfId="2528"/>
    <cellStyle name="Style 160 5" xfId="2529"/>
    <cellStyle name="Style 160 5 2" xfId="2530"/>
    <cellStyle name="Style 160 6" xfId="2531"/>
    <cellStyle name="Style 160 7" xfId="2532"/>
    <cellStyle name="Style 160_ADDON" xfId="2533"/>
    <cellStyle name="Style 161" xfId="176"/>
    <cellStyle name="Style 161 2" xfId="2534"/>
    <cellStyle name="Style 161 2 2" xfId="2535"/>
    <cellStyle name="Style 161 2 2 2" xfId="2536"/>
    <cellStyle name="Style 161 2 2 2 2" xfId="2537"/>
    <cellStyle name="Style 161 2 2 3" xfId="2538"/>
    <cellStyle name="Style 161 2 3" xfId="2539"/>
    <cellStyle name="Style 161 2 3 2" xfId="2540"/>
    <cellStyle name="Style 161 2 4" xfId="2541"/>
    <cellStyle name="Style 161 2 5" xfId="2542"/>
    <cellStyle name="Style 161 2 6" xfId="2543"/>
    <cellStyle name="Style 161 3" xfId="2544"/>
    <cellStyle name="Style 161 3 2" xfId="2545"/>
    <cellStyle name="Style 161 3 2 2" xfId="2546"/>
    <cellStyle name="Style 161 3 2 2 2" xfId="2547"/>
    <cellStyle name="Style 161 3 2 3" xfId="2548"/>
    <cellStyle name="Style 161 3 3" xfId="2549"/>
    <cellStyle name="Style 161 3 3 2" xfId="2550"/>
    <cellStyle name="Style 161 3 3 2 2" xfId="2551"/>
    <cellStyle name="Style 161 3 3 3" xfId="2552"/>
    <cellStyle name="Style 161 3 4" xfId="2553"/>
    <cellStyle name="Style 161 3 4 2" xfId="8825"/>
    <cellStyle name="Style 161 3 5" xfId="2554"/>
    <cellStyle name="Style 161 3 6" xfId="55058"/>
    <cellStyle name="Style 161 3 6 2" xfId="55842"/>
    <cellStyle name="Style 161 4" xfId="2555"/>
    <cellStyle name="Style 161 4 2" xfId="2556"/>
    <cellStyle name="Style 161 4 2 2" xfId="2557"/>
    <cellStyle name="Style 161 4 3" xfId="2558"/>
    <cellStyle name="Style 161 5" xfId="2559"/>
    <cellStyle name="Style 161 6" xfId="2560"/>
    <cellStyle name="Style 161 7" xfId="2561"/>
    <cellStyle name="Style 161_ADDON" xfId="2562"/>
    <cellStyle name="Style 162" xfId="177"/>
    <cellStyle name="Style 162 2" xfId="2563"/>
    <cellStyle name="Style 162 2 2" xfId="2564"/>
    <cellStyle name="Style 162 2 2 2" xfId="2565"/>
    <cellStyle name="Style 162 2 2 2 2" xfId="2566"/>
    <cellStyle name="Style 162 2 3" xfId="2567"/>
    <cellStyle name="Style 162 2 3 2" xfId="2568"/>
    <cellStyle name="Style 162 3" xfId="2569"/>
    <cellStyle name="Style 162 3 2" xfId="2570"/>
    <cellStyle name="Style 162 3 3" xfId="2571"/>
    <cellStyle name="Style 162 3 3 2" xfId="2572"/>
    <cellStyle name="Style 162 3 3 3" xfId="2573"/>
    <cellStyle name="Style 162 3 4" xfId="2574"/>
    <cellStyle name="Style 162 3 4 2" xfId="2575"/>
    <cellStyle name="Style 162 3 5" xfId="55057"/>
    <cellStyle name="Style 162 3 5 2" xfId="55841"/>
    <cellStyle name="Style 162 4" xfId="2576"/>
    <cellStyle name="Style 162 4 2" xfId="2577"/>
    <cellStyle name="Style 162 4 3" xfId="2578"/>
    <cellStyle name="Style 162 5" xfId="2579"/>
    <cellStyle name="Style 162 5 2" xfId="2580"/>
    <cellStyle name="Style 162 6" xfId="2581"/>
    <cellStyle name="Style 162 7" xfId="2582"/>
    <cellStyle name="Style 162_ADDON" xfId="2583"/>
    <cellStyle name="Style 163" xfId="178"/>
    <cellStyle name="Style 163 10" xfId="2585"/>
    <cellStyle name="Style 163 10 2" xfId="52541"/>
    <cellStyle name="Style 163 10 3" xfId="49566"/>
    <cellStyle name="Style 163 11" xfId="2586"/>
    <cellStyle name="Style 163 11 2" xfId="52542"/>
    <cellStyle name="Style 163 11 3" xfId="49567"/>
    <cellStyle name="Style 163 12" xfId="2587"/>
    <cellStyle name="Style 163 12 2" xfId="52543"/>
    <cellStyle name="Style 163 12 3" xfId="49568"/>
    <cellStyle name="Style 163 13" xfId="2584"/>
    <cellStyle name="Style 163 13 2" xfId="51536"/>
    <cellStyle name="Style 163 14" xfId="48399"/>
    <cellStyle name="Style 163 2" xfId="179"/>
    <cellStyle name="Style 163 2 2" xfId="2588"/>
    <cellStyle name="Style 163 2 2 2" xfId="2589"/>
    <cellStyle name="Style 163 2 2 2 2" xfId="2590"/>
    <cellStyle name="Style 163 2 2 3" xfId="49570"/>
    <cellStyle name="Style 163 2 3" xfId="2591"/>
    <cellStyle name="Style 163 2 3 2" xfId="2592"/>
    <cellStyle name="Style 163 2 4" xfId="49569"/>
    <cellStyle name="Style 163 3" xfId="2593"/>
    <cellStyle name="Style 163 3 2" xfId="2594"/>
    <cellStyle name="Style 163 3 2 2" xfId="2595"/>
    <cellStyle name="Style 163 3 2 2 2" xfId="2596"/>
    <cellStyle name="Style 163 3 2 2 3" xfId="49573"/>
    <cellStyle name="Style 163 3 2 3" xfId="8826"/>
    <cellStyle name="Style 163 3 2 3 2" xfId="52546"/>
    <cellStyle name="Style 163 3 2 3 3" xfId="49574"/>
    <cellStyle name="Style 163 3 2 4" xfId="52545"/>
    <cellStyle name="Style 163 3 2 5" xfId="49572"/>
    <cellStyle name="Style 163 3 3" xfId="2597"/>
    <cellStyle name="Style 163 3 3 2" xfId="2598"/>
    <cellStyle name="Style 163 3 3 2 2" xfId="2599"/>
    <cellStyle name="Style 163 3 3 2 2 2" xfId="52549"/>
    <cellStyle name="Style 163 3 3 2 2 3" xfId="49577"/>
    <cellStyle name="Style 163 3 3 2 3" xfId="52548"/>
    <cellStyle name="Style 163 3 3 2 4" xfId="49576"/>
    <cellStyle name="Style 163 3 3 3" xfId="2600"/>
    <cellStyle name="Style 163 3 3 3 2" xfId="2601"/>
    <cellStyle name="Style 163 3 3 3 2 2" xfId="52551"/>
    <cellStyle name="Style 163 3 3 3 2 3" xfId="49579"/>
    <cellStyle name="Style 163 3 3 3 3" xfId="2602"/>
    <cellStyle name="Style 163 3 3 3 3 2" xfId="52552"/>
    <cellStyle name="Style 163 3 3 3 3 3" xfId="49580"/>
    <cellStyle name="Style 163 3 3 3 4" xfId="52550"/>
    <cellStyle name="Style 163 3 3 3 5" xfId="49578"/>
    <cellStyle name="Style 163 3 3 4" xfId="2603"/>
    <cellStyle name="Style 163 3 3 4 2" xfId="2604"/>
    <cellStyle name="Style 163 3 3 4 2 2" xfId="52554"/>
    <cellStyle name="Style 163 3 3 4 2 3" xfId="49582"/>
    <cellStyle name="Style 163 3 3 4 3" xfId="52553"/>
    <cellStyle name="Style 163 3 3 4 4" xfId="49581"/>
    <cellStyle name="Style 163 3 3 5" xfId="8827"/>
    <cellStyle name="Style 163 3 3 5 2" xfId="52555"/>
    <cellStyle name="Style 163 3 3 5 3" xfId="49583"/>
    <cellStyle name="Style 163 3 3 6" xfId="52547"/>
    <cellStyle name="Style 163 3 3 7" xfId="49575"/>
    <cellStyle name="Style 163 3 4" xfId="2605"/>
    <cellStyle name="Style 163 3 4 2" xfId="2606"/>
    <cellStyle name="Style 163 3 4 3" xfId="2607"/>
    <cellStyle name="Style 163 3 4 4" xfId="49584"/>
    <cellStyle name="Style 163 3 5" xfId="8828"/>
    <cellStyle name="Style 163 3 5 2" xfId="52556"/>
    <cellStyle name="Style 163 3 5 3" xfId="49585"/>
    <cellStyle name="Style 163 3 6" xfId="52544"/>
    <cellStyle name="Style 163 3 7" xfId="55056"/>
    <cellStyle name="Style 163 3 7 2" xfId="55840"/>
    <cellStyle name="Style 163 3 8" xfId="49571"/>
    <cellStyle name="Style 163 4" xfId="2608"/>
    <cellStyle name="Style 163 4 2" xfId="2609"/>
    <cellStyle name="Style 163 4 2 2" xfId="2610"/>
    <cellStyle name="Style 163 4 2 2 2" xfId="2611"/>
    <cellStyle name="Style 163 4 2 2 2 2" xfId="52560"/>
    <cellStyle name="Style 163 4 2 2 2 3" xfId="49589"/>
    <cellStyle name="Style 163 4 2 2 3" xfId="52559"/>
    <cellStyle name="Style 163 4 2 2 4" xfId="49588"/>
    <cellStyle name="Style 163 4 2 3" xfId="2612"/>
    <cellStyle name="Style 163 4 2 3 2" xfId="2613"/>
    <cellStyle name="Style 163 4 2 3 2 2" xfId="52562"/>
    <cellStyle name="Style 163 4 2 3 2 3" xfId="49591"/>
    <cellStyle name="Style 163 4 2 3 3" xfId="2614"/>
    <cellStyle name="Style 163 4 2 3 3 2" xfId="52563"/>
    <cellStyle name="Style 163 4 2 3 3 3" xfId="49592"/>
    <cellStyle name="Style 163 4 2 3 4" xfId="52561"/>
    <cellStyle name="Style 163 4 2 3 5" xfId="49590"/>
    <cellStyle name="Style 163 4 2 4" xfId="2615"/>
    <cellStyle name="Style 163 4 2 4 2" xfId="2616"/>
    <cellStyle name="Style 163 4 2 4 2 2" xfId="52565"/>
    <cellStyle name="Style 163 4 2 4 2 3" xfId="49594"/>
    <cellStyle name="Style 163 4 2 4 3" xfId="52564"/>
    <cellStyle name="Style 163 4 2 4 4" xfId="49593"/>
    <cellStyle name="Style 163 4 2 5" xfId="8829"/>
    <cellStyle name="Style 163 4 2 5 2" xfId="52566"/>
    <cellStyle name="Style 163 4 2 5 3" xfId="49595"/>
    <cellStyle name="Style 163 4 2 6" xfId="52558"/>
    <cellStyle name="Style 163 4 2 7" xfId="49587"/>
    <cellStyle name="Style 163 4 3" xfId="2617"/>
    <cellStyle name="Style 163 4 3 2" xfId="2618"/>
    <cellStyle name="Style 163 4 3 2 2" xfId="2619"/>
    <cellStyle name="Style 163 4 3 2 3" xfId="49597"/>
    <cellStyle name="Style 163 4 3 3" xfId="52567"/>
    <cellStyle name="Style 163 4 3 4" xfId="49596"/>
    <cellStyle name="Style 163 4 4" xfId="2620"/>
    <cellStyle name="Style 163 4 4 2" xfId="2621"/>
    <cellStyle name="Style 163 4 4 3" xfId="49598"/>
    <cellStyle name="Style 163 4 5" xfId="8830"/>
    <cellStyle name="Style 163 4 5 2" xfId="52568"/>
    <cellStyle name="Style 163 4 5 3" xfId="49599"/>
    <cellStyle name="Style 163 4 6" xfId="52557"/>
    <cellStyle name="Style 163 4 7" xfId="55055"/>
    <cellStyle name="Style 163 4 7 2" xfId="55839"/>
    <cellStyle name="Style 163 4 8" xfId="49586"/>
    <cellStyle name="Style 163 5" xfId="2622"/>
    <cellStyle name="Style 163 5 2" xfId="2623"/>
    <cellStyle name="Style 163 5 2 2" xfId="2624"/>
    <cellStyle name="Style 163 5 2 2 2" xfId="2625"/>
    <cellStyle name="Style 163 5 2 2 2 2" xfId="52572"/>
    <cellStyle name="Style 163 5 2 2 2 3" xfId="49603"/>
    <cellStyle name="Style 163 5 2 2 3" xfId="52571"/>
    <cellStyle name="Style 163 5 2 2 4" xfId="49602"/>
    <cellStyle name="Style 163 5 2 3" xfId="2626"/>
    <cellStyle name="Style 163 5 2 3 2" xfId="2627"/>
    <cellStyle name="Style 163 5 2 3 2 2" xfId="52574"/>
    <cellStyle name="Style 163 5 2 3 2 3" xfId="49605"/>
    <cellStyle name="Style 163 5 2 3 3" xfId="2628"/>
    <cellStyle name="Style 163 5 2 3 3 2" xfId="52575"/>
    <cellStyle name="Style 163 5 2 3 3 3" xfId="49606"/>
    <cellStyle name="Style 163 5 2 3 4" xfId="52573"/>
    <cellStyle name="Style 163 5 2 3 5" xfId="49604"/>
    <cellStyle name="Style 163 5 2 4" xfId="2629"/>
    <cellStyle name="Style 163 5 2 4 2" xfId="2630"/>
    <cellStyle name="Style 163 5 2 4 3" xfId="49607"/>
    <cellStyle name="Style 163 5 2 5" xfId="8831"/>
    <cellStyle name="Style 163 5 2 5 2" xfId="52576"/>
    <cellStyle name="Style 163 5 2 5 3" xfId="49608"/>
    <cellStyle name="Style 163 5 2 6" xfId="52570"/>
    <cellStyle name="Style 163 5 2 7" xfId="49601"/>
    <cellStyle name="Style 163 5 3" xfId="2631"/>
    <cellStyle name="Style 163 5 3 2" xfId="2632"/>
    <cellStyle name="Style 163 5 3 2 2" xfId="52578"/>
    <cellStyle name="Style 163 5 3 2 3" xfId="49610"/>
    <cellStyle name="Style 163 5 3 3" xfId="52577"/>
    <cellStyle name="Style 163 5 3 4" xfId="49609"/>
    <cellStyle name="Style 163 5 4" xfId="2633"/>
    <cellStyle name="Style 163 5 4 2" xfId="52579"/>
    <cellStyle name="Style 163 5 4 3" xfId="49611"/>
    <cellStyle name="Style 163 5 5" xfId="8832"/>
    <cellStyle name="Style 163 5 5 2" xfId="52580"/>
    <cellStyle name="Style 163 5 5 3" xfId="49612"/>
    <cellStyle name="Style 163 5 6" xfId="52569"/>
    <cellStyle name="Style 163 5 7" xfId="49600"/>
    <cellStyle name="Style 163 6" xfId="2634"/>
    <cellStyle name="Style 163 6 2" xfId="2635"/>
    <cellStyle name="Style 163 6 2 2" xfId="8833"/>
    <cellStyle name="Style 163 6 2 2 2" xfId="52583"/>
    <cellStyle name="Style 163 6 2 2 3" xfId="49615"/>
    <cellStyle name="Style 163 6 2 3" xfId="52582"/>
    <cellStyle name="Style 163 6 2 4" xfId="49614"/>
    <cellStyle name="Style 163 6 3" xfId="2636"/>
    <cellStyle name="Style 163 6 3 2" xfId="2637"/>
    <cellStyle name="Style 163 6 3 2 2" xfId="52585"/>
    <cellStyle name="Style 163 6 3 2 3" xfId="49617"/>
    <cellStyle name="Style 163 6 3 3" xfId="2638"/>
    <cellStyle name="Style 163 6 3 3 2" xfId="52586"/>
    <cellStyle name="Style 163 6 3 3 3" xfId="49618"/>
    <cellStyle name="Style 163 6 3 4" xfId="52584"/>
    <cellStyle name="Style 163 6 3 5" xfId="49616"/>
    <cellStyle name="Style 163 6 4" xfId="2639"/>
    <cellStyle name="Style 163 6 4 2" xfId="2640"/>
    <cellStyle name="Style 163 6 4 2 2" xfId="52588"/>
    <cellStyle name="Style 163 6 4 2 3" xfId="49620"/>
    <cellStyle name="Style 163 6 4 3" xfId="52587"/>
    <cellStyle name="Style 163 6 4 4" xfId="49619"/>
    <cellStyle name="Style 163 6 5" xfId="2641"/>
    <cellStyle name="Style 163 6 5 2" xfId="52589"/>
    <cellStyle name="Style 163 6 5 3" xfId="49621"/>
    <cellStyle name="Style 163 6 6" xfId="52581"/>
    <cellStyle name="Style 163 6 7" xfId="49613"/>
    <cellStyle name="Style 163 7" xfId="2642"/>
    <cellStyle name="Style 163 7 2" xfId="2643"/>
    <cellStyle name="Style 163 7 2 2" xfId="52590"/>
    <cellStyle name="Style 163 7 2 3" xfId="49623"/>
    <cellStyle name="Style 163 7 3" xfId="2644"/>
    <cellStyle name="Style 163 7 3 2" xfId="52591"/>
    <cellStyle name="Style 163 7 3 3" xfId="49624"/>
    <cellStyle name="Style 163 7 4" xfId="2645"/>
    <cellStyle name="Style 163 7 5" xfId="49622"/>
    <cellStyle name="Style 163 8" xfId="2646"/>
    <cellStyle name="Style 163 8 2" xfId="2647"/>
    <cellStyle name="Style 163 8 3" xfId="2648"/>
    <cellStyle name="Style 163 8 4" xfId="49625"/>
    <cellStyle name="Style 163 9" xfId="2649"/>
    <cellStyle name="Style 163 9 2" xfId="52592"/>
    <cellStyle name="Style 163 9 3" xfId="49626"/>
    <cellStyle name="Style 163_ADDON" xfId="2650"/>
    <cellStyle name="Style 164" xfId="180"/>
    <cellStyle name="Style 164 2" xfId="2651"/>
    <cellStyle name="Style 164 2 2" xfId="2652"/>
    <cellStyle name="Style 164 2 2 2" xfId="2653"/>
    <cellStyle name="Style 164 2 2 2 2" xfId="2654"/>
    <cellStyle name="Style 164 2 2 3" xfId="2655"/>
    <cellStyle name="Style 164 2 3" xfId="2656"/>
    <cellStyle name="Style 164 2 3 2" xfId="2657"/>
    <cellStyle name="Style 164 2 4" xfId="2658"/>
    <cellStyle name="Style 164 2 5" xfId="2659"/>
    <cellStyle name="Style 164 3" xfId="2660"/>
    <cellStyle name="Style 164 3 2" xfId="2661"/>
    <cellStyle name="Style 164 3 2 2" xfId="2662"/>
    <cellStyle name="Style 164 3 2 2 2" xfId="2663"/>
    <cellStyle name="Style 164 3 2 3" xfId="2664"/>
    <cellStyle name="Style 164 3 3" xfId="2665"/>
    <cellStyle name="Style 164 3 3 2" xfId="2666"/>
    <cellStyle name="Style 164 3 3 2 2" xfId="2667"/>
    <cellStyle name="Style 164 3 3 3" xfId="2668"/>
    <cellStyle name="Style 164 3 4" xfId="2669"/>
    <cellStyle name="Style 164 3 4 2" xfId="8834"/>
    <cellStyle name="Style 164 3 5" xfId="8835"/>
    <cellStyle name="Style 164 3 6" xfId="55054"/>
    <cellStyle name="Style 164 3 6 2" xfId="55838"/>
    <cellStyle name="Style 164 4" xfId="2670"/>
    <cellStyle name="Style 164 4 2" xfId="2671"/>
    <cellStyle name="Style 164 4 2 2" xfId="2672"/>
    <cellStyle name="Style 164 4 3" xfId="2673"/>
    <cellStyle name="Style 164 5" xfId="2674"/>
    <cellStyle name="Style 164 6" xfId="2675"/>
    <cellStyle name="Style 164 7" xfId="2676"/>
    <cellStyle name="Style 164_ADDON" xfId="2677"/>
    <cellStyle name="Style 165" xfId="181"/>
    <cellStyle name="Style 165 2" xfId="2678"/>
    <cellStyle name="Style 165 2 2" xfId="2679"/>
    <cellStyle name="Style 165 2 2 2" xfId="2680"/>
    <cellStyle name="Style 165 2 2 2 2" xfId="2681"/>
    <cellStyle name="Style 165 2 2 3" xfId="2682"/>
    <cellStyle name="Style 165 2 3" xfId="2683"/>
    <cellStyle name="Style 165 2 3 2" xfId="2684"/>
    <cellStyle name="Style 165 2 4" xfId="2685"/>
    <cellStyle name="Style 165 2 5" xfId="2686"/>
    <cellStyle name="Style 165 2 6" xfId="2687"/>
    <cellStyle name="Style 165 3" xfId="2688"/>
    <cellStyle name="Style 165 3 2" xfId="2689"/>
    <cellStyle name="Style 165 3 2 2" xfId="2690"/>
    <cellStyle name="Style 165 3 2 2 2" xfId="2691"/>
    <cellStyle name="Style 165 3 2 3" xfId="2692"/>
    <cellStyle name="Style 165 3 3" xfId="2693"/>
    <cellStyle name="Style 165 3 3 2" xfId="2694"/>
    <cellStyle name="Style 165 3 3 2 2" xfId="2695"/>
    <cellStyle name="Style 165 3 3 3" xfId="2696"/>
    <cellStyle name="Style 165 3 4" xfId="2697"/>
    <cellStyle name="Style 165 3 4 2" xfId="8836"/>
    <cellStyle name="Style 165 3 5" xfId="2698"/>
    <cellStyle name="Style 165 3 6" xfId="55053"/>
    <cellStyle name="Style 165 3 6 2" xfId="55837"/>
    <cellStyle name="Style 165 4" xfId="2699"/>
    <cellStyle name="Style 165 4 2" xfId="2700"/>
    <cellStyle name="Style 165 4 2 2" xfId="2701"/>
    <cellStyle name="Style 165 4 3" xfId="2702"/>
    <cellStyle name="Style 165 5" xfId="2703"/>
    <cellStyle name="Style 165 6" xfId="2704"/>
    <cellStyle name="Style 165 7" xfId="2705"/>
    <cellStyle name="Style 165_ADDON" xfId="2706"/>
    <cellStyle name="Style 21" xfId="182"/>
    <cellStyle name="Style 21 10" xfId="2708"/>
    <cellStyle name="Style 21 10 2" xfId="52593"/>
    <cellStyle name="Style 21 10 3" xfId="49627"/>
    <cellStyle name="Style 21 11" xfId="2709"/>
    <cellStyle name="Style 21 11 2" xfId="52594"/>
    <cellStyle name="Style 21 11 3" xfId="49628"/>
    <cellStyle name="Style 21 12" xfId="2710"/>
    <cellStyle name="Style 21 12 2" xfId="52595"/>
    <cellStyle name="Style 21 12 3" xfId="49629"/>
    <cellStyle name="Style 21 13" xfId="2707"/>
    <cellStyle name="Style 21 13 2" xfId="51537"/>
    <cellStyle name="Style 21 14" xfId="48400"/>
    <cellStyle name="Style 21 2" xfId="183"/>
    <cellStyle name="Style 21 2 2" xfId="2711"/>
    <cellStyle name="Style 21 2 2 2" xfId="2712"/>
    <cellStyle name="Style 21 2 2 2 2" xfId="2713"/>
    <cellStyle name="Style 21 2 2 3" xfId="49631"/>
    <cellStyle name="Style 21 2 3" xfId="2714"/>
    <cellStyle name="Style 21 2 3 2" xfId="2715"/>
    <cellStyle name="Style 21 2 4" xfId="49630"/>
    <cellStyle name="Style 21 3" xfId="2716"/>
    <cellStyle name="Style 21 3 2" xfId="2717"/>
    <cellStyle name="Style 21 3 2 2" xfId="2718"/>
    <cellStyle name="Style 21 3 2 2 2" xfId="2719"/>
    <cellStyle name="Style 21 3 2 2 3" xfId="49634"/>
    <cellStyle name="Style 21 3 2 3" xfId="8837"/>
    <cellStyle name="Style 21 3 2 3 2" xfId="52598"/>
    <cellStyle name="Style 21 3 2 3 3" xfId="49635"/>
    <cellStyle name="Style 21 3 2 4" xfId="52597"/>
    <cellStyle name="Style 21 3 2 5" xfId="49633"/>
    <cellStyle name="Style 21 3 3" xfId="2720"/>
    <cellStyle name="Style 21 3 3 2" xfId="2721"/>
    <cellStyle name="Style 21 3 3 2 2" xfId="2722"/>
    <cellStyle name="Style 21 3 3 2 2 2" xfId="52601"/>
    <cellStyle name="Style 21 3 3 2 2 3" xfId="49638"/>
    <cellStyle name="Style 21 3 3 2 3" xfId="52600"/>
    <cellStyle name="Style 21 3 3 2 4" xfId="49637"/>
    <cellStyle name="Style 21 3 3 3" xfId="2723"/>
    <cellStyle name="Style 21 3 3 3 2" xfId="2724"/>
    <cellStyle name="Style 21 3 3 3 2 2" xfId="52603"/>
    <cellStyle name="Style 21 3 3 3 2 3" xfId="49640"/>
    <cellStyle name="Style 21 3 3 3 3" xfId="2725"/>
    <cellStyle name="Style 21 3 3 3 3 2" xfId="52604"/>
    <cellStyle name="Style 21 3 3 3 3 3" xfId="49641"/>
    <cellStyle name="Style 21 3 3 3 4" xfId="52602"/>
    <cellStyle name="Style 21 3 3 3 5" xfId="49639"/>
    <cellStyle name="Style 21 3 3 4" xfId="2726"/>
    <cellStyle name="Style 21 3 3 4 2" xfId="2727"/>
    <cellStyle name="Style 21 3 3 4 2 2" xfId="52606"/>
    <cellStyle name="Style 21 3 3 4 2 3" xfId="49643"/>
    <cellStyle name="Style 21 3 3 4 3" xfId="52605"/>
    <cellStyle name="Style 21 3 3 4 4" xfId="49642"/>
    <cellStyle name="Style 21 3 3 5" xfId="8838"/>
    <cellStyle name="Style 21 3 3 5 2" xfId="52607"/>
    <cellStyle name="Style 21 3 3 5 3" xfId="49644"/>
    <cellStyle name="Style 21 3 3 6" xfId="52599"/>
    <cellStyle name="Style 21 3 3 7" xfId="49636"/>
    <cellStyle name="Style 21 3 4" xfId="2728"/>
    <cellStyle name="Style 21 3 4 2" xfId="2729"/>
    <cellStyle name="Style 21 3 4 3" xfId="2730"/>
    <cellStyle name="Style 21 3 4 4" xfId="49645"/>
    <cellStyle name="Style 21 3 5" xfId="8839"/>
    <cellStyle name="Style 21 3 5 2" xfId="52608"/>
    <cellStyle name="Style 21 3 5 3" xfId="49646"/>
    <cellStyle name="Style 21 3 6" xfId="52596"/>
    <cellStyle name="Style 21 3 7" xfId="55052"/>
    <cellStyle name="Style 21 3 7 2" xfId="55836"/>
    <cellStyle name="Style 21 3 8" xfId="49632"/>
    <cellStyle name="Style 21 4" xfId="2731"/>
    <cellStyle name="Style 21 4 2" xfId="2732"/>
    <cellStyle name="Style 21 4 2 2" xfId="2733"/>
    <cellStyle name="Style 21 4 2 2 2" xfId="2734"/>
    <cellStyle name="Style 21 4 2 2 2 2" xfId="52612"/>
    <cellStyle name="Style 21 4 2 2 2 3" xfId="49650"/>
    <cellStyle name="Style 21 4 2 2 3" xfId="52611"/>
    <cellStyle name="Style 21 4 2 2 4" xfId="49649"/>
    <cellStyle name="Style 21 4 2 3" xfId="2735"/>
    <cellStyle name="Style 21 4 2 3 2" xfId="2736"/>
    <cellStyle name="Style 21 4 2 3 2 2" xfId="52614"/>
    <cellStyle name="Style 21 4 2 3 2 3" xfId="49652"/>
    <cellStyle name="Style 21 4 2 3 3" xfId="2737"/>
    <cellStyle name="Style 21 4 2 3 3 2" xfId="52615"/>
    <cellStyle name="Style 21 4 2 3 3 3" xfId="49653"/>
    <cellStyle name="Style 21 4 2 3 4" xfId="52613"/>
    <cellStyle name="Style 21 4 2 3 5" xfId="49651"/>
    <cellStyle name="Style 21 4 2 4" xfId="2738"/>
    <cellStyle name="Style 21 4 2 4 2" xfId="2739"/>
    <cellStyle name="Style 21 4 2 4 2 2" xfId="52617"/>
    <cellStyle name="Style 21 4 2 4 2 3" xfId="49655"/>
    <cellStyle name="Style 21 4 2 4 3" xfId="52616"/>
    <cellStyle name="Style 21 4 2 4 4" xfId="49654"/>
    <cellStyle name="Style 21 4 2 5" xfId="8840"/>
    <cellStyle name="Style 21 4 2 5 2" xfId="52618"/>
    <cellStyle name="Style 21 4 2 5 3" xfId="49656"/>
    <cellStyle name="Style 21 4 2 6" xfId="52610"/>
    <cellStyle name="Style 21 4 2 7" xfId="49648"/>
    <cellStyle name="Style 21 4 3" xfId="2740"/>
    <cellStyle name="Style 21 4 3 2" xfId="2741"/>
    <cellStyle name="Style 21 4 3 2 2" xfId="2742"/>
    <cellStyle name="Style 21 4 3 2 3" xfId="49658"/>
    <cellStyle name="Style 21 4 3 3" xfId="52619"/>
    <cellStyle name="Style 21 4 3 4" xfId="49657"/>
    <cellStyle name="Style 21 4 4" xfId="2743"/>
    <cellStyle name="Style 21 4 4 2" xfId="2744"/>
    <cellStyle name="Style 21 4 4 3" xfId="49659"/>
    <cellStyle name="Style 21 4 5" xfId="8841"/>
    <cellStyle name="Style 21 4 5 2" xfId="52620"/>
    <cellStyle name="Style 21 4 5 3" xfId="49660"/>
    <cellStyle name="Style 21 4 6" xfId="52609"/>
    <cellStyle name="Style 21 4 7" xfId="54375"/>
    <cellStyle name="Style 21 4 7 2" xfId="55200"/>
    <cellStyle name="Style 21 4 8" xfId="49647"/>
    <cellStyle name="Style 21 5" xfId="2745"/>
    <cellStyle name="Style 21 5 2" xfId="2746"/>
    <cellStyle name="Style 21 5 2 2" xfId="2747"/>
    <cellStyle name="Style 21 5 2 2 2" xfId="2748"/>
    <cellStyle name="Style 21 5 2 2 2 2" xfId="52624"/>
    <cellStyle name="Style 21 5 2 2 2 3" xfId="49664"/>
    <cellStyle name="Style 21 5 2 2 3" xfId="52623"/>
    <cellStyle name="Style 21 5 2 2 4" xfId="49663"/>
    <cellStyle name="Style 21 5 2 3" xfId="2749"/>
    <cellStyle name="Style 21 5 2 3 2" xfId="2750"/>
    <cellStyle name="Style 21 5 2 3 2 2" xfId="52626"/>
    <cellStyle name="Style 21 5 2 3 2 3" xfId="49666"/>
    <cellStyle name="Style 21 5 2 3 3" xfId="2751"/>
    <cellStyle name="Style 21 5 2 3 3 2" xfId="52627"/>
    <cellStyle name="Style 21 5 2 3 3 3" xfId="49667"/>
    <cellStyle name="Style 21 5 2 3 4" xfId="52625"/>
    <cellStyle name="Style 21 5 2 3 5" xfId="49665"/>
    <cellStyle name="Style 21 5 2 4" xfId="2752"/>
    <cellStyle name="Style 21 5 2 4 2" xfId="2753"/>
    <cellStyle name="Style 21 5 2 4 3" xfId="49668"/>
    <cellStyle name="Style 21 5 2 5" xfId="8842"/>
    <cellStyle name="Style 21 5 2 5 2" xfId="52628"/>
    <cellStyle name="Style 21 5 2 5 3" xfId="49669"/>
    <cellStyle name="Style 21 5 2 6" xfId="52622"/>
    <cellStyle name="Style 21 5 2 7" xfId="49662"/>
    <cellStyle name="Style 21 5 3" xfId="2754"/>
    <cellStyle name="Style 21 5 3 2" xfId="2755"/>
    <cellStyle name="Style 21 5 3 2 2" xfId="52630"/>
    <cellStyle name="Style 21 5 3 2 3" xfId="49671"/>
    <cellStyle name="Style 21 5 3 3" xfId="52629"/>
    <cellStyle name="Style 21 5 3 4" xfId="49670"/>
    <cellStyle name="Style 21 5 4" xfId="2756"/>
    <cellStyle name="Style 21 5 4 2" xfId="52631"/>
    <cellStyle name="Style 21 5 4 3" xfId="49672"/>
    <cellStyle name="Style 21 5 5" xfId="8843"/>
    <cellStyle name="Style 21 5 5 2" xfId="52632"/>
    <cellStyle name="Style 21 5 5 3" xfId="49673"/>
    <cellStyle name="Style 21 5 6" xfId="52621"/>
    <cellStyle name="Style 21 5 7" xfId="49661"/>
    <cellStyle name="Style 21 6" xfId="2757"/>
    <cellStyle name="Style 21 6 2" xfId="2758"/>
    <cellStyle name="Style 21 6 2 2" xfId="8844"/>
    <cellStyle name="Style 21 6 2 2 2" xfId="52635"/>
    <cellStyle name="Style 21 6 2 2 3" xfId="49676"/>
    <cellStyle name="Style 21 6 2 3" xfId="52634"/>
    <cellStyle name="Style 21 6 2 4" xfId="49675"/>
    <cellStyle name="Style 21 6 3" xfId="2759"/>
    <cellStyle name="Style 21 6 3 2" xfId="2760"/>
    <cellStyle name="Style 21 6 3 2 2" xfId="52637"/>
    <cellStyle name="Style 21 6 3 2 3" xfId="49678"/>
    <cellStyle name="Style 21 6 3 3" xfId="2761"/>
    <cellStyle name="Style 21 6 3 3 2" xfId="52638"/>
    <cellStyle name="Style 21 6 3 3 3" xfId="49679"/>
    <cellStyle name="Style 21 6 3 4" xfId="52636"/>
    <cellStyle name="Style 21 6 3 5" xfId="49677"/>
    <cellStyle name="Style 21 6 4" xfId="2762"/>
    <cellStyle name="Style 21 6 4 2" xfId="2763"/>
    <cellStyle name="Style 21 6 4 2 2" xfId="52640"/>
    <cellStyle name="Style 21 6 4 2 3" xfId="49681"/>
    <cellStyle name="Style 21 6 4 3" xfId="52639"/>
    <cellStyle name="Style 21 6 4 4" xfId="49680"/>
    <cellStyle name="Style 21 6 5" xfId="2764"/>
    <cellStyle name="Style 21 6 5 2" xfId="52641"/>
    <cellStyle name="Style 21 6 5 3" xfId="49682"/>
    <cellStyle name="Style 21 6 6" xfId="52633"/>
    <cellStyle name="Style 21 6 7" xfId="49674"/>
    <cellStyle name="Style 21 7" xfId="2765"/>
    <cellStyle name="Style 21 7 2" xfId="2766"/>
    <cellStyle name="Style 21 7 2 2" xfId="52642"/>
    <cellStyle name="Style 21 7 2 3" xfId="49684"/>
    <cellStyle name="Style 21 7 3" xfId="2767"/>
    <cellStyle name="Style 21 7 3 2" xfId="52643"/>
    <cellStyle name="Style 21 7 3 3" xfId="49685"/>
    <cellStyle name="Style 21 7 4" xfId="2768"/>
    <cellStyle name="Style 21 7 5" xfId="49683"/>
    <cellStyle name="Style 21 8" xfId="2769"/>
    <cellStyle name="Style 21 8 2" xfId="2770"/>
    <cellStyle name="Style 21 8 3" xfId="2771"/>
    <cellStyle name="Style 21 8 4" xfId="49686"/>
    <cellStyle name="Style 21 9" xfId="2772"/>
    <cellStyle name="Style 21 9 2" xfId="52644"/>
    <cellStyle name="Style 21 9 3" xfId="49687"/>
    <cellStyle name="Style 21_ADDON" xfId="2773"/>
    <cellStyle name="Style 22" xfId="184"/>
    <cellStyle name="Style 22 2" xfId="2774"/>
    <cellStyle name="Style 22 2 2" xfId="2775"/>
    <cellStyle name="Style 22 2 2 2" xfId="2776"/>
    <cellStyle name="Style 22 2 2 2 2" xfId="2777"/>
    <cellStyle name="Style 22 2 3" xfId="2778"/>
    <cellStyle name="Style 22 2 3 2" xfId="2779"/>
    <cellStyle name="Style 22 3" xfId="2780"/>
    <cellStyle name="Style 22 3 2" xfId="2781"/>
    <cellStyle name="Style 22 3 3" xfId="2782"/>
    <cellStyle name="Style 22 3 3 2" xfId="2783"/>
    <cellStyle name="Style 22 3 3 3" xfId="2784"/>
    <cellStyle name="Style 22 3 4" xfId="2785"/>
    <cellStyle name="Style 22 3 4 2" xfId="2786"/>
    <cellStyle name="Style 22 3 5" xfId="55051"/>
    <cellStyle name="Style 22 3 5 2" xfId="55835"/>
    <cellStyle name="Style 22 4" xfId="2787"/>
    <cellStyle name="Style 22 4 2" xfId="2788"/>
    <cellStyle name="Style 22 4 3" xfId="2789"/>
    <cellStyle name="Style 22 5" xfId="2790"/>
    <cellStyle name="Style 22 5 2" xfId="2791"/>
    <cellStyle name="Style 22 6" xfId="2792"/>
    <cellStyle name="Style 22 7" xfId="2793"/>
    <cellStyle name="Style 22_ADDON" xfId="2794"/>
    <cellStyle name="Style 23" xfId="185"/>
    <cellStyle name="Style 23 2" xfId="2795"/>
    <cellStyle name="Style 23 2 2" xfId="2796"/>
    <cellStyle name="Style 23 2 2 2" xfId="2797"/>
    <cellStyle name="Style 23 2 2 2 2" xfId="2798"/>
    <cellStyle name="Style 23 2 2 3" xfId="2799"/>
    <cellStyle name="Style 23 2 3" xfId="2800"/>
    <cellStyle name="Style 23 2 3 2" xfId="2801"/>
    <cellStyle name="Style 23 2 4" xfId="2802"/>
    <cellStyle name="Style 23 2 5" xfId="2803"/>
    <cellStyle name="Style 23 2 6" xfId="2804"/>
    <cellStyle name="Style 23 3" xfId="2805"/>
    <cellStyle name="Style 23 3 2" xfId="2806"/>
    <cellStyle name="Style 23 3 2 2" xfId="2807"/>
    <cellStyle name="Style 23 3 2 2 2" xfId="2808"/>
    <cellStyle name="Style 23 3 2 3" xfId="2809"/>
    <cellStyle name="Style 23 3 3" xfId="2810"/>
    <cellStyle name="Style 23 3 3 2" xfId="2811"/>
    <cellStyle name="Style 23 3 3 2 2" xfId="2812"/>
    <cellStyle name="Style 23 3 3 3" xfId="2813"/>
    <cellStyle name="Style 23 3 4" xfId="2814"/>
    <cellStyle name="Style 23 3 4 2" xfId="8845"/>
    <cellStyle name="Style 23 3 5" xfId="2815"/>
    <cellStyle name="Style 23 3 6" xfId="55050"/>
    <cellStyle name="Style 23 3 6 2" xfId="55834"/>
    <cellStyle name="Style 23 4" xfId="2816"/>
    <cellStyle name="Style 23 4 2" xfId="2817"/>
    <cellStyle name="Style 23 4 2 2" xfId="2818"/>
    <cellStyle name="Style 23 4 3" xfId="2819"/>
    <cellStyle name="Style 23 5" xfId="2820"/>
    <cellStyle name="Style 23 6" xfId="2821"/>
    <cellStyle name="Style 23 7" xfId="2822"/>
    <cellStyle name="Style 23_ADDON" xfId="2823"/>
    <cellStyle name="Style 24" xfId="186"/>
    <cellStyle name="Style 24 2" xfId="2824"/>
    <cellStyle name="Style 24 2 2" xfId="2825"/>
    <cellStyle name="Style 24 2 2 2" xfId="2826"/>
    <cellStyle name="Style 24 2 2 2 2" xfId="2827"/>
    <cellStyle name="Style 24 2 3" xfId="2828"/>
    <cellStyle name="Style 24 2 3 2" xfId="2829"/>
    <cellStyle name="Style 24 3" xfId="2830"/>
    <cellStyle name="Style 24 3 2" xfId="2831"/>
    <cellStyle name="Style 24 3 3" xfId="2832"/>
    <cellStyle name="Style 24 3 3 2" xfId="2833"/>
    <cellStyle name="Style 24 3 3 3" xfId="2834"/>
    <cellStyle name="Style 24 3 4" xfId="2835"/>
    <cellStyle name="Style 24 3 4 2" xfId="2836"/>
    <cellStyle name="Style 24 3 5" xfId="55049"/>
    <cellStyle name="Style 24 3 5 2" xfId="55833"/>
    <cellStyle name="Style 24 4" xfId="2837"/>
    <cellStyle name="Style 24 4 2" xfId="2838"/>
    <cellStyle name="Style 24 4 3" xfId="2839"/>
    <cellStyle name="Style 24 5" xfId="2840"/>
    <cellStyle name="Style 24 5 2" xfId="2841"/>
    <cellStyle name="Style 24 6" xfId="2842"/>
    <cellStyle name="Style 24 7" xfId="2843"/>
    <cellStyle name="Style 24_ADDON" xfId="2844"/>
    <cellStyle name="Style 25" xfId="187"/>
    <cellStyle name="Style 25 10" xfId="2846"/>
    <cellStyle name="Style 25 10 2" xfId="52645"/>
    <cellStyle name="Style 25 10 3" xfId="49688"/>
    <cellStyle name="Style 25 11" xfId="2847"/>
    <cellStyle name="Style 25 11 2" xfId="52646"/>
    <cellStyle name="Style 25 11 3" xfId="49689"/>
    <cellStyle name="Style 25 12" xfId="2848"/>
    <cellStyle name="Style 25 12 2" xfId="52647"/>
    <cellStyle name="Style 25 12 3" xfId="49690"/>
    <cellStyle name="Style 25 13" xfId="2845"/>
    <cellStyle name="Style 25 13 2" xfId="51538"/>
    <cellStyle name="Style 25 14" xfId="48401"/>
    <cellStyle name="Style 25 2" xfId="188"/>
    <cellStyle name="Style 25 2 2" xfId="2849"/>
    <cellStyle name="Style 25 2 2 2" xfId="2850"/>
    <cellStyle name="Style 25 2 2 2 2" xfId="2851"/>
    <cellStyle name="Style 25 2 2 3" xfId="49692"/>
    <cellStyle name="Style 25 2 3" xfId="2852"/>
    <cellStyle name="Style 25 2 3 2" xfId="2853"/>
    <cellStyle name="Style 25 2 4" xfId="49691"/>
    <cellStyle name="Style 25 3" xfId="2854"/>
    <cellStyle name="Style 25 3 2" xfId="2855"/>
    <cellStyle name="Style 25 3 2 2" xfId="2856"/>
    <cellStyle name="Style 25 3 2 2 2" xfId="2857"/>
    <cellStyle name="Style 25 3 2 2 3" xfId="49695"/>
    <cellStyle name="Style 25 3 2 3" xfId="8846"/>
    <cellStyle name="Style 25 3 2 3 2" xfId="52650"/>
    <cellStyle name="Style 25 3 2 3 3" xfId="49696"/>
    <cellStyle name="Style 25 3 2 4" xfId="52649"/>
    <cellStyle name="Style 25 3 2 5" xfId="49694"/>
    <cellStyle name="Style 25 3 3" xfId="2858"/>
    <cellStyle name="Style 25 3 3 2" xfId="2859"/>
    <cellStyle name="Style 25 3 3 2 2" xfId="2860"/>
    <cellStyle name="Style 25 3 3 2 2 2" xfId="52653"/>
    <cellStyle name="Style 25 3 3 2 2 3" xfId="49699"/>
    <cellStyle name="Style 25 3 3 2 3" xfId="52652"/>
    <cellStyle name="Style 25 3 3 2 4" xfId="49698"/>
    <cellStyle name="Style 25 3 3 3" xfId="2861"/>
    <cellStyle name="Style 25 3 3 3 2" xfId="2862"/>
    <cellStyle name="Style 25 3 3 3 2 2" xfId="52655"/>
    <cellStyle name="Style 25 3 3 3 2 3" xfId="49701"/>
    <cellStyle name="Style 25 3 3 3 3" xfId="2863"/>
    <cellStyle name="Style 25 3 3 3 3 2" xfId="52656"/>
    <cellStyle name="Style 25 3 3 3 3 3" xfId="49702"/>
    <cellStyle name="Style 25 3 3 3 4" xfId="52654"/>
    <cellStyle name="Style 25 3 3 3 5" xfId="49700"/>
    <cellStyle name="Style 25 3 3 4" xfId="2864"/>
    <cellStyle name="Style 25 3 3 4 2" xfId="2865"/>
    <cellStyle name="Style 25 3 3 4 2 2" xfId="52658"/>
    <cellStyle name="Style 25 3 3 4 2 3" xfId="49704"/>
    <cellStyle name="Style 25 3 3 4 3" xfId="52657"/>
    <cellStyle name="Style 25 3 3 4 4" xfId="49703"/>
    <cellStyle name="Style 25 3 3 5" xfId="8847"/>
    <cellStyle name="Style 25 3 3 5 2" xfId="52659"/>
    <cellStyle name="Style 25 3 3 5 3" xfId="49705"/>
    <cellStyle name="Style 25 3 3 6" xfId="52651"/>
    <cellStyle name="Style 25 3 3 7" xfId="49697"/>
    <cellStyle name="Style 25 3 4" xfId="2866"/>
    <cellStyle name="Style 25 3 4 2" xfId="2867"/>
    <cellStyle name="Style 25 3 4 3" xfId="2868"/>
    <cellStyle name="Style 25 3 4 4" xfId="49706"/>
    <cellStyle name="Style 25 3 5" xfId="8848"/>
    <cellStyle name="Style 25 3 5 2" xfId="52660"/>
    <cellStyle name="Style 25 3 5 3" xfId="49707"/>
    <cellStyle name="Style 25 3 6" xfId="52648"/>
    <cellStyle name="Style 25 3 7" xfId="55048"/>
    <cellStyle name="Style 25 3 7 2" xfId="55832"/>
    <cellStyle name="Style 25 3 8" xfId="49693"/>
    <cellStyle name="Style 25 4" xfId="2869"/>
    <cellStyle name="Style 25 4 2" xfId="2870"/>
    <cellStyle name="Style 25 4 2 2" xfId="2871"/>
    <cellStyle name="Style 25 4 2 2 2" xfId="2872"/>
    <cellStyle name="Style 25 4 2 2 2 2" xfId="52664"/>
    <cellStyle name="Style 25 4 2 2 2 3" xfId="49711"/>
    <cellStyle name="Style 25 4 2 2 3" xfId="52663"/>
    <cellStyle name="Style 25 4 2 2 4" xfId="49710"/>
    <cellStyle name="Style 25 4 2 3" xfId="2873"/>
    <cellStyle name="Style 25 4 2 3 2" xfId="2874"/>
    <cellStyle name="Style 25 4 2 3 2 2" xfId="52666"/>
    <cellStyle name="Style 25 4 2 3 2 3" xfId="49713"/>
    <cellStyle name="Style 25 4 2 3 3" xfId="2875"/>
    <cellStyle name="Style 25 4 2 3 3 2" xfId="52667"/>
    <cellStyle name="Style 25 4 2 3 3 3" xfId="49714"/>
    <cellStyle name="Style 25 4 2 3 4" xfId="52665"/>
    <cellStyle name="Style 25 4 2 3 5" xfId="49712"/>
    <cellStyle name="Style 25 4 2 4" xfId="2876"/>
    <cellStyle name="Style 25 4 2 4 2" xfId="2877"/>
    <cellStyle name="Style 25 4 2 4 2 2" xfId="52669"/>
    <cellStyle name="Style 25 4 2 4 2 3" xfId="49716"/>
    <cellStyle name="Style 25 4 2 4 3" xfId="52668"/>
    <cellStyle name="Style 25 4 2 4 4" xfId="49715"/>
    <cellStyle name="Style 25 4 2 5" xfId="8849"/>
    <cellStyle name="Style 25 4 2 5 2" xfId="52670"/>
    <cellStyle name="Style 25 4 2 5 3" xfId="49717"/>
    <cellStyle name="Style 25 4 2 6" xfId="52662"/>
    <cellStyle name="Style 25 4 2 7" xfId="49709"/>
    <cellStyle name="Style 25 4 3" xfId="2878"/>
    <cellStyle name="Style 25 4 3 2" xfId="2879"/>
    <cellStyle name="Style 25 4 3 2 2" xfId="2880"/>
    <cellStyle name="Style 25 4 3 2 3" xfId="49719"/>
    <cellStyle name="Style 25 4 3 3" xfId="52671"/>
    <cellStyle name="Style 25 4 3 4" xfId="49718"/>
    <cellStyle name="Style 25 4 4" xfId="2881"/>
    <cellStyle name="Style 25 4 4 2" xfId="2882"/>
    <cellStyle name="Style 25 4 4 3" xfId="49720"/>
    <cellStyle name="Style 25 4 5" xfId="8850"/>
    <cellStyle name="Style 25 4 5 2" xfId="52672"/>
    <cellStyle name="Style 25 4 5 3" xfId="49721"/>
    <cellStyle name="Style 25 4 6" xfId="52661"/>
    <cellStyle name="Style 25 4 7" xfId="55047"/>
    <cellStyle name="Style 25 4 7 2" xfId="55831"/>
    <cellStyle name="Style 25 4 8" xfId="49708"/>
    <cellStyle name="Style 25 5" xfId="2883"/>
    <cellStyle name="Style 25 5 2" xfId="2884"/>
    <cellStyle name="Style 25 5 2 2" xfId="2885"/>
    <cellStyle name="Style 25 5 2 2 2" xfId="2886"/>
    <cellStyle name="Style 25 5 2 2 2 2" xfId="52676"/>
    <cellStyle name="Style 25 5 2 2 2 3" xfId="49725"/>
    <cellStyle name="Style 25 5 2 2 3" xfId="52675"/>
    <cellStyle name="Style 25 5 2 2 4" xfId="49724"/>
    <cellStyle name="Style 25 5 2 3" xfId="2887"/>
    <cellStyle name="Style 25 5 2 3 2" xfId="2888"/>
    <cellStyle name="Style 25 5 2 3 2 2" xfId="52678"/>
    <cellStyle name="Style 25 5 2 3 2 3" xfId="49727"/>
    <cellStyle name="Style 25 5 2 3 3" xfId="2889"/>
    <cellStyle name="Style 25 5 2 3 3 2" xfId="52679"/>
    <cellStyle name="Style 25 5 2 3 3 3" xfId="49728"/>
    <cellStyle name="Style 25 5 2 3 4" xfId="52677"/>
    <cellStyle name="Style 25 5 2 3 5" xfId="49726"/>
    <cellStyle name="Style 25 5 2 4" xfId="2890"/>
    <cellStyle name="Style 25 5 2 4 2" xfId="2891"/>
    <cellStyle name="Style 25 5 2 4 3" xfId="49729"/>
    <cellStyle name="Style 25 5 2 5" xfId="8851"/>
    <cellStyle name="Style 25 5 2 5 2" xfId="52680"/>
    <cellStyle name="Style 25 5 2 5 3" xfId="49730"/>
    <cellStyle name="Style 25 5 2 6" xfId="52674"/>
    <cellStyle name="Style 25 5 2 7" xfId="49723"/>
    <cellStyle name="Style 25 5 3" xfId="2892"/>
    <cellStyle name="Style 25 5 3 2" xfId="2893"/>
    <cellStyle name="Style 25 5 3 2 2" xfId="52682"/>
    <cellStyle name="Style 25 5 3 2 3" xfId="49732"/>
    <cellStyle name="Style 25 5 3 3" xfId="52681"/>
    <cellStyle name="Style 25 5 3 4" xfId="49731"/>
    <cellStyle name="Style 25 5 4" xfId="2894"/>
    <cellStyle name="Style 25 5 4 2" xfId="52683"/>
    <cellStyle name="Style 25 5 4 3" xfId="49733"/>
    <cellStyle name="Style 25 5 5" xfId="8852"/>
    <cellStyle name="Style 25 5 5 2" xfId="52684"/>
    <cellStyle name="Style 25 5 5 3" xfId="49734"/>
    <cellStyle name="Style 25 5 6" xfId="52673"/>
    <cellStyle name="Style 25 5 7" xfId="49722"/>
    <cellStyle name="Style 25 6" xfId="2895"/>
    <cellStyle name="Style 25 6 2" xfId="2896"/>
    <cellStyle name="Style 25 6 2 2" xfId="8853"/>
    <cellStyle name="Style 25 6 2 2 2" xfId="52687"/>
    <cellStyle name="Style 25 6 2 2 3" xfId="49737"/>
    <cellStyle name="Style 25 6 2 3" xfId="52686"/>
    <cellStyle name="Style 25 6 2 4" xfId="49736"/>
    <cellStyle name="Style 25 6 3" xfId="2897"/>
    <cellStyle name="Style 25 6 3 2" xfId="2898"/>
    <cellStyle name="Style 25 6 3 2 2" xfId="52689"/>
    <cellStyle name="Style 25 6 3 2 3" xfId="49739"/>
    <cellStyle name="Style 25 6 3 3" xfId="2899"/>
    <cellStyle name="Style 25 6 3 3 2" xfId="52690"/>
    <cellStyle name="Style 25 6 3 3 3" xfId="49740"/>
    <cellStyle name="Style 25 6 3 4" xfId="52688"/>
    <cellStyle name="Style 25 6 3 5" xfId="49738"/>
    <cellStyle name="Style 25 6 4" xfId="2900"/>
    <cellStyle name="Style 25 6 4 2" xfId="2901"/>
    <cellStyle name="Style 25 6 4 2 2" xfId="52692"/>
    <cellStyle name="Style 25 6 4 2 3" xfId="49742"/>
    <cellStyle name="Style 25 6 4 3" xfId="52691"/>
    <cellStyle name="Style 25 6 4 4" xfId="49741"/>
    <cellStyle name="Style 25 6 5" xfId="2902"/>
    <cellStyle name="Style 25 6 5 2" xfId="52693"/>
    <cellStyle name="Style 25 6 5 3" xfId="49743"/>
    <cellStyle name="Style 25 6 6" xfId="52685"/>
    <cellStyle name="Style 25 6 7" xfId="49735"/>
    <cellStyle name="Style 25 7" xfId="2903"/>
    <cellStyle name="Style 25 7 2" xfId="2904"/>
    <cellStyle name="Style 25 7 2 2" xfId="52694"/>
    <cellStyle name="Style 25 7 2 3" xfId="49745"/>
    <cellStyle name="Style 25 7 3" xfId="2905"/>
    <cellStyle name="Style 25 7 3 2" xfId="52695"/>
    <cellStyle name="Style 25 7 3 3" xfId="49746"/>
    <cellStyle name="Style 25 7 4" xfId="2906"/>
    <cellStyle name="Style 25 7 5" xfId="49744"/>
    <cellStyle name="Style 25 8" xfId="2907"/>
    <cellStyle name="Style 25 8 2" xfId="2908"/>
    <cellStyle name="Style 25 8 3" xfId="2909"/>
    <cellStyle name="Style 25 8 4" xfId="49747"/>
    <cellStyle name="Style 25 9" xfId="2910"/>
    <cellStyle name="Style 25 9 2" xfId="52696"/>
    <cellStyle name="Style 25 9 3" xfId="49748"/>
    <cellStyle name="Style 25_ADDON" xfId="2911"/>
    <cellStyle name="Style 26" xfId="189"/>
    <cellStyle name="Style 26 2" xfId="2912"/>
    <cellStyle name="Style 26 2 2" xfId="2913"/>
    <cellStyle name="Style 26 2 2 2" xfId="2914"/>
    <cellStyle name="Style 26 2 2 2 2" xfId="2915"/>
    <cellStyle name="Style 26 2 2 3" xfId="2916"/>
    <cellStyle name="Style 26 2 3" xfId="2917"/>
    <cellStyle name="Style 26 2 3 2" xfId="2918"/>
    <cellStyle name="Style 26 2 4" xfId="2919"/>
    <cellStyle name="Style 26 2 5" xfId="2920"/>
    <cellStyle name="Style 26 3" xfId="2921"/>
    <cellStyle name="Style 26 3 2" xfId="2922"/>
    <cellStyle name="Style 26 3 2 2" xfId="2923"/>
    <cellStyle name="Style 26 3 2 2 2" xfId="2924"/>
    <cellStyle name="Style 26 3 2 3" xfId="2925"/>
    <cellStyle name="Style 26 3 3" xfId="2926"/>
    <cellStyle name="Style 26 3 3 2" xfId="2927"/>
    <cellStyle name="Style 26 3 3 2 2" xfId="2928"/>
    <cellStyle name="Style 26 3 3 3" xfId="2929"/>
    <cellStyle name="Style 26 3 4" xfId="2930"/>
    <cellStyle name="Style 26 3 4 2" xfId="8854"/>
    <cellStyle name="Style 26 3 5" xfId="8855"/>
    <cellStyle name="Style 26 3 6" xfId="55046"/>
    <cellStyle name="Style 26 3 6 2" xfId="55830"/>
    <cellStyle name="Style 26 4" xfId="2931"/>
    <cellStyle name="Style 26 4 2" xfId="2932"/>
    <cellStyle name="Style 26 4 2 2" xfId="2933"/>
    <cellStyle name="Style 26 4 3" xfId="2934"/>
    <cellStyle name="Style 26 5" xfId="2935"/>
    <cellStyle name="Style 26 6" xfId="2936"/>
    <cellStyle name="Style 26 7" xfId="2937"/>
    <cellStyle name="Style 26_ADDON" xfId="2938"/>
    <cellStyle name="Style 27" xfId="190"/>
    <cellStyle name="Style 27 2" xfId="2939"/>
    <cellStyle name="Style 27 2 2" xfId="2940"/>
    <cellStyle name="Style 27 2 2 2" xfId="2941"/>
    <cellStyle name="Style 27 2 2 2 2" xfId="2942"/>
    <cellStyle name="Style 27 2 2 3" xfId="2943"/>
    <cellStyle name="Style 27 2 3" xfId="2944"/>
    <cellStyle name="Style 27 2 3 2" xfId="2945"/>
    <cellStyle name="Style 27 2 4" xfId="2946"/>
    <cellStyle name="Style 27 2 5" xfId="2947"/>
    <cellStyle name="Style 27 2 6" xfId="2948"/>
    <cellStyle name="Style 27 3" xfId="2949"/>
    <cellStyle name="Style 27 3 2" xfId="2950"/>
    <cellStyle name="Style 27 3 2 2" xfId="2951"/>
    <cellStyle name="Style 27 3 2 2 2" xfId="2952"/>
    <cellStyle name="Style 27 3 2 3" xfId="2953"/>
    <cellStyle name="Style 27 3 3" xfId="2954"/>
    <cellStyle name="Style 27 3 3 2" xfId="2955"/>
    <cellStyle name="Style 27 3 3 2 2" xfId="2956"/>
    <cellStyle name="Style 27 3 3 3" xfId="2957"/>
    <cellStyle name="Style 27 3 4" xfId="2958"/>
    <cellStyle name="Style 27 3 4 2" xfId="8856"/>
    <cellStyle name="Style 27 3 5" xfId="2959"/>
    <cellStyle name="Style 27 3 6" xfId="55045"/>
    <cellStyle name="Style 27 3 6 2" xfId="55829"/>
    <cellStyle name="Style 27 4" xfId="2960"/>
    <cellStyle name="Style 27 4 2" xfId="2961"/>
    <cellStyle name="Style 27 4 2 2" xfId="2962"/>
    <cellStyle name="Style 27 4 3" xfId="2963"/>
    <cellStyle name="Style 27 5" xfId="2964"/>
    <cellStyle name="Style 27 6" xfId="2965"/>
    <cellStyle name="Style 27 7" xfId="2966"/>
    <cellStyle name="Style 27_ADDON" xfId="2967"/>
    <cellStyle name="Style 35" xfId="191"/>
    <cellStyle name="Style 35 10" xfId="2969"/>
    <cellStyle name="Style 35 10 2" xfId="52697"/>
    <cellStyle name="Style 35 10 3" xfId="49749"/>
    <cellStyle name="Style 35 11" xfId="2970"/>
    <cellStyle name="Style 35 11 2" xfId="52698"/>
    <cellStyle name="Style 35 11 3" xfId="49750"/>
    <cellStyle name="Style 35 12" xfId="2971"/>
    <cellStyle name="Style 35 12 2" xfId="52699"/>
    <cellStyle name="Style 35 12 3" xfId="49751"/>
    <cellStyle name="Style 35 13" xfId="2968"/>
    <cellStyle name="Style 35 13 2" xfId="51539"/>
    <cellStyle name="Style 35 14" xfId="48402"/>
    <cellStyle name="Style 35 2" xfId="192"/>
    <cellStyle name="Style 35 2 2" xfId="2972"/>
    <cellStyle name="Style 35 2 2 2" xfId="2973"/>
    <cellStyle name="Style 35 2 2 2 2" xfId="2974"/>
    <cellStyle name="Style 35 2 2 3" xfId="49753"/>
    <cellStyle name="Style 35 2 3" xfId="2975"/>
    <cellStyle name="Style 35 2 3 2" xfId="2976"/>
    <cellStyle name="Style 35 2 4" xfId="49752"/>
    <cellStyle name="Style 35 3" xfId="2977"/>
    <cellStyle name="Style 35 3 2" xfId="2978"/>
    <cellStyle name="Style 35 3 2 2" xfId="2979"/>
    <cellStyle name="Style 35 3 2 2 2" xfId="2980"/>
    <cellStyle name="Style 35 3 2 2 3" xfId="49756"/>
    <cellStyle name="Style 35 3 2 3" xfId="8857"/>
    <cellStyle name="Style 35 3 2 3 2" xfId="52702"/>
    <cellStyle name="Style 35 3 2 3 3" xfId="49757"/>
    <cellStyle name="Style 35 3 2 4" xfId="52701"/>
    <cellStyle name="Style 35 3 2 5" xfId="49755"/>
    <cellStyle name="Style 35 3 3" xfId="2981"/>
    <cellStyle name="Style 35 3 3 2" xfId="2982"/>
    <cellStyle name="Style 35 3 3 2 2" xfId="2983"/>
    <cellStyle name="Style 35 3 3 2 2 2" xfId="52705"/>
    <cellStyle name="Style 35 3 3 2 2 3" xfId="49760"/>
    <cellStyle name="Style 35 3 3 2 3" xfId="52704"/>
    <cellStyle name="Style 35 3 3 2 4" xfId="49759"/>
    <cellStyle name="Style 35 3 3 3" xfId="2984"/>
    <cellStyle name="Style 35 3 3 3 2" xfId="2985"/>
    <cellStyle name="Style 35 3 3 3 2 2" xfId="52707"/>
    <cellStyle name="Style 35 3 3 3 2 3" xfId="49762"/>
    <cellStyle name="Style 35 3 3 3 3" xfId="2986"/>
    <cellStyle name="Style 35 3 3 3 3 2" xfId="52708"/>
    <cellStyle name="Style 35 3 3 3 3 3" xfId="49763"/>
    <cellStyle name="Style 35 3 3 3 4" xfId="52706"/>
    <cellStyle name="Style 35 3 3 3 5" xfId="49761"/>
    <cellStyle name="Style 35 3 3 4" xfId="2987"/>
    <cellStyle name="Style 35 3 3 4 2" xfId="2988"/>
    <cellStyle name="Style 35 3 3 4 2 2" xfId="52710"/>
    <cellStyle name="Style 35 3 3 4 2 3" xfId="49765"/>
    <cellStyle name="Style 35 3 3 4 3" xfId="52709"/>
    <cellStyle name="Style 35 3 3 4 4" xfId="49764"/>
    <cellStyle name="Style 35 3 3 5" xfId="8858"/>
    <cellStyle name="Style 35 3 3 5 2" xfId="52711"/>
    <cellStyle name="Style 35 3 3 5 3" xfId="49766"/>
    <cellStyle name="Style 35 3 3 6" xfId="52703"/>
    <cellStyle name="Style 35 3 3 7" xfId="49758"/>
    <cellStyle name="Style 35 3 4" xfId="2989"/>
    <cellStyle name="Style 35 3 4 2" xfId="2990"/>
    <cellStyle name="Style 35 3 4 3" xfId="2991"/>
    <cellStyle name="Style 35 3 4 4" xfId="49767"/>
    <cellStyle name="Style 35 3 5" xfId="8859"/>
    <cellStyle name="Style 35 3 5 2" xfId="52712"/>
    <cellStyle name="Style 35 3 5 3" xfId="49768"/>
    <cellStyle name="Style 35 3 6" xfId="52700"/>
    <cellStyle name="Style 35 3 7" xfId="55044"/>
    <cellStyle name="Style 35 3 7 2" xfId="55828"/>
    <cellStyle name="Style 35 3 8" xfId="49754"/>
    <cellStyle name="Style 35 4" xfId="2992"/>
    <cellStyle name="Style 35 4 2" xfId="2993"/>
    <cellStyle name="Style 35 4 2 2" xfId="2994"/>
    <cellStyle name="Style 35 4 2 2 2" xfId="2995"/>
    <cellStyle name="Style 35 4 2 2 2 2" xfId="52716"/>
    <cellStyle name="Style 35 4 2 2 2 3" xfId="49772"/>
    <cellStyle name="Style 35 4 2 2 3" xfId="52715"/>
    <cellStyle name="Style 35 4 2 2 4" xfId="49771"/>
    <cellStyle name="Style 35 4 2 3" xfId="2996"/>
    <cellStyle name="Style 35 4 2 3 2" xfId="2997"/>
    <cellStyle name="Style 35 4 2 3 2 2" xfId="52718"/>
    <cellStyle name="Style 35 4 2 3 2 3" xfId="49774"/>
    <cellStyle name="Style 35 4 2 3 3" xfId="2998"/>
    <cellStyle name="Style 35 4 2 3 3 2" xfId="52719"/>
    <cellStyle name="Style 35 4 2 3 3 3" xfId="49775"/>
    <cellStyle name="Style 35 4 2 3 4" xfId="52717"/>
    <cellStyle name="Style 35 4 2 3 5" xfId="49773"/>
    <cellStyle name="Style 35 4 2 4" xfId="2999"/>
    <cellStyle name="Style 35 4 2 4 2" xfId="3000"/>
    <cellStyle name="Style 35 4 2 4 2 2" xfId="52721"/>
    <cellStyle name="Style 35 4 2 4 2 3" xfId="49777"/>
    <cellStyle name="Style 35 4 2 4 3" xfId="52720"/>
    <cellStyle name="Style 35 4 2 4 4" xfId="49776"/>
    <cellStyle name="Style 35 4 2 5" xfId="8860"/>
    <cellStyle name="Style 35 4 2 5 2" xfId="52722"/>
    <cellStyle name="Style 35 4 2 5 3" xfId="49778"/>
    <cellStyle name="Style 35 4 2 6" xfId="52714"/>
    <cellStyle name="Style 35 4 2 7" xfId="49770"/>
    <cellStyle name="Style 35 4 3" xfId="3001"/>
    <cellStyle name="Style 35 4 3 2" xfId="3002"/>
    <cellStyle name="Style 35 4 3 2 2" xfId="3003"/>
    <cellStyle name="Style 35 4 3 2 3" xfId="49780"/>
    <cellStyle name="Style 35 4 3 3" xfId="52723"/>
    <cellStyle name="Style 35 4 3 4" xfId="49779"/>
    <cellStyle name="Style 35 4 4" xfId="3004"/>
    <cellStyle name="Style 35 4 4 2" xfId="3005"/>
    <cellStyle name="Style 35 4 4 3" xfId="49781"/>
    <cellStyle name="Style 35 4 5" xfId="8861"/>
    <cellStyle name="Style 35 4 5 2" xfId="52724"/>
    <cellStyle name="Style 35 4 5 3" xfId="49782"/>
    <cellStyle name="Style 35 4 6" xfId="52713"/>
    <cellStyle name="Style 35 4 7" xfId="55043"/>
    <cellStyle name="Style 35 4 7 2" xfId="55827"/>
    <cellStyle name="Style 35 4 8" xfId="49769"/>
    <cellStyle name="Style 35 5" xfId="3006"/>
    <cellStyle name="Style 35 5 2" xfId="3007"/>
    <cellStyle name="Style 35 5 2 2" xfId="3008"/>
    <cellStyle name="Style 35 5 2 2 2" xfId="3009"/>
    <cellStyle name="Style 35 5 2 2 2 2" xfId="52728"/>
    <cellStyle name="Style 35 5 2 2 2 3" xfId="49786"/>
    <cellStyle name="Style 35 5 2 2 3" xfId="52727"/>
    <cellStyle name="Style 35 5 2 2 4" xfId="49785"/>
    <cellStyle name="Style 35 5 2 3" xfId="3010"/>
    <cellStyle name="Style 35 5 2 3 2" xfId="3011"/>
    <cellStyle name="Style 35 5 2 3 2 2" xfId="52730"/>
    <cellStyle name="Style 35 5 2 3 2 3" xfId="49788"/>
    <cellStyle name="Style 35 5 2 3 3" xfId="3012"/>
    <cellStyle name="Style 35 5 2 3 3 2" xfId="52731"/>
    <cellStyle name="Style 35 5 2 3 3 3" xfId="49789"/>
    <cellStyle name="Style 35 5 2 3 4" xfId="52729"/>
    <cellStyle name="Style 35 5 2 3 5" xfId="49787"/>
    <cellStyle name="Style 35 5 2 4" xfId="3013"/>
    <cellStyle name="Style 35 5 2 4 2" xfId="3014"/>
    <cellStyle name="Style 35 5 2 4 3" xfId="49790"/>
    <cellStyle name="Style 35 5 2 5" xfId="8862"/>
    <cellStyle name="Style 35 5 2 5 2" xfId="52732"/>
    <cellStyle name="Style 35 5 2 5 3" xfId="49791"/>
    <cellStyle name="Style 35 5 2 6" xfId="52726"/>
    <cellStyle name="Style 35 5 2 7" xfId="49784"/>
    <cellStyle name="Style 35 5 3" xfId="3015"/>
    <cellStyle name="Style 35 5 3 2" xfId="3016"/>
    <cellStyle name="Style 35 5 3 2 2" xfId="52734"/>
    <cellStyle name="Style 35 5 3 2 3" xfId="49793"/>
    <cellStyle name="Style 35 5 3 3" xfId="52733"/>
    <cellStyle name="Style 35 5 3 4" xfId="49792"/>
    <cellStyle name="Style 35 5 4" xfId="3017"/>
    <cellStyle name="Style 35 5 4 2" xfId="52735"/>
    <cellStyle name="Style 35 5 4 3" xfId="49794"/>
    <cellStyle name="Style 35 5 5" xfId="8863"/>
    <cellStyle name="Style 35 5 5 2" xfId="52736"/>
    <cellStyle name="Style 35 5 5 3" xfId="49795"/>
    <cellStyle name="Style 35 5 6" xfId="52725"/>
    <cellStyle name="Style 35 5 7" xfId="49783"/>
    <cellStyle name="Style 35 6" xfId="3018"/>
    <cellStyle name="Style 35 6 2" xfId="3019"/>
    <cellStyle name="Style 35 6 2 2" xfId="8864"/>
    <cellStyle name="Style 35 6 2 2 2" xfId="52739"/>
    <cellStyle name="Style 35 6 2 2 3" xfId="49798"/>
    <cellStyle name="Style 35 6 2 3" xfId="52738"/>
    <cellStyle name="Style 35 6 2 4" xfId="49797"/>
    <cellStyle name="Style 35 6 3" xfId="3020"/>
    <cellStyle name="Style 35 6 3 2" xfId="3021"/>
    <cellStyle name="Style 35 6 3 2 2" xfId="52741"/>
    <cellStyle name="Style 35 6 3 2 3" xfId="49800"/>
    <cellStyle name="Style 35 6 3 3" xfId="3022"/>
    <cellStyle name="Style 35 6 3 3 2" xfId="52742"/>
    <cellStyle name="Style 35 6 3 3 3" xfId="49801"/>
    <cellStyle name="Style 35 6 3 4" xfId="52740"/>
    <cellStyle name="Style 35 6 3 5" xfId="49799"/>
    <cellStyle name="Style 35 6 4" xfId="3023"/>
    <cellStyle name="Style 35 6 4 2" xfId="3024"/>
    <cellStyle name="Style 35 6 4 2 2" xfId="52744"/>
    <cellStyle name="Style 35 6 4 2 3" xfId="49803"/>
    <cellStyle name="Style 35 6 4 3" xfId="52743"/>
    <cellStyle name="Style 35 6 4 4" xfId="49802"/>
    <cellStyle name="Style 35 6 5" xfId="3025"/>
    <cellStyle name="Style 35 6 5 2" xfId="52745"/>
    <cellStyle name="Style 35 6 5 3" xfId="49804"/>
    <cellStyle name="Style 35 6 6" xfId="52737"/>
    <cellStyle name="Style 35 6 7" xfId="49796"/>
    <cellStyle name="Style 35 7" xfId="3026"/>
    <cellStyle name="Style 35 7 2" xfId="3027"/>
    <cellStyle name="Style 35 7 2 2" xfId="52746"/>
    <cellStyle name="Style 35 7 2 3" xfId="49806"/>
    <cellStyle name="Style 35 7 3" xfId="3028"/>
    <cellStyle name="Style 35 7 3 2" xfId="52747"/>
    <cellStyle name="Style 35 7 3 3" xfId="49807"/>
    <cellStyle name="Style 35 7 4" xfId="3029"/>
    <cellStyle name="Style 35 7 5" xfId="49805"/>
    <cellStyle name="Style 35 8" xfId="3030"/>
    <cellStyle name="Style 35 8 2" xfId="3031"/>
    <cellStyle name="Style 35 8 3" xfId="3032"/>
    <cellStyle name="Style 35 8 4" xfId="49808"/>
    <cellStyle name="Style 35 9" xfId="3033"/>
    <cellStyle name="Style 35 9 2" xfId="52748"/>
    <cellStyle name="Style 35 9 3" xfId="49809"/>
    <cellStyle name="Style 35_ADDON" xfId="3034"/>
    <cellStyle name="Style 36" xfId="193"/>
    <cellStyle name="Style 36 2" xfId="3035"/>
    <cellStyle name="Style 36 2 2" xfId="3036"/>
    <cellStyle name="Style 36 2 2 2" xfId="3037"/>
    <cellStyle name="Style 36 2 2 2 2" xfId="3038"/>
    <cellStyle name="Style 36 2 3" xfId="3039"/>
    <cellStyle name="Style 36 2 3 2" xfId="3040"/>
    <cellStyle name="Style 36 3" xfId="3041"/>
    <cellStyle name="Style 36 3 2" xfId="3042"/>
    <cellStyle name="Style 36 3 3" xfId="3043"/>
    <cellStyle name="Style 36 3 3 2" xfId="3044"/>
    <cellStyle name="Style 36 3 3 3" xfId="3045"/>
    <cellStyle name="Style 36 3 4" xfId="3046"/>
    <cellStyle name="Style 36 3 4 2" xfId="3047"/>
    <cellStyle name="Style 36 3 5" xfId="55042"/>
    <cellStyle name="Style 36 3 5 2" xfId="55826"/>
    <cellStyle name="Style 36 4" xfId="3048"/>
    <cellStyle name="Style 36 4 2" xfId="3049"/>
    <cellStyle name="Style 36 4 3" xfId="3050"/>
    <cellStyle name="Style 36 5" xfId="3051"/>
    <cellStyle name="Style 36 5 2" xfId="3052"/>
    <cellStyle name="Style 36 6" xfId="3053"/>
    <cellStyle name="Style 36 7" xfId="3054"/>
    <cellStyle name="Style 36_ADDON" xfId="3055"/>
    <cellStyle name="Style 37" xfId="194"/>
    <cellStyle name="Style 37 2" xfId="3056"/>
    <cellStyle name="Style 37 2 2" xfId="3057"/>
    <cellStyle name="Style 37 2 2 2" xfId="3058"/>
    <cellStyle name="Style 37 2 2 2 2" xfId="3059"/>
    <cellStyle name="Style 37 2 2 3" xfId="3060"/>
    <cellStyle name="Style 37 2 3" xfId="3061"/>
    <cellStyle name="Style 37 2 3 2" xfId="3062"/>
    <cellStyle name="Style 37 2 4" xfId="3063"/>
    <cellStyle name="Style 37 2 5" xfId="3064"/>
    <cellStyle name="Style 37 2 6" xfId="3065"/>
    <cellStyle name="Style 37 3" xfId="3066"/>
    <cellStyle name="Style 37 3 2" xfId="3067"/>
    <cellStyle name="Style 37 3 2 2" xfId="3068"/>
    <cellStyle name="Style 37 3 2 2 2" xfId="3069"/>
    <cellStyle name="Style 37 3 2 3" xfId="3070"/>
    <cellStyle name="Style 37 3 3" xfId="3071"/>
    <cellStyle name="Style 37 3 3 2" xfId="3072"/>
    <cellStyle name="Style 37 3 3 2 2" xfId="3073"/>
    <cellStyle name="Style 37 3 3 3" xfId="3074"/>
    <cellStyle name="Style 37 3 4" xfId="3075"/>
    <cellStyle name="Style 37 3 4 2" xfId="8865"/>
    <cellStyle name="Style 37 3 5" xfId="3076"/>
    <cellStyle name="Style 37 3 6" xfId="55041"/>
    <cellStyle name="Style 37 3 6 2" xfId="55825"/>
    <cellStyle name="Style 37 4" xfId="3077"/>
    <cellStyle name="Style 37 4 2" xfId="3078"/>
    <cellStyle name="Style 37 4 2 2" xfId="3079"/>
    <cellStyle name="Style 37 4 3" xfId="3080"/>
    <cellStyle name="Style 37 5" xfId="3081"/>
    <cellStyle name="Style 37 6" xfId="3082"/>
    <cellStyle name="Style 37 7" xfId="3083"/>
    <cellStyle name="Style 37_ADDON" xfId="3084"/>
    <cellStyle name="Style 38" xfId="195"/>
    <cellStyle name="Style 38 2" xfId="3085"/>
    <cellStyle name="Style 38 2 2" xfId="3086"/>
    <cellStyle name="Style 38 2 2 2" xfId="3087"/>
    <cellStyle name="Style 38 2 2 2 2" xfId="3088"/>
    <cellStyle name="Style 38 2 3" xfId="3089"/>
    <cellStyle name="Style 38 2 3 2" xfId="3090"/>
    <cellStyle name="Style 38 3" xfId="3091"/>
    <cellStyle name="Style 38 3 2" xfId="3092"/>
    <cellStyle name="Style 38 3 3" xfId="3093"/>
    <cellStyle name="Style 38 3 3 2" xfId="3094"/>
    <cellStyle name="Style 38 3 3 3" xfId="3095"/>
    <cellStyle name="Style 38 3 4" xfId="3096"/>
    <cellStyle name="Style 38 3 4 2" xfId="3097"/>
    <cellStyle name="Style 38 3 5" xfId="55040"/>
    <cellStyle name="Style 38 3 5 2" xfId="55824"/>
    <cellStyle name="Style 38 4" xfId="3098"/>
    <cellStyle name="Style 38 4 2" xfId="3099"/>
    <cellStyle name="Style 38 4 3" xfId="3100"/>
    <cellStyle name="Style 38 5" xfId="3101"/>
    <cellStyle name="Style 38 5 2" xfId="3102"/>
    <cellStyle name="Style 38 6" xfId="3103"/>
    <cellStyle name="Style 38 7" xfId="3104"/>
    <cellStyle name="Style 38_ADDON" xfId="3105"/>
    <cellStyle name="Style 39" xfId="196"/>
    <cellStyle name="Style 39 10" xfId="3107"/>
    <cellStyle name="Style 39 10 2" xfId="52749"/>
    <cellStyle name="Style 39 10 3" xfId="49810"/>
    <cellStyle name="Style 39 11" xfId="3108"/>
    <cellStyle name="Style 39 11 2" xfId="52750"/>
    <cellStyle name="Style 39 11 3" xfId="49811"/>
    <cellStyle name="Style 39 12" xfId="3109"/>
    <cellStyle name="Style 39 12 2" xfId="52751"/>
    <cellStyle name="Style 39 12 3" xfId="49812"/>
    <cellStyle name="Style 39 13" xfId="3106"/>
    <cellStyle name="Style 39 13 2" xfId="51540"/>
    <cellStyle name="Style 39 14" xfId="48403"/>
    <cellStyle name="Style 39 2" xfId="197"/>
    <cellStyle name="Style 39 2 2" xfId="3110"/>
    <cellStyle name="Style 39 2 2 2" xfId="3111"/>
    <cellStyle name="Style 39 2 2 2 2" xfId="3112"/>
    <cellStyle name="Style 39 2 2 3" xfId="49814"/>
    <cellStyle name="Style 39 2 3" xfId="3113"/>
    <cellStyle name="Style 39 2 3 2" xfId="3114"/>
    <cellStyle name="Style 39 2 4" xfId="49813"/>
    <cellStyle name="Style 39 3" xfId="3115"/>
    <cellStyle name="Style 39 3 2" xfId="3116"/>
    <cellStyle name="Style 39 3 2 2" xfId="3117"/>
    <cellStyle name="Style 39 3 2 2 2" xfId="3118"/>
    <cellStyle name="Style 39 3 2 2 3" xfId="49817"/>
    <cellStyle name="Style 39 3 2 3" xfId="8866"/>
    <cellStyle name="Style 39 3 2 3 2" xfId="52754"/>
    <cellStyle name="Style 39 3 2 3 3" xfId="49818"/>
    <cellStyle name="Style 39 3 2 4" xfId="52753"/>
    <cellStyle name="Style 39 3 2 5" xfId="49816"/>
    <cellStyle name="Style 39 3 3" xfId="3119"/>
    <cellStyle name="Style 39 3 3 2" xfId="3120"/>
    <cellStyle name="Style 39 3 3 2 2" xfId="3121"/>
    <cellStyle name="Style 39 3 3 2 2 2" xfId="52757"/>
    <cellStyle name="Style 39 3 3 2 2 3" xfId="49821"/>
    <cellStyle name="Style 39 3 3 2 3" xfId="52756"/>
    <cellStyle name="Style 39 3 3 2 4" xfId="49820"/>
    <cellStyle name="Style 39 3 3 3" xfId="3122"/>
    <cellStyle name="Style 39 3 3 3 2" xfId="3123"/>
    <cellStyle name="Style 39 3 3 3 2 2" xfId="52759"/>
    <cellStyle name="Style 39 3 3 3 2 3" xfId="49823"/>
    <cellStyle name="Style 39 3 3 3 3" xfId="3124"/>
    <cellStyle name="Style 39 3 3 3 3 2" xfId="52760"/>
    <cellStyle name="Style 39 3 3 3 3 3" xfId="49824"/>
    <cellStyle name="Style 39 3 3 3 4" xfId="52758"/>
    <cellStyle name="Style 39 3 3 3 5" xfId="49822"/>
    <cellStyle name="Style 39 3 3 4" xfId="3125"/>
    <cellStyle name="Style 39 3 3 4 2" xfId="3126"/>
    <cellStyle name="Style 39 3 3 4 2 2" xfId="52762"/>
    <cellStyle name="Style 39 3 3 4 2 3" xfId="49826"/>
    <cellStyle name="Style 39 3 3 4 3" xfId="52761"/>
    <cellStyle name="Style 39 3 3 4 4" xfId="49825"/>
    <cellStyle name="Style 39 3 3 5" xfId="8867"/>
    <cellStyle name="Style 39 3 3 5 2" xfId="52763"/>
    <cellStyle name="Style 39 3 3 5 3" xfId="49827"/>
    <cellStyle name="Style 39 3 3 6" xfId="52755"/>
    <cellStyle name="Style 39 3 3 7" xfId="49819"/>
    <cellStyle name="Style 39 3 4" xfId="3127"/>
    <cellStyle name="Style 39 3 4 2" xfId="3128"/>
    <cellStyle name="Style 39 3 4 3" xfId="3129"/>
    <cellStyle name="Style 39 3 4 4" xfId="49828"/>
    <cellStyle name="Style 39 3 5" xfId="8868"/>
    <cellStyle name="Style 39 3 5 2" xfId="52764"/>
    <cellStyle name="Style 39 3 5 3" xfId="49829"/>
    <cellStyle name="Style 39 3 6" xfId="52752"/>
    <cellStyle name="Style 39 3 7" xfId="55039"/>
    <cellStyle name="Style 39 3 7 2" xfId="55823"/>
    <cellStyle name="Style 39 3 8" xfId="49815"/>
    <cellStyle name="Style 39 4" xfId="3130"/>
    <cellStyle name="Style 39 4 2" xfId="3131"/>
    <cellStyle name="Style 39 4 2 2" xfId="3132"/>
    <cellStyle name="Style 39 4 2 2 2" xfId="3133"/>
    <cellStyle name="Style 39 4 2 2 2 2" xfId="52768"/>
    <cellStyle name="Style 39 4 2 2 2 3" xfId="49833"/>
    <cellStyle name="Style 39 4 2 2 3" xfId="52767"/>
    <cellStyle name="Style 39 4 2 2 4" xfId="49832"/>
    <cellStyle name="Style 39 4 2 3" xfId="3134"/>
    <cellStyle name="Style 39 4 2 3 2" xfId="3135"/>
    <cellStyle name="Style 39 4 2 3 2 2" xfId="52770"/>
    <cellStyle name="Style 39 4 2 3 2 3" xfId="49835"/>
    <cellStyle name="Style 39 4 2 3 3" xfId="3136"/>
    <cellStyle name="Style 39 4 2 3 3 2" xfId="52771"/>
    <cellStyle name="Style 39 4 2 3 3 3" xfId="49836"/>
    <cellStyle name="Style 39 4 2 3 4" xfId="52769"/>
    <cellStyle name="Style 39 4 2 3 5" xfId="49834"/>
    <cellStyle name="Style 39 4 2 4" xfId="3137"/>
    <cellStyle name="Style 39 4 2 4 2" xfId="3138"/>
    <cellStyle name="Style 39 4 2 4 2 2" xfId="52773"/>
    <cellStyle name="Style 39 4 2 4 2 3" xfId="49838"/>
    <cellStyle name="Style 39 4 2 4 3" xfId="52772"/>
    <cellStyle name="Style 39 4 2 4 4" xfId="49837"/>
    <cellStyle name="Style 39 4 2 5" xfId="8869"/>
    <cellStyle name="Style 39 4 2 5 2" xfId="52774"/>
    <cellStyle name="Style 39 4 2 5 3" xfId="49839"/>
    <cellStyle name="Style 39 4 2 6" xfId="52766"/>
    <cellStyle name="Style 39 4 2 7" xfId="49831"/>
    <cellStyle name="Style 39 4 3" xfId="3139"/>
    <cellStyle name="Style 39 4 3 2" xfId="3140"/>
    <cellStyle name="Style 39 4 3 2 2" xfId="3141"/>
    <cellStyle name="Style 39 4 3 2 3" xfId="49841"/>
    <cellStyle name="Style 39 4 3 3" xfId="52775"/>
    <cellStyle name="Style 39 4 3 4" xfId="49840"/>
    <cellStyle name="Style 39 4 4" xfId="3142"/>
    <cellStyle name="Style 39 4 4 2" xfId="3143"/>
    <cellStyle name="Style 39 4 4 3" xfId="49842"/>
    <cellStyle name="Style 39 4 5" xfId="8870"/>
    <cellStyle name="Style 39 4 5 2" xfId="52776"/>
    <cellStyle name="Style 39 4 5 3" xfId="49843"/>
    <cellStyle name="Style 39 4 6" xfId="52765"/>
    <cellStyle name="Style 39 4 7" xfId="55038"/>
    <cellStyle name="Style 39 4 7 2" xfId="55822"/>
    <cellStyle name="Style 39 4 8" xfId="49830"/>
    <cellStyle name="Style 39 5" xfId="3144"/>
    <cellStyle name="Style 39 5 2" xfId="3145"/>
    <cellStyle name="Style 39 5 2 2" xfId="3146"/>
    <cellStyle name="Style 39 5 2 2 2" xfId="3147"/>
    <cellStyle name="Style 39 5 2 2 2 2" xfId="52780"/>
    <cellStyle name="Style 39 5 2 2 2 3" xfId="49847"/>
    <cellStyle name="Style 39 5 2 2 3" xfId="52779"/>
    <cellStyle name="Style 39 5 2 2 4" xfId="49846"/>
    <cellStyle name="Style 39 5 2 3" xfId="3148"/>
    <cellStyle name="Style 39 5 2 3 2" xfId="3149"/>
    <cellStyle name="Style 39 5 2 3 2 2" xfId="52782"/>
    <cellStyle name="Style 39 5 2 3 2 3" xfId="49849"/>
    <cellStyle name="Style 39 5 2 3 3" xfId="3150"/>
    <cellStyle name="Style 39 5 2 3 3 2" xfId="52783"/>
    <cellStyle name="Style 39 5 2 3 3 3" xfId="49850"/>
    <cellStyle name="Style 39 5 2 3 4" xfId="52781"/>
    <cellStyle name="Style 39 5 2 3 5" xfId="49848"/>
    <cellStyle name="Style 39 5 2 4" xfId="3151"/>
    <cellStyle name="Style 39 5 2 4 2" xfId="3152"/>
    <cellStyle name="Style 39 5 2 4 3" xfId="49851"/>
    <cellStyle name="Style 39 5 2 5" xfId="8871"/>
    <cellStyle name="Style 39 5 2 5 2" xfId="52784"/>
    <cellStyle name="Style 39 5 2 5 3" xfId="49852"/>
    <cellStyle name="Style 39 5 2 6" xfId="52778"/>
    <cellStyle name="Style 39 5 2 7" xfId="49845"/>
    <cellStyle name="Style 39 5 3" xfId="3153"/>
    <cellStyle name="Style 39 5 3 2" xfId="3154"/>
    <cellStyle name="Style 39 5 3 2 2" xfId="52786"/>
    <cellStyle name="Style 39 5 3 2 3" xfId="49854"/>
    <cellStyle name="Style 39 5 3 3" xfId="52785"/>
    <cellStyle name="Style 39 5 3 4" xfId="49853"/>
    <cellStyle name="Style 39 5 4" xfId="3155"/>
    <cellStyle name="Style 39 5 4 2" xfId="52787"/>
    <cellStyle name="Style 39 5 4 3" xfId="49855"/>
    <cellStyle name="Style 39 5 5" xfId="8872"/>
    <cellStyle name="Style 39 5 5 2" xfId="52788"/>
    <cellStyle name="Style 39 5 5 3" xfId="49856"/>
    <cellStyle name="Style 39 5 6" xfId="52777"/>
    <cellStyle name="Style 39 5 7" xfId="49844"/>
    <cellStyle name="Style 39 6" xfId="3156"/>
    <cellStyle name="Style 39 6 2" xfId="3157"/>
    <cellStyle name="Style 39 6 2 2" xfId="8873"/>
    <cellStyle name="Style 39 6 2 2 2" xfId="52791"/>
    <cellStyle name="Style 39 6 2 2 3" xfId="49859"/>
    <cellStyle name="Style 39 6 2 3" xfId="52790"/>
    <cellStyle name="Style 39 6 2 4" xfId="49858"/>
    <cellStyle name="Style 39 6 3" xfId="3158"/>
    <cellStyle name="Style 39 6 3 2" xfId="3159"/>
    <cellStyle name="Style 39 6 3 2 2" xfId="52793"/>
    <cellStyle name="Style 39 6 3 2 3" xfId="49861"/>
    <cellStyle name="Style 39 6 3 3" xfId="3160"/>
    <cellStyle name="Style 39 6 3 3 2" xfId="52794"/>
    <cellStyle name="Style 39 6 3 3 3" xfId="49862"/>
    <cellStyle name="Style 39 6 3 4" xfId="52792"/>
    <cellStyle name="Style 39 6 3 5" xfId="49860"/>
    <cellStyle name="Style 39 6 4" xfId="3161"/>
    <cellStyle name="Style 39 6 4 2" xfId="3162"/>
    <cellStyle name="Style 39 6 4 2 2" xfId="52796"/>
    <cellStyle name="Style 39 6 4 2 3" xfId="49864"/>
    <cellStyle name="Style 39 6 4 3" xfId="52795"/>
    <cellStyle name="Style 39 6 4 4" xfId="49863"/>
    <cellStyle name="Style 39 6 5" xfId="3163"/>
    <cellStyle name="Style 39 6 5 2" xfId="52797"/>
    <cellStyle name="Style 39 6 5 3" xfId="49865"/>
    <cellStyle name="Style 39 6 6" xfId="52789"/>
    <cellStyle name="Style 39 6 7" xfId="49857"/>
    <cellStyle name="Style 39 7" xfId="3164"/>
    <cellStyle name="Style 39 7 2" xfId="3165"/>
    <cellStyle name="Style 39 7 2 2" xfId="52798"/>
    <cellStyle name="Style 39 7 2 3" xfId="49867"/>
    <cellStyle name="Style 39 7 3" xfId="3166"/>
    <cellStyle name="Style 39 7 3 2" xfId="52799"/>
    <cellStyle name="Style 39 7 3 3" xfId="49868"/>
    <cellStyle name="Style 39 7 4" xfId="3167"/>
    <cellStyle name="Style 39 7 5" xfId="49866"/>
    <cellStyle name="Style 39 8" xfId="3168"/>
    <cellStyle name="Style 39 8 2" xfId="3169"/>
    <cellStyle name="Style 39 8 3" xfId="3170"/>
    <cellStyle name="Style 39 8 4" xfId="49869"/>
    <cellStyle name="Style 39 9" xfId="3171"/>
    <cellStyle name="Style 39 9 2" xfId="52800"/>
    <cellStyle name="Style 39 9 3" xfId="49870"/>
    <cellStyle name="Style 39_ADDON" xfId="3172"/>
    <cellStyle name="Style 40" xfId="198"/>
    <cellStyle name="Style 40 2" xfId="3173"/>
    <cellStyle name="Style 40 2 2" xfId="3174"/>
    <cellStyle name="Style 40 2 2 2" xfId="3175"/>
    <cellStyle name="Style 40 2 2 2 2" xfId="3176"/>
    <cellStyle name="Style 40 2 2 3" xfId="3177"/>
    <cellStyle name="Style 40 2 3" xfId="3178"/>
    <cellStyle name="Style 40 2 3 2" xfId="3179"/>
    <cellStyle name="Style 40 2 4" xfId="3180"/>
    <cellStyle name="Style 40 2 5" xfId="3181"/>
    <cellStyle name="Style 40 3" xfId="3182"/>
    <cellStyle name="Style 40 3 2" xfId="3183"/>
    <cellStyle name="Style 40 3 2 2" xfId="3184"/>
    <cellStyle name="Style 40 3 2 2 2" xfId="3185"/>
    <cellStyle name="Style 40 3 2 3" xfId="3186"/>
    <cellStyle name="Style 40 3 3" xfId="3187"/>
    <cellStyle name="Style 40 3 3 2" xfId="3188"/>
    <cellStyle name="Style 40 3 3 2 2" xfId="3189"/>
    <cellStyle name="Style 40 3 3 3" xfId="3190"/>
    <cellStyle name="Style 40 3 4" xfId="3191"/>
    <cellStyle name="Style 40 3 4 2" xfId="8874"/>
    <cellStyle name="Style 40 3 5" xfId="8875"/>
    <cellStyle name="Style 40 3 6" xfId="55037"/>
    <cellStyle name="Style 40 3 6 2" xfId="55821"/>
    <cellStyle name="Style 40 4" xfId="3192"/>
    <cellStyle name="Style 40 4 2" xfId="3193"/>
    <cellStyle name="Style 40 4 2 2" xfId="3194"/>
    <cellStyle name="Style 40 4 3" xfId="3195"/>
    <cellStyle name="Style 40 5" xfId="3196"/>
    <cellStyle name="Style 40 6" xfId="3197"/>
    <cellStyle name="Style 40 7" xfId="3198"/>
    <cellStyle name="Style 40_ADDON" xfId="3199"/>
    <cellStyle name="Style 41" xfId="199"/>
    <cellStyle name="Style 41 2" xfId="3200"/>
    <cellStyle name="Style 41 2 2" xfId="3201"/>
    <cellStyle name="Style 41 2 2 2" xfId="3202"/>
    <cellStyle name="Style 41 2 2 2 2" xfId="3203"/>
    <cellStyle name="Style 41 2 2 3" xfId="3204"/>
    <cellStyle name="Style 41 2 3" xfId="3205"/>
    <cellStyle name="Style 41 2 3 2" xfId="3206"/>
    <cellStyle name="Style 41 2 4" xfId="3207"/>
    <cellStyle name="Style 41 2 5" xfId="3208"/>
    <cellStyle name="Style 41 2 6" xfId="3209"/>
    <cellStyle name="Style 41 3" xfId="3210"/>
    <cellStyle name="Style 41 3 2" xfId="3211"/>
    <cellStyle name="Style 41 3 2 2" xfId="3212"/>
    <cellStyle name="Style 41 3 2 2 2" xfId="3213"/>
    <cellStyle name="Style 41 3 2 3" xfId="3214"/>
    <cellStyle name="Style 41 3 3" xfId="3215"/>
    <cellStyle name="Style 41 3 3 2" xfId="3216"/>
    <cellStyle name="Style 41 3 3 2 2" xfId="3217"/>
    <cellStyle name="Style 41 3 3 3" xfId="3218"/>
    <cellStyle name="Style 41 3 4" xfId="3219"/>
    <cellStyle name="Style 41 3 4 2" xfId="8876"/>
    <cellStyle name="Style 41 3 5" xfId="3220"/>
    <cellStyle name="Style 41 3 6" xfId="55036"/>
    <cellStyle name="Style 41 3 6 2" xfId="55820"/>
    <cellStyle name="Style 41 4" xfId="3221"/>
    <cellStyle name="Style 41 4 2" xfId="3222"/>
    <cellStyle name="Style 41 4 2 2" xfId="3223"/>
    <cellStyle name="Style 41 4 3" xfId="3224"/>
    <cellStyle name="Style 41 5" xfId="3225"/>
    <cellStyle name="Style 41 6" xfId="3226"/>
    <cellStyle name="Style 41 7" xfId="3227"/>
    <cellStyle name="Style 41_ADDON" xfId="3228"/>
    <cellStyle name="Style 46" xfId="200"/>
    <cellStyle name="Style 46 10" xfId="3230"/>
    <cellStyle name="Style 46 10 2" xfId="52801"/>
    <cellStyle name="Style 46 10 3" xfId="49871"/>
    <cellStyle name="Style 46 11" xfId="3231"/>
    <cellStyle name="Style 46 11 2" xfId="52802"/>
    <cellStyle name="Style 46 11 3" xfId="49872"/>
    <cellStyle name="Style 46 12" xfId="3232"/>
    <cellStyle name="Style 46 12 2" xfId="52803"/>
    <cellStyle name="Style 46 12 3" xfId="49873"/>
    <cellStyle name="Style 46 13" xfId="3229"/>
    <cellStyle name="Style 46 13 2" xfId="51541"/>
    <cellStyle name="Style 46 14" xfId="48404"/>
    <cellStyle name="Style 46 2" xfId="201"/>
    <cellStyle name="Style 46 2 2" xfId="3233"/>
    <cellStyle name="Style 46 2 2 2" xfId="3234"/>
    <cellStyle name="Style 46 2 2 2 2" xfId="3235"/>
    <cellStyle name="Style 46 2 2 3" xfId="49875"/>
    <cellStyle name="Style 46 2 3" xfId="3236"/>
    <cellStyle name="Style 46 2 3 2" xfId="3237"/>
    <cellStyle name="Style 46 2 4" xfId="49874"/>
    <cellStyle name="Style 46 3" xfId="3238"/>
    <cellStyle name="Style 46 3 2" xfId="3239"/>
    <cellStyle name="Style 46 3 2 2" xfId="3240"/>
    <cellStyle name="Style 46 3 2 2 2" xfId="3241"/>
    <cellStyle name="Style 46 3 2 2 3" xfId="49878"/>
    <cellStyle name="Style 46 3 2 3" xfId="8877"/>
    <cellStyle name="Style 46 3 2 3 2" xfId="52806"/>
    <cellStyle name="Style 46 3 2 3 3" xfId="49879"/>
    <cellStyle name="Style 46 3 2 4" xfId="52805"/>
    <cellStyle name="Style 46 3 2 5" xfId="49877"/>
    <cellStyle name="Style 46 3 3" xfId="3242"/>
    <cellStyle name="Style 46 3 3 2" xfId="3243"/>
    <cellStyle name="Style 46 3 3 2 2" xfId="3244"/>
    <cellStyle name="Style 46 3 3 2 2 2" xfId="52809"/>
    <cellStyle name="Style 46 3 3 2 2 3" xfId="49882"/>
    <cellStyle name="Style 46 3 3 2 3" xfId="52808"/>
    <cellStyle name="Style 46 3 3 2 4" xfId="49881"/>
    <cellStyle name="Style 46 3 3 3" xfId="3245"/>
    <cellStyle name="Style 46 3 3 3 2" xfId="3246"/>
    <cellStyle name="Style 46 3 3 3 2 2" xfId="52811"/>
    <cellStyle name="Style 46 3 3 3 2 3" xfId="49884"/>
    <cellStyle name="Style 46 3 3 3 3" xfId="3247"/>
    <cellStyle name="Style 46 3 3 3 3 2" xfId="52812"/>
    <cellStyle name="Style 46 3 3 3 3 3" xfId="49885"/>
    <cellStyle name="Style 46 3 3 3 4" xfId="52810"/>
    <cellStyle name="Style 46 3 3 3 5" xfId="49883"/>
    <cellStyle name="Style 46 3 3 4" xfId="3248"/>
    <cellStyle name="Style 46 3 3 4 2" xfId="3249"/>
    <cellStyle name="Style 46 3 3 4 2 2" xfId="52814"/>
    <cellStyle name="Style 46 3 3 4 2 3" xfId="49887"/>
    <cellStyle name="Style 46 3 3 4 3" xfId="52813"/>
    <cellStyle name="Style 46 3 3 4 4" xfId="49886"/>
    <cellStyle name="Style 46 3 3 5" xfId="8878"/>
    <cellStyle name="Style 46 3 3 5 2" xfId="52815"/>
    <cellStyle name="Style 46 3 3 5 3" xfId="49888"/>
    <cellStyle name="Style 46 3 3 6" xfId="52807"/>
    <cellStyle name="Style 46 3 3 7" xfId="49880"/>
    <cellStyle name="Style 46 3 4" xfId="3250"/>
    <cellStyle name="Style 46 3 4 2" xfId="3251"/>
    <cellStyle name="Style 46 3 4 3" xfId="3252"/>
    <cellStyle name="Style 46 3 4 4" xfId="49889"/>
    <cellStyle name="Style 46 3 5" xfId="8879"/>
    <cellStyle name="Style 46 3 5 2" xfId="52816"/>
    <cellStyle name="Style 46 3 5 3" xfId="49890"/>
    <cellStyle name="Style 46 3 6" xfId="52804"/>
    <cellStyle name="Style 46 3 7" xfId="55035"/>
    <cellStyle name="Style 46 3 7 2" xfId="55819"/>
    <cellStyle name="Style 46 3 8" xfId="49876"/>
    <cellStyle name="Style 46 4" xfId="3253"/>
    <cellStyle name="Style 46 4 2" xfId="3254"/>
    <cellStyle name="Style 46 4 2 2" xfId="3255"/>
    <cellStyle name="Style 46 4 2 2 2" xfId="3256"/>
    <cellStyle name="Style 46 4 2 2 2 2" xfId="52820"/>
    <cellStyle name="Style 46 4 2 2 2 3" xfId="49894"/>
    <cellStyle name="Style 46 4 2 2 3" xfId="52819"/>
    <cellStyle name="Style 46 4 2 2 4" xfId="49893"/>
    <cellStyle name="Style 46 4 2 3" xfId="3257"/>
    <cellStyle name="Style 46 4 2 3 2" xfId="3258"/>
    <cellStyle name="Style 46 4 2 3 2 2" xfId="52822"/>
    <cellStyle name="Style 46 4 2 3 2 3" xfId="49896"/>
    <cellStyle name="Style 46 4 2 3 3" xfId="3259"/>
    <cellStyle name="Style 46 4 2 3 3 2" xfId="52823"/>
    <cellStyle name="Style 46 4 2 3 3 3" xfId="49897"/>
    <cellStyle name="Style 46 4 2 3 4" xfId="52821"/>
    <cellStyle name="Style 46 4 2 3 5" xfId="49895"/>
    <cellStyle name="Style 46 4 2 4" xfId="3260"/>
    <cellStyle name="Style 46 4 2 4 2" xfId="3261"/>
    <cellStyle name="Style 46 4 2 4 2 2" xfId="52825"/>
    <cellStyle name="Style 46 4 2 4 2 3" xfId="49899"/>
    <cellStyle name="Style 46 4 2 4 3" xfId="52824"/>
    <cellStyle name="Style 46 4 2 4 4" xfId="49898"/>
    <cellStyle name="Style 46 4 2 5" xfId="8880"/>
    <cellStyle name="Style 46 4 2 5 2" xfId="52826"/>
    <cellStyle name="Style 46 4 2 5 3" xfId="49900"/>
    <cellStyle name="Style 46 4 2 6" xfId="52818"/>
    <cellStyle name="Style 46 4 2 7" xfId="49892"/>
    <cellStyle name="Style 46 4 3" xfId="3262"/>
    <cellStyle name="Style 46 4 3 2" xfId="3263"/>
    <cellStyle name="Style 46 4 3 2 2" xfId="3264"/>
    <cellStyle name="Style 46 4 3 2 3" xfId="49902"/>
    <cellStyle name="Style 46 4 3 3" xfId="52827"/>
    <cellStyle name="Style 46 4 3 4" xfId="49901"/>
    <cellStyle name="Style 46 4 4" xfId="3265"/>
    <cellStyle name="Style 46 4 4 2" xfId="3266"/>
    <cellStyle name="Style 46 4 4 3" xfId="49903"/>
    <cellStyle name="Style 46 4 5" xfId="8881"/>
    <cellStyle name="Style 46 4 5 2" xfId="52828"/>
    <cellStyle name="Style 46 4 5 3" xfId="49904"/>
    <cellStyle name="Style 46 4 6" xfId="52817"/>
    <cellStyle name="Style 46 4 7" xfId="55034"/>
    <cellStyle name="Style 46 4 7 2" xfId="55818"/>
    <cellStyle name="Style 46 4 8" xfId="49891"/>
    <cellStyle name="Style 46 5" xfId="3267"/>
    <cellStyle name="Style 46 5 2" xfId="3268"/>
    <cellStyle name="Style 46 5 2 2" xfId="3269"/>
    <cellStyle name="Style 46 5 2 2 2" xfId="3270"/>
    <cellStyle name="Style 46 5 2 2 2 2" xfId="52832"/>
    <cellStyle name="Style 46 5 2 2 2 3" xfId="49908"/>
    <cellStyle name="Style 46 5 2 2 3" xfId="52831"/>
    <cellStyle name="Style 46 5 2 2 4" xfId="49907"/>
    <cellStyle name="Style 46 5 2 3" xfId="3271"/>
    <cellStyle name="Style 46 5 2 3 2" xfId="3272"/>
    <cellStyle name="Style 46 5 2 3 2 2" xfId="52834"/>
    <cellStyle name="Style 46 5 2 3 2 3" xfId="49910"/>
    <cellStyle name="Style 46 5 2 3 3" xfId="3273"/>
    <cellStyle name="Style 46 5 2 3 3 2" xfId="52835"/>
    <cellStyle name="Style 46 5 2 3 3 3" xfId="49911"/>
    <cellStyle name="Style 46 5 2 3 4" xfId="52833"/>
    <cellStyle name="Style 46 5 2 3 5" xfId="49909"/>
    <cellStyle name="Style 46 5 2 4" xfId="3274"/>
    <cellStyle name="Style 46 5 2 4 2" xfId="3275"/>
    <cellStyle name="Style 46 5 2 4 3" xfId="49912"/>
    <cellStyle name="Style 46 5 2 5" xfId="8882"/>
    <cellStyle name="Style 46 5 2 5 2" xfId="52836"/>
    <cellStyle name="Style 46 5 2 5 3" xfId="49913"/>
    <cellStyle name="Style 46 5 2 6" xfId="52830"/>
    <cellStyle name="Style 46 5 2 7" xfId="49906"/>
    <cellStyle name="Style 46 5 3" xfId="3276"/>
    <cellStyle name="Style 46 5 3 2" xfId="3277"/>
    <cellStyle name="Style 46 5 3 2 2" xfId="52838"/>
    <cellStyle name="Style 46 5 3 2 3" xfId="49915"/>
    <cellStyle name="Style 46 5 3 3" xfId="52837"/>
    <cellStyle name="Style 46 5 3 4" xfId="49914"/>
    <cellStyle name="Style 46 5 4" xfId="3278"/>
    <cellStyle name="Style 46 5 4 2" xfId="52839"/>
    <cellStyle name="Style 46 5 4 3" xfId="49916"/>
    <cellStyle name="Style 46 5 5" xfId="8883"/>
    <cellStyle name="Style 46 5 5 2" xfId="52840"/>
    <cellStyle name="Style 46 5 5 3" xfId="49917"/>
    <cellStyle name="Style 46 5 6" xfId="52829"/>
    <cellStyle name="Style 46 5 7" xfId="49905"/>
    <cellStyle name="Style 46 6" xfId="3279"/>
    <cellStyle name="Style 46 6 2" xfId="3280"/>
    <cellStyle name="Style 46 6 2 2" xfId="8884"/>
    <cellStyle name="Style 46 6 2 2 2" xfId="52843"/>
    <cellStyle name="Style 46 6 2 2 3" xfId="49920"/>
    <cellStyle name="Style 46 6 2 3" xfId="52842"/>
    <cellStyle name="Style 46 6 2 4" xfId="49919"/>
    <cellStyle name="Style 46 6 3" xfId="3281"/>
    <cellStyle name="Style 46 6 3 2" xfId="3282"/>
    <cellStyle name="Style 46 6 3 2 2" xfId="52845"/>
    <cellStyle name="Style 46 6 3 2 3" xfId="49922"/>
    <cellStyle name="Style 46 6 3 3" xfId="3283"/>
    <cellStyle name="Style 46 6 3 3 2" xfId="52846"/>
    <cellStyle name="Style 46 6 3 3 3" xfId="49923"/>
    <cellStyle name="Style 46 6 3 4" xfId="52844"/>
    <cellStyle name="Style 46 6 3 5" xfId="49921"/>
    <cellStyle name="Style 46 6 4" xfId="3284"/>
    <cellStyle name="Style 46 6 4 2" xfId="3285"/>
    <cellStyle name="Style 46 6 4 2 2" xfId="52848"/>
    <cellStyle name="Style 46 6 4 2 3" xfId="49925"/>
    <cellStyle name="Style 46 6 4 3" xfId="52847"/>
    <cellStyle name="Style 46 6 4 4" xfId="49924"/>
    <cellStyle name="Style 46 6 5" xfId="3286"/>
    <cellStyle name="Style 46 6 5 2" xfId="52849"/>
    <cellStyle name="Style 46 6 5 3" xfId="49926"/>
    <cellStyle name="Style 46 6 6" xfId="52841"/>
    <cellStyle name="Style 46 6 7" xfId="49918"/>
    <cellStyle name="Style 46 7" xfId="3287"/>
    <cellStyle name="Style 46 7 2" xfId="3288"/>
    <cellStyle name="Style 46 7 2 2" xfId="52850"/>
    <cellStyle name="Style 46 7 2 3" xfId="49928"/>
    <cellStyle name="Style 46 7 3" xfId="3289"/>
    <cellStyle name="Style 46 7 3 2" xfId="52851"/>
    <cellStyle name="Style 46 7 3 3" xfId="49929"/>
    <cellStyle name="Style 46 7 4" xfId="3290"/>
    <cellStyle name="Style 46 7 5" xfId="49927"/>
    <cellStyle name="Style 46 8" xfId="3291"/>
    <cellStyle name="Style 46 8 2" xfId="3292"/>
    <cellStyle name="Style 46 8 3" xfId="3293"/>
    <cellStyle name="Style 46 8 4" xfId="49930"/>
    <cellStyle name="Style 46 9" xfId="3294"/>
    <cellStyle name="Style 46 9 2" xfId="52852"/>
    <cellStyle name="Style 46 9 3" xfId="49931"/>
    <cellStyle name="Style 46_ADDON" xfId="3295"/>
    <cellStyle name="Style 47" xfId="202"/>
    <cellStyle name="Style 47 2" xfId="3296"/>
    <cellStyle name="Style 47 2 2" xfId="3297"/>
    <cellStyle name="Style 47 2 2 2" xfId="3298"/>
    <cellStyle name="Style 47 2 2 2 2" xfId="3299"/>
    <cellStyle name="Style 47 2 3" xfId="3300"/>
    <cellStyle name="Style 47 2 3 2" xfId="3301"/>
    <cellStyle name="Style 47 3" xfId="3302"/>
    <cellStyle name="Style 47 3 2" xfId="3303"/>
    <cellStyle name="Style 47 3 3" xfId="3304"/>
    <cellStyle name="Style 47 3 3 2" xfId="3305"/>
    <cellStyle name="Style 47 3 3 3" xfId="3306"/>
    <cellStyle name="Style 47 3 4" xfId="3307"/>
    <cellStyle name="Style 47 3 4 2" xfId="3308"/>
    <cellStyle name="Style 47 3 5" xfId="55033"/>
    <cellStyle name="Style 47 3 5 2" xfId="55817"/>
    <cellStyle name="Style 47 4" xfId="3309"/>
    <cellStyle name="Style 47 4 2" xfId="3310"/>
    <cellStyle name="Style 47 4 3" xfId="3311"/>
    <cellStyle name="Style 47 5" xfId="3312"/>
    <cellStyle name="Style 47 5 2" xfId="3313"/>
    <cellStyle name="Style 47 6" xfId="3314"/>
    <cellStyle name="Style 47 7" xfId="3315"/>
    <cellStyle name="Style 47_ADDON" xfId="3316"/>
    <cellStyle name="Style 48" xfId="203"/>
    <cellStyle name="Style 48 2" xfId="3317"/>
    <cellStyle name="Style 48 2 2" xfId="3318"/>
    <cellStyle name="Style 48 2 2 2" xfId="3319"/>
    <cellStyle name="Style 48 2 2 2 2" xfId="3320"/>
    <cellStyle name="Style 48 2 2 3" xfId="3321"/>
    <cellStyle name="Style 48 2 3" xfId="3322"/>
    <cellStyle name="Style 48 2 3 2" xfId="3323"/>
    <cellStyle name="Style 48 2 4" xfId="3324"/>
    <cellStyle name="Style 48 2 5" xfId="3325"/>
    <cellStyle name="Style 48 2 6" xfId="3326"/>
    <cellStyle name="Style 48 3" xfId="3327"/>
    <cellStyle name="Style 48 3 2" xfId="3328"/>
    <cellStyle name="Style 48 3 2 2" xfId="3329"/>
    <cellStyle name="Style 48 3 2 2 2" xfId="3330"/>
    <cellStyle name="Style 48 3 2 3" xfId="3331"/>
    <cellStyle name="Style 48 3 3" xfId="3332"/>
    <cellStyle name="Style 48 3 3 2" xfId="3333"/>
    <cellStyle name="Style 48 3 3 2 2" xfId="3334"/>
    <cellStyle name="Style 48 3 3 3" xfId="3335"/>
    <cellStyle name="Style 48 3 4" xfId="3336"/>
    <cellStyle name="Style 48 3 4 2" xfId="8885"/>
    <cellStyle name="Style 48 3 5" xfId="3337"/>
    <cellStyle name="Style 48 3 6" xfId="55032"/>
    <cellStyle name="Style 48 3 6 2" xfId="55816"/>
    <cellStyle name="Style 48 4" xfId="3338"/>
    <cellStyle name="Style 48 4 2" xfId="3339"/>
    <cellStyle name="Style 48 4 2 2" xfId="3340"/>
    <cellStyle name="Style 48 4 3" xfId="3341"/>
    <cellStyle name="Style 48 5" xfId="3342"/>
    <cellStyle name="Style 48 6" xfId="3343"/>
    <cellStyle name="Style 48 7" xfId="3344"/>
    <cellStyle name="Style 48_ADDON" xfId="3345"/>
    <cellStyle name="Style 49" xfId="204"/>
    <cellStyle name="Style 49 2" xfId="3346"/>
    <cellStyle name="Style 49 2 2" xfId="3347"/>
    <cellStyle name="Style 49 2 2 2" xfId="3348"/>
    <cellStyle name="Style 49 2 2 2 2" xfId="3349"/>
    <cellStyle name="Style 49 2 3" xfId="3350"/>
    <cellStyle name="Style 49 2 3 2" xfId="3351"/>
    <cellStyle name="Style 49 3" xfId="3352"/>
    <cellStyle name="Style 49 3 2" xfId="3353"/>
    <cellStyle name="Style 49 3 3" xfId="3354"/>
    <cellStyle name="Style 49 3 3 2" xfId="3355"/>
    <cellStyle name="Style 49 3 3 3" xfId="3356"/>
    <cellStyle name="Style 49 3 4" xfId="3357"/>
    <cellStyle name="Style 49 3 4 2" xfId="3358"/>
    <cellStyle name="Style 49 3 5" xfId="55031"/>
    <cellStyle name="Style 49 3 5 2" xfId="55815"/>
    <cellStyle name="Style 49 4" xfId="3359"/>
    <cellStyle name="Style 49 4 2" xfId="3360"/>
    <cellStyle name="Style 49 4 3" xfId="3361"/>
    <cellStyle name="Style 49 5" xfId="3362"/>
    <cellStyle name="Style 49 5 2" xfId="3363"/>
    <cellStyle name="Style 49 6" xfId="3364"/>
    <cellStyle name="Style 49 7" xfId="3365"/>
    <cellStyle name="Style 49_ADDON" xfId="3366"/>
    <cellStyle name="Style 50" xfId="205"/>
    <cellStyle name="Style 50 10" xfId="3368"/>
    <cellStyle name="Style 50 10 2" xfId="52853"/>
    <cellStyle name="Style 50 10 3" xfId="49932"/>
    <cellStyle name="Style 50 11" xfId="3369"/>
    <cellStyle name="Style 50 11 2" xfId="52854"/>
    <cellStyle name="Style 50 11 3" xfId="49933"/>
    <cellStyle name="Style 50 12" xfId="3370"/>
    <cellStyle name="Style 50 12 2" xfId="52855"/>
    <cellStyle name="Style 50 12 3" xfId="49934"/>
    <cellStyle name="Style 50 13" xfId="3367"/>
    <cellStyle name="Style 50 13 2" xfId="51542"/>
    <cellStyle name="Style 50 14" xfId="48405"/>
    <cellStyle name="Style 50 2" xfId="206"/>
    <cellStyle name="Style 50 2 2" xfId="3371"/>
    <cellStyle name="Style 50 2 2 2" xfId="3372"/>
    <cellStyle name="Style 50 2 2 2 2" xfId="3373"/>
    <cellStyle name="Style 50 2 2 3" xfId="49936"/>
    <cellStyle name="Style 50 2 3" xfId="3374"/>
    <cellStyle name="Style 50 2 3 2" xfId="3375"/>
    <cellStyle name="Style 50 2 4" xfId="49935"/>
    <cellStyle name="Style 50 3" xfId="3376"/>
    <cellStyle name="Style 50 3 2" xfId="3377"/>
    <cellStyle name="Style 50 3 2 2" xfId="3378"/>
    <cellStyle name="Style 50 3 2 2 2" xfId="3379"/>
    <cellStyle name="Style 50 3 2 2 3" xfId="49939"/>
    <cellStyle name="Style 50 3 2 3" xfId="8886"/>
    <cellStyle name="Style 50 3 2 3 2" xfId="52858"/>
    <cellStyle name="Style 50 3 2 3 3" xfId="49940"/>
    <cellStyle name="Style 50 3 2 4" xfId="52857"/>
    <cellStyle name="Style 50 3 2 5" xfId="49938"/>
    <cellStyle name="Style 50 3 3" xfId="3380"/>
    <cellStyle name="Style 50 3 3 2" xfId="3381"/>
    <cellStyle name="Style 50 3 3 2 2" xfId="3382"/>
    <cellStyle name="Style 50 3 3 2 2 2" xfId="52861"/>
    <cellStyle name="Style 50 3 3 2 2 3" xfId="49943"/>
    <cellStyle name="Style 50 3 3 2 3" xfId="52860"/>
    <cellStyle name="Style 50 3 3 2 4" xfId="49942"/>
    <cellStyle name="Style 50 3 3 3" xfId="3383"/>
    <cellStyle name="Style 50 3 3 3 2" xfId="3384"/>
    <cellStyle name="Style 50 3 3 3 2 2" xfId="52863"/>
    <cellStyle name="Style 50 3 3 3 2 3" xfId="49945"/>
    <cellStyle name="Style 50 3 3 3 3" xfId="3385"/>
    <cellStyle name="Style 50 3 3 3 3 2" xfId="52864"/>
    <cellStyle name="Style 50 3 3 3 3 3" xfId="49946"/>
    <cellStyle name="Style 50 3 3 3 4" xfId="52862"/>
    <cellStyle name="Style 50 3 3 3 5" xfId="49944"/>
    <cellStyle name="Style 50 3 3 4" xfId="3386"/>
    <cellStyle name="Style 50 3 3 4 2" xfId="3387"/>
    <cellStyle name="Style 50 3 3 4 2 2" xfId="52866"/>
    <cellStyle name="Style 50 3 3 4 2 3" xfId="49948"/>
    <cellStyle name="Style 50 3 3 4 3" xfId="52865"/>
    <cellStyle name="Style 50 3 3 4 4" xfId="49947"/>
    <cellStyle name="Style 50 3 3 5" xfId="8887"/>
    <cellStyle name="Style 50 3 3 5 2" xfId="52867"/>
    <cellStyle name="Style 50 3 3 5 3" xfId="49949"/>
    <cellStyle name="Style 50 3 3 6" xfId="52859"/>
    <cellStyle name="Style 50 3 3 7" xfId="49941"/>
    <cellStyle name="Style 50 3 4" xfId="3388"/>
    <cellStyle name="Style 50 3 4 2" xfId="3389"/>
    <cellStyle name="Style 50 3 4 3" xfId="3390"/>
    <cellStyle name="Style 50 3 4 4" xfId="49950"/>
    <cellStyle name="Style 50 3 5" xfId="8888"/>
    <cellStyle name="Style 50 3 5 2" xfId="52868"/>
    <cellStyle name="Style 50 3 5 3" xfId="49951"/>
    <cellStyle name="Style 50 3 6" xfId="52856"/>
    <cellStyle name="Style 50 3 7" xfId="55030"/>
    <cellStyle name="Style 50 3 7 2" xfId="55814"/>
    <cellStyle name="Style 50 3 8" xfId="49937"/>
    <cellStyle name="Style 50 4" xfId="3391"/>
    <cellStyle name="Style 50 4 2" xfId="3392"/>
    <cellStyle name="Style 50 4 2 2" xfId="3393"/>
    <cellStyle name="Style 50 4 2 2 2" xfId="3394"/>
    <cellStyle name="Style 50 4 2 2 2 2" xfId="52872"/>
    <cellStyle name="Style 50 4 2 2 2 3" xfId="49955"/>
    <cellStyle name="Style 50 4 2 2 3" xfId="52871"/>
    <cellStyle name="Style 50 4 2 2 4" xfId="49954"/>
    <cellStyle name="Style 50 4 2 3" xfId="3395"/>
    <cellStyle name="Style 50 4 2 3 2" xfId="3396"/>
    <cellStyle name="Style 50 4 2 3 2 2" xfId="52874"/>
    <cellStyle name="Style 50 4 2 3 2 3" xfId="49957"/>
    <cellStyle name="Style 50 4 2 3 3" xfId="3397"/>
    <cellStyle name="Style 50 4 2 3 3 2" xfId="52875"/>
    <cellStyle name="Style 50 4 2 3 3 3" xfId="49958"/>
    <cellStyle name="Style 50 4 2 3 4" xfId="52873"/>
    <cellStyle name="Style 50 4 2 3 5" xfId="49956"/>
    <cellStyle name="Style 50 4 2 4" xfId="3398"/>
    <cellStyle name="Style 50 4 2 4 2" xfId="3399"/>
    <cellStyle name="Style 50 4 2 4 2 2" xfId="52877"/>
    <cellStyle name="Style 50 4 2 4 2 3" xfId="49960"/>
    <cellStyle name="Style 50 4 2 4 3" xfId="52876"/>
    <cellStyle name="Style 50 4 2 4 4" xfId="49959"/>
    <cellStyle name="Style 50 4 2 5" xfId="8889"/>
    <cellStyle name="Style 50 4 2 5 2" xfId="52878"/>
    <cellStyle name="Style 50 4 2 5 3" xfId="49961"/>
    <cellStyle name="Style 50 4 2 6" xfId="52870"/>
    <cellStyle name="Style 50 4 2 7" xfId="49953"/>
    <cellStyle name="Style 50 4 3" xfId="3400"/>
    <cellStyle name="Style 50 4 3 2" xfId="3401"/>
    <cellStyle name="Style 50 4 3 2 2" xfId="3402"/>
    <cellStyle name="Style 50 4 3 2 3" xfId="49963"/>
    <cellStyle name="Style 50 4 3 3" xfId="52879"/>
    <cellStyle name="Style 50 4 3 4" xfId="49962"/>
    <cellStyle name="Style 50 4 4" xfId="3403"/>
    <cellStyle name="Style 50 4 4 2" xfId="3404"/>
    <cellStyle name="Style 50 4 4 3" xfId="49964"/>
    <cellStyle name="Style 50 4 5" xfId="8890"/>
    <cellStyle name="Style 50 4 5 2" xfId="52880"/>
    <cellStyle name="Style 50 4 5 3" xfId="49965"/>
    <cellStyle name="Style 50 4 6" xfId="52869"/>
    <cellStyle name="Style 50 4 7" xfId="55029"/>
    <cellStyle name="Style 50 4 7 2" xfId="55813"/>
    <cellStyle name="Style 50 4 8" xfId="49952"/>
    <cellStyle name="Style 50 5" xfId="3405"/>
    <cellStyle name="Style 50 5 2" xfId="3406"/>
    <cellStyle name="Style 50 5 2 2" xfId="3407"/>
    <cellStyle name="Style 50 5 2 2 2" xfId="3408"/>
    <cellStyle name="Style 50 5 2 2 2 2" xfId="52884"/>
    <cellStyle name="Style 50 5 2 2 2 3" xfId="49969"/>
    <cellStyle name="Style 50 5 2 2 3" xfId="52883"/>
    <cellStyle name="Style 50 5 2 2 4" xfId="49968"/>
    <cellStyle name="Style 50 5 2 3" xfId="3409"/>
    <cellStyle name="Style 50 5 2 3 2" xfId="3410"/>
    <cellStyle name="Style 50 5 2 3 2 2" xfId="52886"/>
    <cellStyle name="Style 50 5 2 3 2 3" xfId="49971"/>
    <cellStyle name="Style 50 5 2 3 3" xfId="3411"/>
    <cellStyle name="Style 50 5 2 3 3 2" xfId="52887"/>
    <cellStyle name="Style 50 5 2 3 3 3" xfId="49972"/>
    <cellStyle name="Style 50 5 2 3 4" xfId="52885"/>
    <cellStyle name="Style 50 5 2 3 5" xfId="49970"/>
    <cellStyle name="Style 50 5 2 4" xfId="3412"/>
    <cellStyle name="Style 50 5 2 4 2" xfId="3413"/>
    <cellStyle name="Style 50 5 2 4 3" xfId="49973"/>
    <cellStyle name="Style 50 5 2 5" xfId="8891"/>
    <cellStyle name="Style 50 5 2 5 2" xfId="52888"/>
    <cellStyle name="Style 50 5 2 5 3" xfId="49974"/>
    <cellStyle name="Style 50 5 2 6" xfId="52882"/>
    <cellStyle name="Style 50 5 2 7" xfId="49967"/>
    <cellStyle name="Style 50 5 3" xfId="3414"/>
    <cellStyle name="Style 50 5 3 2" xfId="3415"/>
    <cellStyle name="Style 50 5 3 2 2" xfId="52890"/>
    <cellStyle name="Style 50 5 3 2 3" xfId="49976"/>
    <cellStyle name="Style 50 5 3 3" xfId="52889"/>
    <cellStyle name="Style 50 5 3 4" xfId="49975"/>
    <cellStyle name="Style 50 5 4" xfId="3416"/>
    <cellStyle name="Style 50 5 4 2" xfId="52891"/>
    <cellStyle name="Style 50 5 4 3" xfId="49977"/>
    <cellStyle name="Style 50 5 5" xfId="8892"/>
    <cellStyle name="Style 50 5 5 2" xfId="52892"/>
    <cellStyle name="Style 50 5 5 3" xfId="49978"/>
    <cellStyle name="Style 50 5 6" xfId="52881"/>
    <cellStyle name="Style 50 5 7" xfId="49966"/>
    <cellStyle name="Style 50 6" xfId="3417"/>
    <cellStyle name="Style 50 6 2" xfId="3418"/>
    <cellStyle name="Style 50 6 2 2" xfId="8893"/>
    <cellStyle name="Style 50 6 2 2 2" xfId="52895"/>
    <cellStyle name="Style 50 6 2 2 3" xfId="49981"/>
    <cellStyle name="Style 50 6 2 3" xfId="52894"/>
    <cellStyle name="Style 50 6 2 4" xfId="49980"/>
    <cellStyle name="Style 50 6 3" xfId="3419"/>
    <cellStyle name="Style 50 6 3 2" xfId="3420"/>
    <cellStyle name="Style 50 6 3 2 2" xfId="52897"/>
    <cellStyle name="Style 50 6 3 2 3" xfId="49983"/>
    <cellStyle name="Style 50 6 3 3" xfId="3421"/>
    <cellStyle name="Style 50 6 3 3 2" xfId="52898"/>
    <cellStyle name="Style 50 6 3 3 3" xfId="49984"/>
    <cellStyle name="Style 50 6 3 4" xfId="52896"/>
    <cellStyle name="Style 50 6 3 5" xfId="49982"/>
    <cellStyle name="Style 50 6 4" xfId="3422"/>
    <cellStyle name="Style 50 6 4 2" xfId="3423"/>
    <cellStyle name="Style 50 6 4 2 2" xfId="52900"/>
    <cellStyle name="Style 50 6 4 2 3" xfId="49986"/>
    <cellStyle name="Style 50 6 4 3" xfId="52899"/>
    <cellStyle name="Style 50 6 4 4" xfId="49985"/>
    <cellStyle name="Style 50 6 5" xfId="3424"/>
    <cellStyle name="Style 50 6 5 2" xfId="52901"/>
    <cellStyle name="Style 50 6 5 3" xfId="49987"/>
    <cellStyle name="Style 50 6 6" xfId="52893"/>
    <cellStyle name="Style 50 6 7" xfId="49979"/>
    <cellStyle name="Style 50 7" xfId="3425"/>
    <cellStyle name="Style 50 7 2" xfId="3426"/>
    <cellStyle name="Style 50 7 2 2" xfId="52902"/>
    <cellStyle name="Style 50 7 2 3" xfId="49989"/>
    <cellStyle name="Style 50 7 3" xfId="3427"/>
    <cellStyle name="Style 50 7 3 2" xfId="52903"/>
    <cellStyle name="Style 50 7 3 3" xfId="49990"/>
    <cellStyle name="Style 50 7 4" xfId="3428"/>
    <cellStyle name="Style 50 7 5" xfId="49988"/>
    <cellStyle name="Style 50 8" xfId="3429"/>
    <cellStyle name="Style 50 8 2" xfId="3430"/>
    <cellStyle name="Style 50 8 3" xfId="3431"/>
    <cellStyle name="Style 50 8 4" xfId="49991"/>
    <cellStyle name="Style 50 9" xfId="3432"/>
    <cellStyle name="Style 50 9 2" xfId="52904"/>
    <cellStyle name="Style 50 9 3" xfId="49992"/>
    <cellStyle name="Style 50_ADDON" xfId="3433"/>
    <cellStyle name="Style 51" xfId="207"/>
    <cellStyle name="Style 51 2" xfId="3434"/>
    <cellStyle name="Style 51 2 2" xfId="3435"/>
    <cellStyle name="Style 51 2 2 2" xfId="3436"/>
    <cellStyle name="Style 51 2 2 2 2" xfId="3437"/>
    <cellStyle name="Style 51 2 2 3" xfId="3438"/>
    <cellStyle name="Style 51 2 3" xfId="3439"/>
    <cellStyle name="Style 51 2 3 2" xfId="3440"/>
    <cellStyle name="Style 51 2 4" xfId="3441"/>
    <cellStyle name="Style 51 2 5" xfId="3442"/>
    <cellStyle name="Style 51 3" xfId="3443"/>
    <cellStyle name="Style 51 3 2" xfId="3444"/>
    <cellStyle name="Style 51 3 2 2" xfId="3445"/>
    <cellStyle name="Style 51 3 2 2 2" xfId="3446"/>
    <cellStyle name="Style 51 3 2 3" xfId="3447"/>
    <cellStyle name="Style 51 3 3" xfId="3448"/>
    <cellStyle name="Style 51 3 3 2" xfId="3449"/>
    <cellStyle name="Style 51 3 3 2 2" xfId="3450"/>
    <cellStyle name="Style 51 3 3 3" xfId="3451"/>
    <cellStyle name="Style 51 3 4" xfId="3452"/>
    <cellStyle name="Style 51 3 4 2" xfId="8894"/>
    <cellStyle name="Style 51 3 5" xfId="8895"/>
    <cellStyle name="Style 51 3 6" xfId="54376"/>
    <cellStyle name="Style 51 3 6 2" xfId="55201"/>
    <cellStyle name="Style 51 4" xfId="3453"/>
    <cellStyle name="Style 51 4 2" xfId="3454"/>
    <cellStyle name="Style 51 4 2 2" xfId="3455"/>
    <cellStyle name="Style 51 4 3" xfId="3456"/>
    <cellStyle name="Style 51 5" xfId="3457"/>
    <cellStyle name="Style 51 6" xfId="3458"/>
    <cellStyle name="Style 51 7" xfId="3459"/>
    <cellStyle name="Style 51_ADDON" xfId="3460"/>
    <cellStyle name="Style 52" xfId="208"/>
    <cellStyle name="Style 52 2" xfId="3461"/>
    <cellStyle name="Style 52 2 2" xfId="3462"/>
    <cellStyle name="Style 52 2 2 2" xfId="3463"/>
    <cellStyle name="Style 52 2 2 2 2" xfId="3464"/>
    <cellStyle name="Style 52 2 2 3" xfId="3465"/>
    <cellStyle name="Style 52 2 3" xfId="3466"/>
    <cellStyle name="Style 52 2 3 2" xfId="3467"/>
    <cellStyle name="Style 52 2 4" xfId="3468"/>
    <cellStyle name="Style 52 2 5" xfId="3469"/>
    <cellStyle name="Style 52 2 6" xfId="3470"/>
    <cellStyle name="Style 52 3" xfId="3471"/>
    <cellStyle name="Style 52 3 2" xfId="3472"/>
    <cellStyle name="Style 52 3 2 2" xfId="3473"/>
    <cellStyle name="Style 52 3 2 2 2" xfId="3474"/>
    <cellStyle name="Style 52 3 2 3" xfId="3475"/>
    <cellStyle name="Style 52 3 3" xfId="3476"/>
    <cellStyle name="Style 52 3 3 2" xfId="3477"/>
    <cellStyle name="Style 52 3 3 2 2" xfId="3478"/>
    <cellStyle name="Style 52 3 3 3" xfId="3479"/>
    <cellStyle name="Style 52 3 4" xfId="3480"/>
    <cellStyle name="Style 52 3 4 2" xfId="8896"/>
    <cellStyle name="Style 52 3 5" xfId="3481"/>
    <cellStyle name="Style 52 3 6" xfId="55028"/>
    <cellStyle name="Style 52 3 6 2" xfId="55812"/>
    <cellStyle name="Style 52 4" xfId="3482"/>
    <cellStyle name="Style 52 4 2" xfId="3483"/>
    <cellStyle name="Style 52 4 2 2" xfId="3484"/>
    <cellStyle name="Style 52 4 3" xfId="3485"/>
    <cellStyle name="Style 52 5" xfId="3486"/>
    <cellStyle name="Style 52 6" xfId="3487"/>
    <cellStyle name="Style 52 7" xfId="3488"/>
    <cellStyle name="Style 52_ADDON" xfId="3489"/>
    <cellStyle name="Style 58" xfId="209"/>
    <cellStyle name="Style 58 10" xfId="3491"/>
    <cellStyle name="Style 58 10 2" xfId="52905"/>
    <cellStyle name="Style 58 10 3" xfId="49993"/>
    <cellStyle name="Style 58 11" xfId="3492"/>
    <cellStyle name="Style 58 11 2" xfId="52906"/>
    <cellStyle name="Style 58 11 3" xfId="49994"/>
    <cellStyle name="Style 58 12" xfId="3493"/>
    <cellStyle name="Style 58 12 2" xfId="52907"/>
    <cellStyle name="Style 58 12 3" xfId="49995"/>
    <cellStyle name="Style 58 13" xfId="3490"/>
    <cellStyle name="Style 58 13 2" xfId="51543"/>
    <cellStyle name="Style 58 14" xfId="48406"/>
    <cellStyle name="Style 58 2" xfId="210"/>
    <cellStyle name="Style 58 2 2" xfId="3494"/>
    <cellStyle name="Style 58 2 2 2" xfId="3495"/>
    <cellStyle name="Style 58 2 2 2 2" xfId="3496"/>
    <cellStyle name="Style 58 2 2 3" xfId="49997"/>
    <cellStyle name="Style 58 2 3" xfId="3497"/>
    <cellStyle name="Style 58 2 3 2" xfId="3498"/>
    <cellStyle name="Style 58 2 4" xfId="49996"/>
    <cellStyle name="Style 58 3" xfId="3499"/>
    <cellStyle name="Style 58 3 2" xfId="3500"/>
    <cellStyle name="Style 58 3 2 2" xfId="3501"/>
    <cellStyle name="Style 58 3 2 2 2" xfId="3502"/>
    <cellStyle name="Style 58 3 2 2 3" xfId="50000"/>
    <cellStyle name="Style 58 3 2 3" xfId="8897"/>
    <cellStyle name="Style 58 3 2 3 2" xfId="52910"/>
    <cellStyle name="Style 58 3 2 3 3" xfId="50001"/>
    <cellStyle name="Style 58 3 2 4" xfId="52909"/>
    <cellStyle name="Style 58 3 2 5" xfId="49999"/>
    <cellStyle name="Style 58 3 3" xfId="3503"/>
    <cellStyle name="Style 58 3 3 2" xfId="3504"/>
    <cellStyle name="Style 58 3 3 2 2" xfId="3505"/>
    <cellStyle name="Style 58 3 3 2 2 2" xfId="52913"/>
    <cellStyle name="Style 58 3 3 2 2 3" xfId="50004"/>
    <cellStyle name="Style 58 3 3 2 3" xfId="52912"/>
    <cellStyle name="Style 58 3 3 2 4" xfId="50003"/>
    <cellStyle name="Style 58 3 3 3" xfId="3506"/>
    <cellStyle name="Style 58 3 3 3 2" xfId="3507"/>
    <cellStyle name="Style 58 3 3 3 2 2" xfId="52915"/>
    <cellStyle name="Style 58 3 3 3 2 3" xfId="50006"/>
    <cellStyle name="Style 58 3 3 3 3" xfId="3508"/>
    <cellStyle name="Style 58 3 3 3 3 2" xfId="52916"/>
    <cellStyle name="Style 58 3 3 3 3 3" xfId="50007"/>
    <cellStyle name="Style 58 3 3 3 4" xfId="52914"/>
    <cellStyle name="Style 58 3 3 3 5" xfId="50005"/>
    <cellStyle name="Style 58 3 3 4" xfId="3509"/>
    <cellStyle name="Style 58 3 3 4 2" xfId="3510"/>
    <cellStyle name="Style 58 3 3 4 2 2" xfId="52918"/>
    <cellStyle name="Style 58 3 3 4 2 3" xfId="50009"/>
    <cellStyle name="Style 58 3 3 4 3" xfId="52917"/>
    <cellStyle name="Style 58 3 3 4 4" xfId="50008"/>
    <cellStyle name="Style 58 3 3 5" xfId="8898"/>
    <cellStyle name="Style 58 3 3 5 2" xfId="52919"/>
    <cellStyle name="Style 58 3 3 5 3" xfId="50010"/>
    <cellStyle name="Style 58 3 3 6" xfId="52911"/>
    <cellStyle name="Style 58 3 3 7" xfId="50002"/>
    <cellStyle name="Style 58 3 4" xfId="3511"/>
    <cellStyle name="Style 58 3 4 2" xfId="3512"/>
    <cellStyle name="Style 58 3 4 3" xfId="3513"/>
    <cellStyle name="Style 58 3 4 4" xfId="50011"/>
    <cellStyle name="Style 58 3 5" xfId="8899"/>
    <cellStyle name="Style 58 3 5 2" xfId="52920"/>
    <cellStyle name="Style 58 3 5 3" xfId="50012"/>
    <cellStyle name="Style 58 3 6" xfId="52908"/>
    <cellStyle name="Style 58 3 7" xfId="55027"/>
    <cellStyle name="Style 58 3 7 2" xfId="55811"/>
    <cellStyle name="Style 58 3 8" xfId="49998"/>
    <cellStyle name="Style 58 4" xfId="3514"/>
    <cellStyle name="Style 58 4 2" xfId="3515"/>
    <cellStyle name="Style 58 4 2 2" xfId="3516"/>
    <cellStyle name="Style 58 4 2 2 2" xfId="3517"/>
    <cellStyle name="Style 58 4 2 2 2 2" xfId="52924"/>
    <cellStyle name="Style 58 4 2 2 2 3" xfId="50016"/>
    <cellStyle name="Style 58 4 2 2 3" xfId="52923"/>
    <cellStyle name="Style 58 4 2 2 4" xfId="50015"/>
    <cellStyle name="Style 58 4 2 3" xfId="3518"/>
    <cellStyle name="Style 58 4 2 3 2" xfId="3519"/>
    <cellStyle name="Style 58 4 2 3 2 2" xfId="52926"/>
    <cellStyle name="Style 58 4 2 3 2 3" xfId="50018"/>
    <cellStyle name="Style 58 4 2 3 3" xfId="3520"/>
    <cellStyle name="Style 58 4 2 3 3 2" xfId="19183"/>
    <cellStyle name="Style 58 4 2 3 3 2 2" xfId="52927"/>
    <cellStyle name="Style 58 4 2 3 3 3" xfId="50019"/>
    <cellStyle name="Style 58 4 2 3 4" xfId="52925"/>
    <cellStyle name="Style 58 4 2 3 5" xfId="50017"/>
    <cellStyle name="Style 58 4 2 4" xfId="3521"/>
    <cellStyle name="Style 58 4 2 4 2" xfId="3522"/>
    <cellStyle name="Style 58 4 2 4 2 2" xfId="19028"/>
    <cellStyle name="Style 58 4 2 4 2 2 2" xfId="52929"/>
    <cellStyle name="Style 58 4 2 4 2 3" xfId="50021"/>
    <cellStyle name="Style 58 4 2 4 3" xfId="17957"/>
    <cellStyle name="Style 58 4 2 4 3 2" xfId="52928"/>
    <cellStyle name="Style 58 4 2 4 4" xfId="50020"/>
    <cellStyle name="Style 58 4 2 5" xfId="8900"/>
    <cellStyle name="Style 58 4 2 5 2" xfId="19308"/>
    <cellStyle name="Style 58 4 2 5 2 2" xfId="52930"/>
    <cellStyle name="Style 58 4 2 5 3" xfId="50022"/>
    <cellStyle name="Style 58 4 2 6" xfId="52922"/>
    <cellStyle name="Style 58 4 2 7" xfId="50014"/>
    <cellStyle name="Style 58 4 3" xfId="3523"/>
    <cellStyle name="Style 58 4 3 2" xfId="3524"/>
    <cellStyle name="Style 58 4 3 2 2" xfId="3525"/>
    <cellStyle name="Style 58 4 3 2 2 2" xfId="52932"/>
    <cellStyle name="Style 58 4 3 2 2 3" xfId="19273"/>
    <cellStyle name="Style 58 4 3 2 3" xfId="50024"/>
    <cellStyle name="Style 58 4 3 3" xfId="18803"/>
    <cellStyle name="Style 58 4 3 3 2" xfId="52931"/>
    <cellStyle name="Style 58 4 3 4" xfId="50023"/>
    <cellStyle name="Style 58 4 4" xfId="3526"/>
    <cellStyle name="Style 58 4 4 2" xfId="3527"/>
    <cellStyle name="Style 58 4 4 2 2" xfId="52933"/>
    <cellStyle name="Style 58 4 4 2 3" xfId="19473"/>
    <cellStyle name="Style 58 4 4 3" xfId="19111"/>
    <cellStyle name="Style 58 4 4 3 2" xfId="50025"/>
    <cellStyle name="Style 58 4 5" xfId="8901"/>
    <cellStyle name="Style 58 4 5 2" xfId="19556"/>
    <cellStyle name="Style 58 4 5 2 2" xfId="52934"/>
    <cellStyle name="Style 58 4 5 3" xfId="50026"/>
    <cellStyle name="Style 58 4 6" xfId="52921"/>
    <cellStyle name="Style 58 4 7" xfId="55026"/>
    <cellStyle name="Style 58 4 7 2" xfId="55810"/>
    <cellStyle name="Style 58 4 8" xfId="50013"/>
    <cellStyle name="Style 58 5" xfId="3528"/>
    <cellStyle name="Style 58 5 2" xfId="3529"/>
    <cellStyle name="Style 58 5 2 2" xfId="3530"/>
    <cellStyle name="Style 58 5 2 2 2" xfId="3531"/>
    <cellStyle name="Style 58 5 2 2 2 2" xfId="18893"/>
    <cellStyle name="Style 58 5 2 2 2 2 2" xfId="52938"/>
    <cellStyle name="Style 58 5 2 2 2 3" xfId="50030"/>
    <cellStyle name="Style 58 5 2 2 3" xfId="18717"/>
    <cellStyle name="Style 58 5 2 2 3 2" xfId="52937"/>
    <cellStyle name="Style 58 5 2 2 4" xfId="50029"/>
    <cellStyle name="Style 58 5 2 3" xfId="3532"/>
    <cellStyle name="Style 58 5 2 3 2" xfId="3533"/>
    <cellStyle name="Style 58 5 2 3 2 2" xfId="18739"/>
    <cellStyle name="Style 58 5 2 3 2 2 2" xfId="52940"/>
    <cellStyle name="Style 58 5 2 3 2 3" xfId="50032"/>
    <cellStyle name="Style 58 5 2 3 3" xfId="3534"/>
    <cellStyle name="Style 58 5 2 3 3 2" xfId="19010"/>
    <cellStyle name="Style 58 5 2 3 3 2 2" xfId="52941"/>
    <cellStyle name="Style 58 5 2 3 3 3" xfId="50033"/>
    <cellStyle name="Style 58 5 2 3 4" xfId="17956"/>
    <cellStyle name="Style 58 5 2 3 4 2" xfId="52939"/>
    <cellStyle name="Style 58 5 2 3 5" xfId="50031"/>
    <cellStyle name="Style 58 5 2 4" xfId="3535"/>
    <cellStyle name="Style 58 5 2 4 2" xfId="3536"/>
    <cellStyle name="Style 58 5 2 4 2 2" xfId="52942"/>
    <cellStyle name="Style 58 5 2 4 2 3" xfId="19445"/>
    <cellStyle name="Style 58 5 2 4 3" xfId="17991"/>
    <cellStyle name="Style 58 5 2 4 3 2" xfId="50034"/>
    <cellStyle name="Style 58 5 2 5" xfId="8902"/>
    <cellStyle name="Style 58 5 2 5 2" xfId="19679"/>
    <cellStyle name="Style 58 5 2 5 2 2" xfId="52943"/>
    <cellStyle name="Style 58 5 2 5 3" xfId="50035"/>
    <cellStyle name="Style 58 5 2 6" xfId="52936"/>
    <cellStyle name="Style 58 5 2 7" xfId="50028"/>
    <cellStyle name="Style 58 5 3" xfId="3537"/>
    <cellStyle name="Style 58 5 3 2" xfId="3538"/>
    <cellStyle name="Style 58 5 3 2 2" xfId="19635"/>
    <cellStyle name="Style 58 5 3 2 2 2" xfId="52945"/>
    <cellStyle name="Style 58 5 3 2 3" xfId="50037"/>
    <cellStyle name="Style 58 5 3 3" xfId="18368"/>
    <cellStyle name="Style 58 5 3 3 2" xfId="52944"/>
    <cellStyle name="Style 58 5 3 4" xfId="50036"/>
    <cellStyle name="Style 58 5 4" xfId="3539"/>
    <cellStyle name="Style 58 5 4 2" xfId="19360"/>
    <cellStyle name="Style 58 5 4 2 2" xfId="52946"/>
    <cellStyle name="Style 58 5 4 3" xfId="50038"/>
    <cellStyle name="Style 58 5 5" xfId="8903"/>
    <cellStyle name="Style 58 5 5 2" xfId="19066"/>
    <cellStyle name="Style 58 5 5 2 2" xfId="52947"/>
    <cellStyle name="Style 58 5 5 3" xfId="50039"/>
    <cellStyle name="Style 58 5 6" xfId="18429"/>
    <cellStyle name="Style 58 5 6 2" xfId="52935"/>
    <cellStyle name="Style 58 5 7" xfId="50027"/>
    <cellStyle name="Style 58 6" xfId="3540"/>
    <cellStyle name="Style 58 6 2" xfId="3541"/>
    <cellStyle name="Style 58 6 2 2" xfId="8904"/>
    <cellStyle name="Style 58 6 2 2 2" xfId="18380"/>
    <cellStyle name="Style 58 6 2 2 2 2" xfId="52950"/>
    <cellStyle name="Style 58 6 2 2 3" xfId="50042"/>
    <cellStyle name="Style 58 6 2 3" xfId="18296"/>
    <cellStyle name="Style 58 6 2 3 2" xfId="52949"/>
    <cellStyle name="Style 58 6 2 4" xfId="50041"/>
    <cellStyle name="Style 58 6 3" xfId="3542"/>
    <cellStyle name="Style 58 6 3 2" xfId="3543"/>
    <cellStyle name="Style 58 6 3 2 2" xfId="18367"/>
    <cellStyle name="Style 58 6 3 2 2 2" xfId="52952"/>
    <cellStyle name="Style 58 6 3 2 3" xfId="50044"/>
    <cellStyle name="Style 58 6 3 3" xfId="3544"/>
    <cellStyle name="Style 58 6 3 3 2" xfId="18778"/>
    <cellStyle name="Style 58 6 3 3 2 2" xfId="52953"/>
    <cellStyle name="Style 58 6 3 3 3" xfId="50045"/>
    <cellStyle name="Style 58 6 3 4" xfId="18294"/>
    <cellStyle name="Style 58 6 3 4 2" xfId="52951"/>
    <cellStyle name="Style 58 6 3 5" xfId="50043"/>
    <cellStyle name="Style 58 6 4" xfId="3545"/>
    <cellStyle name="Style 58 6 4 2" xfId="3546"/>
    <cellStyle name="Style 58 6 4 2 2" xfId="19443"/>
    <cellStyle name="Style 58 6 4 2 2 2" xfId="52955"/>
    <cellStyle name="Style 58 6 4 2 3" xfId="50047"/>
    <cellStyle name="Style 58 6 4 3" xfId="19717"/>
    <cellStyle name="Style 58 6 4 3 2" xfId="52954"/>
    <cellStyle name="Style 58 6 4 4" xfId="50046"/>
    <cellStyle name="Style 58 6 5" xfId="3547"/>
    <cellStyle name="Style 58 6 5 2" xfId="19154"/>
    <cellStyle name="Style 58 6 5 2 2" xfId="52956"/>
    <cellStyle name="Style 58 6 5 3" xfId="50048"/>
    <cellStyle name="Style 58 6 6" xfId="18299"/>
    <cellStyle name="Style 58 6 6 2" xfId="52948"/>
    <cellStyle name="Style 58 6 7" xfId="50040"/>
    <cellStyle name="Style 58 7" xfId="3548"/>
    <cellStyle name="Style 58 7 2" xfId="3549"/>
    <cellStyle name="Style 58 7 2 2" xfId="18219"/>
    <cellStyle name="Style 58 7 2 2 2" xfId="52958"/>
    <cellStyle name="Style 58 7 2 3" xfId="50050"/>
    <cellStyle name="Style 58 7 3" xfId="3550"/>
    <cellStyle name="Style 58 7 3 2" xfId="17947"/>
    <cellStyle name="Style 58 7 3 2 2" xfId="52959"/>
    <cellStyle name="Style 58 7 3 3" xfId="50051"/>
    <cellStyle name="Style 58 7 4" xfId="3551"/>
    <cellStyle name="Style 58 7 4 2" xfId="52957"/>
    <cellStyle name="Style 58 7 4 3" xfId="18865"/>
    <cellStyle name="Style 58 7 5" xfId="50049"/>
    <cellStyle name="Style 58 8" xfId="3552"/>
    <cellStyle name="Style 58 8 2" xfId="3553"/>
    <cellStyle name="Style 58 8 2 2" xfId="52960"/>
    <cellStyle name="Style 58 8 2 3" xfId="19254"/>
    <cellStyle name="Style 58 8 3" xfId="3554"/>
    <cellStyle name="Style 58 8 3 2" xfId="54404"/>
    <cellStyle name="Style 58 8 3 3" xfId="18964"/>
    <cellStyle name="Style 58 8 4" xfId="19535"/>
    <cellStyle name="Style 58 8 4 2" xfId="50052"/>
    <cellStyle name="Style 58 9" xfId="3555"/>
    <cellStyle name="Style 58 9 2" xfId="19634"/>
    <cellStyle name="Style 58 9 2 2" xfId="52961"/>
    <cellStyle name="Style 58 9 3" xfId="50053"/>
    <cellStyle name="Style 58_ADDON" xfId="3556"/>
    <cellStyle name="Style 59" xfId="211"/>
    <cellStyle name="Style 59 2" xfId="3557"/>
    <cellStyle name="Style 59 2 2" xfId="3558"/>
    <cellStyle name="Style 59 2 2 2" xfId="3559"/>
    <cellStyle name="Style 59 2 2 2 2" xfId="3560"/>
    <cellStyle name="Style 59 2 2 3" xfId="54222"/>
    <cellStyle name="Style 59 2 2 4" xfId="19065"/>
    <cellStyle name="Style 59 2 3" xfId="3561"/>
    <cellStyle name="Style 59 2 3 2" xfId="3562"/>
    <cellStyle name="Style 59 3" xfId="3563"/>
    <cellStyle name="Style 59 3 2" xfId="3564"/>
    <cellStyle name="Style 59 3 2 2" xfId="19716"/>
    <cellStyle name="Style 59 3 3" xfId="3565"/>
    <cellStyle name="Style 59 3 3 2" xfId="3566"/>
    <cellStyle name="Style 59 3 3 2 2" xfId="19153"/>
    <cellStyle name="Style 59 3 3 3" xfId="3567"/>
    <cellStyle name="Style 59 3 3 3 2" xfId="54223"/>
    <cellStyle name="Style 59 3 3 3 3" xfId="18864"/>
    <cellStyle name="Style 59 3 3 4" xfId="19442"/>
    <cellStyle name="Style 59 3 4" xfId="3568"/>
    <cellStyle name="Style 59 3 4 2" xfId="3569"/>
    <cellStyle name="Style 59 3 4 2 2" xfId="54224"/>
    <cellStyle name="Style 59 3 4 2 3" xfId="19534"/>
    <cellStyle name="Style 59 3 4 3" xfId="18218"/>
    <cellStyle name="Style 59 3 5" xfId="18777"/>
    <cellStyle name="Style 59 3 5 2" xfId="55809"/>
    <cellStyle name="Style 59 3 5 3" xfId="55025"/>
    <cellStyle name="Style 59 4" xfId="3570"/>
    <cellStyle name="Style 59 4 2" xfId="3571"/>
    <cellStyle name="Style 59 4 2 2" xfId="18963"/>
    <cellStyle name="Style 59 4 3" xfId="3572"/>
    <cellStyle name="Style 59 4 3 2" xfId="54225"/>
    <cellStyle name="Style 59 4 3 3" xfId="19633"/>
    <cellStyle name="Style 59 4 4" xfId="19253"/>
    <cellStyle name="Style 59 5" xfId="3573"/>
    <cellStyle name="Style 59 5 2" xfId="3574"/>
    <cellStyle name="Style 59 5 2 2" xfId="54226"/>
    <cellStyle name="Style 59 5 2 3" xfId="19064"/>
    <cellStyle name="Style 59 5 3" xfId="19358"/>
    <cellStyle name="Style 59 6" xfId="3575"/>
    <cellStyle name="Style 59 6 2" xfId="18776"/>
    <cellStyle name="Style 59 7" xfId="3576"/>
    <cellStyle name="Style 59 7 2" xfId="19715"/>
    <cellStyle name="Style 59 8" xfId="19359"/>
    <cellStyle name="Style 59_ADDON" xfId="3577"/>
    <cellStyle name="Style 60" xfId="212"/>
    <cellStyle name="Style 60 2" xfId="3578"/>
    <cellStyle name="Style 60 2 2" xfId="3579"/>
    <cellStyle name="Style 60 2 2 2" xfId="3580"/>
    <cellStyle name="Style 60 2 2 2 2" xfId="3581"/>
    <cellStyle name="Style 60 2 2 2 2 2" xfId="54227"/>
    <cellStyle name="Style 60 2 2 2 2 3" xfId="19533"/>
    <cellStyle name="Style 60 2 2 2 3" xfId="18217"/>
    <cellStyle name="Style 60 2 2 3" xfId="3582"/>
    <cellStyle name="Style 60 2 2 3 2" xfId="19252"/>
    <cellStyle name="Style 60 2 2 4" xfId="18863"/>
    <cellStyle name="Style 60 2 3" xfId="3583"/>
    <cellStyle name="Style 60 2 3 2" xfId="3584"/>
    <cellStyle name="Style 60 2 3 2 2" xfId="54228"/>
    <cellStyle name="Style 60 2 3 2 3" xfId="19632"/>
    <cellStyle name="Style 60 2 3 3" xfId="18962"/>
    <cellStyle name="Style 60 2 4" xfId="3585"/>
    <cellStyle name="Style 60 2 4 2" xfId="19357"/>
    <cellStyle name="Style 60 2 5" xfId="3586"/>
    <cellStyle name="Style 60 2 5 2" xfId="19063"/>
    <cellStyle name="Style 60 2 6" xfId="3587"/>
    <cellStyle name="Style 60 2 6 2" xfId="54229"/>
    <cellStyle name="Style 60 2 6 3" xfId="19152"/>
    <cellStyle name="Style 60 3" xfId="3588"/>
    <cellStyle name="Style 60 3 2" xfId="3589"/>
    <cellStyle name="Style 60 3 2 2" xfId="3590"/>
    <cellStyle name="Style 60 3 2 2 2" xfId="3591"/>
    <cellStyle name="Style 60 3 2 2 2 2" xfId="54230"/>
    <cellStyle name="Style 60 3 2 2 2 3" xfId="19151"/>
    <cellStyle name="Style 60 3 2 2 3" xfId="19440"/>
    <cellStyle name="Style 60 3 2 3" xfId="3592"/>
    <cellStyle name="Style 60 3 2 3 2" xfId="18862"/>
    <cellStyle name="Style 60 3 2 4" xfId="19714"/>
    <cellStyle name="Style 60 3 3" xfId="3593"/>
    <cellStyle name="Style 60 3 3 2" xfId="3594"/>
    <cellStyle name="Style 60 3 3 2 2" xfId="3595"/>
    <cellStyle name="Style 60 3 3 2 2 2" xfId="54231"/>
    <cellStyle name="Style 60 3 3 2 2 3" xfId="19251"/>
    <cellStyle name="Style 60 3 3 2 3" xfId="19532"/>
    <cellStyle name="Style 60 3 3 3" xfId="3596"/>
    <cellStyle name="Style 60 3 3 3 2" xfId="18961"/>
    <cellStyle name="Style 60 3 3 4" xfId="18216"/>
    <cellStyle name="Style 60 3 4" xfId="3597"/>
    <cellStyle name="Style 60 3 4 2" xfId="8905"/>
    <cellStyle name="Style 60 3 4 2 2" xfId="19631"/>
    <cellStyle name="Style 60 3 5" xfId="3598"/>
    <cellStyle name="Style 60 3 5 2" xfId="18775"/>
    <cellStyle name="Style 60 3 6" xfId="55024"/>
    <cellStyle name="Style 60 3 6 2" xfId="55808"/>
    <cellStyle name="Style 60 4" xfId="3599"/>
    <cellStyle name="Style 60 4 2" xfId="3600"/>
    <cellStyle name="Style 60 4 2 2" xfId="3601"/>
    <cellStyle name="Style 60 4 2 2 2" xfId="54232"/>
    <cellStyle name="Style 60 4 2 2 3" xfId="18774"/>
    <cellStyle name="Style 60 4 2 3" xfId="19062"/>
    <cellStyle name="Style 60 4 3" xfId="3602"/>
    <cellStyle name="Style 60 4 3 2" xfId="19713"/>
    <cellStyle name="Style 60 4 4" xfId="19356"/>
    <cellStyle name="Style 60 5" xfId="3603"/>
    <cellStyle name="Style 60 5 2" xfId="19439"/>
    <cellStyle name="Style 60 6" xfId="3604"/>
    <cellStyle name="Style 60 6 2" xfId="19150"/>
    <cellStyle name="Style 60 7" xfId="3605"/>
    <cellStyle name="Style 60 7 2" xfId="54233"/>
    <cellStyle name="Style 60 7 3" xfId="18861"/>
    <cellStyle name="Style 60 8" xfId="19441"/>
    <cellStyle name="Style 60_ADDON" xfId="3606"/>
    <cellStyle name="Style 61" xfId="213"/>
    <cellStyle name="Style 61 2" xfId="3607"/>
    <cellStyle name="Style 61 2 2" xfId="3608"/>
    <cellStyle name="Style 61 2 2 2" xfId="3609"/>
    <cellStyle name="Style 61 2 2 2 2" xfId="3610"/>
    <cellStyle name="Style 61 2 2 3" xfId="54234"/>
    <cellStyle name="Style 61 2 2 4" xfId="19531"/>
    <cellStyle name="Style 61 2 3" xfId="3611"/>
    <cellStyle name="Style 61 2 3 2" xfId="3612"/>
    <cellStyle name="Style 61 3" xfId="3613"/>
    <cellStyle name="Style 61 3 2" xfId="3614"/>
    <cellStyle name="Style 61 3 2 2" xfId="18960"/>
    <cellStyle name="Style 61 3 3" xfId="3615"/>
    <cellStyle name="Style 61 3 3 2" xfId="3616"/>
    <cellStyle name="Style 61 3 3 2 2" xfId="19355"/>
    <cellStyle name="Style 61 3 3 3" xfId="3617"/>
    <cellStyle name="Style 61 3 3 3 2" xfId="54235"/>
    <cellStyle name="Style 61 3 3 3 3" xfId="19061"/>
    <cellStyle name="Style 61 3 3 4" xfId="19630"/>
    <cellStyle name="Style 61 3 4" xfId="3618"/>
    <cellStyle name="Style 61 3 4 2" xfId="3619"/>
    <cellStyle name="Style 61 3 4 2 2" xfId="54236"/>
    <cellStyle name="Style 61 3 4 2 3" xfId="18366"/>
    <cellStyle name="Style 61 3 4 3" xfId="18773"/>
    <cellStyle name="Style 61 3 5" xfId="19250"/>
    <cellStyle name="Style 61 3 5 2" xfId="55807"/>
    <cellStyle name="Style 61 3 5 3" xfId="55023"/>
    <cellStyle name="Style 61 4" xfId="3620"/>
    <cellStyle name="Style 61 4 2" xfId="3621"/>
    <cellStyle name="Style 61 4 2 2" xfId="19438"/>
    <cellStyle name="Style 61 4 3" xfId="3622"/>
    <cellStyle name="Style 61 4 3 2" xfId="54237"/>
    <cellStyle name="Style 61 4 3 3" xfId="19149"/>
    <cellStyle name="Style 61 4 4" xfId="19712"/>
    <cellStyle name="Style 61 5" xfId="3623"/>
    <cellStyle name="Style 61 5 2" xfId="3624"/>
    <cellStyle name="Style 61 5 2 2" xfId="54238"/>
    <cellStyle name="Style 61 5 2 3" xfId="18214"/>
    <cellStyle name="Style 61 5 3" xfId="18860"/>
    <cellStyle name="Style 61 6" xfId="3625"/>
    <cellStyle name="Style 61 6 2" xfId="19530"/>
    <cellStyle name="Style 61 7" xfId="3626"/>
    <cellStyle name="Style 61 7 2" xfId="19249"/>
    <cellStyle name="Style 61 8" xfId="18215"/>
    <cellStyle name="Style 61_ADDON" xfId="3627"/>
    <cellStyle name="Style 62" xfId="214"/>
    <cellStyle name="Style 62 10" xfId="3629"/>
    <cellStyle name="Style 62 10 2" xfId="19629"/>
    <cellStyle name="Style 62 10 2 2" xfId="52962"/>
    <cellStyle name="Style 62 10 3" xfId="50054"/>
    <cellStyle name="Style 62 11" xfId="3630"/>
    <cellStyle name="Style 62 11 2" xfId="19354"/>
    <cellStyle name="Style 62 11 2 2" xfId="52963"/>
    <cellStyle name="Style 62 11 3" xfId="50055"/>
    <cellStyle name="Style 62 12" xfId="3631"/>
    <cellStyle name="Style 62 12 2" xfId="19060"/>
    <cellStyle name="Style 62 12 2 2" xfId="52964"/>
    <cellStyle name="Style 62 12 3" xfId="50056"/>
    <cellStyle name="Style 62 13" xfId="3628"/>
    <cellStyle name="Style 62 13 2" xfId="51544"/>
    <cellStyle name="Style 62 13 3" xfId="18959"/>
    <cellStyle name="Style 62 14" xfId="48407"/>
    <cellStyle name="Style 62 2" xfId="215"/>
    <cellStyle name="Style 62 2 2" xfId="3632"/>
    <cellStyle name="Style 62 2 2 2" xfId="3633"/>
    <cellStyle name="Style 62 2 2 2 2" xfId="3634"/>
    <cellStyle name="Style 62 2 2 2 3" xfId="52966"/>
    <cellStyle name="Style 62 2 2 2 4" xfId="19711"/>
    <cellStyle name="Style 62 2 2 3" xfId="50058"/>
    <cellStyle name="Style 62 2 3" xfId="3635"/>
    <cellStyle name="Style 62 2 3 2" xfId="3636"/>
    <cellStyle name="Style 62 2 3 3" xfId="52965"/>
    <cellStyle name="Style 62 2 3 4" xfId="18772"/>
    <cellStyle name="Style 62 2 4" xfId="50057"/>
    <cellStyle name="Style 62 3" xfId="3637"/>
    <cellStyle name="Style 62 3 2" xfId="3638"/>
    <cellStyle name="Style 62 3 2 2" xfId="3639"/>
    <cellStyle name="Style 62 3 2 2 2" xfId="3640"/>
    <cellStyle name="Style 62 3 2 2 2 2" xfId="52969"/>
    <cellStyle name="Style 62 3 2 2 2 3" xfId="18859"/>
    <cellStyle name="Style 62 3 2 2 3" xfId="50061"/>
    <cellStyle name="Style 62 3 2 3" xfId="8906"/>
    <cellStyle name="Style 62 3 2 3 2" xfId="19148"/>
    <cellStyle name="Style 62 3 2 3 2 2" xfId="52970"/>
    <cellStyle name="Style 62 3 2 3 3" xfId="50062"/>
    <cellStyle name="Style 62 3 2 4" xfId="52968"/>
    <cellStyle name="Style 62 3 2 5" xfId="50060"/>
    <cellStyle name="Style 62 3 3" xfId="3641"/>
    <cellStyle name="Style 62 3 3 2" xfId="3642"/>
    <cellStyle name="Style 62 3 3 2 2" xfId="3643"/>
    <cellStyle name="Style 62 3 3 2 2 2" xfId="19248"/>
    <cellStyle name="Style 62 3 3 2 2 2 2" xfId="52973"/>
    <cellStyle name="Style 62 3 3 2 2 3" xfId="50065"/>
    <cellStyle name="Style 62 3 3 2 3" xfId="19529"/>
    <cellStyle name="Style 62 3 3 2 3 2" xfId="52972"/>
    <cellStyle name="Style 62 3 3 2 4" xfId="50064"/>
    <cellStyle name="Style 62 3 3 3" xfId="3644"/>
    <cellStyle name="Style 62 3 3 3 2" xfId="3645"/>
    <cellStyle name="Style 62 3 3 3 2 2" xfId="19628"/>
    <cellStyle name="Style 62 3 3 3 2 2 2" xfId="52975"/>
    <cellStyle name="Style 62 3 3 3 2 3" xfId="50067"/>
    <cellStyle name="Style 62 3 3 3 3" xfId="3646"/>
    <cellStyle name="Style 62 3 3 3 3 2" xfId="19353"/>
    <cellStyle name="Style 62 3 3 3 3 2 2" xfId="52976"/>
    <cellStyle name="Style 62 3 3 3 3 3" xfId="50068"/>
    <cellStyle name="Style 62 3 3 3 4" xfId="18958"/>
    <cellStyle name="Style 62 3 3 3 4 2" xfId="52974"/>
    <cellStyle name="Style 62 3 3 3 5" xfId="50066"/>
    <cellStyle name="Style 62 3 3 4" xfId="3647"/>
    <cellStyle name="Style 62 3 3 4 2" xfId="3648"/>
    <cellStyle name="Style 62 3 3 4 2 2" xfId="18771"/>
    <cellStyle name="Style 62 3 3 4 2 2 2" xfId="52978"/>
    <cellStyle name="Style 62 3 3 4 2 3" xfId="50070"/>
    <cellStyle name="Style 62 3 3 4 3" xfId="19059"/>
    <cellStyle name="Style 62 3 3 4 3 2" xfId="52977"/>
    <cellStyle name="Style 62 3 3 4 4" xfId="50069"/>
    <cellStyle name="Style 62 3 3 5" xfId="8907"/>
    <cellStyle name="Style 62 3 3 5 2" xfId="19710"/>
    <cellStyle name="Style 62 3 3 5 2 2" xfId="52979"/>
    <cellStyle name="Style 62 3 3 5 3" xfId="50071"/>
    <cellStyle name="Style 62 3 3 6" xfId="18213"/>
    <cellStyle name="Style 62 3 3 6 2" xfId="52971"/>
    <cellStyle name="Style 62 3 3 7" xfId="50063"/>
    <cellStyle name="Style 62 3 4" xfId="3649"/>
    <cellStyle name="Style 62 3 4 2" xfId="3650"/>
    <cellStyle name="Style 62 3 4 2 2" xfId="52980"/>
    <cellStyle name="Style 62 3 4 2 3" xfId="19147"/>
    <cellStyle name="Style 62 3 4 3" xfId="3651"/>
    <cellStyle name="Style 62 3 4 3 2" xfId="54239"/>
    <cellStyle name="Style 62 3 4 3 3" xfId="19436"/>
    <cellStyle name="Style 62 3 4 4" xfId="50072"/>
    <cellStyle name="Style 62 3 5" xfId="8908"/>
    <cellStyle name="Style 62 3 5 2" xfId="18858"/>
    <cellStyle name="Style 62 3 5 2 2" xfId="52981"/>
    <cellStyle name="Style 62 3 5 3" xfId="50073"/>
    <cellStyle name="Style 62 3 6" xfId="19437"/>
    <cellStyle name="Style 62 3 6 2" xfId="52967"/>
    <cellStyle name="Style 62 3 7" xfId="55022"/>
    <cellStyle name="Style 62 3 7 2" xfId="55806"/>
    <cellStyle name="Style 62 3 8" xfId="50059"/>
    <cellStyle name="Style 62 4" xfId="3652"/>
    <cellStyle name="Style 62 4 2" xfId="3653"/>
    <cellStyle name="Style 62 4 2 2" xfId="3654"/>
    <cellStyle name="Style 62 4 2 2 2" xfId="3655"/>
    <cellStyle name="Style 62 4 2 2 2 2" xfId="19247"/>
    <cellStyle name="Style 62 4 2 2 2 2 2" xfId="52985"/>
    <cellStyle name="Style 62 4 2 2 2 3" xfId="50077"/>
    <cellStyle name="Style 62 4 2 2 3" xfId="19528"/>
    <cellStyle name="Style 62 4 2 2 3 2" xfId="52984"/>
    <cellStyle name="Style 62 4 2 2 4" xfId="50076"/>
    <cellStyle name="Style 62 4 2 3" xfId="3656"/>
    <cellStyle name="Style 62 4 2 3 2" xfId="3657"/>
    <cellStyle name="Style 62 4 2 3 2 2" xfId="19627"/>
    <cellStyle name="Style 62 4 2 3 2 2 2" xfId="52987"/>
    <cellStyle name="Style 62 4 2 3 2 3" xfId="50079"/>
    <cellStyle name="Style 62 4 2 3 3" xfId="3658"/>
    <cellStyle name="Style 62 4 2 3 3 2" xfId="19352"/>
    <cellStyle name="Style 62 4 2 3 3 2 2" xfId="52988"/>
    <cellStyle name="Style 62 4 2 3 3 3" xfId="50080"/>
    <cellStyle name="Style 62 4 2 3 4" xfId="18957"/>
    <cellStyle name="Style 62 4 2 3 4 2" xfId="52986"/>
    <cellStyle name="Style 62 4 2 3 5" xfId="50078"/>
    <cellStyle name="Style 62 4 2 4" xfId="3659"/>
    <cellStyle name="Style 62 4 2 4 2" xfId="3660"/>
    <cellStyle name="Style 62 4 2 4 2 2" xfId="18770"/>
    <cellStyle name="Style 62 4 2 4 2 2 2" xfId="52990"/>
    <cellStyle name="Style 62 4 2 4 2 3" xfId="50082"/>
    <cellStyle name="Style 62 4 2 4 3" xfId="19058"/>
    <cellStyle name="Style 62 4 2 4 3 2" xfId="52989"/>
    <cellStyle name="Style 62 4 2 4 4" xfId="50081"/>
    <cellStyle name="Style 62 4 2 5" xfId="8909"/>
    <cellStyle name="Style 62 4 2 5 2" xfId="19709"/>
    <cellStyle name="Style 62 4 2 5 2 2" xfId="52991"/>
    <cellStyle name="Style 62 4 2 5 3" xfId="50083"/>
    <cellStyle name="Style 62 4 2 6" xfId="17946"/>
    <cellStyle name="Style 62 4 2 6 2" xfId="52983"/>
    <cellStyle name="Style 62 4 2 7" xfId="50075"/>
    <cellStyle name="Style 62 4 3" xfId="3661"/>
    <cellStyle name="Style 62 4 3 2" xfId="3662"/>
    <cellStyle name="Style 62 4 3 2 2" xfId="3663"/>
    <cellStyle name="Style 62 4 3 2 2 2" xfId="52993"/>
    <cellStyle name="Style 62 4 3 2 2 3" xfId="19146"/>
    <cellStyle name="Style 62 4 3 2 3" xfId="50085"/>
    <cellStyle name="Style 62 4 3 3" xfId="19435"/>
    <cellStyle name="Style 62 4 3 3 2" xfId="52992"/>
    <cellStyle name="Style 62 4 3 4" xfId="50084"/>
    <cellStyle name="Style 62 4 4" xfId="3664"/>
    <cellStyle name="Style 62 4 4 2" xfId="3665"/>
    <cellStyle name="Style 62 4 4 2 2" xfId="52994"/>
    <cellStyle name="Style 62 4 4 2 3" xfId="18211"/>
    <cellStyle name="Style 62 4 4 3" xfId="18857"/>
    <cellStyle name="Style 62 4 4 3 2" xfId="50086"/>
    <cellStyle name="Style 62 4 5" xfId="8910"/>
    <cellStyle name="Style 62 4 5 2" xfId="19527"/>
    <cellStyle name="Style 62 4 5 2 2" xfId="52995"/>
    <cellStyle name="Style 62 4 5 3" xfId="50087"/>
    <cellStyle name="Style 62 4 6" xfId="18212"/>
    <cellStyle name="Style 62 4 6 2" xfId="52982"/>
    <cellStyle name="Style 62 4 7" xfId="55021"/>
    <cellStyle name="Style 62 4 7 2" xfId="55805"/>
    <cellStyle name="Style 62 4 8" xfId="50074"/>
    <cellStyle name="Style 62 5" xfId="3666"/>
    <cellStyle name="Style 62 5 2" xfId="3667"/>
    <cellStyle name="Style 62 5 2 2" xfId="3668"/>
    <cellStyle name="Style 62 5 2 2 2" xfId="3669"/>
    <cellStyle name="Style 62 5 2 2 2 2" xfId="19351"/>
    <cellStyle name="Style 62 5 2 2 2 2 2" xfId="52999"/>
    <cellStyle name="Style 62 5 2 2 2 3" xfId="50091"/>
    <cellStyle name="Style 62 5 2 2 3" xfId="19626"/>
    <cellStyle name="Style 62 5 2 2 3 2" xfId="52998"/>
    <cellStyle name="Style 62 5 2 2 4" xfId="50090"/>
    <cellStyle name="Style 62 5 2 3" xfId="3670"/>
    <cellStyle name="Style 62 5 2 3 2" xfId="3671"/>
    <cellStyle name="Style 62 5 2 3 2 2" xfId="18769"/>
    <cellStyle name="Style 62 5 2 3 2 2 2" xfId="53001"/>
    <cellStyle name="Style 62 5 2 3 2 3" xfId="50093"/>
    <cellStyle name="Style 62 5 2 3 3" xfId="3672"/>
    <cellStyle name="Style 62 5 2 3 3 2" xfId="19708"/>
    <cellStyle name="Style 62 5 2 3 3 2 2" xfId="53002"/>
    <cellStyle name="Style 62 5 2 3 3 3" xfId="50094"/>
    <cellStyle name="Style 62 5 2 3 4" xfId="19057"/>
    <cellStyle name="Style 62 5 2 3 4 2" xfId="53000"/>
    <cellStyle name="Style 62 5 2 3 5" xfId="50092"/>
    <cellStyle name="Style 62 5 2 4" xfId="3673"/>
    <cellStyle name="Style 62 5 2 4 2" xfId="3674"/>
    <cellStyle name="Style 62 5 2 4 2 2" xfId="53003"/>
    <cellStyle name="Style 62 5 2 4 2 3" xfId="19145"/>
    <cellStyle name="Style 62 5 2 4 3" xfId="19434"/>
    <cellStyle name="Style 62 5 2 4 3 2" xfId="50095"/>
    <cellStyle name="Style 62 5 2 5" xfId="8911"/>
    <cellStyle name="Style 62 5 2 5 2" xfId="18956"/>
    <cellStyle name="Style 62 5 2 5 2 2" xfId="53004"/>
    <cellStyle name="Style 62 5 2 5 3" xfId="50096"/>
    <cellStyle name="Style 62 5 2 6" xfId="52997"/>
    <cellStyle name="Style 62 5 2 7" xfId="50089"/>
    <cellStyle name="Style 62 5 3" xfId="3675"/>
    <cellStyle name="Style 62 5 3 2" xfId="3676"/>
    <cellStyle name="Style 62 5 3 2 2" xfId="18210"/>
    <cellStyle name="Style 62 5 3 2 2 2" xfId="53006"/>
    <cellStyle name="Style 62 5 3 2 3" xfId="50098"/>
    <cellStyle name="Style 62 5 3 3" xfId="18856"/>
    <cellStyle name="Style 62 5 3 3 2" xfId="53005"/>
    <cellStyle name="Style 62 5 3 4" xfId="50097"/>
    <cellStyle name="Style 62 5 4" xfId="3677"/>
    <cellStyle name="Style 62 5 4 2" xfId="19526"/>
    <cellStyle name="Style 62 5 4 2 2" xfId="53007"/>
    <cellStyle name="Style 62 5 4 3" xfId="50099"/>
    <cellStyle name="Style 62 5 5" xfId="8912"/>
    <cellStyle name="Style 62 5 5 2" xfId="19245"/>
    <cellStyle name="Style 62 5 5 2 2" xfId="53008"/>
    <cellStyle name="Style 62 5 5 3" xfId="50100"/>
    <cellStyle name="Style 62 5 6" xfId="19246"/>
    <cellStyle name="Style 62 5 6 2" xfId="52996"/>
    <cellStyle name="Style 62 5 7" xfId="50088"/>
    <cellStyle name="Style 62 6" xfId="3678"/>
    <cellStyle name="Style 62 6 2" xfId="3679"/>
    <cellStyle name="Style 62 6 2 2" xfId="8913"/>
    <cellStyle name="Style 62 6 2 2 2" xfId="19350"/>
    <cellStyle name="Style 62 6 2 2 2 2" xfId="53011"/>
    <cellStyle name="Style 62 6 2 2 3" xfId="50103"/>
    <cellStyle name="Style 62 6 2 3" xfId="19625"/>
    <cellStyle name="Style 62 6 2 3 2" xfId="53010"/>
    <cellStyle name="Style 62 6 2 4" xfId="50102"/>
    <cellStyle name="Style 62 6 3" xfId="3680"/>
    <cellStyle name="Style 62 6 3 2" xfId="3681"/>
    <cellStyle name="Style 62 6 3 2 2" xfId="18768"/>
    <cellStyle name="Style 62 6 3 2 2 2" xfId="53013"/>
    <cellStyle name="Style 62 6 3 2 3" xfId="50105"/>
    <cellStyle name="Style 62 6 3 3" xfId="3682"/>
    <cellStyle name="Style 62 6 3 3 2" xfId="19707"/>
    <cellStyle name="Style 62 6 3 3 2 2" xfId="53014"/>
    <cellStyle name="Style 62 6 3 3 3" xfId="50106"/>
    <cellStyle name="Style 62 6 3 4" xfId="19056"/>
    <cellStyle name="Style 62 6 3 4 2" xfId="53012"/>
    <cellStyle name="Style 62 6 3 5" xfId="50104"/>
    <cellStyle name="Style 62 6 4" xfId="3683"/>
    <cellStyle name="Style 62 6 4 2" xfId="3684"/>
    <cellStyle name="Style 62 6 4 2 2" xfId="19433"/>
    <cellStyle name="Style 62 6 4 2 2 2" xfId="53016"/>
    <cellStyle name="Style 62 6 4 2 3" xfId="50108"/>
    <cellStyle name="Style 62 6 4 3" xfId="18365"/>
    <cellStyle name="Style 62 6 4 3 2" xfId="53015"/>
    <cellStyle name="Style 62 6 4 4" xfId="50107"/>
    <cellStyle name="Style 62 6 5" xfId="3685"/>
    <cellStyle name="Style 62 6 5 2" xfId="19144"/>
    <cellStyle name="Style 62 6 5 2 2" xfId="53017"/>
    <cellStyle name="Style 62 6 5 3" xfId="50109"/>
    <cellStyle name="Style 62 6 6" xfId="18955"/>
    <cellStyle name="Style 62 6 6 2" xfId="53009"/>
    <cellStyle name="Style 62 6 7" xfId="50101"/>
    <cellStyle name="Style 62 7" xfId="3686"/>
    <cellStyle name="Style 62 7 2" xfId="3687"/>
    <cellStyle name="Style 62 7 2 2" xfId="18209"/>
    <cellStyle name="Style 62 7 2 2 2" xfId="53019"/>
    <cellStyle name="Style 62 7 2 3" xfId="50111"/>
    <cellStyle name="Style 62 7 3" xfId="3688"/>
    <cellStyle name="Style 62 7 3 2" xfId="19525"/>
    <cellStyle name="Style 62 7 3 2 2" xfId="53020"/>
    <cellStyle name="Style 62 7 3 3" xfId="50112"/>
    <cellStyle name="Style 62 7 4" xfId="3689"/>
    <cellStyle name="Style 62 7 4 2" xfId="53018"/>
    <cellStyle name="Style 62 7 4 3" xfId="18855"/>
    <cellStyle name="Style 62 7 5" xfId="50110"/>
    <cellStyle name="Style 62 8" xfId="3690"/>
    <cellStyle name="Style 62 8 2" xfId="3691"/>
    <cellStyle name="Style 62 8 2 2" xfId="53021"/>
    <cellStyle name="Style 62 8 2 3" xfId="18954"/>
    <cellStyle name="Style 62 8 3" xfId="3692"/>
    <cellStyle name="Style 62 8 3 2" xfId="54240"/>
    <cellStyle name="Style 62 8 3 3" xfId="19624"/>
    <cellStyle name="Style 62 8 4" xfId="19244"/>
    <cellStyle name="Style 62 8 4 2" xfId="50113"/>
    <cellStyle name="Style 62 9" xfId="3693"/>
    <cellStyle name="Style 62 9 2" xfId="19349"/>
    <cellStyle name="Style 62 9 2 2" xfId="53022"/>
    <cellStyle name="Style 62 9 3" xfId="50114"/>
    <cellStyle name="Style 62_ADDON" xfId="3694"/>
    <cellStyle name="Style 63" xfId="216"/>
    <cellStyle name="Style 63 2" xfId="3695"/>
    <cellStyle name="Style 63 2 2" xfId="3696"/>
    <cellStyle name="Style 63 2 2 2" xfId="3697"/>
    <cellStyle name="Style 63 2 2 2 2" xfId="3698"/>
    <cellStyle name="Style 63 2 2 2 2 2" xfId="54241"/>
    <cellStyle name="Style 63 2 2 2 2 3" xfId="19432"/>
    <cellStyle name="Style 63 2 2 2 3" xfId="18364"/>
    <cellStyle name="Style 63 2 2 3" xfId="3699"/>
    <cellStyle name="Style 63 2 2 3 2" xfId="19143"/>
    <cellStyle name="Style 63 2 2 4" xfId="19706"/>
    <cellStyle name="Style 63 2 3" xfId="3700"/>
    <cellStyle name="Style 63 2 3 2" xfId="3701"/>
    <cellStyle name="Style 63 2 3 2 2" xfId="54441"/>
    <cellStyle name="Style 63 2 3 2 3" xfId="18208"/>
    <cellStyle name="Style 63 2 3 3" xfId="18854"/>
    <cellStyle name="Style 63 2 4" xfId="3702"/>
    <cellStyle name="Style 63 2 4 2" xfId="17945"/>
    <cellStyle name="Style 63 2 5" xfId="3703"/>
    <cellStyle name="Style 63 2 5 2" xfId="19524"/>
    <cellStyle name="Style 63 2 6" xfId="18767"/>
    <cellStyle name="Style 63 3" xfId="3704"/>
    <cellStyle name="Style 63 3 2" xfId="3705"/>
    <cellStyle name="Style 63 3 2 2" xfId="3706"/>
    <cellStyle name="Style 63 3 2 2 2" xfId="3707"/>
    <cellStyle name="Style 63 3 2 2 2 2" xfId="54405"/>
    <cellStyle name="Style 63 3 2 2 2 3" xfId="19348"/>
    <cellStyle name="Style 63 3 2 2 3" xfId="19623"/>
    <cellStyle name="Style 63 3 2 3" xfId="3708"/>
    <cellStyle name="Style 63 3 2 3 2" xfId="19054"/>
    <cellStyle name="Style 63 3 2 4" xfId="18953"/>
    <cellStyle name="Style 63 3 3" xfId="3709"/>
    <cellStyle name="Style 63 3 3 2" xfId="3710"/>
    <cellStyle name="Style 63 3 3 2 2" xfId="3711"/>
    <cellStyle name="Style 63 3 3 2 2 2" xfId="54242"/>
    <cellStyle name="Style 63 3 3 2 2 3" xfId="19431"/>
    <cellStyle name="Style 63 3 3 2 3" xfId="19705"/>
    <cellStyle name="Style 63 3 3 3" xfId="3712"/>
    <cellStyle name="Style 63 3 3 3 2" xfId="19142"/>
    <cellStyle name="Style 63 3 3 4" xfId="18766"/>
    <cellStyle name="Style 63 3 4" xfId="3713"/>
    <cellStyle name="Style 63 3 4 2" xfId="8914"/>
    <cellStyle name="Style 63 3 4 2 2" xfId="18853"/>
    <cellStyle name="Style 63 3 5" xfId="8915"/>
    <cellStyle name="Style 63 3 5 2" xfId="19243"/>
    <cellStyle name="Style 63 3 6" xfId="55020"/>
    <cellStyle name="Style 63 3 6 2" xfId="55804"/>
    <cellStyle name="Style 63 4" xfId="3714"/>
    <cellStyle name="Style 63 4 2" xfId="3715"/>
    <cellStyle name="Style 63 4 2 2" xfId="3716"/>
    <cellStyle name="Style 63 4 2 2 2" xfId="54243"/>
    <cellStyle name="Style 63 4 2 2 3" xfId="19242"/>
    <cellStyle name="Style 63 4 2 3" xfId="19523"/>
    <cellStyle name="Style 63 4 3" xfId="3717"/>
    <cellStyle name="Style 63 4 3 2" xfId="18952"/>
    <cellStyle name="Style 63 4 4" xfId="18207"/>
    <cellStyle name="Style 63 5" xfId="3718"/>
    <cellStyle name="Style 63 5 2" xfId="19622"/>
    <cellStyle name="Style 63 6" xfId="3719"/>
    <cellStyle name="Style 63 6 2" xfId="19347"/>
    <cellStyle name="Style 63 7" xfId="3720"/>
    <cellStyle name="Style 63 7 2" xfId="54383"/>
    <cellStyle name="Style 63 7 3" xfId="19053"/>
    <cellStyle name="Style 63 8" xfId="19055"/>
    <cellStyle name="Style 63_ADDON" xfId="3721"/>
    <cellStyle name="Style 64" xfId="217"/>
    <cellStyle name="Style 64 2" xfId="3722"/>
    <cellStyle name="Style 64 2 2" xfId="3723"/>
    <cellStyle name="Style 64 2 2 2" xfId="3724"/>
    <cellStyle name="Style 64 2 2 2 2" xfId="3725"/>
    <cellStyle name="Style 64 2 2 2 2 2" xfId="54406"/>
    <cellStyle name="Style 64 2 2 2 2 3" xfId="19141"/>
    <cellStyle name="Style 64 2 2 2 3" xfId="19430"/>
    <cellStyle name="Style 64 2 2 3" xfId="3726"/>
    <cellStyle name="Style 64 2 2 3 2" xfId="18852"/>
    <cellStyle name="Style 64 2 2 4" xfId="19704"/>
    <cellStyle name="Style 64 2 3" xfId="3727"/>
    <cellStyle name="Style 64 2 3 2" xfId="3728"/>
    <cellStyle name="Style 64 2 3 2 2" xfId="54407"/>
    <cellStyle name="Style 64 2 3 2 3" xfId="19522"/>
    <cellStyle name="Style 64 2 3 3" xfId="18206"/>
    <cellStyle name="Style 64 2 4" xfId="3729"/>
    <cellStyle name="Style 64 2 4 2" xfId="19241"/>
    <cellStyle name="Style 64 2 5" xfId="3730"/>
    <cellStyle name="Style 64 2 5 2" xfId="18951"/>
    <cellStyle name="Style 64 2 6" xfId="3731"/>
    <cellStyle name="Style 64 2 6 2" xfId="54408"/>
    <cellStyle name="Style 64 2 6 3" xfId="18765"/>
    <cellStyle name="Style 64 3" xfId="3732"/>
    <cellStyle name="Style 64 3 2" xfId="3733"/>
    <cellStyle name="Style 64 3 2 2" xfId="3734"/>
    <cellStyle name="Style 64 3 2 2 2" xfId="3735"/>
    <cellStyle name="Style 64 3 2 2 2 2" xfId="54409"/>
    <cellStyle name="Style 64 3 2 2 2 3" xfId="18362"/>
    <cellStyle name="Style 64 3 2 2 3" xfId="19052"/>
    <cellStyle name="Style 64 3 2 3" xfId="3736"/>
    <cellStyle name="Style 64 3 2 3 2" xfId="18764"/>
    <cellStyle name="Style 64 3 2 4" xfId="19346"/>
    <cellStyle name="Style 64 3 3" xfId="3737"/>
    <cellStyle name="Style 64 3 3 2" xfId="3738"/>
    <cellStyle name="Style 64 3 3 2 2" xfId="3739"/>
    <cellStyle name="Style 64 3 3 2 2 2" xfId="54410"/>
    <cellStyle name="Style 64 3 3 2 2 3" xfId="19140"/>
    <cellStyle name="Style 64 3 3 2 3" xfId="19429"/>
    <cellStyle name="Style 64 3 3 3" xfId="3740"/>
    <cellStyle name="Style 64 3 3 3 2" xfId="18851"/>
    <cellStyle name="Style 64 3 3 4" xfId="19703"/>
    <cellStyle name="Style 64 3 4" xfId="3741"/>
    <cellStyle name="Style 64 3 4 2" xfId="8916"/>
    <cellStyle name="Style 64 3 4 2 2" xfId="18205"/>
    <cellStyle name="Style 64 3 5" xfId="3742"/>
    <cellStyle name="Style 64 3 5 2" xfId="19621"/>
    <cellStyle name="Style 64 3 6" xfId="55019"/>
    <cellStyle name="Style 64 3 6 2" xfId="55803"/>
    <cellStyle name="Style 64 4" xfId="3743"/>
    <cellStyle name="Style 64 4 2" xfId="3744"/>
    <cellStyle name="Style 64 4 2 2" xfId="3745"/>
    <cellStyle name="Style 64 4 2 2 2" xfId="54411"/>
    <cellStyle name="Style 64 4 2 2 3" xfId="18950"/>
    <cellStyle name="Style 64 4 2 3" xfId="19240"/>
    <cellStyle name="Style 64 4 3" xfId="3746"/>
    <cellStyle name="Style 64 4 3 2" xfId="19620"/>
    <cellStyle name="Style 64 4 4" xfId="19521"/>
    <cellStyle name="Style 64 5" xfId="3747"/>
    <cellStyle name="Style 64 5 2" xfId="19345"/>
    <cellStyle name="Style 64 6" xfId="3748"/>
    <cellStyle name="Style 64 6 2" xfId="19051"/>
    <cellStyle name="Style 64 7" xfId="3749"/>
    <cellStyle name="Style 64 7 2" xfId="54412"/>
    <cellStyle name="Style 64 7 3" xfId="18763"/>
    <cellStyle name="Style 64 8" xfId="18363"/>
    <cellStyle name="Style 64_ADDON" xfId="3750"/>
    <cellStyle name="Style 69" xfId="218"/>
    <cellStyle name="Style 69 10" xfId="3752"/>
    <cellStyle name="Style 69 10 2" xfId="19428"/>
    <cellStyle name="Style 69 10 2 2" xfId="53023"/>
    <cellStyle name="Style 69 10 3" xfId="50115"/>
    <cellStyle name="Style 69 11" xfId="3753"/>
    <cellStyle name="Style 69 11 2" xfId="19139"/>
    <cellStyle name="Style 69 11 2 2" xfId="53024"/>
    <cellStyle name="Style 69 11 3" xfId="50116"/>
    <cellStyle name="Style 69 12" xfId="3754"/>
    <cellStyle name="Style 69 12 2" xfId="18850"/>
    <cellStyle name="Style 69 12 2 2" xfId="53025"/>
    <cellStyle name="Style 69 12 3" xfId="50117"/>
    <cellStyle name="Style 69 13" xfId="3751"/>
    <cellStyle name="Style 69 13 2" xfId="51545"/>
    <cellStyle name="Style 69 13 3" xfId="19702"/>
    <cellStyle name="Style 69 14" xfId="48408"/>
    <cellStyle name="Style 69 2" xfId="219"/>
    <cellStyle name="Style 69 2 2" xfId="3755"/>
    <cellStyle name="Style 69 2 2 2" xfId="3756"/>
    <cellStyle name="Style 69 2 2 2 2" xfId="3757"/>
    <cellStyle name="Style 69 2 2 2 3" xfId="53027"/>
    <cellStyle name="Style 69 2 2 2 4" xfId="19520"/>
    <cellStyle name="Style 69 2 2 3" xfId="50119"/>
    <cellStyle name="Style 69 2 3" xfId="3758"/>
    <cellStyle name="Style 69 2 3 2" xfId="3759"/>
    <cellStyle name="Style 69 2 3 3" xfId="53026"/>
    <cellStyle name="Style 69 2 3 4" xfId="18204"/>
    <cellStyle name="Style 69 2 4" xfId="50118"/>
    <cellStyle name="Style 69 3" xfId="3760"/>
    <cellStyle name="Style 69 3 2" xfId="3761"/>
    <cellStyle name="Style 69 3 2 2" xfId="3762"/>
    <cellStyle name="Style 69 3 2 2 2" xfId="3763"/>
    <cellStyle name="Style 69 3 2 2 2 2" xfId="53030"/>
    <cellStyle name="Style 69 3 2 2 2 3" xfId="19619"/>
    <cellStyle name="Style 69 3 2 2 3" xfId="50122"/>
    <cellStyle name="Style 69 3 2 3" xfId="8917"/>
    <cellStyle name="Style 69 3 2 3 2" xfId="18949"/>
    <cellStyle name="Style 69 3 2 3 2 2" xfId="53031"/>
    <cellStyle name="Style 69 3 2 3 3" xfId="50123"/>
    <cellStyle name="Style 69 3 2 4" xfId="53029"/>
    <cellStyle name="Style 69 3 2 5" xfId="50121"/>
    <cellStyle name="Style 69 3 3" xfId="3764"/>
    <cellStyle name="Style 69 3 3 2" xfId="3765"/>
    <cellStyle name="Style 69 3 3 2 2" xfId="3766"/>
    <cellStyle name="Style 69 3 3 2 2 2" xfId="18762"/>
    <cellStyle name="Style 69 3 3 2 2 2 2" xfId="53034"/>
    <cellStyle name="Style 69 3 3 2 2 3" xfId="50126"/>
    <cellStyle name="Style 69 3 3 2 3" xfId="19050"/>
    <cellStyle name="Style 69 3 3 2 3 2" xfId="53033"/>
    <cellStyle name="Style 69 3 3 2 4" xfId="50125"/>
    <cellStyle name="Style 69 3 3 3" xfId="3767"/>
    <cellStyle name="Style 69 3 3 3 2" xfId="3768"/>
    <cellStyle name="Style 69 3 3 3 2 2" xfId="19427"/>
    <cellStyle name="Style 69 3 3 3 2 2 2" xfId="53036"/>
    <cellStyle name="Style 69 3 3 3 2 3" xfId="50128"/>
    <cellStyle name="Style 69 3 3 3 3" xfId="3769"/>
    <cellStyle name="Style 69 3 3 3 3 2" xfId="19138"/>
    <cellStyle name="Style 69 3 3 3 3 2 2" xfId="53037"/>
    <cellStyle name="Style 69 3 3 3 3 3" xfId="50129"/>
    <cellStyle name="Style 69 3 3 3 4" xfId="19701"/>
    <cellStyle name="Style 69 3 3 3 4 2" xfId="53035"/>
    <cellStyle name="Style 69 3 3 3 5" xfId="50127"/>
    <cellStyle name="Style 69 3 3 4" xfId="3770"/>
    <cellStyle name="Style 69 3 3 4 2" xfId="3771"/>
    <cellStyle name="Style 69 3 3 4 2 2" xfId="18203"/>
    <cellStyle name="Style 69 3 3 4 2 2 2" xfId="53039"/>
    <cellStyle name="Style 69 3 3 4 2 3" xfId="50131"/>
    <cellStyle name="Style 69 3 3 4 3" xfId="18849"/>
    <cellStyle name="Style 69 3 3 4 3 2" xfId="53038"/>
    <cellStyle name="Style 69 3 3 4 4" xfId="50130"/>
    <cellStyle name="Style 69 3 3 5" xfId="8918"/>
    <cellStyle name="Style 69 3 3 5 2" xfId="19519"/>
    <cellStyle name="Style 69 3 3 5 2 2" xfId="53040"/>
    <cellStyle name="Style 69 3 3 5 3" xfId="50132"/>
    <cellStyle name="Style 69 3 3 6" xfId="19344"/>
    <cellStyle name="Style 69 3 3 6 2" xfId="53032"/>
    <cellStyle name="Style 69 3 3 7" xfId="50124"/>
    <cellStyle name="Style 69 3 4" xfId="3772"/>
    <cellStyle name="Style 69 3 4 2" xfId="3773"/>
    <cellStyle name="Style 69 3 4 2 2" xfId="53041"/>
    <cellStyle name="Style 69 3 4 2 3" xfId="18948"/>
    <cellStyle name="Style 69 3 4 3" xfId="3774"/>
    <cellStyle name="Style 69 3 4 3 2" xfId="54413"/>
    <cellStyle name="Style 69 3 4 3 3" xfId="19238"/>
    <cellStyle name="Style 69 3 4 4" xfId="50133"/>
    <cellStyle name="Style 69 3 5" xfId="8919"/>
    <cellStyle name="Style 69 3 5 2" xfId="19618"/>
    <cellStyle name="Style 69 3 5 2 2" xfId="53042"/>
    <cellStyle name="Style 69 3 5 3" xfId="50134"/>
    <cellStyle name="Style 69 3 6" xfId="19239"/>
    <cellStyle name="Style 69 3 6 2" xfId="53028"/>
    <cellStyle name="Style 69 3 7" xfId="55018"/>
    <cellStyle name="Style 69 3 7 2" xfId="55802"/>
    <cellStyle name="Style 69 3 8" xfId="50120"/>
    <cellStyle name="Style 69 4" xfId="3775"/>
    <cellStyle name="Style 69 4 2" xfId="3776"/>
    <cellStyle name="Style 69 4 2 2" xfId="3777"/>
    <cellStyle name="Style 69 4 2 2 2" xfId="3778"/>
    <cellStyle name="Style 69 4 2 2 2 2" xfId="19700"/>
    <cellStyle name="Style 69 4 2 2 2 2 2" xfId="53046"/>
    <cellStyle name="Style 69 4 2 2 2 3" xfId="50138"/>
    <cellStyle name="Style 69 4 2 2 3" xfId="18761"/>
    <cellStyle name="Style 69 4 2 2 3 2" xfId="53045"/>
    <cellStyle name="Style 69 4 2 2 4" xfId="50137"/>
    <cellStyle name="Style 69 4 2 3" xfId="3779"/>
    <cellStyle name="Style 69 4 2 3 2" xfId="3780"/>
    <cellStyle name="Style 69 4 2 3 2 2" xfId="19137"/>
    <cellStyle name="Style 69 4 2 3 2 2 2" xfId="53048"/>
    <cellStyle name="Style 69 4 2 3 2 3" xfId="50140"/>
    <cellStyle name="Style 69 4 2 3 3" xfId="3781"/>
    <cellStyle name="Style 69 4 2 3 3 2" xfId="18848"/>
    <cellStyle name="Style 69 4 2 3 3 2 2" xfId="53049"/>
    <cellStyle name="Style 69 4 2 3 3 3" xfId="50141"/>
    <cellStyle name="Style 69 4 2 3 4" xfId="19426"/>
    <cellStyle name="Style 69 4 2 3 4 2" xfId="53047"/>
    <cellStyle name="Style 69 4 2 3 5" xfId="50139"/>
    <cellStyle name="Style 69 4 2 4" xfId="3782"/>
    <cellStyle name="Style 69 4 2 4 2" xfId="3783"/>
    <cellStyle name="Style 69 4 2 4 2 2" xfId="19518"/>
    <cellStyle name="Style 69 4 2 4 2 2 2" xfId="53051"/>
    <cellStyle name="Style 69 4 2 4 2 3" xfId="50143"/>
    <cellStyle name="Style 69 4 2 4 3" xfId="18202"/>
    <cellStyle name="Style 69 4 2 4 3 2" xfId="53050"/>
    <cellStyle name="Style 69 4 2 4 4" xfId="50142"/>
    <cellStyle name="Style 69 4 2 5" xfId="8920"/>
    <cellStyle name="Style 69 4 2 5 2" xfId="19237"/>
    <cellStyle name="Style 69 4 2 5 2 2" xfId="53052"/>
    <cellStyle name="Style 69 4 2 5 3" xfId="50144"/>
    <cellStyle name="Style 69 4 2 6" xfId="19049"/>
    <cellStyle name="Style 69 4 2 6 2" xfId="53044"/>
    <cellStyle name="Style 69 4 2 7" xfId="50136"/>
    <cellStyle name="Style 69 4 3" xfId="3784"/>
    <cellStyle name="Style 69 4 3 2" xfId="3785"/>
    <cellStyle name="Style 69 4 3 2 2" xfId="3786"/>
    <cellStyle name="Style 69 4 3 2 2 2" xfId="53054"/>
    <cellStyle name="Style 69 4 3 2 2 3" xfId="19617"/>
    <cellStyle name="Style 69 4 3 2 3" xfId="50146"/>
    <cellStyle name="Style 69 4 3 3" xfId="18947"/>
    <cellStyle name="Style 69 4 3 3 2" xfId="53053"/>
    <cellStyle name="Style 69 4 3 4" xfId="50145"/>
    <cellStyle name="Style 69 4 4" xfId="3787"/>
    <cellStyle name="Style 69 4 4 2" xfId="3788"/>
    <cellStyle name="Style 69 4 4 2 2" xfId="53055"/>
    <cellStyle name="Style 69 4 4 2 3" xfId="19048"/>
    <cellStyle name="Style 69 4 4 3" xfId="19342"/>
    <cellStyle name="Style 69 4 4 3 2" xfId="50147"/>
    <cellStyle name="Style 69 4 5" xfId="8921"/>
    <cellStyle name="Style 69 4 5 2" xfId="18760"/>
    <cellStyle name="Style 69 4 5 2 2" xfId="53056"/>
    <cellStyle name="Style 69 4 5 3" xfId="50148"/>
    <cellStyle name="Style 69 4 6" xfId="19343"/>
    <cellStyle name="Style 69 4 6 2" xfId="53043"/>
    <cellStyle name="Style 69 4 7" xfId="55017"/>
    <cellStyle name="Style 69 4 7 2" xfId="55801"/>
    <cellStyle name="Style 69 4 8" xfId="50135"/>
    <cellStyle name="Style 69 5" xfId="3789"/>
    <cellStyle name="Style 69 5 2" xfId="3790"/>
    <cellStyle name="Style 69 5 2 2" xfId="3791"/>
    <cellStyle name="Style 69 5 2 2 2" xfId="3792"/>
    <cellStyle name="Style 69 5 2 2 2 2" xfId="18847"/>
    <cellStyle name="Style 69 5 2 2 2 2 2" xfId="53060"/>
    <cellStyle name="Style 69 5 2 2 2 3" xfId="50152"/>
    <cellStyle name="Style 69 5 2 2 3" xfId="19136"/>
    <cellStyle name="Style 69 5 2 2 3 2" xfId="53059"/>
    <cellStyle name="Style 69 5 2 2 4" xfId="50151"/>
    <cellStyle name="Style 69 5 2 3" xfId="3793"/>
    <cellStyle name="Style 69 5 2 3 2" xfId="3794"/>
    <cellStyle name="Style 69 5 2 3 2 2" xfId="19517"/>
    <cellStyle name="Style 69 5 2 3 2 2 2" xfId="53062"/>
    <cellStyle name="Style 69 5 2 3 2 3" xfId="50154"/>
    <cellStyle name="Style 69 5 2 3 3" xfId="3795"/>
    <cellStyle name="Style 69 5 2 3 3 2" xfId="19236"/>
    <cellStyle name="Style 69 5 2 3 3 2 2" xfId="53063"/>
    <cellStyle name="Style 69 5 2 3 3 3" xfId="50155"/>
    <cellStyle name="Style 69 5 2 3 4" xfId="18201"/>
    <cellStyle name="Style 69 5 2 3 4 2" xfId="53061"/>
    <cellStyle name="Style 69 5 2 3 5" xfId="50153"/>
    <cellStyle name="Style 69 5 2 4" xfId="3796"/>
    <cellStyle name="Style 69 5 2 4 2" xfId="3797"/>
    <cellStyle name="Style 69 5 2 4 2 2" xfId="53064"/>
    <cellStyle name="Style 69 5 2 4 2 3" xfId="19616"/>
    <cellStyle name="Style 69 5 2 4 3" xfId="18946"/>
    <cellStyle name="Style 69 5 2 4 3 2" xfId="50156"/>
    <cellStyle name="Style 69 5 2 5" xfId="8922"/>
    <cellStyle name="Style 69 5 2 5 2" xfId="19425"/>
    <cellStyle name="Style 69 5 2 5 2 2" xfId="53065"/>
    <cellStyle name="Style 69 5 2 5 3" xfId="50157"/>
    <cellStyle name="Style 69 5 2 6" xfId="53058"/>
    <cellStyle name="Style 69 5 2 7" xfId="50150"/>
    <cellStyle name="Style 69 5 3" xfId="3798"/>
    <cellStyle name="Style 69 5 3 2" xfId="3799"/>
    <cellStyle name="Style 69 5 3 2 2" xfId="19047"/>
    <cellStyle name="Style 69 5 3 2 2 2" xfId="53067"/>
    <cellStyle name="Style 69 5 3 2 3" xfId="50159"/>
    <cellStyle name="Style 69 5 3 3" xfId="19341"/>
    <cellStyle name="Style 69 5 3 3 2" xfId="53066"/>
    <cellStyle name="Style 69 5 3 4" xfId="50158"/>
    <cellStyle name="Style 69 5 4" xfId="3800"/>
    <cellStyle name="Style 69 5 4 2" xfId="18759"/>
    <cellStyle name="Style 69 5 4 2 2" xfId="53068"/>
    <cellStyle name="Style 69 5 4 3" xfId="50160"/>
    <cellStyle name="Style 69 5 5" xfId="8923"/>
    <cellStyle name="Style 69 5 5 2" xfId="19698"/>
    <cellStyle name="Style 69 5 5 2 2" xfId="53069"/>
    <cellStyle name="Style 69 5 5 3" xfId="50161"/>
    <cellStyle name="Style 69 5 6" xfId="19699"/>
    <cellStyle name="Style 69 5 6 2" xfId="53057"/>
    <cellStyle name="Style 69 5 7" xfId="50149"/>
    <cellStyle name="Style 69 6" xfId="3801"/>
    <cellStyle name="Style 69 6 2" xfId="3802"/>
    <cellStyle name="Style 69 6 2 2" xfId="8924"/>
    <cellStyle name="Style 69 6 2 2 2" xfId="19135"/>
    <cellStyle name="Style 69 6 2 2 2 2" xfId="53072"/>
    <cellStyle name="Style 69 6 2 2 3" xfId="50164"/>
    <cellStyle name="Style 69 6 2 3" xfId="19424"/>
    <cellStyle name="Style 69 6 2 3 2" xfId="53071"/>
    <cellStyle name="Style 69 6 2 4" xfId="50163"/>
    <cellStyle name="Style 69 6 3" xfId="3803"/>
    <cellStyle name="Style 69 6 3 2" xfId="3804"/>
    <cellStyle name="Style 69 6 3 2 2" xfId="18200"/>
    <cellStyle name="Style 69 6 3 2 2 2" xfId="53074"/>
    <cellStyle name="Style 69 6 3 2 3" xfId="50166"/>
    <cellStyle name="Style 69 6 3 3" xfId="3805"/>
    <cellStyle name="Style 69 6 3 3 2" xfId="17944"/>
    <cellStyle name="Style 69 6 3 3 2 2" xfId="53075"/>
    <cellStyle name="Style 69 6 3 3 3" xfId="50167"/>
    <cellStyle name="Style 69 6 3 4" xfId="18846"/>
    <cellStyle name="Style 69 6 3 4 2" xfId="53073"/>
    <cellStyle name="Style 69 6 3 5" xfId="50165"/>
    <cellStyle name="Style 69 6 4" xfId="3806"/>
    <cellStyle name="Style 69 6 4 2" xfId="3807"/>
    <cellStyle name="Style 69 6 4 2 2" xfId="19235"/>
    <cellStyle name="Style 69 6 4 2 2 2" xfId="53077"/>
    <cellStyle name="Style 69 6 4 2 3" xfId="50169"/>
    <cellStyle name="Style 69 6 4 3" xfId="19516"/>
    <cellStyle name="Style 69 6 4 3 2" xfId="53076"/>
    <cellStyle name="Style 69 6 4 4" xfId="50168"/>
    <cellStyle name="Style 69 6 5" xfId="3808"/>
    <cellStyle name="Style 69 6 5 2" xfId="18246"/>
    <cellStyle name="Style 69 6 5 2 2" xfId="53078"/>
    <cellStyle name="Style 69 6 5 3" xfId="50170"/>
    <cellStyle name="Style 69 6 6" xfId="18361"/>
    <cellStyle name="Style 69 6 6 2" xfId="53070"/>
    <cellStyle name="Style 69 6 7" xfId="50162"/>
    <cellStyle name="Style 69 7" xfId="3809"/>
    <cellStyle name="Style 69 7 2" xfId="3810"/>
    <cellStyle name="Style 69 7 2 2" xfId="18980"/>
    <cellStyle name="Style 69 7 2 2 2" xfId="53080"/>
    <cellStyle name="Style 69 7 2 3" xfId="50172"/>
    <cellStyle name="Style 69 7 3" xfId="3811"/>
    <cellStyle name="Style 69 7 3 2" xfId="18825"/>
    <cellStyle name="Style 69 7 3 2 2" xfId="53081"/>
    <cellStyle name="Style 69 7 3 3" xfId="50173"/>
    <cellStyle name="Style 69 7 4" xfId="3812"/>
    <cellStyle name="Style 69 7 4 2" xfId="53079"/>
    <cellStyle name="Style 69 7 4 3" xfId="18249"/>
    <cellStyle name="Style 69 7 5" xfId="50171"/>
    <cellStyle name="Style 69 8" xfId="3813"/>
    <cellStyle name="Style 69 8 2" xfId="3814"/>
    <cellStyle name="Style 69 8 2 2" xfId="53082"/>
    <cellStyle name="Style 69 8 2 3" xfId="19280"/>
    <cellStyle name="Style 69 8 3" xfId="3815"/>
    <cellStyle name="Style 69 8 3 2" xfId="54244"/>
    <cellStyle name="Style 69 8 3 3" xfId="18428"/>
    <cellStyle name="Style 69 8 4" xfId="19194"/>
    <cellStyle name="Style 69 8 4 2" xfId="50174"/>
    <cellStyle name="Style 69 9" xfId="3816"/>
    <cellStyle name="Style 69 9 2" xfId="18427"/>
    <cellStyle name="Style 69 9 2 2" xfId="53083"/>
    <cellStyle name="Style 69 9 3" xfId="50175"/>
    <cellStyle name="Style 69_ADDON" xfId="3817"/>
    <cellStyle name="Style 70" xfId="220"/>
    <cellStyle name="Style 70 2" xfId="3818"/>
    <cellStyle name="Style 70 2 2" xfId="3819"/>
    <cellStyle name="Style 70 2 2 2" xfId="3820"/>
    <cellStyle name="Style 70 2 2 2 2" xfId="3821"/>
    <cellStyle name="Style 70 2 2 3" xfId="54245"/>
    <cellStyle name="Style 70 2 2 4" xfId="18346"/>
    <cellStyle name="Style 70 2 3" xfId="3822"/>
    <cellStyle name="Style 70 2 3 2" xfId="3823"/>
    <cellStyle name="Style 70 3" xfId="3824"/>
    <cellStyle name="Style 70 3 2" xfId="3825"/>
    <cellStyle name="Style 70 3 2 2" xfId="18684"/>
    <cellStyle name="Style 70 3 3" xfId="3826"/>
    <cellStyle name="Style 70 3 3 2" xfId="3827"/>
    <cellStyle name="Style 70 3 3 2 2" xfId="18674"/>
    <cellStyle name="Style 70 3 3 3" xfId="3828"/>
    <cellStyle name="Style 70 3 3 3 2" xfId="54246"/>
    <cellStyle name="Style 70 3 3 3 3" xfId="18884"/>
    <cellStyle name="Style 70 3 3 4" xfId="18345"/>
    <cellStyle name="Style 70 3 4" xfId="3829"/>
    <cellStyle name="Style 70 3 4 2" xfId="3830"/>
    <cellStyle name="Style 70 3 4 2 2" xfId="54247"/>
    <cellStyle name="Style 70 3 4 2 3" xfId="18229"/>
    <cellStyle name="Style 70 3 4 3" xfId="18011"/>
    <cellStyle name="Style 70 3 5" xfId="17950"/>
    <cellStyle name="Style 70 3 5 2" xfId="55800"/>
    <cellStyle name="Style 70 3 5 3" xfId="55016"/>
    <cellStyle name="Style 70 4" xfId="3831"/>
    <cellStyle name="Style 70 4 2" xfId="3832"/>
    <cellStyle name="Style 70 4 2 2" xfId="17984"/>
    <cellStyle name="Style 70 4 3" xfId="3833"/>
    <cellStyle name="Style 70 4 3 2" xfId="54248"/>
    <cellStyle name="Style 70 4 3 3" xfId="19200"/>
    <cellStyle name="Style 70 4 4" xfId="17999"/>
    <cellStyle name="Style 70 5" xfId="3834"/>
    <cellStyle name="Style 70 5 2" xfId="3835"/>
    <cellStyle name="Style 70 5 2 2" xfId="54249"/>
    <cellStyle name="Style 70 5 2 3" xfId="19571"/>
    <cellStyle name="Style 70 5 3" xfId="18675"/>
    <cellStyle name="Style 70 6" xfId="3836"/>
    <cellStyle name="Style 70 6 2" xfId="19119"/>
    <cellStyle name="Style 70 7" xfId="3837"/>
    <cellStyle name="Style 70 7 2" xfId="18293"/>
    <cellStyle name="Style 70 8" xfId="18426"/>
    <cellStyle name="Style 70_ADDON" xfId="3838"/>
    <cellStyle name="Style 71" xfId="221"/>
    <cellStyle name="Style 71 2" xfId="3839"/>
    <cellStyle name="Style 71 2 2" xfId="3840"/>
    <cellStyle name="Style 71 2 2 2" xfId="3841"/>
    <cellStyle name="Style 71 2 2 2 2" xfId="3842"/>
    <cellStyle name="Style 71 2 2 2 2 2" xfId="54494"/>
    <cellStyle name="Style 71 2 2 2 2 3" xfId="17949"/>
    <cellStyle name="Style 71 2 2 2 3" xfId="18425"/>
    <cellStyle name="Style 71 2 2 3" xfId="3843"/>
    <cellStyle name="Style 71 2 2 3 2" xfId="18424"/>
    <cellStyle name="Style 71 2 2 4" xfId="18925"/>
    <cellStyle name="Style 71 2 3" xfId="3844"/>
    <cellStyle name="Style 71 2 3 2" xfId="3845"/>
    <cellStyle name="Style 71 2 3 2 2" xfId="54250"/>
    <cellStyle name="Style 71 2 3 2 3" xfId="19296"/>
    <cellStyle name="Style 71 2 3 3" xfId="18785"/>
    <cellStyle name="Style 71 2 4" xfId="3846"/>
    <cellStyle name="Style 71 2 4 2" xfId="19195"/>
    <cellStyle name="Style 71 2 5" xfId="3847"/>
    <cellStyle name="Style 71 2 5 2" xfId="19288"/>
    <cellStyle name="Style 71 2 6" xfId="3848"/>
    <cellStyle name="Style 71 2 6 2" xfId="54251"/>
    <cellStyle name="Style 71 2 6 3" xfId="18720"/>
    <cellStyle name="Style 71 3" xfId="3849"/>
    <cellStyle name="Style 71 3 2" xfId="3850"/>
    <cellStyle name="Style 71 3 2 2" xfId="3851"/>
    <cellStyle name="Style 71 3 2 2 2" xfId="3852"/>
    <cellStyle name="Style 71 3 2 2 2 2" xfId="54252"/>
    <cellStyle name="Style 71 3 2 2 2 3" xfId="18287"/>
    <cellStyle name="Style 71 3 2 2 3" xfId="18812"/>
    <cellStyle name="Style 71 3 2 3" xfId="3853"/>
    <cellStyle name="Style 71 3 2 3 2" xfId="18030"/>
    <cellStyle name="Style 71 3 2 4" xfId="17983"/>
    <cellStyle name="Style 71 3 3" xfId="3854"/>
    <cellStyle name="Style 71 3 3 2" xfId="3855"/>
    <cellStyle name="Style 71 3 3 2 2" xfId="3856"/>
    <cellStyle name="Style 71 3 3 2 2 2" xfId="54253"/>
    <cellStyle name="Style 71 3 3 2 2 3" xfId="18737"/>
    <cellStyle name="Style 71 3 3 2 3" xfId="19594"/>
    <cellStyle name="Style 71 3 3 3" xfId="3857"/>
    <cellStyle name="Style 71 3 3 3 2" xfId="19492"/>
    <cellStyle name="Style 71 3 3 4" xfId="19668"/>
    <cellStyle name="Style 71 3 4" xfId="3858"/>
    <cellStyle name="Style 71 3 4 2" xfId="8925"/>
    <cellStyle name="Style 71 3 4 2 2" xfId="19088"/>
    <cellStyle name="Style 71 3 5" xfId="3859"/>
    <cellStyle name="Style 71 3 5 2" xfId="19019"/>
    <cellStyle name="Style 71 3 6" xfId="55015"/>
    <cellStyle name="Style 71 3 6 2" xfId="55799"/>
    <cellStyle name="Style 71 4" xfId="3860"/>
    <cellStyle name="Style 71 4 2" xfId="3861"/>
    <cellStyle name="Style 71 4 2 2" xfId="3862"/>
    <cellStyle name="Style 71 4 2 2 2" xfId="54254"/>
    <cellStyle name="Style 71 4 2 2 3" xfId="18690"/>
    <cellStyle name="Style 71 4 2 3" xfId="19460"/>
    <cellStyle name="Style 71 4 3" xfId="3863"/>
    <cellStyle name="Style 71 4 3 2" xfId="19086"/>
    <cellStyle name="Style 71 4 4" xfId="18228"/>
    <cellStyle name="Style 71 5" xfId="3864"/>
    <cellStyle name="Style 71 5 2" xfId="18423"/>
    <cellStyle name="Style 71 6" xfId="3865"/>
    <cellStyle name="Style 71 6 2" xfId="18389"/>
    <cellStyle name="Style 71 7" xfId="3866"/>
    <cellStyle name="Style 71 7 2" xfId="54381"/>
    <cellStyle name="Style 71 7 3" xfId="18422"/>
    <cellStyle name="Style 71 8" xfId="18031"/>
    <cellStyle name="Style 71_ADDON" xfId="3867"/>
    <cellStyle name="Style 72" xfId="222"/>
    <cellStyle name="Style 72 2" xfId="3868"/>
    <cellStyle name="Style 72 2 2" xfId="3869"/>
    <cellStyle name="Style 72 2 2 2" xfId="3870"/>
    <cellStyle name="Style 72 2 2 2 2" xfId="3871"/>
    <cellStyle name="Style 72 2 2 3" xfId="54414"/>
    <cellStyle name="Style 72 2 2 4" xfId="19303"/>
    <cellStyle name="Style 72 2 3" xfId="3872"/>
    <cellStyle name="Style 72 2 3 2" xfId="3873"/>
    <cellStyle name="Style 72 3" xfId="3874"/>
    <cellStyle name="Style 72 3 2" xfId="3875"/>
    <cellStyle name="Style 72 3 2 2" xfId="18227"/>
    <cellStyle name="Style 72 3 3" xfId="3876"/>
    <cellStyle name="Style 72 3 3 2" xfId="3877"/>
    <cellStyle name="Style 72 3 3 2 2" xfId="18931"/>
    <cellStyle name="Style 72 3 3 3" xfId="3878"/>
    <cellStyle name="Style 72 3 3 3 2" xfId="54415"/>
    <cellStyle name="Style 72 3 3 3 3" xfId="19168"/>
    <cellStyle name="Style 72 3 3 4" xfId="19114"/>
    <cellStyle name="Style 72 3 4" xfId="3879"/>
    <cellStyle name="Style 72 3 4 2" xfId="3880"/>
    <cellStyle name="Style 72 3 4 2 2" xfId="54416"/>
    <cellStyle name="Style 72 3 4 2 3" xfId="18231"/>
    <cellStyle name="Style 72 3 4 3" xfId="18685"/>
    <cellStyle name="Style 72 3 5" xfId="17960"/>
    <cellStyle name="Style 72 3 5 2" xfId="55798"/>
    <cellStyle name="Style 72 3 5 3" xfId="55014"/>
    <cellStyle name="Style 72 4" xfId="3881"/>
    <cellStyle name="Style 72 4 2" xfId="3882"/>
    <cellStyle name="Style 72 4 2 2" xfId="18810"/>
    <cellStyle name="Style 72 4 3" xfId="3883"/>
    <cellStyle name="Style 72 4 3 2" xfId="54417"/>
    <cellStyle name="Style 72 4 3 3" xfId="18699"/>
    <cellStyle name="Style 72 4 4" xfId="18036"/>
    <cellStyle name="Style 72 5" xfId="3884"/>
    <cellStyle name="Style 72 5 2" xfId="3885"/>
    <cellStyle name="Style 72 5 2 2" xfId="54418"/>
    <cellStyle name="Style 72 5 2 3" xfId="18831"/>
    <cellStyle name="Style 72 5 3" xfId="17954"/>
    <cellStyle name="Style 72 6" xfId="3886"/>
    <cellStyle name="Style 72 6 2" xfId="19103"/>
    <cellStyle name="Style 72 7" xfId="3887"/>
    <cellStyle name="Style 72 7 2" xfId="18245"/>
    <cellStyle name="Style 72 8" xfId="19008"/>
    <cellStyle name="Style 72_ADDON" xfId="3888"/>
    <cellStyle name="Style 73" xfId="223"/>
    <cellStyle name="Style 73 10" xfId="3890"/>
    <cellStyle name="Style 73 10 2" xfId="19409"/>
    <cellStyle name="Style 73 10 2 2" xfId="53084"/>
    <cellStyle name="Style 73 10 3" xfId="50176"/>
    <cellStyle name="Style 73 11" xfId="3891"/>
    <cellStyle name="Style 73 11 2" xfId="19588"/>
    <cellStyle name="Style 73 11 2 2" xfId="53085"/>
    <cellStyle name="Style 73 11 3" xfId="50177"/>
    <cellStyle name="Style 73 12" xfId="3892"/>
    <cellStyle name="Style 73 12 2" xfId="19552"/>
    <cellStyle name="Style 73 12 2 2" xfId="53086"/>
    <cellStyle name="Style 73 12 3" xfId="50178"/>
    <cellStyle name="Style 73 13" xfId="3889"/>
    <cellStyle name="Style 73 13 2" xfId="51546"/>
    <cellStyle name="Style 73 13 3" xfId="18247"/>
    <cellStyle name="Style 73 14" xfId="48409"/>
    <cellStyle name="Style 73 2" xfId="224"/>
    <cellStyle name="Style 73 2 2" xfId="3893"/>
    <cellStyle name="Style 73 2 2 2" xfId="3894"/>
    <cellStyle name="Style 73 2 2 2 2" xfId="3895"/>
    <cellStyle name="Style 73 2 2 2 3" xfId="53088"/>
    <cellStyle name="Style 73 2 2 2 4" xfId="19393"/>
    <cellStyle name="Style 73 2 2 3" xfId="50180"/>
    <cellStyle name="Style 73 2 3" xfId="3896"/>
    <cellStyle name="Style 73 2 3 2" xfId="3897"/>
    <cellStyle name="Style 73 2 3 3" xfId="53087"/>
    <cellStyle name="Style 73 2 3 4" xfId="18708"/>
    <cellStyle name="Style 73 2 4" xfId="50179"/>
    <cellStyle name="Style 73 3" xfId="3898"/>
    <cellStyle name="Style 73 3 2" xfId="3899"/>
    <cellStyle name="Style 73 3 2 2" xfId="3900"/>
    <cellStyle name="Style 73 3 2 2 2" xfId="3901"/>
    <cellStyle name="Style 73 3 2 2 2 2" xfId="53091"/>
    <cellStyle name="Style 73 3 2 2 2 3" xfId="18035"/>
    <cellStyle name="Style 73 3 2 2 3" xfId="50183"/>
    <cellStyle name="Style 73 3 2 3" xfId="8926"/>
    <cellStyle name="Style 73 3 2 3 2" xfId="19368"/>
    <cellStyle name="Style 73 3 2 3 2 2" xfId="53092"/>
    <cellStyle name="Style 73 3 2 3 3" xfId="50184"/>
    <cellStyle name="Style 73 3 2 4" xfId="53090"/>
    <cellStyle name="Style 73 3 2 5" xfId="50182"/>
    <cellStyle name="Style 73 3 3" xfId="3902"/>
    <cellStyle name="Style 73 3 3 2" xfId="3903"/>
    <cellStyle name="Style 73 3 3 2 2" xfId="3904"/>
    <cellStyle name="Style 73 3 3 2 2 2" xfId="18900"/>
    <cellStyle name="Style 73 3 3 2 2 2 2" xfId="53095"/>
    <cellStyle name="Style 73 3 3 2 2 3" xfId="50187"/>
    <cellStyle name="Style 73 3 3 2 3" xfId="18982"/>
    <cellStyle name="Style 73 3 3 2 3 2" xfId="53094"/>
    <cellStyle name="Style 73 3 3 2 4" xfId="50186"/>
    <cellStyle name="Style 73 3 3 3" xfId="3905"/>
    <cellStyle name="Style 73 3 3 3 2" xfId="3906"/>
    <cellStyle name="Style 73 3 3 3 2 2" xfId="19072"/>
    <cellStyle name="Style 73 3 3 3 2 2 2" xfId="53097"/>
    <cellStyle name="Style 73 3 3 3 2 3" xfId="50189"/>
    <cellStyle name="Style 73 3 3 3 3" xfId="3907"/>
    <cellStyle name="Style 73 3 3 3 3 2" xfId="18916"/>
    <cellStyle name="Style 73 3 3 3 3 2 2" xfId="53098"/>
    <cellStyle name="Style 73 3 3 3 3 3" xfId="50190"/>
    <cellStyle name="Style 73 3 3 3 4" xfId="19566"/>
    <cellStyle name="Style 73 3 3 3 4 2" xfId="53096"/>
    <cellStyle name="Style 73 3 3 3 5" xfId="50188"/>
    <cellStyle name="Style 73 3 3 4" xfId="3908"/>
    <cellStyle name="Style 73 3 3 4 2" xfId="3909"/>
    <cellStyle name="Style 73 3 3 4 2 2" xfId="18379"/>
    <cellStyle name="Style 73 3 3 4 2 2 2" xfId="53100"/>
    <cellStyle name="Style 73 3 3 4 2 3" xfId="50192"/>
    <cellStyle name="Style 73 3 3 4 3" xfId="18239"/>
    <cellStyle name="Style 73 3 3 4 3 2" xfId="53099"/>
    <cellStyle name="Style 73 3 3 4 4" xfId="50191"/>
    <cellStyle name="Style 73 3 3 5" xfId="8927"/>
    <cellStyle name="Style 73 3 3 5 2" xfId="19481"/>
    <cellStyle name="Style 73 3 3 5 2 2" xfId="53101"/>
    <cellStyle name="Style 73 3 3 5 3" xfId="50193"/>
    <cellStyle name="Style 73 3 3 6" xfId="18019"/>
    <cellStyle name="Style 73 3 3 6 2" xfId="53093"/>
    <cellStyle name="Style 73 3 3 7" xfId="50185"/>
    <cellStyle name="Style 73 3 4" xfId="3910"/>
    <cellStyle name="Style 73 3 4 2" xfId="3911"/>
    <cellStyle name="Style 73 3 4 2 2" xfId="53102"/>
    <cellStyle name="Style 73 3 4 2 3" xfId="19073"/>
    <cellStyle name="Style 73 3 4 3" xfId="3912"/>
    <cellStyle name="Style 73 3 4 3 2" xfId="54419"/>
    <cellStyle name="Style 73 3 4 3 3" xfId="19502"/>
    <cellStyle name="Style 73 3 4 4" xfId="50194"/>
    <cellStyle name="Style 73 3 5" xfId="8928"/>
    <cellStyle name="Style 73 3 5 2" xfId="18044"/>
    <cellStyle name="Style 73 3 5 2 2" xfId="53103"/>
    <cellStyle name="Style 73 3 5 3" xfId="50195"/>
    <cellStyle name="Style 73 3 6" xfId="19174"/>
    <cellStyle name="Style 73 3 6 2" xfId="53089"/>
    <cellStyle name="Style 73 3 7" xfId="55013"/>
    <cellStyle name="Style 73 3 7 2" xfId="55797"/>
    <cellStyle name="Style 73 3 8" xfId="50181"/>
    <cellStyle name="Style 73 4" xfId="3913"/>
    <cellStyle name="Style 73 4 2" xfId="3914"/>
    <cellStyle name="Style 73 4 2 2" xfId="3915"/>
    <cellStyle name="Style 73 4 2 2 2" xfId="3916"/>
    <cellStyle name="Style 73 4 2 2 2 2" xfId="18289"/>
    <cellStyle name="Style 73 4 2 2 2 2 2" xfId="53107"/>
    <cellStyle name="Style 73 4 2 2 2 3" xfId="50199"/>
    <cellStyle name="Style 73 4 2 2 3" xfId="18634"/>
    <cellStyle name="Style 73 4 2 2 3 2" xfId="53106"/>
    <cellStyle name="Style 73 4 2 2 4" xfId="50198"/>
    <cellStyle name="Style 73 4 2 3" xfId="3917"/>
    <cellStyle name="Style 73 4 2 3 2" xfId="3918"/>
    <cellStyle name="Style 73 4 2 3 2 2" xfId="18653"/>
    <cellStyle name="Style 73 4 2 3 2 2 2" xfId="53109"/>
    <cellStyle name="Style 73 4 2 3 2 3" xfId="50201"/>
    <cellStyle name="Style 73 4 2 3 3" xfId="3919"/>
    <cellStyle name="Style 73 4 2 3 3 2" xfId="19649"/>
    <cellStyle name="Style 73 4 2 3 3 2 2" xfId="53110"/>
    <cellStyle name="Style 73 4 2 3 3 3" xfId="50202"/>
    <cellStyle name="Style 73 4 2 3 4" xfId="19366"/>
    <cellStyle name="Style 73 4 2 3 4 2" xfId="53108"/>
    <cellStyle name="Style 73 4 2 3 5" xfId="50200"/>
    <cellStyle name="Style 73 4 2 4" xfId="3920"/>
    <cellStyle name="Style 73 4 2 4 2" xfId="3921"/>
    <cellStyle name="Style 73 4 2 4 2 2" xfId="18235"/>
    <cellStyle name="Style 73 4 2 4 2 2 2" xfId="53112"/>
    <cellStyle name="Style 73 4 2 4 2 3" xfId="50204"/>
    <cellStyle name="Style 73 4 2 4 3" xfId="18391"/>
    <cellStyle name="Style 73 4 2 4 3 2" xfId="53111"/>
    <cellStyle name="Style 73 4 2 4 4" xfId="50203"/>
    <cellStyle name="Style 73 4 2 5" xfId="8929"/>
    <cellStyle name="Style 73 4 2 5 2" xfId="18945"/>
    <cellStyle name="Style 73 4 2 5 2 2" xfId="53113"/>
    <cellStyle name="Style 73 4 2 5 3" xfId="50205"/>
    <cellStyle name="Style 73 4 2 6" xfId="18042"/>
    <cellStyle name="Style 73 4 2 6 2" xfId="53105"/>
    <cellStyle name="Style 73 4 2 7" xfId="50197"/>
    <cellStyle name="Style 73 4 3" xfId="3922"/>
    <cellStyle name="Style 73 4 3 2" xfId="3923"/>
    <cellStyle name="Style 73 4 3 2 2" xfId="3924"/>
    <cellStyle name="Style 73 4 3 2 2 2" xfId="53115"/>
    <cellStyle name="Style 73 4 3 2 2 3" xfId="18998"/>
    <cellStyle name="Style 73 4 3 2 3" xfId="50207"/>
    <cellStyle name="Style 73 4 3 3" xfId="18238"/>
    <cellStyle name="Style 73 4 3 3 2" xfId="53114"/>
    <cellStyle name="Style 73 4 3 4" xfId="50206"/>
    <cellStyle name="Style 73 4 4" xfId="3925"/>
    <cellStyle name="Style 73 4 4 2" xfId="3926"/>
    <cellStyle name="Style 73 4 4 2 2" xfId="53116"/>
    <cellStyle name="Style 73 4 4 2 3" xfId="19373"/>
    <cellStyle name="Style 73 4 4 3" xfId="18237"/>
    <cellStyle name="Style 73 4 4 3 2" xfId="50208"/>
    <cellStyle name="Style 73 4 5" xfId="8930"/>
    <cellStyle name="Style 73 4 5 2" xfId="18236"/>
    <cellStyle name="Style 73 4 5 2 2" xfId="53117"/>
    <cellStyle name="Style 73 4 5 3" xfId="50209"/>
    <cellStyle name="Style 73 4 6" xfId="19660"/>
    <cellStyle name="Style 73 4 6 2" xfId="53104"/>
    <cellStyle name="Style 73 4 7" xfId="55012"/>
    <cellStyle name="Style 73 4 7 2" xfId="55796"/>
    <cellStyle name="Style 73 4 8" xfId="50196"/>
    <cellStyle name="Style 73 5" xfId="3927"/>
    <cellStyle name="Style 73 5 2" xfId="3928"/>
    <cellStyle name="Style 73 5 2 2" xfId="3929"/>
    <cellStyle name="Style 73 5 2 2 2" xfId="3930"/>
    <cellStyle name="Style 73 5 2 2 2 2" xfId="19491"/>
    <cellStyle name="Style 73 5 2 2 2 2 2" xfId="53121"/>
    <cellStyle name="Style 73 5 2 2 2 3" xfId="50213"/>
    <cellStyle name="Style 73 5 2 2 3" xfId="19400"/>
    <cellStyle name="Style 73 5 2 2 3 2" xfId="53120"/>
    <cellStyle name="Style 73 5 2 2 4" xfId="50212"/>
    <cellStyle name="Style 73 5 2 3" xfId="3931"/>
    <cellStyle name="Style 73 5 2 3 2" xfId="3932"/>
    <cellStyle name="Style 73 5 2 3 2 2" xfId="18696"/>
    <cellStyle name="Style 73 5 2 3 2 2 2" xfId="53123"/>
    <cellStyle name="Style 73 5 2 3 2 3" xfId="50215"/>
    <cellStyle name="Style 73 5 2 3 3" xfId="3933"/>
    <cellStyle name="Style 73 5 2 3 3 2" xfId="19006"/>
    <cellStyle name="Style 73 5 2 3 3 2 2" xfId="53124"/>
    <cellStyle name="Style 73 5 2 3 3 3" xfId="50216"/>
    <cellStyle name="Style 73 5 2 3 4" xfId="18816"/>
    <cellStyle name="Style 73 5 2 3 4 2" xfId="53122"/>
    <cellStyle name="Style 73 5 2 3 5" xfId="50214"/>
    <cellStyle name="Style 73 5 2 4" xfId="3934"/>
    <cellStyle name="Style 73 5 2 4 2" xfId="3935"/>
    <cellStyle name="Style 73 5 2 4 2 2" xfId="53125"/>
    <cellStyle name="Style 73 5 2 4 2 3" xfId="18288"/>
    <cellStyle name="Style 73 5 2 4 3" xfId="19216"/>
    <cellStyle name="Style 73 5 2 4 3 2" xfId="50217"/>
    <cellStyle name="Style 73 5 2 5" xfId="8931"/>
    <cellStyle name="Style 73 5 2 5 2" xfId="18703"/>
    <cellStyle name="Style 73 5 2 5 2 2" xfId="53126"/>
    <cellStyle name="Style 73 5 2 5 3" xfId="50218"/>
    <cellStyle name="Style 73 5 2 6" xfId="53119"/>
    <cellStyle name="Style 73 5 2 7" xfId="50211"/>
    <cellStyle name="Style 73 5 3" xfId="3936"/>
    <cellStyle name="Style 73 5 3 2" xfId="3937"/>
    <cellStyle name="Style 73 5 3 2 2" xfId="19319"/>
    <cellStyle name="Style 73 5 3 2 2 2" xfId="53128"/>
    <cellStyle name="Style 73 5 3 2 3" xfId="50220"/>
    <cellStyle name="Style 73 5 3 3" xfId="19412"/>
    <cellStyle name="Style 73 5 3 3 2" xfId="53127"/>
    <cellStyle name="Style 73 5 3 4" xfId="50219"/>
    <cellStyle name="Style 73 5 4" xfId="3938"/>
    <cellStyle name="Style 73 5 4 2" xfId="18639"/>
    <cellStyle name="Style 73 5 4 2 2" xfId="53129"/>
    <cellStyle name="Style 73 5 4 3" xfId="50221"/>
    <cellStyle name="Style 73 5 5" xfId="8932"/>
    <cellStyle name="Style 73 5 5 2" xfId="18390"/>
    <cellStyle name="Style 73 5 5 2 2" xfId="53130"/>
    <cellStyle name="Style 73 5 5 3" xfId="50222"/>
    <cellStyle name="Style 73 5 6" xfId="18344"/>
    <cellStyle name="Style 73 5 6 2" xfId="53118"/>
    <cellStyle name="Style 73 5 7" xfId="50210"/>
    <cellStyle name="Style 73 6" xfId="3939"/>
    <cellStyle name="Style 73 6 2" xfId="3940"/>
    <cellStyle name="Style 73 6 2 2" xfId="8933"/>
    <cellStyle name="Style 73 6 2 2 2" xfId="19340"/>
    <cellStyle name="Style 73 6 2 2 2 2" xfId="53133"/>
    <cellStyle name="Style 73 6 2 2 3" xfId="50225"/>
    <cellStyle name="Style 73 6 2 3" xfId="19615"/>
    <cellStyle name="Style 73 6 2 3 2" xfId="53132"/>
    <cellStyle name="Style 73 6 2 4" xfId="50224"/>
    <cellStyle name="Style 73 6 3" xfId="3941"/>
    <cellStyle name="Style 73 6 3 2" xfId="3942"/>
    <cellStyle name="Style 73 6 3 2 2" xfId="18317"/>
    <cellStyle name="Style 73 6 3 2 2 2" xfId="53135"/>
    <cellStyle name="Style 73 6 3 2 3" xfId="50227"/>
    <cellStyle name="Style 73 6 3 3" xfId="3943"/>
    <cellStyle name="Style 73 6 3 3 2" xfId="18758"/>
    <cellStyle name="Style 73 6 3 3 2 2" xfId="53136"/>
    <cellStyle name="Style 73 6 3 3 3" xfId="50228"/>
    <cellStyle name="Style 73 6 3 4" xfId="19046"/>
    <cellStyle name="Style 73 6 3 4 2" xfId="53134"/>
    <cellStyle name="Style 73 6 3 5" xfId="50226"/>
    <cellStyle name="Style 73 6 4" xfId="3944"/>
    <cellStyle name="Style 73 6 4 2" xfId="3945"/>
    <cellStyle name="Style 73 6 4 2 2" xfId="19413"/>
    <cellStyle name="Style 73 6 4 2 2 2" xfId="53138"/>
    <cellStyle name="Style 73 6 4 2 3" xfId="50230"/>
    <cellStyle name="Style 73 6 4 3" xfId="19537"/>
    <cellStyle name="Style 73 6 4 3 2" xfId="53137"/>
    <cellStyle name="Style 73 6 4 4" xfId="50229"/>
    <cellStyle name="Style 73 6 5" xfId="3946"/>
    <cellStyle name="Style 73 6 5 2" xfId="18316"/>
    <cellStyle name="Style 73 6 5 2 2" xfId="53139"/>
    <cellStyle name="Style 73 6 5 3" xfId="50231"/>
    <cellStyle name="Style 73 6 6" xfId="19125"/>
    <cellStyle name="Style 73 6 6 2" xfId="53131"/>
    <cellStyle name="Style 73 6 7" xfId="50223"/>
    <cellStyle name="Style 73 7" xfId="3947"/>
    <cellStyle name="Style 73 7 2" xfId="3948"/>
    <cellStyle name="Style 73 7 2 2" xfId="19697"/>
    <cellStyle name="Style 73 7 2 2 2" xfId="53141"/>
    <cellStyle name="Style 73 7 2 3" xfId="50233"/>
    <cellStyle name="Style 73 7 3" xfId="3949"/>
    <cellStyle name="Style 73 7 3 2" xfId="19423"/>
    <cellStyle name="Style 73 7 3 2 2" xfId="53142"/>
    <cellStyle name="Style 73 7 3 3" xfId="50234"/>
    <cellStyle name="Style 73 7 4" xfId="3950"/>
    <cellStyle name="Style 73 7 4 2" xfId="53140"/>
    <cellStyle name="Style 73 7 4 3" xfId="19258"/>
    <cellStyle name="Style 73 7 5" xfId="50232"/>
    <cellStyle name="Style 73 8" xfId="3951"/>
    <cellStyle name="Style 73 8 2" xfId="3952"/>
    <cellStyle name="Style 73 8 2 2" xfId="53143"/>
    <cellStyle name="Style 73 8 2 3" xfId="18903"/>
    <cellStyle name="Style 73 8 3" xfId="3953"/>
    <cellStyle name="Style 73 8 3 2" xfId="54510"/>
    <cellStyle name="Style 73 8 3 3" xfId="19002"/>
    <cellStyle name="Style 73 8 4" xfId="19134"/>
    <cellStyle name="Style 73 8 4 2" xfId="50235"/>
    <cellStyle name="Style 73 9" xfId="3954"/>
    <cellStyle name="Style 73 9 2" xfId="19023"/>
    <cellStyle name="Style 73 9 2 2" xfId="53144"/>
    <cellStyle name="Style 73 9 3" xfId="50236"/>
    <cellStyle name="Style 73_ADDON" xfId="3955"/>
    <cellStyle name="Style 74" xfId="225"/>
    <cellStyle name="Style 74 2" xfId="3956"/>
    <cellStyle name="Style 74 2 2" xfId="3957"/>
    <cellStyle name="Style 74 2 2 2" xfId="3958"/>
    <cellStyle name="Style 74 2 2 2 2" xfId="3959"/>
    <cellStyle name="Style 74 2 2 2 2 2" xfId="54511"/>
    <cellStyle name="Style 74 2 2 2 2 3" xfId="18286"/>
    <cellStyle name="Style 74 2 2 2 3" xfId="19500"/>
    <cellStyle name="Style 74 2 2 3" xfId="3960"/>
    <cellStyle name="Style 74 2 2 3 2" xfId="18826"/>
    <cellStyle name="Style 74 2 2 4" xfId="18913"/>
    <cellStyle name="Style 74 2 3" xfId="3961"/>
    <cellStyle name="Style 74 2 3 2" xfId="3962"/>
    <cellStyle name="Style 74 2 3 2 2" xfId="54512"/>
    <cellStyle name="Style 74 2 3 2 3" xfId="18878"/>
    <cellStyle name="Style 74 2 3 3" xfId="19600"/>
    <cellStyle name="Style 74 2 4" xfId="3963"/>
    <cellStyle name="Style 74 2 4 2" xfId="18845"/>
    <cellStyle name="Style 74 2 5" xfId="3964"/>
    <cellStyle name="Style 74 2 5 2" xfId="19461"/>
    <cellStyle name="Style 74 2 6" xfId="18664"/>
    <cellStyle name="Style 74 3" xfId="3965"/>
    <cellStyle name="Style 74 3 2" xfId="3966"/>
    <cellStyle name="Style 74 3 2 2" xfId="3967"/>
    <cellStyle name="Style 74 3 2 2 2" xfId="3968"/>
    <cellStyle name="Style 74 3 2 2 2 2" xfId="54513"/>
    <cellStyle name="Style 74 3 2 2 2 3" xfId="19026"/>
    <cellStyle name="Style 74 3 2 2 3" xfId="19298"/>
    <cellStyle name="Style 74 3 2 3" xfId="3969"/>
    <cellStyle name="Style 74 3 2 3 2" xfId="19471"/>
    <cellStyle name="Style 74 3 2 4" xfId="19666"/>
    <cellStyle name="Style 74 3 3" xfId="3970"/>
    <cellStyle name="Style 74 3 3 2" xfId="3971"/>
    <cellStyle name="Style 74 3 3 2 2" xfId="3972"/>
    <cellStyle name="Style 74 3 3 2 2 2" xfId="54514"/>
    <cellStyle name="Style 74 3 3 2 2 3" xfId="19577"/>
    <cellStyle name="Style 74 3 3 2 3" xfId="18285"/>
    <cellStyle name="Style 74 3 3 3" xfId="3973"/>
    <cellStyle name="Style 74 3 3 3 2" xfId="19107"/>
    <cellStyle name="Style 74 3 3 4" xfId="19105"/>
    <cellStyle name="Style 74 3 4" xfId="3974"/>
    <cellStyle name="Style 74 3 4 2" xfId="8934"/>
    <cellStyle name="Style 74 3 4 2 2" xfId="18930"/>
    <cellStyle name="Style 74 3 5" xfId="8935"/>
    <cellStyle name="Style 74 3 5 2" xfId="17980"/>
    <cellStyle name="Style 74 3 6" xfId="55011"/>
    <cellStyle name="Style 74 3 6 2" xfId="55795"/>
    <cellStyle name="Style 74 4" xfId="3975"/>
    <cellStyle name="Style 74 4 2" xfId="3976"/>
    <cellStyle name="Style 74 4 2 2" xfId="3977"/>
    <cellStyle name="Style 74 4 2 2 2" xfId="54515"/>
    <cellStyle name="Style 74 4 2 2 3" xfId="18658"/>
    <cellStyle name="Style 74 4 2 3" xfId="18922"/>
    <cellStyle name="Style 74 4 3" xfId="3978"/>
    <cellStyle name="Style 74 4 3 2" xfId="18990"/>
    <cellStyle name="Style 74 4 4" xfId="18199"/>
    <cellStyle name="Style 74 5" xfId="3979"/>
    <cellStyle name="Style 74 5 2" xfId="17971"/>
    <cellStyle name="Style 74 6" xfId="3980"/>
    <cellStyle name="Style 74 6 2" xfId="18018"/>
    <cellStyle name="Style 74 7" xfId="3981"/>
    <cellStyle name="Style 74 7 2" xfId="54516"/>
    <cellStyle name="Style 74 7 3" xfId="18694"/>
    <cellStyle name="Style 74 8" xfId="18824"/>
    <cellStyle name="Style 74_ADDON" xfId="3982"/>
    <cellStyle name="Style 75" xfId="226"/>
    <cellStyle name="Style 75 2" xfId="3983"/>
    <cellStyle name="Style 75 2 2" xfId="3984"/>
    <cellStyle name="Style 75 2 2 2" xfId="3985"/>
    <cellStyle name="Style 75 2 2 2 2" xfId="3986"/>
    <cellStyle name="Style 75 2 2 2 2 2" xfId="54517"/>
    <cellStyle name="Style 75 2 2 2 2 3" xfId="19581"/>
    <cellStyle name="Style 75 2 2 2 3" xfId="18994"/>
    <cellStyle name="Style 75 2 2 3" xfId="3987"/>
    <cellStyle name="Style 75 2 2 3 2" xfId="19515"/>
    <cellStyle name="Style 75 2 2 4" xfId="19182"/>
    <cellStyle name="Style 75 2 3" xfId="3988"/>
    <cellStyle name="Style 75 2 3 2" xfId="3989"/>
    <cellStyle name="Style 75 2 3 2 2" xfId="54518"/>
    <cellStyle name="Style 75 2 3 2 3" xfId="18926"/>
    <cellStyle name="Style 75 2 3 3" xfId="18006"/>
    <cellStyle name="Style 75 2 4" xfId="3990"/>
    <cellStyle name="Style 75 2 4 2" xfId="19639"/>
    <cellStyle name="Style 75 2 5" xfId="3991"/>
    <cellStyle name="Style 75 2 5 2" xfId="19494"/>
    <cellStyle name="Style 75 2 6" xfId="3992"/>
    <cellStyle name="Style 75 2 6 2" xfId="54455"/>
    <cellStyle name="Style 75 2 6 3" xfId="18284"/>
    <cellStyle name="Style 75 3" xfId="3993"/>
    <cellStyle name="Style 75 3 2" xfId="3994"/>
    <cellStyle name="Style 75 3 2 2" xfId="3995"/>
    <cellStyle name="Style 75 3 2 2 2" xfId="3996"/>
    <cellStyle name="Style 75 3 2 2 2 2" xfId="54519"/>
    <cellStyle name="Style 75 3 2 2 2 3" xfId="18283"/>
    <cellStyle name="Style 75 3 2 2 3" xfId="19172"/>
    <cellStyle name="Style 75 3 2 3" xfId="3997"/>
    <cellStyle name="Style 75 3 2 3 2" xfId="18668"/>
    <cellStyle name="Style 75 3 2 4" xfId="19313"/>
    <cellStyle name="Style 75 3 3" xfId="3998"/>
    <cellStyle name="Style 75 3 3 2" xfId="3999"/>
    <cellStyle name="Style 75 3 3 2 2" xfId="4000"/>
    <cellStyle name="Style 75 3 3 2 2 2" xfId="54520"/>
    <cellStyle name="Style 75 3 3 2 2 3" xfId="19234"/>
    <cellStyle name="Style 75 3 3 2 3" xfId="19382"/>
    <cellStyle name="Style 75 3 3 3" xfId="4001"/>
    <cellStyle name="Style 75 3 3 3 2" xfId="19083"/>
    <cellStyle name="Style 75 3 3 4" xfId="18790"/>
    <cellStyle name="Style 75 3 4" xfId="4002"/>
    <cellStyle name="Style 75 3 4 2" xfId="8936"/>
    <cellStyle name="Style 75 3 4 2 2" xfId="18815"/>
    <cellStyle name="Style 75 3 5" xfId="4003"/>
    <cellStyle name="Style 75 3 5 2" xfId="18702"/>
    <cellStyle name="Style 75 3 6" xfId="55010"/>
    <cellStyle name="Style 75 3 6 2" xfId="55794"/>
    <cellStyle name="Style 75 4" xfId="4004"/>
    <cellStyle name="Style 75 4 2" xfId="4005"/>
    <cellStyle name="Style 75 4 2 2" xfId="4006"/>
    <cellStyle name="Style 75 4 2 2 2" xfId="54521"/>
    <cellStyle name="Style 75 4 2 2 3" xfId="19271"/>
    <cellStyle name="Style 75 4 2 3" xfId="19096"/>
    <cellStyle name="Style 75 4 3" xfId="4007"/>
    <cellStyle name="Style 75 4 3 2" xfId="18808"/>
    <cellStyle name="Style 75 4 4" xfId="18049"/>
    <cellStyle name="Style 75 5" xfId="4008"/>
    <cellStyle name="Style 75 5 2" xfId="19490"/>
    <cellStyle name="Style 75 6" xfId="4009"/>
    <cellStyle name="Style 75 6 2" xfId="18282"/>
    <cellStyle name="Style 75 7" xfId="4010"/>
    <cellStyle name="Style 75 7 2" xfId="54522"/>
    <cellStyle name="Style 75 7 3" xfId="18830"/>
    <cellStyle name="Style 75 8" xfId="19567"/>
    <cellStyle name="Style 75_ADDON" xfId="4011"/>
    <cellStyle name="Style 80" xfId="227"/>
    <cellStyle name="Style 80 10" xfId="4013"/>
    <cellStyle name="Style 80 10 2" xfId="18981"/>
    <cellStyle name="Style 80 10 2 2" xfId="53145"/>
    <cellStyle name="Style 80 10 3" xfId="50237"/>
    <cellStyle name="Style 80 11" xfId="4014"/>
    <cellStyle name="Style 80 11 2" xfId="18944"/>
    <cellStyle name="Style 80 11 2 2" xfId="53146"/>
    <cellStyle name="Style 80 11 3" xfId="50238"/>
    <cellStyle name="Style 80 12" xfId="4015"/>
    <cellStyle name="Style 80 12 2" xfId="18673"/>
    <cellStyle name="Style 80 12 2 2" xfId="53147"/>
    <cellStyle name="Style 80 12 3" xfId="50239"/>
    <cellStyle name="Style 80 13" xfId="4012"/>
    <cellStyle name="Style 80 13 2" xfId="51547"/>
    <cellStyle name="Style 80 13 3" xfId="19017"/>
    <cellStyle name="Style 80 14" xfId="48410"/>
    <cellStyle name="Style 80 2" xfId="228"/>
    <cellStyle name="Style 80 2 2" xfId="4016"/>
    <cellStyle name="Style 80 2 2 2" xfId="4017"/>
    <cellStyle name="Style 80 2 2 2 2" xfId="4018"/>
    <cellStyle name="Style 80 2 2 2 3" xfId="53149"/>
    <cellStyle name="Style 80 2 2 2 4" xfId="19398"/>
    <cellStyle name="Style 80 2 2 3" xfId="50241"/>
    <cellStyle name="Style 80 2 3" xfId="4019"/>
    <cellStyle name="Style 80 2 3 2" xfId="4020"/>
    <cellStyle name="Style 80 2 3 3" xfId="53148"/>
    <cellStyle name="Style 80 2 3 4" xfId="17988"/>
    <cellStyle name="Style 80 2 4" xfId="50240"/>
    <cellStyle name="Style 80 3" xfId="4021"/>
    <cellStyle name="Style 80 3 2" xfId="4022"/>
    <cellStyle name="Style 80 3 2 2" xfId="4023"/>
    <cellStyle name="Style 80 3 2 2 2" xfId="4024"/>
    <cellStyle name="Style 80 3 2 2 2 2" xfId="53152"/>
    <cellStyle name="Style 80 3 2 2 2 3" xfId="19080"/>
    <cellStyle name="Style 80 3 2 2 3" xfId="50244"/>
    <cellStyle name="Style 80 3 2 3" xfId="8937"/>
    <cellStyle name="Style 80 3 2 3 2" xfId="19327"/>
    <cellStyle name="Style 80 3 2 3 2 2" xfId="53153"/>
    <cellStyle name="Style 80 3 2 3 3" xfId="50245"/>
    <cellStyle name="Style 80 3 2 4" xfId="53151"/>
    <cellStyle name="Style 80 3 2 5" xfId="50243"/>
    <cellStyle name="Style 80 3 3" xfId="4025"/>
    <cellStyle name="Style 80 3 3 2" xfId="4026"/>
    <cellStyle name="Style 80 3 3 2 2" xfId="4027"/>
    <cellStyle name="Style 80 3 3 2 2 2" xfId="19007"/>
    <cellStyle name="Style 80 3 3 2 2 2 2" xfId="53156"/>
    <cellStyle name="Style 80 3 3 2 2 3" xfId="50248"/>
    <cellStyle name="Style 80 3 3 2 3" xfId="18281"/>
    <cellStyle name="Style 80 3 3 2 3 2" xfId="53155"/>
    <cellStyle name="Style 80 3 3 2 4" xfId="50247"/>
    <cellStyle name="Style 80 3 3 3" xfId="4028"/>
    <cellStyle name="Style 80 3 3 3 2" xfId="4029"/>
    <cellStyle name="Style 80 3 3 3 2 2" xfId="18918"/>
    <cellStyle name="Style 80 3 3 3 2 2 2" xfId="53158"/>
    <cellStyle name="Style 80 3 3 3 2 3" xfId="50250"/>
    <cellStyle name="Style 80 3 3 3 3" xfId="4030"/>
    <cellStyle name="Style 80 3 3 3 3 2" xfId="19614"/>
    <cellStyle name="Style 80 3 3 3 3 2 2" xfId="53159"/>
    <cellStyle name="Style 80 3 3 3 3 3" xfId="50251"/>
    <cellStyle name="Style 80 3 3 3 4" xfId="18906"/>
    <cellStyle name="Style 80 3 3 3 4 2" xfId="53157"/>
    <cellStyle name="Style 80 3 3 3 5" xfId="50249"/>
    <cellStyle name="Style 80 3 3 4" xfId="4031"/>
    <cellStyle name="Style 80 3 3 4 2" xfId="4032"/>
    <cellStyle name="Style 80 3 3 4 2 2" xfId="19169"/>
    <cellStyle name="Style 80 3 3 4 2 2 2" xfId="53161"/>
    <cellStyle name="Style 80 3 3 4 2 3" xfId="50253"/>
    <cellStyle name="Style 80 3 3 4 3" xfId="18927"/>
    <cellStyle name="Style 80 3 3 4 3 2" xfId="53160"/>
    <cellStyle name="Style 80 3 3 4 4" xfId="50252"/>
    <cellStyle name="Style 80 3 3 5" xfId="8938"/>
    <cellStyle name="Style 80 3 3 5 2" xfId="19190"/>
    <cellStyle name="Style 80 3 3 5 2 2" xfId="53162"/>
    <cellStyle name="Style 80 3 3 5 3" xfId="50254"/>
    <cellStyle name="Style 80 3 3 6" xfId="18999"/>
    <cellStyle name="Style 80 3 3 6 2" xfId="53154"/>
    <cellStyle name="Style 80 3 3 7" xfId="50246"/>
    <cellStyle name="Style 80 3 4" xfId="4033"/>
    <cellStyle name="Style 80 3 4 2" xfId="4034"/>
    <cellStyle name="Style 80 3 4 2 2" xfId="53163"/>
    <cellStyle name="Style 80 3 4 2 3" xfId="19485"/>
    <cellStyle name="Style 80 3 4 3" xfId="4035"/>
    <cellStyle name="Style 80 3 4 3 2" xfId="54523"/>
    <cellStyle name="Style 80 3 4 3 3" xfId="18682"/>
    <cellStyle name="Style 80 3 4 4" xfId="50255"/>
    <cellStyle name="Style 80 3 5" xfId="8939"/>
    <cellStyle name="Style 80 3 5 2" xfId="18647"/>
    <cellStyle name="Style 80 3 5 2 2" xfId="53164"/>
    <cellStyle name="Style 80 3 5 3" xfId="50256"/>
    <cellStyle name="Style 80 3 6" xfId="19650"/>
    <cellStyle name="Style 80 3 6 2" xfId="53150"/>
    <cellStyle name="Style 80 3 7" xfId="55009"/>
    <cellStyle name="Style 80 3 7 2" xfId="55793"/>
    <cellStyle name="Style 80 3 8" xfId="50242"/>
    <cellStyle name="Style 80 4" xfId="4036"/>
    <cellStyle name="Style 80 4 2" xfId="4037"/>
    <cellStyle name="Style 80 4 2 2" xfId="4038"/>
    <cellStyle name="Style 80 4 2 2 2" xfId="4039"/>
    <cellStyle name="Style 80 4 2 2 2 2" xfId="18795"/>
    <cellStyle name="Style 80 4 2 2 2 2 2" xfId="53168"/>
    <cellStyle name="Style 80 4 2 2 2 3" xfId="50260"/>
    <cellStyle name="Style 80 4 2 2 3" xfId="18897"/>
    <cellStyle name="Style 80 4 2 2 3 2" xfId="53167"/>
    <cellStyle name="Style 80 4 2 2 4" xfId="50259"/>
    <cellStyle name="Style 80 4 2 3" xfId="4040"/>
    <cellStyle name="Style 80 4 2 3 2" xfId="4041"/>
    <cellStyle name="Style 80 4 2 3 2 2" xfId="19339"/>
    <cellStyle name="Style 80 4 2 3 2 2 2" xfId="53170"/>
    <cellStyle name="Style 80 4 2 3 2 3" xfId="50262"/>
    <cellStyle name="Style 80 4 2 3 3" xfId="4042"/>
    <cellStyle name="Style 80 4 2 3 3 2" xfId="19202"/>
    <cellStyle name="Style 80 4 2 3 3 2 2" xfId="53171"/>
    <cellStyle name="Style 80 4 2 3 3 3" xfId="50263"/>
    <cellStyle name="Style 80 4 2 3 4" xfId="19094"/>
    <cellStyle name="Style 80 4 2 3 4 2" xfId="53169"/>
    <cellStyle name="Style 80 4 2 3 5" xfId="50261"/>
    <cellStyle name="Style 80 4 2 4" xfId="4043"/>
    <cellStyle name="Style 80 4 2 4 2" xfId="4044"/>
    <cellStyle name="Style 80 4 2 4 2 2" xfId="18788"/>
    <cellStyle name="Style 80 4 2 4 2 2 2" xfId="53173"/>
    <cellStyle name="Style 80 4 2 4 2 3" xfId="50265"/>
    <cellStyle name="Style 80 4 2 4 3" xfId="19223"/>
    <cellStyle name="Style 80 4 2 4 3 2" xfId="53172"/>
    <cellStyle name="Style 80 4 2 4 4" xfId="50264"/>
    <cellStyle name="Style 80 4 2 5" xfId="8940"/>
    <cellStyle name="Style 80 4 2 5 2" xfId="19499"/>
    <cellStyle name="Style 80 4 2 5 2 2" xfId="53174"/>
    <cellStyle name="Style 80 4 2 5 3" xfId="50266"/>
    <cellStyle name="Style 80 4 2 6" xfId="18280"/>
    <cellStyle name="Style 80 4 2 6 2" xfId="53166"/>
    <cellStyle name="Style 80 4 2 7" xfId="50258"/>
    <cellStyle name="Style 80 4 3" xfId="4045"/>
    <cellStyle name="Style 80 4 3 2" xfId="4046"/>
    <cellStyle name="Style 80 4 3 2 2" xfId="4047"/>
    <cellStyle name="Style 80 4 3 2 2 2" xfId="53176"/>
    <cellStyle name="Style 80 4 3 2 2 3" xfId="18041"/>
    <cellStyle name="Style 80 4 3 2 3" xfId="50268"/>
    <cellStyle name="Style 80 4 3 3" xfId="19385"/>
    <cellStyle name="Style 80 4 3 3 2" xfId="53175"/>
    <cellStyle name="Style 80 4 3 4" xfId="50267"/>
    <cellStyle name="Style 80 4 4" xfId="4048"/>
    <cellStyle name="Style 80 4 4 2" xfId="4049"/>
    <cellStyle name="Style 80 4 4 2 2" xfId="53177"/>
    <cellStyle name="Style 80 4 4 2 3" xfId="18279"/>
    <cellStyle name="Style 80 4 4 3" xfId="18633"/>
    <cellStyle name="Style 80 4 4 3 2" xfId="50269"/>
    <cellStyle name="Style 80 4 5" xfId="8941"/>
    <cellStyle name="Style 80 4 5 2" xfId="19071"/>
    <cellStyle name="Style 80 4 5 2 2" xfId="53178"/>
    <cellStyle name="Style 80 4 5 3" xfId="50270"/>
    <cellStyle name="Style 80 4 6" xfId="19281"/>
    <cellStyle name="Style 80 4 6 2" xfId="53165"/>
    <cellStyle name="Style 80 4 7" xfId="55008"/>
    <cellStyle name="Style 80 4 7 2" xfId="55792"/>
    <cellStyle name="Style 80 4 8" xfId="50257"/>
    <cellStyle name="Style 80 5" xfId="4050"/>
    <cellStyle name="Style 80 5 2" xfId="4051"/>
    <cellStyle name="Style 80 5 2 2" xfId="4052"/>
    <cellStyle name="Style 80 5 2 2 2" xfId="4053"/>
    <cellStyle name="Style 80 5 2 2 2 2" xfId="18360"/>
    <cellStyle name="Style 80 5 2 2 2 2 2" xfId="53182"/>
    <cellStyle name="Style 80 5 2 2 2 3" xfId="50274"/>
    <cellStyle name="Style 80 5 2 2 3" xfId="19045"/>
    <cellStyle name="Style 80 5 2 2 3 2" xfId="53181"/>
    <cellStyle name="Style 80 5 2 2 4" xfId="50273"/>
    <cellStyle name="Style 80 5 2 3" xfId="4054"/>
    <cellStyle name="Style 80 5 2 3 2" xfId="4055"/>
    <cellStyle name="Style 80 5 2 3 2 2" xfId="18315"/>
    <cellStyle name="Style 80 5 2 3 2 2 2" xfId="53184"/>
    <cellStyle name="Style 80 5 2 3 2 3" xfId="50276"/>
    <cellStyle name="Style 80 5 2 3 3" xfId="4056"/>
    <cellStyle name="Style 80 5 2 3 3 2" xfId="18421"/>
    <cellStyle name="Style 80 5 2 3 3 2 2" xfId="53185"/>
    <cellStyle name="Style 80 5 2 3 3 3" xfId="50277"/>
    <cellStyle name="Style 80 5 2 3 4" xfId="18234"/>
    <cellStyle name="Style 80 5 2 3 4 2" xfId="53183"/>
    <cellStyle name="Style 80 5 2 3 5" xfId="50275"/>
    <cellStyle name="Style 80 5 2 4" xfId="4057"/>
    <cellStyle name="Style 80 5 2 4 2" xfId="4058"/>
    <cellStyle name="Style 80 5 2 4 2 2" xfId="53186"/>
    <cellStyle name="Style 80 5 2 4 2 3" xfId="19655"/>
    <cellStyle name="Style 80 5 2 4 3" xfId="18266"/>
    <cellStyle name="Style 80 5 2 4 3 2" xfId="50278"/>
    <cellStyle name="Style 80 5 2 5" xfId="8942"/>
    <cellStyle name="Style 80 5 2 5 2" xfId="19374"/>
    <cellStyle name="Style 80 5 2 5 2 2" xfId="53187"/>
    <cellStyle name="Style 80 5 2 5 3" xfId="50279"/>
    <cellStyle name="Style 80 5 2 6" xfId="53180"/>
    <cellStyle name="Style 80 5 2 7" xfId="50272"/>
    <cellStyle name="Style 80 5 3" xfId="4059"/>
    <cellStyle name="Style 80 5 3 2" xfId="4060"/>
    <cellStyle name="Style 80 5 3 2 2" xfId="19212"/>
    <cellStyle name="Style 80 5 3 2 2 2" xfId="53189"/>
    <cellStyle name="Style 80 5 3 2 3" xfId="50281"/>
    <cellStyle name="Style 80 5 3 3" xfId="19108"/>
    <cellStyle name="Style 80 5 3 3 2" xfId="53188"/>
    <cellStyle name="Style 80 5 3 4" xfId="50280"/>
    <cellStyle name="Style 80 5 4" xfId="4061"/>
    <cellStyle name="Style 80 5 4 2" xfId="18020"/>
    <cellStyle name="Style 80 5 4 2 2" xfId="53190"/>
    <cellStyle name="Style 80 5 4 3" xfId="50282"/>
    <cellStyle name="Style 80 5 5" xfId="8943"/>
    <cellStyle name="Style 80 5 5 2" xfId="19645"/>
    <cellStyle name="Style 80 5 5 2 2" xfId="53191"/>
    <cellStyle name="Style 80 5 5 3" xfId="50283"/>
    <cellStyle name="Style 80 5 6" xfId="18652"/>
    <cellStyle name="Style 80 5 6 2" xfId="53179"/>
    <cellStyle name="Style 80 5 7" xfId="50271"/>
    <cellStyle name="Style 80 6" xfId="4062"/>
    <cellStyle name="Style 80 6 2" xfId="4063"/>
    <cellStyle name="Style 80 6 2 2" xfId="8944"/>
    <cellStyle name="Style 80 6 2 2 2" xfId="18278"/>
    <cellStyle name="Style 80 6 2 2 2 2" xfId="53194"/>
    <cellStyle name="Style 80 6 2 2 3" xfId="50286"/>
    <cellStyle name="Style 80 6 2 3" xfId="18924"/>
    <cellStyle name="Style 80 6 2 3 2" xfId="53193"/>
    <cellStyle name="Style 80 6 2 4" xfId="50285"/>
    <cellStyle name="Style 80 6 3" xfId="4064"/>
    <cellStyle name="Style 80 6 3 2" xfId="4065"/>
    <cellStyle name="Style 80 6 3 2 2" xfId="19024"/>
    <cellStyle name="Style 80 6 3 2 2 2" xfId="53196"/>
    <cellStyle name="Style 80 6 3 2 3" xfId="50288"/>
    <cellStyle name="Style 80 6 3 3" xfId="4066"/>
    <cellStyle name="Style 80 6 3 3 2" xfId="18638"/>
    <cellStyle name="Style 80 6 3 3 2 2" xfId="53197"/>
    <cellStyle name="Style 80 6 3 3 3" xfId="50289"/>
    <cellStyle name="Style 80 6 3 4" xfId="19124"/>
    <cellStyle name="Style 80 6 3 4 2" xfId="53195"/>
    <cellStyle name="Style 80 6 3 5" xfId="50287"/>
    <cellStyle name="Style 80 6 4" xfId="4067"/>
    <cellStyle name="Style 80 6 4 2" xfId="4068"/>
    <cellStyle name="Style 80 6 4 2 2" xfId="17963"/>
    <cellStyle name="Style 80 6 4 2 2 2" xfId="53199"/>
    <cellStyle name="Style 80 6 4 2 3" xfId="50291"/>
    <cellStyle name="Style 80 6 4 3" xfId="18757"/>
    <cellStyle name="Style 80 6 4 3 2" xfId="53198"/>
    <cellStyle name="Style 80 6 4 4" xfId="50290"/>
    <cellStyle name="Style 80 6 5" xfId="4069"/>
    <cellStyle name="Style 80 6 5 2" xfId="18995"/>
    <cellStyle name="Style 80 6 5 2 2" xfId="53200"/>
    <cellStyle name="Style 80 6 5 3" xfId="50292"/>
    <cellStyle name="Style 80 6 6" xfId="18719"/>
    <cellStyle name="Style 80 6 6 2" xfId="53192"/>
    <cellStyle name="Style 80 6 7" xfId="50284"/>
    <cellStyle name="Style 80 7" xfId="4070"/>
    <cellStyle name="Style 80 7 2" xfId="4071"/>
    <cellStyle name="Style 80 7 2 2" xfId="18992"/>
    <cellStyle name="Style 80 7 2 2 2" xfId="53202"/>
    <cellStyle name="Style 80 7 2 3" xfId="50294"/>
    <cellStyle name="Style 80 7 3" xfId="4072"/>
    <cellStyle name="Style 80 7 3 2" xfId="18729"/>
    <cellStyle name="Style 80 7 3 2 2" xfId="53203"/>
    <cellStyle name="Style 80 7 3 3" xfId="50295"/>
    <cellStyle name="Style 80 7 4" xfId="4073"/>
    <cellStyle name="Style 80 7 4 2" xfId="53201"/>
    <cellStyle name="Style 80 7 4 3" xfId="18905"/>
    <cellStyle name="Style 80 7 5" xfId="50293"/>
    <cellStyle name="Style 80 8" xfId="4074"/>
    <cellStyle name="Style 80 8 2" xfId="4075"/>
    <cellStyle name="Style 80 8 2 2" xfId="53204"/>
    <cellStyle name="Style 80 8 2 3" xfId="18009"/>
    <cellStyle name="Style 80 8 3" xfId="4076"/>
    <cellStyle name="Style 80 8 3 2" xfId="54524"/>
    <cellStyle name="Style 80 8 3 3" xfId="18738"/>
    <cellStyle name="Style 80 8 4" xfId="19467"/>
    <cellStyle name="Style 80 8 4 2" xfId="50296"/>
    <cellStyle name="Style 80 9" xfId="4077"/>
    <cellStyle name="Style 80 9 2" xfId="18029"/>
    <cellStyle name="Style 80 9 2 2" xfId="53205"/>
    <cellStyle name="Style 80 9 3" xfId="50297"/>
    <cellStyle name="Style 80_ADDON" xfId="4078"/>
    <cellStyle name="Style 81" xfId="229"/>
    <cellStyle name="Style 81 10" xfId="4080"/>
    <cellStyle name="Style 81 10 2" xfId="19318"/>
    <cellStyle name="Style 81 10 2 2" xfId="53206"/>
    <cellStyle name="Style 81 10 3" xfId="54525"/>
    <cellStyle name="Style 81 10 3 2" xfId="55269"/>
    <cellStyle name="Style 81 10 4" xfId="50298"/>
    <cellStyle name="Style 81 10 5" xfId="8945"/>
    <cellStyle name="Style 81 11" xfId="4081"/>
    <cellStyle name="Style 81 11 2" xfId="18318"/>
    <cellStyle name="Style 81 11 2 2" xfId="53207"/>
    <cellStyle name="Style 81 11 3" xfId="54526"/>
    <cellStyle name="Style 81 11 3 2" xfId="55270"/>
    <cellStyle name="Style 81 11 4" xfId="50299"/>
    <cellStyle name="Style 81 11 5" xfId="8946"/>
    <cellStyle name="Style 81 12" xfId="4082"/>
    <cellStyle name="Style 81 12 2" xfId="19696"/>
    <cellStyle name="Style 81 12 2 2" xfId="53208"/>
    <cellStyle name="Style 81 12 3" xfId="54527"/>
    <cellStyle name="Style 81 12 3 2" xfId="55271"/>
    <cellStyle name="Style 81 12 4" xfId="50300"/>
    <cellStyle name="Style 81 12 5" xfId="8947"/>
    <cellStyle name="Style 81 13" xfId="4079"/>
    <cellStyle name="Style 81 13 2" xfId="51548"/>
    <cellStyle name="Style 81 13 3" xfId="19392"/>
    <cellStyle name="Style 81 14" xfId="48411"/>
    <cellStyle name="Style 81 2" xfId="230"/>
    <cellStyle name="Style 81 2 2" xfId="4084"/>
    <cellStyle name="Style 81 2 2 2" xfId="4085"/>
    <cellStyle name="Style 81 2 2 2 2" xfId="4086"/>
    <cellStyle name="Style 81 2 2 2 2 2" xfId="55275"/>
    <cellStyle name="Style 81 2 2 2 3" xfId="54529"/>
    <cellStyle name="Style 81 2 2 2 3 2" xfId="55274"/>
    <cellStyle name="Style 81 2 2 2 4" xfId="53210"/>
    <cellStyle name="Style 81 2 2 2 5" xfId="19276"/>
    <cellStyle name="Style 81 2 2 3" xfId="54528"/>
    <cellStyle name="Style 81 2 2 3 2" xfId="55273"/>
    <cellStyle name="Style 81 2 2 4" xfId="50302"/>
    <cellStyle name="Style 81 2 2 5" xfId="8948"/>
    <cellStyle name="Style 81 2 3" xfId="4087"/>
    <cellStyle name="Style 81 2 3 2" xfId="4088"/>
    <cellStyle name="Style 81 2 3 2 2" xfId="55277"/>
    <cellStyle name="Style 81 2 3 3" xfId="54530"/>
    <cellStyle name="Style 81 2 3 3 2" xfId="55276"/>
    <cellStyle name="Style 81 2 3 4" xfId="53209"/>
    <cellStyle name="Style 81 2 3 5" xfId="19224"/>
    <cellStyle name="Style 81 2 4" xfId="4083"/>
    <cellStyle name="Style 81 2 4 2" xfId="55272"/>
    <cellStyle name="Style 81 2 5" xfId="50301"/>
    <cellStyle name="Style 81 3" xfId="4089"/>
    <cellStyle name="Style 81 3 2" xfId="4090"/>
    <cellStyle name="Style 81 3 2 2" xfId="4091"/>
    <cellStyle name="Style 81 3 2 2 2" xfId="4092"/>
    <cellStyle name="Style 81 3 2 2 2 2" xfId="54534"/>
    <cellStyle name="Style 81 3 2 2 2 2 2" xfId="55281"/>
    <cellStyle name="Style 81 3 2 2 2 3" xfId="53213"/>
    <cellStyle name="Style 81 3 2 2 2 4" xfId="18305"/>
    <cellStyle name="Style 81 3 2 2 3" xfId="54533"/>
    <cellStyle name="Style 81 3 2 2 3 2" xfId="55280"/>
    <cellStyle name="Style 81 3 2 2 4" xfId="50305"/>
    <cellStyle name="Style 81 3 2 2 5" xfId="8951"/>
    <cellStyle name="Style 81 3 2 3" xfId="8952"/>
    <cellStyle name="Style 81 3 2 3 2" xfId="17965"/>
    <cellStyle name="Style 81 3 2 3 2 2" xfId="53214"/>
    <cellStyle name="Style 81 3 2 3 3" xfId="54532"/>
    <cellStyle name="Style 81 3 2 3 3 2" xfId="55279"/>
    <cellStyle name="Style 81 3 2 3 4" xfId="50306"/>
    <cellStyle name="Style 81 3 2 4" xfId="53212"/>
    <cellStyle name="Style 81 3 2 5" xfId="50304"/>
    <cellStyle name="Style 81 3 2 6" xfId="8950"/>
    <cellStyle name="Style 81 3 3" xfId="4093"/>
    <cellStyle name="Style 81 3 3 2" xfId="4094"/>
    <cellStyle name="Style 81 3 3 2 2" xfId="4095"/>
    <cellStyle name="Style 81 3 3 2 2 2" xfId="19009"/>
    <cellStyle name="Style 81 3 3 2 2 2 2" xfId="53217"/>
    <cellStyle name="Style 81 3 3 2 2 3" xfId="54537"/>
    <cellStyle name="Style 81 3 3 2 2 3 2" xfId="55284"/>
    <cellStyle name="Style 81 3 3 2 2 4" xfId="50309"/>
    <cellStyle name="Style 81 3 3 2 2 5" xfId="8955"/>
    <cellStyle name="Style 81 3 3 2 3" xfId="19652"/>
    <cellStyle name="Style 81 3 3 2 3 2" xfId="53216"/>
    <cellStyle name="Style 81 3 3 2 4" xfId="54536"/>
    <cellStyle name="Style 81 3 3 2 4 2" xfId="55283"/>
    <cellStyle name="Style 81 3 3 2 5" xfId="50308"/>
    <cellStyle name="Style 81 3 3 2 6" xfId="8954"/>
    <cellStyle name="Style 81 3 3 3" xfId="4096"/>
    <cellStyle name="Style 81 3 3 3 2" xfId="4097"/>
    <cellStyle name="Style 81 3 3 3 2 2" xfId="19186"/>
    <cellStyle name="Style 81 3 3 3 2 2 2" xfId="53219"/>
    <cellStyle name="Style 81 3 3 3 2 3" xfId="54539"/>
    <cellStyle name="Style 81 3 3 3 2 3 2" xfId="55286"/>
    <cellStyle name="Style 81 3 3 3 2 4" xfId="50311"/>
    <cellStyle name="Style 81 3 3 3 2 5" xfId="8957"/>
    <cellStyle name="Style 81 3 3 3 3" xfId="4098"/>
    <cellStyle name="Style 81 3 3 3 3 2" xfId="19579"/>
    <cellStyle name="Style 81 3 3 3 3 2 2" xfId="53220"/>
    <cellStyle name="Style 81 3 3 3 3 3" xfId="54540"/>
    <cellStyle name="Style 81 3 3 3 3 3 2" xfId="55287"/>
    <cellStyle name="Style 81 3 3 3 3 4" xfId="50312"/>
    <cellStyle name="Style 81 3 3 3 3 5" xfId="8958"/>
    <cellStyle name="Style 81 3 3 3 4" xfId="17998"/>
    <cellStyle name="Style 81 3 3 3 4 2" xfId="53218"/>
    <cellStyle name="Style 81 3 3 3 5" xfId="54538"/>
    <cellStyle name="Style 81 3 3 3 5 2" xfId="55285"/>
    <cellStyle name="Style 81 3 3 3 6" xfId="50310"/>
    <cellStyle name="Style 81 3 3 3 7" xfId="8956"/>
    <cellStyle name="Style 81 3 3 4" xfId="4099"/>
    <cellStyle name="Style 81 3 3 4 2" xfId="4100"/>
    <cellStyle name="Style 81 3 3 4 2 2" xfId="19422"/>
    <cellStyle name="Style 81 3 3 4 2 2 2" xfId="53222"/>
    <cellStyle name="Style 81 3 3 4 2 3" xfId="54542"/>
    <cellStyle name="Style 81 3 3 4 2 3 2" xfId="55289"/>
    <cellStyle name="Style 81 3 3 4 2 4" xfId="50314"/>
    <cellStyle name="Style 81 3 3 4 2 5" xfId="8960"/>
    <cellStyle name="Style 81 3 3 4 3" xfId="18230"/>
    <cellStyle name="Style 81 3 3 4 3 2" xfId="53221"/>
    <cellStyle name="Style 81 3 3 4 4" xfId="54541"/>
    <cellStyle name="Style 81 3 3 4 4 2" xfId="55288"/>
    <cellStyle name="Style 81 3 3 4 5" xfId="50313"/>
    <cellStyle name="Style 81 3 3 4 6" xfId="8959"/>
    <cellStyle name="Style 81 3 3 5" xfId="8961"/>
    <cellStyle name="Style 81 3 3 5 2" xfId="18267"/>
    <cellStyle name="Style 81 3 3 5 2 2" xfId="53223"/>
    <cellStyle name="Style 81 3 3 5 3" xfId="50315"/>
    <cellStyle name="Style 81 3 3 6" xfId="19269"/>
    <cellStyle name="Style 81 3 3 6 2" xfId="53215"/>
    <cellStyle name="Style 81 3 3 7" xfId="54535"/>
    <cellStyle name="Style 81 3 3 7 2" xfId="55282"/>
    <cellStyle name="Style 81 3 3 8" xfId="50307"/>
    <cellStyle name="Style 81 3 3 9" xfId="8953"/>
    <cellStyle name="Style 81 3 4" xfId="4101"/>
    <cellStyle name="Style 81 3 4 2" xfId="4102"/>
    <cellStyle name="Style 81 3 4 2 2" xfId="54543"/>
    <cellStyle name="Style 81 3 4 2 2 2" xfId="55290"/>
    <cellStyle name="Style 81 3 4 2 3" xfId="53224"/>
    <cellStyle name="Style 81 3 4 2 4" xfId="18378"/>
    <cellStyle name="Style 81 3 4 3" xfId="4103"/>
    <cellStyle name="Style 81 3 4 3 2" xfId="55291"/>
    <cellStyle name="Style 81 3 4 3 3" xfId="54544"/>
    <cellStyle name="Style 81 3 4 3 4" xfId="18233"/>
    <cellStyle name="Style 81 3 4 4" xfId="54456"/>
    <cellStyle name="Style 81 3 4 4 2" xfId="55246"/>
    <cellStyle name="Style 81 3 4 5" xfId="50316"/>
    <cellStyle name="Style 81 3 4 6" xfId="8962"/>
    <cellStyle name="Style 81 3 5" xfId="8963"/>
    <cellStyle name="Style 81 3 5 2" xfId="18377"/>
    <cellStyle name="Style 81 3 5 2 2" xfId="53225"/>
    <cellStyle name="Style 81 3 5 3" xfId="54531"/>
    <cellStyle name="Style 81 3 5 3 2" xfId="55278"/>
    <cellStyle name="Style 81 3 5 4" xfId="50317"/>
    <cellStyle name="Style 81 3 6" xfId="19179"/>
    <cellStyle name="Style 81 3 6 2" xfId="53211"/>
    <cellStyle name="Style 81 3 7" xfId="55007"/>
    <cellStyle name="Style 81 3 7 2" xfId="55791"/>
    <cellStyle name="Style 81 3 8" xfId="50303"/>
    <cellStyle name="Style 81 3 9" xfId="8949"/>
    <cellStyle name="Style 81 4" xfId="4104"/>
    <cellStyle name="Style 81 4 2" xfId="4105"/>
    <cellStyle name="Style 81 4 2 2" xfId="4106"/>
    <cellStyle name="Style 81 4 2 2 2" xfId="4107"/>
    <cellStyle name="Style 81 4 2 2 2 2" xfId="18648"/>
    <cellStyle name="Style 81 4 2 2 2 2 2" xfId="53229"/>
    <cellStyle name="Style 81 4 2 2 2 3" xfId="54548"/>
    <cellStyle name="Style 81 4 2 2 2 3 2" xfId="55295"/>
    <cellStyle name="Style 81 4 2 2 2 4" xfId="50321"/>
    <cellStyle name="Style 81 4 2 2 2 5" xfId="8967"/>
    <cellStyle name="Style 81 4 2 2 3" xfId="18027"/>
    <cellStyle name="Style 81 4 2 2 3 2" xfId="53228"/>
    <cellStyle name="Style 81 4 2 2 4" xfId="54547"/>
    <cellStyle name="Style 81 4 2 2 4 2" xfId="55294"/>
    <cellStyle name="Style 81 4 2 2 5" xfId="50320"/>
    <cellStyle name="Style 81 4 2 2 6" xfId="8966"/>
    <cellStyle name="Style 81 4 2 3" xfId="4108"/>
    <cellStyle name="Style 81 4 2 3 2" xfId="4109"/>
    <cellStyle name="Style 81 4 2 3 2 2" xfId="18290"/>
    <cellStyle name="Style 81 4 2 3 2 2 2" xfId="53231"/>
    <cellStyle name="Style 81 4 2 3 2 3" xfId="54550"/>
    <cellStyle name="Style 81 4 2 3 2 3 2" xfId="55297"/>
    <cellStyle name="Style 81 4 2 3 2 4" xfId="50323"/>
    <cellStyle name="Style 81 4 2 3 2 5" xfId="8969"/>
    <cellStyle name="Style 81 4 2 3 3" xfId="4110"/>
    <cellStyle name="Style 81 4 2 3 3 2" xfId="19187"/>
    <cellStyle name="Style 81 4 2 3 3 2 2" xfId="53232"/>
    <cellStyle name="Style 81 4 2 3 3 3" xfId="54551"/>
    <cellStyle name="Style 81 4 2 3 3 3 2" xfId="55298"/>
    <cellStyle name="Style 81 4 2 3 3 4" xfId="50324"/>
    <cellStyle name="Style 81 4 2 3 3 5" xfId="8970"/>
    <cellStyle name="Style 81 4 2 3 4" xfId="19558"/>
    <cellStyle name="Style 81 4 2 3 4 2" xfId="53230"/>
    <cellStyle name="Style 81 4 2 3 5" xfId="54549"/>
    <cellStyle name="Style 81 4 2 3 5 2" xfId="55296"/>
    <cellStyle name="Style 81 4 2 3 6" xfId="50322"/>
    <cellStyle name="Style 81 4 2 3 7" xfId="8968"/>
    <cellStyle name="Style 81 4 2 4" xfId="4111"/>
    <cellStyle name="Style 81 4 2 4 2" xfId="4112"/>
    <cellStyle name="Style 81 4 2 4 2 2" xfId="19387"/>
    <cellStyle name="Style 81 4 2 4 2 2 2" xfId="53234"/>
    <cellStyle name="Style 81 4 2 4 2 3" xfId="54553"/>
    <cellStyle name="Style 81 4 2 4 2 3 2" xfId="55300"/>
    <cellStyle name="Style 81 4 2 4 2 4" xfId="50326"/>
    <cellStyle name="Style 81 4 2 4 2 5" xfId="8972"/>
    <cellStyle name="Style 81 4 2 4 3" xfId="19081"/>
    <cellStyle name="Style 81 4 2 4 3 2" xfId="53233"/>
    <cellStyle name="Style 81 4 2 4 4" xfId="54552"/>
    <cellStyle name="Style 81 4 2 4 4 2" xfId="55299"/>
    <cellStyle name="Style 81 4 2 4 5" xfId="50325"/>
    <cellStyle name="Style 81 4 2 4 6" xfId="8971"/>
    <cellStyle name="Style 81 4 2 5" xfId="8973"/>
    <cellStyle name="Style 81 4 2 5 2" xfId="18251"/>
    <cellStyle name="Style 81 4 2 5 2 2" xfId="53235"/>
    <cellStyle name="Style 81 4 2 5 3" xfId="54546"/>
    <cellStyle name="Style 81 4 2 5 3 2" xfId="55293"/>
    <cellStyle name="Style 81 4 2 5 4" xfId="50327"/>
    <cellStyle name="Style 81 4 2 6" xfId="18683"/>
    <cellStyle name="Style 81 4 2 6 2" xfId="53227"/>
    <cellStyle name="Style 81 4 2 7" xfId="50319"/>
    <cellStyle name="Style 81 4 2 8" xfId="8965"/>
    <cellStyle name="Style 81 4 3" xfId="4113"/>
    <cellStyle name="Style 81 4 3 2" xfId="4114"/>
    <cellStyle name="Style 81 4 3 2 2" xfId="4115"/>
    <cellStyle name="Style 81 4 3 2 2 2" xfId="54555"/>
    <cellStyle name="Style 81 4 3 2 2 2 2" xfId="55302"/>
    <cellStyle name="Style 81 4 3 2 2 3" xfId="53237"/>
    <cellStyle name="Style 81 4 3 2 2 4" xfId="18844"/>
    <cellStyle name="Style 81 4 3 2 3" xfId="54457"/>
    <cellStyle name="Style 81 4 3 2 3 2" xfId="55247"/>
    <cellStyle name="Style 81 4 3 2 4" xfId="50329"/>
    <cellStyle name="Style 81 4 3 2 5" xfId="8975"/>
    <cellStyle name="Style 81 4 3 3" xfId="19133"/>
    <cellStyle name="Style 81 4 3 3 2" xfId="53236"/>
    <cellStyle name="Style 81 4 3 4" xfId="54554"/>
    <cellStyle name="Style 81 4 3 4 2" xfId="55301"/>
    <cellStyle name="Style 81 4 3 5" xfId="50328"/>
    <cellStyle name="Style 81 4 3 6" xfId="8974"/>
    <cellStyle name="Style 81 4 4" xfId="4116"/>
    <cellStyle name="Style 81 4 4 2" xfId="4117"/>
    <cellStyle name="Style 81 4 4 2 2" xfId="54557"/>
    <cellStyle name="Style 81 4 4 2 2 2" xfId="55304"/>
    <cellStyle name="Style 81 4 4 2 3" xfId="53238"/>
    <cellStyle name="Style 81 4 4 2 4" xfId="18265"/>
    <cellStyle name="Style 81 4 4 3" xfId="18008"/>
    <cellStyle name="Style 81 4 4 3 2" xfId="55303"/>
    <cellStyle name="Style 81 4 4 3 3" xfId="54556"/>
    <cellStyle name="Style 81 4 4 4" xfId="50330"/>
    <cellStyle name="Style 81 4 4 5" xfId="8976"/>
    <cellStyle name="Style 81 4 5" xfId="8977"/>
    <cellStyle name="Style 81 4 5 2" xfId="18198"/>
    <cellStyle name="Style 81 4 5 2 2" xfId="53239"/>
    <cellStyle name="Style 81 4 5 3" xfId="54545"/>
    <cellStyle name="Style 81 4 5 3 2" xfId="55292"/>
    <cellStyle name="Style 81 4 5 4" xfId="50331"/>
    <cellStyle name="Style 81 4 6" xfId="19495"/>
    <cellStyle name="Style 81 4 6 2" xfId="53226"/>
    <cellStyle name="Style 81 4 7" xfId="55006"/>
    <cellStyle name="Style 81 4 7 2" xfId="55790"/>
    <cellStyle name="Style 81 4 8" xfId="50318"/>
    <cellStyle name="Style 81 4 9" xfId="8964"/>
    <cellStyle name="Style 81 5" xfId="4118"/>
    <cellStyle name="Style 81 5 2" xfId="4119"/>
    <cellStyle name="Style 81 5 2 2" xfId="4120"/>
    <cellStyle name="Style 81 5 2 2 2" xfId="4121"/>
    <cellStyle name="Style 81 5 2 2 2 2" xfId="18248"/>
    <cellStyle name="Style 81 5 2 2 2 2 2" xfId="53243"/>
    <cellStyle name="Style 81 5 2 2 2 3" xfId="54561"/>
    <cellStyle name="Style 81 5 2 2 2 3 2" xfId="55308"/>
    <cellStyle name="Style 81 5 2 2 2 4" xfId="50335"/>
    <cellStyle name="Style 81 5 2 2 2 5" xfId="8981"/>
    <cellStyle name="Style 81 5 2 2 3" xfId="19514"/>
    <cellStyle name="Style 81 5 2 2 3 2" xfId="53242"/>
    <cellStyle name="Style 81 5 2 2 4" xfId="54560"/>
    <cellStyle name="Style 81 5 2 2 4 2" xfId="55307"/>
    <cellStyle name="Style 81 5 2 2 5" xfId="50334"/>
    <cellStyle name="Style 81 5 2 2 6" xfId="8980"/>
    <cellStyle name="Style 81 5 2 3" xfId="4122"/>
    <cellStyle name="Style 81 5 2 3 2" xfId="4123"/>
    <cellStyle name="Style 81 5 2 3 2 2" xfId="19454"/>
    <cellStyle name="Style 81 5 2 3 2 2 2" xfId="53245"/>
    <cellStyle name="Style 81 5 2 3 2 3" xfId="54563"/>
    <cellStyle name="Style 81 5 2 3 2 3 2" xfId="55310"/>
    <cellStyle name="Style 81 5 2 3 2 4" xfId="50337"/>
    <cellStyle name="Style 81 5 2 3 2 5" xfId="8983"/>
    <cellStyle name="Style 81 5 2 3 3" xfId="4124"/>
    <cellStyle name="Style 81 5 2 3 3 2" xfId="17992"/>
    <cellStyle name="Style 81 5 2 3 3 2 2" xfId="53246"/>
    <cellStyle name="Style 81 5 2 3 3 3" xfId="54564"/>
    <cellStyle name="Style 81 5 2 3 3 3 2" xfId="55311"/>
    <cellStyle name="Style 81 5 2 3 3 4" xfId="50338"/>
    <cellStyle name="Style 81 5 2 3 3 5" xfId="8984"/>
    <cellStyle name="Style 81 5 2 3 4" xfId="19219"/>
    <cellStyle name="Style 81 5 2 3 4 2" xfId="53244"/>
    <cellStyle name="Style 81 5 2 3 5" xfId="54562"/>
    <cellStyle name="Style 81 5 2 3 5 2" xfId="55309"/>
    <cellStyle name="Style 81 5 2 3 6" xfId="50336"/>
    <cellStyle name="Style 81 5 2 3 7" xfId="8982"/>
    <cellStyle name="Style 81 5 2 4" xfId="4125"/>
    <cellStyle name="Style 81 5 2 4 2" xfId="4126"/>
    <cellStyle name="Style 81 5 2 4 2 2" xfId="54566"/>
    <cellStyle name="Style 81 5 2 4 2 2 2" xfId="55313"/>
    <cellStyle name="Style 81 5 2 4 2 3" xfId="53247"/>
    <cellStyle name="Style 81 5 2 4 2 4" xfId="18392"/>
    <cellStyle name="Style 81 5 2 4 3" xfId="18393"/>
    <cellStyle name="Style 81 5 2 4 3 2" xfId="55312"/>
    <cellStyle name="Style 81 5 2 4 3 3" xfId="54565"/>
    <cellStyle name="Style 81 5 2 4 4" xfId="50339"/>
    <cellStyle name="Style 81 5 2 4 5" xfId="8985"/>
    <cellStyle name="Style 81 5 2 5" xfId="8986"/>
    <cellStyle name="Style 81 5 2 5 2" xfId="18263"/>
    <cellStyle name="Style 81 5 2 5 2 2" xfId="53248"/>
    <cellStyle name="Style 81 5 2 5 3" xfId="50340"/>
    <cellStyle name="Style 81 5 2 6" xfId="53241"/>
    <cellStyle name="Style 81 5 2 7" xfId="54559"/>
    <cellStyle name="Style 81 5 2 7 2" xfId="55306"/>
    <cellStyle name="Style 81 5 2 8" xfId="50333"/>
    <cellStyle name="Style 81 5 2 9" xfId="8979"/>
    <cellStyle name="Style 81 5 3" xfId="4127"/>
    <cellStyle name="Style 81 5 3 2" xfId="4128"/>
    <cellStyle name="Style 81 5 3 2 2" xfId="19233"/>
    <cellStyle name="Style 81 5 3 2 2 2" xfId="53250"/>
    <cellStyle name="Style 81 5 3 2 3" xfId="54568"/>
    <cellStyle name="Style 81 5 3 2 3 2" xfId="55315"/>
    <cellStyle name="Style 81 5 3 2 4" xfId="50342"/>
    <cellStyle name="Style 81 5 3 2 5" xfId="8988"/>
    <cellStyle name="Style 81 5 3 3" xfId="18250"/>
    <cellStyle name="Style 81 5 3 3 2" xfId="53249"/>
    <cellStyle name="Style 81 5 3 4" xfId="54567"/>
    <cellStyle name="Style 81 5 3 4 2" xfId="55314"/>
    <cellStyle name="Style 81 5 3 5" xfId="50341"/>
    <cellStyle name="Style 81 5 3 6" xfId="8987"/>
    <cellStyle name="Style 81 5 4" xfId="4129"/>
    <cellStyle name="Style 81 5 4 2" xfId="19109"/>
    <cellStyle name="Style 81 5 4 2 2" xfId="53251"/>
    <cellStyle name="Style 81 5 4 3" xfId="54569"/>
    <cellStyle name="Style 81 5 4 3 2" xfId="55316"/>
    <cellStyle name="Style 81 5 4 4" xfId="50343"/>
    <cellStyle name="Style 81 5 4 5" xfId="8989"/>
    <cellStyle name="Style 81 5 5" xfId="8990"/>
    <cellStyle name="Style 81 5 5 2" xfId="18920"/>
    <cellStyle name="Style 81 5 5 2 2" xfId="53252"/>
    <cellStyle name="Style 81 5 5 3" xfId="50344"/>
    <cellStyle name="Style 81 5 6" xfId="18264"/>
    <cellStyle name="Style 81 5 6 2" xfId="53240"/>
    <cellStyle name="Style 81 5 7" xfId="54558"/>
    <cellStyle name="Style 81 5 7 2" xfId="55305"/>
    <cellStyle name="Style 81 5 8" xfId="50332"/>
    <cellStyle name="Style 81 5 9" xfId="8978"/>
    <cellStyle name="Style 81 6" xfId="4130"/>
    <cellStyle name="Style 81 6 2" xfId="4131"/>
    <cellStyle name="Style 81 6 2 2" xfId="8993"/>
    <cellStyle name="Style 81 6 2 2 2" xfId="19375"/>
    <cellStyle name="Style 81 6 2 2 2 2" xfId="53255"/>
    <cellStyle name="Style 81 6 2 2 3" xfId="50347"/>
    <cellStyle name="Style 81 6 2 3" xfId="18056"/>
    <cellStyle name="Style 81 6 2 3 2" xfId="53254"/>
    <cellStyle name="Style 81 6 2 4" xfId="54571"/>
    <cellStyle name="Style 81 6 2 4 2" xfId="55318"/>
    <cellStyle name="Style 81 6 2 5" xfId="50346"/>
    <cellStyle name="Style 81 6 2 6" xfId="8992"/>
    <cellStyle name="Style 81 6 3" xfId="4132"/>
    <cellStyle name="Style 81 6 3 2" xfId="4133"/>
    <cellStyle name="Style 81 6 3 2 2" xfId="17958"/>
    <cellStyle name="Style 81 6 3 2 2 2" xfId="53257"/>
    <cellStyle name="Style 81 6 3 2 3" xfId="54573"/>
    <cellStyle name="Style 81 6 3 2 3 2" xfId="55320"/>
    <cellStyle name="Style 81 6 3 2 4" xfId="50349"/>
    <cellStyle name="Style 81 6 3 2 5" xfId="8995"/>
    <cellStyle name="Style 81 6 3 3" xfId="4134"/>
    <cellStyle name="Style 81 6 3 3 2" xfId="17990"/>
    <cellStyle name="Style 81 6 3 3 2 2" xfId="53258"/>
    <cellStyle name="Style 81 6 3 3 3" xfId="54574"/>
    <cellStyle name="Style 81 6 3 3 3 2" xfId="55321"/>
    <cellStyle name="Style 81 6 3 3 4" xfId="50350"/>
    <cellStyle name="Style 81 6 3 3 5" xfId="8996"/>
    <cellStyle name="Style 81 6 3 4" xfId="18054"/>
    <cellStyle name="Style 81 6 3 4 2" xfId="53256"/>
    <cellStyle name="Style 81 6 3 5" xfId="54572"/>
    <cellStyle name="Style 81 6 3 5 2" xfId="55319"/>
    <cellStyle name="Style 81 6 3 6" xfId="50348"/>
    <cellStyle name="Style 81 6 3 7" xfId="8994"/>
    <cellStyle name="Style 81 6 4" xfId="4135"/>
    <cellStyle name="Style 81 6 4 2" xfId="4136"/>
    <cellStyle name="Style 81 6 4 2 2" xfId="19365"/>
    <cellStyle name="Style 81 6 4 2 2 2" xfId="53260"/>
    <cellStyle name="Style 81 6 4 2 3" xfId="54576"/>
    <cellStyle name="Style 81 6 4 2 3 2" xfId="55323"/>
    <cellStyle name="Style 81 6 4 2 4" xfId="50352"/>
    <cellStyle name="Style 81 6 4 2 5" xfId="8998"/>
    <cellStyle name="Style 81 6 4 3" xfId="18885"/>
    <cellStyle name="Style 81 6 4 3 2" xfId="53259"/>
    <cellStyle name="Style 81 6 4 4" xfId="54575"/>
    <cellStyle name="Style 81 6 4 4 2" xfId="55322"/>
    <cellStyle name="Style 81 6 4 5" xfId="50351"/>
    <cellStyle name="Style 81 6 4 6" xfId="8997"/>
    <cellStyle name="Style 81 6 5" xfId="4137"/>
    <cellStyle name="Style 81 6 5 2" xfId="17982"/>
    <cellStyle name="Style 81 6 5 2 2" xfId="53261"/>
    <cellStyle name="Style 81 6 5 3" xfId="54577"/>
    <cellStyle name="Style 81 6 5 3 2" xfId="55324"/>
    <cellStyle name="Style 81 6 5 4" xfId="50353"/>
    <cellStyle name="Style 81 6 5 5" xfId="8999"/>
    <cellStyle name="Style 81 6 6" xfId="18643"/>
    <cellStyle name="Style 81 6 6 2" xfId="53253"/>
    <cellStyle name="Style 81 6 7" xfId="54570"/>
    <cellStyle name="Style 81 6 7 2" xfId="55317"/>
    <cellStyle name="Style 81 6 8" xfId="50345"/>
    <cellStyle name="Style 81 6 9" xfId="8991"/>
    <cellStyle name="Style 81 7" xfId="4138"/>
    <cellStyle name="Style 81 7 2" xfId="4139"/>
    <cellStyle name="Style 81 7 2 2" xfId="19572"/>
    <cellStyle name="Style 81 7 2 2 2" xfId="53263"/>
    <cellStyle name="Style 81 7 2 3" xfId="54579"/>
    <cellStyle name="Style 81 7 2 3 2" xfId="55326"/>
    <cellStyle name="Style 81 7 2 4" xfId="50355"/>
    <cellStyle name="Style 81 7 2 5" xfId="9001"/>
    <cellStyle name="Style 81 7 3" xfId="4140"/>
    <cellStyle name="Style 81 7 3 2" xfId="18713"/>
    <cellStyle name="Style 81 7 3 2 2" xfId="53264"/>
    <cellStyle name="Style 81 7 3 3" xfId="54580"/>
    <cellStyle name="Style 81 7 3 3 2" xfId="55327"/>
    <cellStyle name="Style 81 7 3 4" xfId="50356"/>
    <cellStyle name="Style 81 7 3 5" xfId="9002"/>
    <cellStyle name="Style 81 7 4" xfId="4141"/>
    <cellStyle name="Style 81 7 4 2" xfId="54581"/>
    <cellStyle name="Style 81 7 4 2 2" xfId="55328"/>
    <cellStyle name="Style 81 7 4 3" xfId="53262"/>
    <cellStyle name="Style 81 7 4 4" xfId="18943"/>
    <cellStyle name="Style 81 7 5" xfId="54578"/>
    <cellStyle name="Style 81 7 5 2" xfId="55325"/>
    <cellStyle name="Style 81 7 6" xfId="50354"/>
    <cellStyle name="Style 81 7 7" xfId="9000"/>
    <cellStyle name="Style 81 8" xfId="4142"/>
    <cellStyle name="Style 81 8 2" xfId="4143"/>
    <cellStyle name="Style 81 8 2 2" xfId="54583"/>
    <cellStyle name="Style 81 8 2 2 2" xfId="55330"/>
    <cellStyle name="Style 81 8 2 3" xfId="53265"/>
    <cellStyle name="Style 81 8 2 4" xfId="18033"/>
    <cellStyle name="Style 81 8 3" xfId="4144"/>
    <cellStyle name="Style 81 8 3 2" xfId="55331"/>
    <cellStyle name="Style 81 8 3 3" xfId="54584"/>
    <cellStyle name="Style 81 8 3 4" xfId="18663"/>
    <cellStyle name="Style 81 8 4" xfId="18733"/>
    <cellStyle name="Style 81 8 4 2" xfId="55329"/>
    <cellStyle name="Style 81 8 4 3" xfId="54582"/>
    <cellStyle name="Style 81 8 5" xfId="50357"/>
    <cellStyle name="Style 81 8 6" xfId="9003"/>
    <cellStyle name="Style 81 9" xfId="4145"/>
    <cellStyle name="Style 81 9 2" xfId="19582"/>
    <cellStyle name="Style 81 9 2 2" xfId="53266"/>
    <cellStyle name="Style 81 9 3" xfId="54585"/>
    <cellStyle name="Style 81 9 3 2" xfId="55332"/>
    <cellStyle name="Style 81 9 4" xfId="50358"/>
    <cellStyle name="Style 81 9 5" xfId="9004"/>
    <cellStyle name="Style 81_ADDON" xfId="4146"/>
    <cellStyle name="Style 82" xfId="231"/>
    <cellStyle name="Style 82 2" xfId="4148"/>
    <cellStyle name="Style 82 2 2" xfId="4149"/>
    <cellStyle name="Style 82 2 2 2" xfId="4150"/>
    <cellStyle name="Style 82 2 2 2 2" xfId="4151"/>
    <cellStyle name="Style 82 2 2 2 2 2" xfId="55236"/>
    <cellStyle name="Style 82 2 2 2 3" xfId="55336"/>
    <cellStyle name="Style 82 2 2 3" xfId="55335"/>
    <cellStyle name="Style 82 2 2 4" xfId="54588"/>
    <cellStyle name="Style 82 2 2 5" xfId="19272"/>
    <cellStyle name="Style 82 2 3" xfId="4152"/>
    <cellStyle name="Style 82 2 3 2" xfId="4153"/>
    <cellStyle name="Style 82 2 3 2 2" xfId="55232"/>
    <cellStyle name="Style 82 2 3 3" xfId="55907"/>
    <cellStyle name="Style 82 2 4" xfId="54587"/>
    <cellStyle name="Style 82 2 4 2" xfId="55334"/>
    <cellStyle name="Style 82 2 5" xfId="9005"/>
    <cellStyle name="Style 82 3" xfId="4154"/>
    <cellStyle name="Style 82 3 2" xfId="4155"/>
    <cellStyle name="Style 82 3 2 2" xfId="19325"/>
    <cellStyle name="Style 82 3 2 2 2" xfId="55130"/>
    <cellStyle name="Style 82 3 2 2 3" xfId="54256"/>
    <cellStyle name="Style 82 3 2 3" xfId="9007"/>
    <cellStyle name="Style 82 3 3" xfId="4156"/>
    <cellStyle name="Style 82 3 3 2" xfId="4157"/>
    <cellStyle name="Style 82 3 3 2 2" xfId="19613"/>
    <cellStyle name="Style 82 3 3 2 2 2" xfId="55132"/>
    <cellStyle name="Style 82 3 3 2 2 3" xfId="54258"/>
    <cellStyle name="Style 82 3 3 2 3" xfId="9009"/>
    <cellStyle name="Style 82 3 3 3" xfId="4158"/>
    <cellStyle name="Style 82 3 3 3 2" xfId="55133"/>
    <cellStyle name="Style 82 3 3 3 3" xfId="54259"/>
    <cellStyle name="Style 82 3 3 3 4" xfId="18262"/>
    <cellStyle name="Style 82 3 3 4" xfId="19548"/>
    <cellStyle name="Style 82 3 3 4 2" xfId="55131"/>
    <cellStyle name="Style 82 3 3 4 3" xfId="54257"/>
    <cellStyle name="Style 82 3 3 5" xfId="9008"/>
    <cellStyle name="Style 82 3 4" xfId="4159"/>
    <cellStyle name="Style 82 3 4 2" xfId="4160"/>
    <cellStyle name="Style 82 3 4 2 2" xfId="55135"/>
    <cellStyle name="Style 82 3 4 2 3" xfId="54261"/>
    <cellStyle name="Style 82 3 4 2 4" xfId="17979"/>
    <cellStyle name="Style 82 3 4 3" xfId="19176"/>
    <cellStyle name="Style 82 3 4 3 2" xfId="55134"/>
    <cellStyle name="Style 82 3 4 3 3" xfId="54260"/>
    <cellStyle name="Style 82 3 4 4" xfId="9010"/>
    <cellStyle name="Style 82 3 5" xfId="18034"/>
    <cellStyle name="Style 82 3 5 2" xfId="55129"/>
    <cellStyle name="Style 82 3 5 3" xfId="54255"/>
    <cellStyle name="Style 82 3 6" xfId="55005"/>
    <cellStyle name="Style 82 3 6 2" xfId="55789"/>
    <cellStyle name="Style 82 3 7" xfId="9006"/>
    <cellStyle name="Style 82 4" xfId="4161"/>
    <cellStyle name="Style 82 4 2" xfId="4162"/>
    <cellStyle name="Style 82 4 2 2" xfId="18997"/>
    <cellStyle name="Style 82 4 2 2 2" xfId="55137"/>
    <cellStyle name="Style 82 4 2 2 3" xfId="54263"/>
    <cellStyle name="Style 82 4 2 3" xfId="9012"/>
    <cellStyle name="Style 82 4 3" xfId="4163"/>
    <cellStyle name="Style 82 4 3 2" xfId="55138"/>
    <cellStyle name="Style 82 4 3 3" xfId="54264"/>
    <cellStyle name="Style 82 4 3 4" xfId="18736"/>
    <cellStyle name="Style 82 4 4" xfId="19390"/>
    <cellStyle name="Style 82 4 4 2" xfId="55136"/>
    <cellStyle name="Style 82 4 4 3" xfId="54262"/>
    <cellStyle name="Style 82 4 5" xfId="9011"/>
    <cellStyle name="Style 82 5" xfId="4164"/>
    <cellStyle name="Style 82 5 2" xfId="4165"/>
    <cellStyle name="Style 82 5 2 2" xfId="55140"/>
    <cellStyle name="Style 82 5 2 3" xfId="54266"/>
    <cellStyle name="Style 82 5 2 4" xfId="18819"/>
    <cellStyle name="Style 82 5 3" xfId="19191"/>
    <cellStyle name="Style 82 5 3 2" xfId="55139"/>
    <cellStyle name="Style 82 5 3 3" xfId="54265"/>
    <cellStyle name="Style 82 5 4" xfId="9013"/>
    <cellStyle name="Style 82 6" xfId="4166"/>
    <cellStyle name="Style 82 6 2" xfId="19033"/>
    <cellStyle name="Style 82 6 2 2" xfId="55141"/>
    <cellStyle name="Style 82 6 2 3" xfId="54267"/>
    <cellStyle name="Style 82 6 3" xfId="9014"/>
    <cellStyle name="Style 82 7" xfId="4167"/>
    <cellStyle name="Style 82 7 2" xfId="19304"/>
    <cellStyle name="Style 82 7 2 2" xfId="55142"/>
    <cellStyle name="Style 82 7 2 3" xfId="54268"/>
    <cellStyle name="Style 82 7 3" xfId="9015"/>
    <cellStyle name="Style 82 8" xfId="4147"/>
    <cellStyle name="Style 82 8 2" xfId="55333"/>
    <cellStyle name="Style 82 8 3" xfId="54586"/>
    <cellStyle name="Style 82 8 4" xfId="19221"/>
    <cellStyle name="Style 82_ADDON" xfId="4168"/>
    <cellStyle name="Style 83" xfId="232"/>
    <cellStyle name="Style 83 2" xfId="4170"/>
    <cellStyle name="Style 83 2 2" xfId="4171"/>
    <cellStyle name="Style 83 2 2 2" xfId="4172"/>
    <cellStyle name="Style 83 2 2 2 2" xfId="4173"/>
    <cellStyle name="Style 83 2 2 2 2 2" xfId="55146"/>
    <cellStyle name="Style 83 2 2 2 2 3" xfId="54272"/>
    <cellStyle name="Style 83 2 2 2 2 4" xfId="18657"/>
    <cellStyle name="Style 83 2 2 2 3" xfId="19590"/>
    <cellStyle name="Style 83 2 2 2 3 2" xfId="55145"/>
    <cellStyle name="Style 83 2 2 2 3 3" xfId="54271"/>
    <cellStyle name="Style 83 2 2 2 4" xfId="9018"/>
    <cellStyle name="Style 83 2 2 3" xfId="4174"/>
    <cellStyle name="Style 83 2 2 3 2" xfId="18701"/>
    <cellStyle name="Style 83 2 2 3 2 2" xfId="55147"/>
    <cellStyle name="Style 83 2 2 3 2 3" xfId="54273"/>
    <cellStyle name="Style 83 2 2 3 3" xfId="9019"/>
    <cellStyle name="Style 83 2 2 4" xfId="19338"/>
    <cellStyle name="Style 83 2 2 4 2" xfId="55144"/>
    <cellStyle name="Style 83 2 2 4 3" xfId="54270"/>
    <cellStyle name="Style 83 2 2 5" xfId="9017"/>
    <cellStyle name="Style 83 2 3" xfId="4175"/>
    <cellStyle name="Style 83 2 3 2" xfId="4176"/>
    <cellStyle name="Style 83 2 3 2 2" xfId="55149"/>
    <cellStyle name="Style 83 2 3 2 3" xfId="54275"/>
    <cellStyle name="Style 83 2 3 2 4" xfId="18017"/>
    <cellStyle name="Style 83 2 3 3" xfId="19462"/>
    <cellStyle name="Style 83 2 3 3 2" xfId="55148"/>
    <cellStyle name="Style 83 2 3 3 3" xfId="54274"/>
    <cellStyle name="Style 83 2 3 4" xfId="9020"/>
    <cellStyle name="Style 83 2 4" xfId="4177"/>
    <cellStyle name="Style 83 2 4 2" xfId="19643"/>
    <cellStyle name="Style 83 2 4 2 2" xfId="55150"/>
    <cellStyle name="Style 83 2 4 2 3" xfId="54276"/>
    <cellStyle name="Style 83 2 4 3" xfId="9021"/>
    <cellStyle name="Style 83 2 5" xfId="4178"/>
    <cellStyle name="Style 83 2 5 2" xfId="19291"/>
    <cellStyle name="Style 83 2 5 2 2" xfId="55151"/>
    <cellStyle name="Style 83 2 5 2 3" xfId="54277"/>
    <cellStyle name="Style 83 2 5 3" xfId="9022"/>
    <cellStyle name="Style 83 2 6" xfId="4179"/>
    <cellStyle name="Style 83 2 6 2" xfId="55152"/>
    <cellStyle name="Style 83 2 6 3" xfId="54278"/>
    <cellStyle name="Style 83 2 6 4" xfId="19599"/>
    <cellStyle name="Style 83 2 7" xfId="54370"/>
    <cellStyle name="Style 83 2 7 2" xfId="55195"/>
    <cellStyle name="Style 83 2 8" xfId="9016"/>
    <cellStyle name="Style 83 3" xfId="4180"/>
    <cellStyle name="Style 83 3 2" xfId="4181"/>
    <cellStyle name="Style 83 3 2 2" xfId="4182"/>
    <cellStyle name="Style 83 3 2 2 2" xfId="4183"/>
    <cellStyle name="Style 83 3 2 2 2 2" xfId="55153"/>
    <cellStyle name="Style 83 3 2 2 2 3" xfId="54279"/>
    <cellStyle name="Style 83 3 2 2 2 4" xfId="19309"/>
    <cellStyle name="Style 83 3 2 2 3" xfId="18706"/>
    <cellStyle name="Style 83 3 2 2 3 2" xfId="55235"/>
    <cellStyle name="Style 83 3 2 2 3 3" xfId="54442"/>
    <cellStyle name="Style 83 3 2 2 4" xfId="9025"/>
    <cellStyle name="Style 83 3 2 3" xfId="4184"/>
    <cellStyle name="Style 83 3 2 3 2" xfId="19044"/>
    <cellStyle name="Style 83 3 2 3 2 2" xfId="55154"/>
    <cellStyle name="Style 83 3 2 3 2 3" xfId="54280"/>
    <cellStyle name="Style 83 3 2 3 3" xfId="9026"/>
    <cellStyle name="Style 83 3 2 4" xfId="18890"/>
    <cellStyle name="Style 83 3 2 4 2" xfId="55234"/>
    <cellStyle name="Style 83 3 2 4 3" xfId="54440"/>
    <cellStyle name="Style 83 3 2 5" xfId="9024"/>
    <cellStyle name="Style 83 3 3" xfId="4185"/>
    <cellStyle name="Style 83 3 3 2" xfId="4186"/>
    <cellStyle name="Style 83 3 3 2 2" xfId="4187"/>
    <cellStyle name="Style 83 3 3 2 2 2" xfId="55238"/>
    <cellStyle name="Style 83 3 3 2 2 3" xfId="54444"/>
    <cellStyle name="Style 83 3 3 2 2 4" xfId="19364"/>
    <cellStyle name="Style 83 3 3 2 3" xfId="19595"/>
    <cellStyle name="Style 83 3 3 2 3 2" xfId="55213"/>
    <cellStyle name="Style 83 3 3 2 3 3" xfId="54420"/>
    <cellStyle name="Style 83 3 3 2 4" xfId="9028"/>
    <cellStyle name="Style 83 3 3 3" xfId="4188"/>
    <cellStyle name="Style 83 3 3 3 2" xfId="19214"/>
    <cellStyle name="Style 83 3 3 3 2 2" xfId="55193"/>
    <cellStyle name="Style 83 3 3 3 2 3" xfId="54368"/>
    <cellStyle name="Style 83 3 3 3 3" xfId="9029"/>
    <cellStyle name="Style 83 3 3 4" xfId="19476"/>
    <cellStyle name="Style 83 3 3 4 2" xfId="55155"/>
    <cellStyle name="Style 83 3 3 4 3" xfId="54281"/>
    <cellStyle name="Style 83 3 3 5" xfId="9027"/>
    <cellStyle name="Style 83 3 4" xfId="4189"/>
    <cellStyle name="Style 83 3 4 2" xfId="9031"/>
    <cellStyle name="Style 83 3 4 2 2" xfId="19654"/>
    <cellStyle name="Style 83 3 4 3" xfId="54424"/>
    <cellStyle name="Style 83 3 4 3 2" xfId="55217"/>
    <cellStyle name="Style 83 3 4 4" xfId="9030"/>
    <cellStyle name="Style 83 3 5" xfId="4190"/>
    <cellStyle name="Style 83 3 5 2" xfId="19013"/>
    <cellStyle name="Style 83 3 5 2 2" xfId="55337"/>
    <cellStyle name="Style 83 3 5 2 3" xfId="54589"/>
    <cellStyle name="Style 83 3 5 3" xfId="9032"/>
    <cellStyle name="Style 83 3 6" xfId="54443"/>
    <cellStyle name="Style 83 3 6 2" xfId="55237"/>
    <cellStyle name="Style 83 3 7" xfId="55004"/>
    <cellStyle name="Style 83 3 7 2" xfId="55788"/>
    <cellStyle name="Style 83 3 8" xfId="9023"/>
    <cellStyle name="Style 83 4" xfId="4191"/>
    <cellStyle name="Style 83 4 2" xfId="4192"/>
    <cellStyle name="Style 83 4 2 2" xfId="4193"/>
    <cellStyle name="Style 83 4 2 2 2" xfId="55215"/>
    <cellStyle name="Style 83 4 2 2 3" xfId="54422"/>
    <cellStyle name="Style 83 4 2 2 4" xfId="18000"/>
    <cellStyle name="Style 83 4 2 3" xfId="18882"/>
    <cellStyle name="Style 83 4 2 3 2" xfId="55156"/>
    <cellStyle name="Style 83 4 2 3 3" xfId="54282"/>
    <cellStyle name="Style 83 4 2 4" xfId="9034"/>
    <cellStyle name="Style 83 4 3" xfId="4194"/>
    <cellStyle name="Style 83 4 3 2" xfId="18667"/>
    <cellStyle name="Style 83 4 3 2 2" xfId="55157"/>
    <cellStyle name="Style 83 4 3 2 3" xfId="54283"/>
    <cellStyle name="Style 83 4 3 3" xfId="9035"/>
    <cellStyle name="Style 83 4 4" xfId="19016"/>
    <cellStyle name="Style 83 4 4 2" xfId="55214"/>
    <cellStyle name="Style 83 4 4 3" xfId="54421"/>
    <cellStyle name="Style 83 4 5" xfId="9033"/>
    <cellStyle name="Style 83 5" xfId="4195"/>
    <cellStyle name="Style 83 5 2" xfId="17969"/>
    <cellStyle name="Style 83 5 2 2" xfId="55216"/>
    <cellStyle name="Style 83 5 2 3" xfId="54423"/>
    <cellStyle name="Style 83 5 3" xfId="9036"/>
    <cellStyle name="Style 83 6" xfId="4196"/>
    <cellStyle name="Style 83 6 2" xfId="19091"/>
    <cellStyle name="Style 83 6 2 2" xfId="55158"/>
    <cellStyle name="Style 83 6 2 3" xfId="54284"/>
    <cellStyle name="Style 83 6 3" xfId="9037"/>
    <cellStyle name="Style 83 7" xfId="4197"/>
    <cellStyle name="Style 83 7 2" xfId="55194"/>
    <cellStyle name="Style 83 7 3" xfId="54369"/>
    <cellStyle name="Style 83 7 4" xfId="18756"/>
    <cellStyle name="Style 83 8" xfId="4169"/>
    <cellStyle name="Style 83 8 2" xfId="55143"/>
    <cellStyle name="Style 83 8 3" xfId="54269"/>
    <cellStyle name="Style 83 8 4" xfId="18821"/>
    <cellStyle name="Style 83_ADDON" xfId="4198"/>
    <cellStyle name="Style 84" xfId="233"/>
    <cellStyle name="Style 84 2" xfId="4200"/>
    <cellStyle name="Style 84 2 2" xfId="4201"/>
    <cellStyle name="Style 84 2 2 2" xfId="4202"/>
    <cellStyle name="Style 84 2 2 2 2" xfId="4203"/>
    <cellStyle name="Style 84 2 2 2 2 2" xfId="55159"/>
    <cellStyle name="Style 84 2 2 2 3" xfId="55340"/>
    <cellStyle name="Style 84 2 2 3" xfId="55339"/>
    <cellStyle name="Style 84 2 2 4" xfId="54591"/>
    <cellStyle name="Style 84 2 2 5" xfId="18013"/>
    <cellStyle name="Style 84 2 3" xfId="4204"/>
    <cellStyle name="Style 84 2 3 2" xfId="4205"/>
    <cellStyle name="Style 84 2 3 2 2" xfId="55160"/>
    <cellStyle name="Style 84 2 3 3" xfId="55341"/>
    <cellStyle name="Style 84 2 4" xfId="54590"/>
    <cellStyle name="Style 84 2 4 2" xfId="55338"/>
    <cellStyle name="Style 84 2 5" xfId="9038"/>
    <cellStyle name="Style 84 3" xfId="4206"/>
    <cellStyle name="Style 84 3 2" xfId="4207"/>
    <cellStyle name="Style 84 3 2 2" xfId="18809"/>
    <cellStyle name="Style 84 3 2 2 2" xfId="55161"/>
    <cellStyle name="Style 84 3 2 2 3" xfId="54285"/>
    <cellStyle name="Style 84 3 2 3" xfId="9040"/>
    <cellStyle name="Style 84 3 3" xfId="4208"/>
    <cellStyle name="Style 84 3 3 2" xfId="4209"/>
    <cellStyle name="Style 84 3 3 2 2" xfId="18002"/>
    <cellStyle name="Style 84 3 3 2 2 2" xfId="55342"/>
    <cellStyle name="Style 84 3 3 2 2 3" xfId="54592"/>
    <cellStyle name="Style 84 3 3 2 3" xfId="9042"/>
    <cellStyle name="Style 84 3 3 3" xfId="4210"/>
    <cellStyle name="Style 84 3 3 3 2" xfId="55343"/>
    <cellStyle name="Style 84 3 3 3 3" xfId="54593"/>
    <cellStyle name="Style 84 3 3 3 4" xfId="19211"/>
    <cellStyle name="Style 84 3 3 4" xfId="18978"/>
    <cellStyle name="Style 84 3 3 4 2" xfId="55126"/>
    <cellStyle name="Style 84 3 3 4 3" xfId="53453"/>
    <cellStyle name="Style 84 3 3 5" xfId="9041"/>
    <cellStyle name="Style 84 3 4" xfId="4211"/>
    <cellStyle name="Style 84 3 4 2" xfId="4212"/>
    <cellStyle name="Style 84 3 4 2 2" xfId="55345"/>
    <cellStyle name="Style 84 3 4 2 3" xfId="54595"/>
    <cellStyle name="Style 84 3 4 2 4" xfId="18043"/>
    <cellStyle name="Style 84 3 4 3" xfId="18697"/>
    <cellStyle name="Style 84 3 4 3 2" xfId="55344"/>
    <cellStyle name="Style 84 3 4 3 3" xfId="54594"/>
    <cellStyle name="Style 84 3 4 4" xfId="9043"/>
    <cellStyle name="Style 84 3 5" xfId="18048"/>
    <cellStyle name="Style 84 3 5 2" xfId="55218"/>
    <cellStyle name="Style 84 3 5 3" xfId="54425"/>
    <cellStyle name="Style 84 3 6" xfId="55003"/>
    <cellStyle name="Style 84 3 6 2" xfId="55787"/>
    <cellStyle name="Style 84 3 7" xfId="9039"/>
    <cellStyle name="Style 84 4" xfId="4213"/>
    <cellStyle name="Style 84 4 2" xfId="4214"/>
    <cellStyle name="Style 84 4 2 2" xfId="18693"/>
    <cellStyle name="Style 84 4 2 2 2" xfId="55347"/>
    <cellStyle name="Style 84 4 2 2 3" xfId="54597"/>
    <cellStyle name="Style 84 4 2 3" xfId="9045"/>
    <cellStyle name="Style 84 4 3" xfId="4215"/>
    <cellStyle name="Style 84 4 3 2" xfId="55348"/>
    <cellStyle name="Style 84 4 3 3" xfId="54598"/>
    <cellStyle name="Style 84 4 3 4" xfId="19695"/>
    <cellStyle name="Style 84 4 4" xfId="18728"/>
    <cellStyle name="Style 84 4 4 2" xfId="55346"/>
    <cellStyle name="Style 84 4 4 3" xfId="54596"/>
    <cellStyle name="Style 84 4 5" xfId="9044"/>
    <cellStyle name="Style 84 5" xfId="4216"/>
    <cellStyle name="Style 84 5 2" xfId="4217"/>
    <cellStyle name="Style 84 5 2 2" xfId="55350"/>
    <cellStyle name="Style 84 5 2 3" xfId="54600"/>
    <cellStyle name="Style 84 5 2 4" xfId="17987"/>
    <cellStyle name="Style 84 5 3" xfId="18672"/>
    <cellStyle name="Style 84 5 3 2" xfId="55349"/>
    <cellStyle name="Style 84 5 3 3" xfId="54599"/>
    <cellStyle name="Style 84 5 4" xfId="9046"/>
    <cellStyle name="Style 84 6" xfId="4218"/>
    <cellStyle name="Style 84 6 2" xfId="19106"/>
    <cellStyle name="Style 84 6 2 2" xfId="55351"/>
    <cellStyle name="Style 84 6 2 3" xfId="54601"/>
    <cellStyle name="Style 84 6 3" xfId="9047"/>
    <cellStyle name="Style 84 7" xfId="4219"/>
    <cellStyle name="Style 84 7 2" xfId="19376"/>
    <cellStyle name="Style 84 7 2 2" xfId="55352"/>
    <cellStyle name="Style 84 7 2 3" xfId="54602"/>
    <cellStyle name="Style 84 7 3" xfId="9048"/>
    <cellStyle name="Style 84 8" xfId="4199"/>
    <cellStyle name="Style 84 8 2" xfId="55219"/>
    <cellStyle name="Style 84 8 3" xfId="54426"/>
    <cellStyle name="Style 84 8 4" xfId="18797"/>
    <cellStyle name="Style 84_ADDON" xfId="4220"/>
    <cellStyle name="Style 85" xfId="234"/>
    <cellStyle name="Style 85 10" xfId="4222"/>
    <cellStyle name="Style 85 10 2" xfId="18794"/>
    <cellStyle name="Style 85 10 2 2" xfId="53267"/>
    <cellStyle name="Style 85 10 3" xfId="54427"/>
    <cellStyle name="Style 85 10 3 2" xfId="55220"/>
    <cellStyle name="Style 85 10 4" xfId="50359"/>
    <cellStyle name="Style 85 10 5" xfId="9049"/>
    <cellStyle name="Style 85 11" xfId="4223"/>
    <cellStyle name="Style 85 11 2" xfId="18711"/>
    <cellStyle name="Style 85 11 2 2" xfId="53268"/>
    <cellStyle name="Style 85 11 3" xfId="54286"/>
    <cellStyle name="Style 85 11 3 2" xfId="55162"/>
    <cellStyle name="Style 85 11 4" xfId="50360"/>
    <cellStyle name="Style 85 11 5" xfId="9050"/>
    <cellStyle name="Style 85 12" xfId="4224"/>
    <cellStyle name="Style 85 12 2" xfId="19677"/>
    <cellStyle name="Style 85 12 2 2" xfId="53269"/>
    <cellStyle name="Style 85 12 3" xfId="54287"/>
    <cellStyle name="Style 85 12 3 2" xfId="55163"/>
    <cellStyle name="Style 85 12 4" xfId="50361"/>
    <cellStyle name="Style 85 12 5" xfId="9051"/>
    <cellStyle name="Style 85 13" xfId="4221"/>
    <cellStyle name="Style 85 13 2" xfId="54603"/>
    <cellStyle name="Style 85 13 2 2" xfId="55353"/>
    <cellStyle name="Style 85 13 3" xfId="51549"/>
    <cellStyle name="Style 85 13 4" xfId="19031"/>
    <cellStyle name="Style 85 14" xfId="48412"/>
    <cellStyle name="Style 85 2" xfId="235"/>
    <cellStyle name="Style 85 2 2" xfId="4226"/>
    <cellStyle name="Style 85 2 2 2" xfId="4227"/>
    <cellStyle name="Style 85 2 2 2 2" xfId="4228"/>
    <cellStyle name="Style 85 2 2 2 2 2" xfId="55355"/>
    <cellStyle name="Style 85 2 2 2 3" xfId="54288"/>
    <cellStyle name="Style 85 2 2 2 3 2" xfId="55164"/>
    <cellStyle name="Style 85 2 2 2 4" xfId="53271"/>
    <cellStyle name="Style 85 2 2 2 5" xfId="19576"/>
    <cellStyle name="Style 85 2 2 3" xfId="54604"/>
    <cellStyle name="Style 85 2 2 3 2" xfId="55354"/>
    <cellStyle name="Style 85 2 2 4" xfId="50363"/>
    <cellStyle name="Style 85 2 2 5" xfId="9052"/>
    <cellStyle name="Style 85 2 3" xfId="4229"/>
    <cellStyle name="Style 85 2 3 2" xfId="4230"/>
    <cellStyle name="Style 85 2 3 2 2" xfId="55356"/>
    <cellStyle name="Style 85 2 3 3" xfId="54289"/>
    <cellStyle name="Style 85 2 3 3 2" xfId="55165"/>
    <cellStyle name="Style 85 2 3 4" xfId="53270"/>
    <cellStyle name="Style 85 2 3 5" xfId="18721"/>
    <cellStyle name="Style 85 2 4" xfId="4225"/>
    <cellStyle name="Style 85 2 4 2" xfId="55263"/>
    <cellStyle name="Style 85 2 5" xfId="50362"/>
    <cellStyle name="Style 85 3" xfId="4231"/>
    <cellStyle name="Style 85 3 2" xfId="4232"/>
    <cellStyle name="Style 85 3 2 2" xfId="4233"/>
    <cellStyle name="Style 85 3 2 2 2" xfId="4234"/>
    <cellStyle name="Style 85 3 2 2 2 2" xfId="54446"/>
    <cellStyle name="Style 85 3 2 2 2 2 2" xfId="55240"/>
    <cellStyle name="Style 85 3 2 2 2 3" xfId="53274"/>
    <cellStyle name="Style 85 3 2 2 2 4" xfId="19596"/>
    <cellStyle name="Style 85 3 2 2 3" xfId="54445"/>
    <cellStyle name="Style 85 3 2 2 3 2" xfId="55239"/>
    <cellStyle name="Style 85 3 2 2 4" xfId="50366"/>
    <cellStyle name="Style 85 3 2 2 5" xfId="9055"/>
    <cellStyle name="Style 85 3 2 3" xfId="9056"/>
    <cellStyle name="Style 85 3 2 3 2" xfId="19421"/>
    <cellStyle name="Style 85 3 2 3 2 2" xfId="53275"/>
    <cellStyle name="Style 85 3 2 3 3" xfId="54470"/>
    <cellStyle name="Style 85 3 2 3 3 2" xfId="55261"/>
    <cellStyle name="Style 85 3 2 3 4" xfId="50367"/>
    <cellStyle name="Style 85 3 2 4" xfId="53273"/>
    <cellStyle name="Style 85 3 2 5" xfId="50365"/>
    <cellStyle name="Style 85 3 2 6" xfId="9054"/>
    <cellStyle name="Style 85 3 3" xfId="4235"/>
    <cellStyle name="Style 85 3 3 2" xfId="4236"/>
    <cellStyle name="Style 85 3 3 2 2" xfId="4237"/>
    <cellStyle name="Style 85 3 3 2 2 2" xfId="18681"/>
    <cellStyle name="Style 85 3 3 2 2 2 2" xfId="53278"/>
    <cellStyle name="Style 85 3 3 2 2 3" xfId="54435"/>
    <cellStyle name="Style 85 3 3 2 2 3 2" xfId="55229"/>
    <cellStyle name="Style 85 3 3 2 2 4" xfId="50370"/>
    <cellStyle name="Style 85 3 3 2 2 5" xfId="9059"/>
    <cellStyle name="Style 85 3 3 2 3" xfId="18901"/>
    <cellStyle name="Style 85 3 3 2 3 2" xfId="53277"/>
    <cellStyle name="Style 85 3 3 2 4" xfId="55122"/>
    <cellStyle name="Style 85 3 3 2 4 2" xfId="55904"/>
    <cellStyle name="Style 85 3 3 2 5" xfId="50369"/>
    <cellStyle name="Style 85 3 3 2 6" xfId="9058"/>
    <cellStyle name="Style 85 3 3 3" xfId="4238"/>
    <cellStyle name="Style 85 3 3 3 2" xfId="4239"/>
    <cellStyle name="Style 85 3 3 3 2 2" xfId="18646"/>
    <cellStyle name="Style 85 3 3 3 2 2 2" xfId="53280"/>
    <cellStyle name="Style 85 3 3 3 2 3" xfId="54606"/>
    <cellStyle name="Style 85 3 3 3 2 3 2" xfId="55358"/>
    <cellStyle name="Style 85 3 3 3 2 4" xfId="50372"/>
    <cellStyle name="Style 85 3 3 3 2 5" xfId="9061"/>
    <cellStyle name="Style 85 3 3 3 3" xfId="4240"/>
    <cellStyle name="Style 85 3 3 3 3 2" xfId="18985"/>
    <cellStyle name="Style 85 3 3 3 3 2 2" xfId="53281"/>
    <cellStyle name="Style 85 3 3 3 3 3" xfId="54291"/>
    <cellStyle name="Style 85 3 3 3 3 3 2" xfId="55167"/>
    <cellStyle name="Style 85 3 3 3 3 4" xfId="50373"/>
    <cellStyle name="Style 85 3 3 3 3 5" xfId="9062"/>
    <cellStyle name="Style 85 3 3 3 4" xfId="19205"/>
    <cellStyle name="Style 85 3 3 3 4 2" xfId="53279"/>
    <cellStyle name="Style 85 3 3 3 5" xfId="54605"/>
    <cellStyle name="Style 85 3 3 3 5 2" xfId="55357"/>
    <cellStyle name="Style 85 3 3 3 6" xfId="50371"/>
    <cellStyle name="Style 85 3 3 3 7" xfId="9060"/>
    <cellStyle name="Style 85 3 3 4" xfId="4241"/>
    <cellStyle name="Style 85 3 3 4 2" xfId="4242"/>
    <cellStyle name="Style 85 3 3 4 2 2" xfId="19565"/>
    <cellStyle name="Style 85 3 3 4 2 2 2" xfId="53283"/>
    <cellStyle name="Style 85 3 3 4 2 3" xfId="54607"/>
    <cellStyle name="Style 85 3 3 4 2 3 2" xfId="55359"/>
    <cellStyle name="Style 85 3 3 4 2 4" xfId="50375"/>
    <cellStyle name="Style 85 3 3 4 2 5" xfId="9064"/>
    <cellStyle name="Style 85 3 3 4 3" xfId="19305"/>
    <cellStyle name="Style 85 3 3 4 3 2" xfId="53282"/>
    <cellStyle name="Style 85 3 3 4 4" xfId="54472"/>
    <cellStyle name="Style 85 3 3 4 4 2" xfId="55264"/>
    <cellStyle name="Style 85 3 3 4 5" xfId="50374"/>
    <cellStyle name="Style 85 3 3 4 6" xfId="9063"/>
    <cellStyle name="Style 85 3 3 5" xfId="9065"/>
    <cellStyle name="Style 85 3 3 5 2" xfId="17975"/>
    <cellStyle name="Style 85 3 3 5 2 2" xfId="53284"/>
    <cellStyle name="Style 85 3 3 5 3" xfId="50376"/>
    <cellStyle name="Style 85 3 3 6" xfId="18879"/>
    <cellStyle name="Style 85 3 3 6 2" xfId="53276"/>
    <cellStyle name="Style 85 3 3 7" xfId="54290"/>
    <cellStyle name="Style 85 3 3 7 2" xfId="55166"/>
    <cellStyle name="Style 85 3 3 8" xfId="50368"/>
    <cellStyle name="Style 85 3 3 9" xfId="9057"/>
    <cellStyle name="Style 85 3 4" xfId="4243"/>
    <cellStyle name="Style 85 3 4 2" xfId="4244"/>
    <cellStyle name="Style 85 3 4 2 2" xfId="54976"/>
    <cellStyle name="Style 85 3 4 2 2 2" xfId="55771"/>
    <cellStyle name="Style 85 3 4 2 3" xfId="53285"/>
    <cellStyle name="Style 85 3 4 2 4" xfId="19132"/>
    <cellStyle name="Style 85 3 4 3" xfId="4245"/>
    <cellStyle name="Style 85 3 4 3 2" xfId="55360"/>
    <cellStyle name="Style 85 3 4 3 3" xfId="54608"/>
    <cellStyle name="Style 85 3 4 3 4" xfId="18807"/>
    <cellStyle name="Style 85 3 4 4" xfId="54473"/>
    <cellStyle name="Style 85 3 4 4 2" xfId="55265"/>
    <cellStyle name="Style 85 3 4 5" xfId="50377"/>
    <cellStyle name="Style 85 3 4 6" xfId="9066"/>
    <cellStyle name="Style 85 3 5" xfId="9067"/>
    <cellStyle name="Style 85 3 5 2" xfId="18910"/>
    <cellStyle name="Style 85 3 5 2 2" xfId="53286"/>
    <cellStyle name="Style 85 3 5 3" xfId="54471"/>
    <cellStyle name="Style 85 3 5 3 2" xfId="55262"/>
    <cellStyle name="Style 85 3 5 4" xfId="50378"/>
    <cellStyle name="Style 85 3 6" xfId="19586"/>
    <cellStyle name="Style 85 3 6 2" xfId="53272"/>
    <cellStyle name="Style 85 3 7" xfId="55002"/>
    <cellStyle name="Style 85 3 7 2" xfId="55786"/>
    <cellStyle name="Style 85 3 8" xfId="50364"/>
    <cellStyle name="Style 85 3 9" xfId="9053"/>
    <cellStyle name="Style 85 4" xfId="4246"/>
    <cellStyle name="Style 85 4 2" xfId="4247"/>
    <cellStyle name="Style 85 4 2 2" xfId="4248"/>
    <cellStyle name="Style 85 4 2 2 2" xfId="4249"/>
    <cellStyle name="Style 85 4 2 2 2 2" xfId="19093"/>
    <cellStyle name="Style 85 4 2 2 2 2 2" xfId="53290"/>
    <cellStyle name="Style 85 4 2 2 2 3" xfId="54367"/>
    <cellStyle name="Style 85 4 2 2 2 3 2" xfId="55192"/>
    <cellStyle name="Style 85 4 2 2 2 4" xfId="50382"/>
    <cellStyle name="Style 85 4 2 2 2 5" xfId="9071"/>
    <cellStyle name="Style 85 4 2 2 3" xfId="19220"/>
    <cellStyle name="Style 85 4 2 2 3 2" xfId="53289"/>
    <cellStyle name="Style 85 4 2 2 4" xfId="55121"/>
    <cellStyle name="Style 85 4 2 2 4 2" xfId="55903"/>
    <cellStyle name="Style 85 4 2 2 5" xfId="50381"/>
    <cellStyle name="Style 85 4 2 2 6" xfId="9070"/>
    <cellStyle name="Style 85 4 2 3" xfId="4250"/>
    <cellStyle name="Style 85 4 2 3 2" xfId="4251"/>
    <cellStyle name="Style 85 4 2 3 2 2" xfId="18632"/>
    <cellStyle name="Style 85 4 2 3 2 2 2" xfId="53292"/>
    <cellStyle name="Style 85 4 2 3 2 3" xfId="54609"/>
    <cellStyle name="Style 85 4 2 3 2 3 2" xfId="55361"/>
    <cellStyle name="Style 85 4 2 3 2 4" xfId="50384"/>
    <cellStyle name="Style 85 4 2 3 2 5" xfId="9073"/>
    <cellStyle name="Style 85 4 2 3 3" xfId="4252"/>
    <cellStyle name="Style 85 4 2 3 3 2" xfId="18891"/>
    <cellStyle name="Style 85 4 2 3 3 2 2" xfId="53293"/>
    <cellStyle name="Style 85 4 2 3 3 3" xfId="54610"/>
    <cellStyle name="Style 85 4 2 3 3 3 2" xfId="55362"/>
    <cellStyle name="Style 85 4 2 3 3 4" xfId="50385"/>
    <cellStyle name="Style 85 4 2 3 3 5" xfId="9074"/>
    <cellStyle name="Style 85 4 2 3 4" xfId="18040"/>
    <cellStyle name="Style 85 4 2 3 4 2" xfId="53291"/>
    <cellStyle name="Style 85 4 2 3 5" xfId="54436"/>
    <cellStyle name="Style 85 4 2 3 5 2" xfId="55230"/>
    <cellStyle name="Style 85 4 2 3 6" xfId="50383"/>
    <cellStyle name="Style 85 4 2 3 7" xfId="9072"/>
    <cellStyle name="Style 85 4 2 4" xfId="4253"/>
    <cellStyle name="Style 85 4 2 4 2" xfId="4254"/>
    <cellStyle name="Style 85 4 2 4 2 2" xfId="18651"/>
    <cellStyle name="Style 85 4 2 4 2 2 2" xfId="53295"/>
    <cellStyle name="Style 85 4 2 4 2 3" xfId="54977"/>
    <cellStyle name="Style 85 4 2 4 2 3 2" xfId="55772"/>
    <cellStyle name="Style 85 4 2 4 2 4" xfId="50387"/>
    <cellStyle name="Style 85 4 2 4 2 5" xfId="9076"/>
    <cellStyle name="Style 85 4 2 4 3" xfId="18784"/>
    <cellStyle name="Style 85 4 2 4 3 2" xfId="53294"/>
    <cellStyle name="Style 85 4 2 4 4" xfId="54458"/>
    <cellStyle name="Style 85 4 2 4 4 2" xfId="55248"/>
    <cellStyle name="Style 85 4 2 4 5" xfId="50386"/>
    <cellStyle name="Style 85 4 2 4 6" xfId="9075"/>
    <cellStyle name="Style 85 4 2 5" xfId="9077"/>
    <cellStyle name="Style 85 4 2 5 2" xfId="19079"/>
    <cellStyle name="Style 85 4 2 5 2 2" xfId="53296"/>
    <cellStyle name="Style 85 4 2 5 3" xfId="54366"/>
    <cellStyle name="Style 85 4 2 5 3 2" xfId="55191"/>
    <cellStyle name="Style 85 4 2 5 4" xfId="50388"/>
    <cellStyle name="Style 85 4 2 6" xfId="17968"/>
    <cellStyle name="Style 85 4 2 6 2" xfId="53288"/>
    <cellStyle name="Style 85 4 2 7" xfId="50380"/>
    <cellStyle name="Style 85 4 2 8" xfId="9069"/>
    <cellStyle name="Style 85 4 3" xfId="4255"/>
    <cellStyle name="Style 85 4 3 2" xfId="4256"/>
    <cellStyle name="Style 85 4 3 2 2" xfId="4257"/>
    <cellStyle name="Style 85 4 3 2 2 2" xfId="54613"/>
    <cellStyle name="Style 85 4 3 2 2 2 2" xfId="55365"/>
    <cellStyle name="Style 85 4 3 2 2 3" xfId="53298"/>
    <cellStyle name="Style 85 4 3 2 2 4" xfId="18261"/>
    <cellStyle name="Style 85 4 3 2 3" xfId="54612"/>
    <cellStyle name="Style 85 4 3 2 3 2" xfId="55364"/>
    <cellStyle name="Style 85 4 3 2 4" xfId="50390"/>
    <cellStyle name="Style 85 4 3 2 5" xfId="9079"/>
    <cellStyle name="Style 85 4 3 3" xfId="18843"/>
    <cellStyle name="Style 85 4 3 3 2" xfId="53297"/>
    <cellStyle name="Style 85 4 3 4" xfId="54611"/>
    <cellStyle name="Style 85 4 3 4 2" xfId="55363"/>
    <cellStyle name="Style 85 4 3 5" xfId="50389"/>
    <cellStyle name="Style 85 4 3 6" xfId="9078"/>
    <cellStyle name="Style 85 4 4" xfId="4258"/>
    <cellStyle name="Style 85 4 4 2" xfId="4259"/>
    <cellStyle name="Style 85 4 4 2 2" xfId="54615"/>
    <cellStyle name="Style 85 4 4 2 2 2" xfId="55367"/>
    <cellStyle name="Style 85 4 4 2 3" xfId="53299"/>
    <cellStyle name="Style 85 4 4 2 4" xfId="18822"/>
    <cellStyle name="Style 85 4 4 3" xfId="19380"/>
    <cellStyle name="Style 85 4 4 3 2" xfId="55366"/>
    <cellStyle name="Style 85 4 4 3 3" xfId="54614"/>
    <cellStyle name="Style 85 4 4 4" xfId="50391"/>
    <cellStyle name="Style 85 4 4 5" xfId="9080"/>
    <cellStyle name="Style 85 4 5" xfId="9081"/>
    <cellStyle name="Style 85 4 5 2" xfId="18919"/>
    <cellStyle name="Style 85 4 5 2 2" xfId="53300"/>
    <cellStyle name="Style 85 4 5 3" xfId="54438"/>
    <cellStyle name="Style 85 4 5 3 2" xfId="55233"/>
    <cellStyle name="Style 85 4 5 4" xfId="50392"/>
    <cellStyle name="Style 85 4 6" xfId="18932"/>
    <cellStyle name="Style 85 4 6 2" xfId="53287"/>
    <cellStyle name="Style 85 4 7" xfId="55001"/>
    <cellStyle name="Style 85 4 7 2" xfId="55785"/>
    <cellStyle name="Style 85 4 8" xfId="50379"/>
    <cellStyle name="Style 85 4 9" xfId="9068"/>
    <cellStyle name="Style 85 5" xfId="4260"/>
    <cellStyle name="Style 85 5 2" xfId="4261"/>
    <cellStyle name="Style 85 5 2 2" xfId="4262"/>
    <cellStyle name="Style 85 5 2 2 2" xfId="4263"/>
    <cellStyle name="Style 85 5 2 2 2 2" xfId="19593"/>
    <cellStyle name="Style 85 5 2 2 2 2 2" xfId="53304"/>
    <cellStyle name="Style 85 5 2 2 2 3" xfId="54618"/>
    <cellStyle name="Style 85 5 2 2 2 3 2" xfId="55370"/>
    <cellStyle name="Style 85 5 2 2 2 4" xfId="50396"/>
    <cellStyle name="Style 85 5 2 2 2 5" xfId="9085"/>
    <cellStyle name="Style 85 5 2 2 3" xfId="19667"/>
    <cellStyle name="Style 85 5 2 2 3 2" xfId="53303"/>
    <cellStyle name="Style 85 5 2 2 4" xfId="54474"/>
    <cellStyle name="Style 85 5 2 2 4 2" xfId="55266"/>
    <cellStyle name="Style 85 5 2 2 5" xfId="50395"/>
    <cellStyle name="Style 85 5 2 2 6" xfId="9084"/>
    <cellStyle name="Style 85 5 2 3" xfId="4264"/>
    <cellStyle name="Style 85 5 2 3 2" xfId="4265"/>
    <cellStyle name="Style 85 5 2 3 2 2" xfId="18833"/>
    <cellStyle name="Style 85 5 2 3 2 2 2" xfId="53306"/>
    <cellStyle name="Style 85 5 2 3 2 3" xfId="54620"/>
    <cellStyle name="Style 85 5 2 3 2 3 2" xfId="55372"/>
    <cellStyle name="Style 85 5 2 3 2 4" xfId="50398"/>
    <cellStyle name="Style 85 5 2 3 2 5" xfId="9087"/>
    <cellStyle name="Style 85 5 2 3 3" xfId="4266"/>
    <cellStyle name="Style 85 5 2 3 3 2" xfId="18734"/>
    <cellStyle name="Style 85 5 2 3 3 2 2" xfId="53307"/>
    <cellStyle name="Style 85 5 2 3 3 3" xfId="54621"/>
    <cellStyle name="Style 85 5 2 3 3 3 2" xfId="55373"/>
    <cellStyle name="Style 85 5 2 3 3 4" xfId="50399"/>
    <cellStyle name="Style 85 5 2 3 3 5" xfId="9088"/>
    <cellStyle name="Style 85 5 2 3 4" xfId="18277"/>
    <cellStyle name="Style 85 5 2 3 4 2" xfId="53305"/>
    <cellStyle name="Style 85 5 2 3 5" xfId="54619"/>
    <cellStyle name="Style 85 5 2 3 5 2" xfId="55371"/>
    <cellStyle name="Style 85 5 2 3 6" xfId="50397"/>
    <cellStyle name="Style 85 5 2 3 7" xfId="9086"/>
    <cellStyle name="Style 85 5 2 4" xfId="4267"/>
    <cellStyle name="Style 85 5 2 4 2" xfId="4268"/>
    <cellStyle name="Style 85 5 2 4 2 2" xfId="54622"/>
    <cellStyle name="Style 85 5 2 4 2 2 2" xfId="55374"/>
    <cellStyle name="Style 85 5 2 4 2 3" xfId="53308"/>
    <cellStyle name="Style 85 5 2 4 2 4" xfId="18197"/>
    <cellStyle name="Style 85 5 2 4 3" xfId="18637"/>
    <cellStyle name="Style 85 5 2 4 3 2" xfId="55267"/>
    <cellStyle name="Style 85 5 2 4 3 3" xfId="54475"/>
    <cellStyle name="Style 85 5 2 4 4" xfId="50400"/>
    <cellStyle name="Style 85 5 2 4 5" xfId="9089"/>
    <cellStyle name="Style 85 5 2 5" xfId="9090"/>
    <cellStyle name="Style 85 5 2 5 2" xfId="19371"/>
    <cellStyle name="Style 85 5 2 5 2 2" xfId="53309"/>
    <cellStyle name="Style 85 5 2 5 3" xfId="50401"/>
    <cellStyle name="Style 85 5 2 6" xfId="53302"/>
    <cellStyle name="Style 85 5 2 7" xfId="54617"/>
    <cellStyle name="Style 85 5 2 7 2" xfId="55369"/>
    <cellStyle name="Style 85 5 2 8" xfId="50394"/>
    <cellStyle name="Style 85 5 2 9" xfId="9083"/>
    <cellStyle name="Style 85 5 3" xfId="4269"/>
    <cellStyle name="Style 85 5 3 2" xfId="4270"/>
    <cellStyle name="Style 85 5 3 2 2" xfId="18707"/>
    <cellStyle name="Style 85 5 3 2 2 2" xfId="53311"/>
    <cellStyle name="Style 85 5 3 2 3" xfId="54624"/>
    <cellStyle name="Style 85 5 3 2 3 2" xfId="55376"/>
    <cellStyle name="Style 85 5 3 2 4" xfId="50403"/>
    <cellStyle name="Style 85 5 3 2 5" xfId="9092"/>
    <cellStyle name="Style 85 5 3 3" xfId="19456"/>
    <cellStyle name="Style 85 5 3 3 2" xfId="53310"/>
    <cellStyle name="Style 85 5 3 4" xfId="54623"/>
    <cellStyle name="Style 85 5 3 4 2" xfId="55375"/>
    <cellStyle name="Style 85 5 3 5" xfId="50402"/>
    <cellStyle name="Style 85 5 3 6" xfId="9091"/>
    <cellStyle name="Style 85 5 4" xfId="4271"/>
    <cellStyle name="Style 85 5 4 2" xfId="19575"/>
    <cellStyle name="Style 85 5 4 2 2" xfId="53312"/>
    <cellStyle name="Style 85 5 4 3" xfId="54625"/>
    <cellStyle name="Style 85 5 4 3 2" xfId="55377"/>
    <cellStyle name="Style 85 5 4 4" xfId="50404"/>
    <cellStyle name="Style 85 5 4 5" xfId="9093"/>
    <cellStyle name="Style 85 5 5" xfId="9094"/>
    <cellStyle name="Style 85 5 5 2" xfId="18704"/>
    <cellStyle name="Style 85 5 5 2 2" xfId="53313"/>
    <cellStyle name="Style 85 5 5 3" xfId="50405"/>
    <cellStyle name="Style 85 5 6" xfId="19482"/>
    <cellStyle name="Style 85 5 6 2" xfId="53301"/>
    <cellStyle name="Style 85 5 7" xfId="54616"/>
    <cellStyle name="Style 85 5 7 2" xfId="55368"/>
    <cellStyle name="Style 85 5 8" xfId="50393"/>
    <cellStyle name="Style 85 5 9" xfId="9082"/>
    <cellStyle name="Style 85 6" xfId="4272"/>
    <cellStyle name="Style 85 6 2" xfId="4273"/>
    <cellStyle name="Style 85 6 2 2" xfId="9097"/>
    <cellStyle name="Style 85 6 2 2 2" xfId="19479"/>
    <cellStyle name="Style 85 6 2 2 2 2" xfId="53316"/>
    <cellStyle name="Style 85 6 2 2 3" xfId="50408"/>
    <cellStyle name="Style 85 6 2 3" xfId="19185"/>
    <cellStyle name="Style 85 6 2 3 2" xfId="53315"/>
    <cellStyle name="Style 85 6 2 4" xfId="54627"/>
    <cellStyle name="Style 85 6 2 4 2" xfId="55379"/>
    <cellStyle name="Style 85 6 2 5" xfId="50407"/>
    <cellStyle name="Style 85 6 2 6" xfId="9096"/>
    <cellStyle name="Style 85 6 3" xfId="4274"/>
    <cellStyle name="Style 85 6 3 2" xfId="4275"/>
    <cellStyle name="Style 85 6 3 2 2" xfId="19486"/>
    <cellStyle name="Style 85 6 3 2 2 2" xfId="53318"/>
    <cellStyle name="Style 85 6 3 2 3" xfId="54629"/>
    <cellStyle name="Style 85 6 3 2 3 2" xfId="55381"/>
    <cellStyle name="Style 85 6 3 2 4" xfId="50410"/>
    <cellStyle name="Style 85 6 3 2 5" xfId="9099"/>
    <cellStyle name="Style 85 6 3 3" xfId="4276"/>
    <cellStyle name="Style 85 6 3 3 2" xfId="19102"/>
    <cellStyle name="Style 85 6 3 3 2 2" xfId="53319"/>
    <cellStyle name="Style 85 6 3 3 3" xfId="54428"/>
    <cellStyle name="Style 85 6 3 3 3 2" xfId="55221"/>
    <cellStyle name="Style 85 6 3 3 4" xfId="50411"/>
    <cellStyle name="Style 85 6 3 3 5" xfId="9100"/>
    <cellStyle name="Style 85 6 3 4" xfId="18276"/>
    <cellStyle name="Style 85 6 3 4 2" xfId="53317"/>
    <cellStyle name="Style 85 6 3 5" xfId="54628"/>
    <cellStyle name="Style 85 6 3 5 2" xfId="55380"/>
    <cellStyle name="Style 85 6 3 6" xfId="50409"/>
    <cellStyle name="Style 85 6 3 7" xfId="9098"/>
    <cellStyle name="Style 85 6 4" xfId="4277"/>
    <cellStyle name="Style 85 6 4 2" xfId="4278"/>
    <cellStyle name="Style 85 6 4 2 2" xfId="19513"/>
    <cellStyle name="Style 85 6 4 2 2 2" xfId="53321"/>
    <cellStyle name="Style 85 6 4 2 3" xfId="54631"/>
    <cellStyle name="Style 85 6 4 2 3 2" xfId="55383"/>
    <cellStyle name="Style 85 6 4 2 4" xfId="50413"/>
    <cellStyle name="Style 85 6 4 2 5" xfId="9102"/>
    <cellStyle name="Style 85 6 4 3" xfId="19022"/>
    <cellStyle name="Style 85 6 4 3 2" xfId="53320"/>
    <cellStyle name="Style 85 6 4 4" xfId="54630"/>
    <cellStyle name="Style 85 6 4 4 2" xfId="55382"/>
    <cellStyle name="Style 85 6 4 5" xfId="50412"/>
    <cellStyle name="Style 85 6 4 6" xfId="9101"/>
    <cellStyle name="Style 85 6 5" xfId="4279"/>
    <cellStyle name="Style 85 6 5 2" xfId="18933"/>
    <cellStyle name="Style 85 6 5 2 2" xfId="53322"/>
    <cellStyle name="Style 85 6 5 3" xfId="54632"/>
    <cellStyle name="Style 85 6 5 3 2" xfId="55384"/>
    <cellStyle name="Style 85 6 5 4" xfId="50414"/>
    <cellStyle name="Style 85 6 5 5" xfId="9103"/>
    <cellStyle name="Style 85 6 6" xfId="4280"/>
    <cellStyle name="Style 85 6 6 2" xfId="54633"/>
    <cellStyle name="Style 85 6 6 2 2" xfId="55385"/>
    <cellStyle name="Style 85 6 6 3" xfId="53314"/>
    <cellStyle name="Style 85 6 6 4" xfId="19676"/>
    <cellStyle name="Style 85 6 7" xfId="54626"/>
    <cellStyle name="Style 85 6 7 2" xfId="55378"/>
    <cellStyle name="Style 85 6 8" xfId="50406"/>
    <cellStyle name="Style 85 6 9" xfId="9095"/>
    <cellStyle name="Style 85 7" xfId="4281"/>
    <cellStyle name="Style 85 7 2" xfId="4282"/>
    <cellStyle name="Style 85 7 2 2" xfId="18889"/>
    <cellStyle name="Style 85 7 2 2 2" xfId="53324"/>
    <cellStyle name="Style 85 7 2 3" xfId="54634"/>
    <cellStyle name="Style 85 7 2 3 2" xfId="55386"/>
    <cellStyle name="Style 85 7 2 4" xfId="50416"/>
    <cellStyle name="Style 85 7 2 5" xfId="9105"/>
    <cellStyle name="Style 85 7 3" xfId="4283"/>
    <cellStyle name="Style 85 7 3 2" xfId="17964"/>
    <cellStyle name="Style 85 7 3 2 2" xfId="53325"/>
    <cellStyle name="Style 85 7 3 3" xfId="54635"/>
    <cellStyle name="Style 85 7 3 3 2" xfId="55387"/>
    <cellStyle name="Style 85 7 3 4" xfId="50417"/>
    <cellStyle name="Style 85 7 3 5" xfId="9106"/>
    <cellStyle name="Style 85 7 4" xfId="4284"/>
    <cellStyle name="Style 85 7 4 2" xfId="54636"/>
    <cellStyle name="Style 85 7 4 2 2" xfId="55388"/>
    <cellStyle name="Style 85 7 4 3" xfId="53323"/>
    <cellStyle name="Style 85 7 4 4" xfId="18983"/>
    <cellStyle name="Style 85 7 5" xfId="4285"/>
    <cellStyle name="Style 85 7 5 2" xfId="55222"/>
    <cellStyle name="Style 85 7 6" xfId="54459"/>
    <cellStyle name="Style 85 7 6 2" xfId="55249"/>
    <cellStyle name="Style 85 7 7" xfId="50415"/>
    <cellStyle name="Style 85 7 8" xfId="9104"/>
    <cellStyle name="Style 85 8" xfId="4286"/>
    <cellStyle name="Style 85 8 2" xfId="4287"/>
    <cellStyle name="Style 85 8 2 2" xfId="54637"/>
    <cellStyle name="Style 85 8 2 2 2" xfId="55389"/>
    <cellStyle name="Style 85 8 2 3" xfId="53326"/>
    <cellStyle name="Style 85 8 2 4" xfId="18977"/>
    <cellStyle name="Style 85 8 3" xfId="4288"/>
    <cellStyle name="Style 85 8 3 2" xfId="55390"/>
    <cellStyle name="Style 85 8 3 3" xfId="54638"/>
    <cellStyle name="Style 85 8 3 4" xfId="19377"/>
    <cellStyle name="Style 85 8 4" xfId="18005"/>
    <cellStyle name="Style 85 8 4 2" xfId="55223"/>
    <cellStyle name="Style 85 8 4 3" xfId="54429"/>
    <cellStyle name="Style 85 8 5" xfId="50418"/>
    <cellStyle name="Style 85 8 6" xfId="9107"/>
    <cellStyle name="Style 85 9" xfId="4289"/>
    <cellStyle name="Style 85 9 2" xfId="18275"/>
    <cellStyle name="Style 85 9 2 2" xfId="53327"/>
    <cellStyle name="Style 85 9 3" xfId="54639"/>
    <cellStyle name="Style 85 9 3 2" xfId="55391"/>
    <cellStyle name="Style 85 9 4" xfId="50419"/>
    <cellStyle name="Style 85 9 5" xfId="9108"/>
    <cellStyle name="Style 85_ADDON" xfId="4290"/>
    <cellStyle name="Style 86" xfId="236"/>
    <cellStyle name="Style 86 2" xfId="4292"/>
    <cellStyle name="Style 86 2 2" xfId="4293"/>
    <cellStyle name="Style 86 2 2 2" xfId="4294"/>
    <cellStyle name="Style 86 2 2 2 2" xfId="4295"/>
    <cellStyle name="Style 86 2 2 2 2 2" xfId="55226"/>
    <cellStyle name="Style 86 2 2 2 2 3" xfId="54432"/>
    <cellStyle name="Style 86 2 2 2 2 4" xfId="18823"/>
    <cellStyle name="Style 86 2 2 2 3" xfId="4296"/>
    <cellStyle name="Style 86 2 2 2 3 2" xfId="55394"/>
    <cellStyle name="Style 86 2 2 2 3 3" xfId="54641"/>
    <cellStyle name="Style 86 2 2 2 3 4" xfId="19232"/>
    <cellStyle name="Style 86 2 2 2 4" xfId="54431"/>
    <cellStyle name="Style 86 2 2 2 4 2" xfId="55225"/>
    <cellStyle name="Style 86 2 2 2 5" xfId="9111"/>
    <cellStyle name="Style 86 2 2 3" xfId="4297"/>
    <cellStyle name="Style 86 2 2 3 2" xfId="19589"/>
    <cellStyle name="Style 86 2 2 3 2 2" xfId="55227"/>
    <cellStyle name="Style 86 2 2 3 2 3" xfId="54433"/>
    <cellStyle name="Style 86 2 2 3 3" xfId="9112"/>
    <cellStyle name="Style 86 2 2 4" xfId="4298"/>
    <cellStyle name="Style 86 2 2 4 2" xfId="55908"/>
    <cellStyle name="Style 86 2 2 4 3" xfId="55125"/>
    <cellStyle name="Style 86 2 2 4 4" xfId="19306"/>
    <cellStyle name="Style 86 2 2 5" xfId="54430"/>
    <cellStyle name="Style 86 2 2 5 2" xfId="55224"/>
    <cellStyle name="Style 86 2 2 6" xfId="9110"/>
    <cellStyle name="Style 86 2 3" xfId="4299"/>
    <cellStyle name="Style 86 2 3 2" xfId="4300"/>
    <cellStyle name="Style 86 2 3 2 2" xfId="55395"/>
    <cellStyle name="Style 86 2 3 2 3" xfId="54642"/>
    <cellStyle name="Style 86 2 3 2 4" xfId="19504"/>
    <cellStyle name="Style 86 2 3 3" xfId="4301"/>
    <cellStyle name="Style 86 2 3 3 2" xfId="55396"/>
    <cellStyle name="Style 86 2 3 3 3" xfId="54643"/>
    <cellStyle name="Style 86 2 3 3 4" xfId="18642"/>
    <cellStyle name="Style 86 2 3 4" xfId="55124"/>
    <cellStyle name="Style 86 2 3 4 2" xfId="55906"/>
    <cellStyle name="Style 86 2 3 5" xfId="9113"/>
    <cellStyle name="Style 86 2 4" xfId="4302"/>
    <cellStyle name="Style 86 2 4 2" xfId="4303"/>
    <cellStyle name="Style 86 2 4 2 2" xfId="55398"/>
    <cellStyle name="Style 86 2 4 2 3" xfId="54645"/>
    <cellStyle name="Style 86 2 4 2 4" xfId="19082"/>
    <cellStyle name="Style 86 2 4 3" xfId="54644"/>
    <cellStyle name="Style 86 2 4 3 2" xfId="55397"/>
    <cellStyle name="Style 86 2 4 4" xfId="9114"/>
    <cellStyle name="Style 86 2 5" xfId="4304"/>
    <cellStyle name="Style 86 2 5 2" xfId="18053"/>
    <cellStyle name="Style 86 2 5 2 2" xfId="55399"/>
    <cellStyle name="Style 86 2 5 2 3" xfId="54646"/>
    <cellStyle name="Style 86 2 5 3" xfId="9115"/>
    <cellStyle name="Style 86 2 6" xfId="4305"/>
    <cellStyle name="Style 86 2 6 2" xfId="55400"/>
    <cellStyle name="Style 86 2 6 3" xfId="54647"/>
    <cellStyle name="Style 86 2 6 4" xfId="18896"/>
    <cellStyle name="Style 86 2 7" xfId="54640"/>
    <cellStyle name="Style 86 2 7 2" xfId="55393"/>
    <cellStyle name="Style 86 2 8" xfId="9109"/>
    <cellStyle name="Style 86 3" xfId="4306"/>
    <cellStyle name="Style 86 3 2" xfId="4307"/>
    <cellStyle name="Style 86 3 2 2" xfId="4308"/>
    <cellStyle name="Style 86 3 2 2 2" xfId="4309"/>
    <cellStyle name="Style 86 3 2 2 2 2" xfId="55403"/>
    <cellStyle name="Style 86 3 2 2 2 3" xfId="54650"/>
    <cellStyle name="Style 86 3 2 2 2 4" xfId="19070"/>
    <cellStyle name="Style 86 3 2 2 3" xfId="19553"/>
    <cellStyle name="Style 86 3 2 2 3 2" xfId="55402"/>
    <cellStyle name="Style 86 3 2 2 3 3" xfId="54649"/>
    <cellStyle name="Style 86 3 2 2 4" xfId="9118"/>
    <cellStyle name="Style 86 3 2 3" xfId="4310"/>
    <cellStyle name="Style 86 3 2 3 2" xfId="19466"/>
    <cellStyle name="Style 86 3 2 3 2 2" xfId="55404"/>
    <cellStyle name="Style 86 3 2 3 2 3" xfId="54651"/>
    <cellStyle name="Style 86 3 2 3 3" xfId="9119"/>
    <cellStyle name="Style 86 3 2 4" xfId="18274"/>
    <cellStyle name="Style 86 3 2 4 2" xfId="55241"/>
    <cellStyle name="Style 86 3 2 4 3" xfId="54447"/>
    <cellStyle name="Style 86 3 2 5" xfId="9117"/>
    <cellStyle name="Style 86 3 3" xfId="4311"/>
    <cellStyle name="Style 86 3 3 2" xfId="4312"/>
    <cellStyle name="Style 86 3 3 2 2" xfId="4313"/>
    <cellStyle name="Style 86 3 3 2 2 2" xfId="55407"/>
    <cellStyle name="Style 86 3 3 2 2 3" xfId="54654"/>
    <cellStyle name="Style 86 3 3 2 2 4" xfId="19297"/>
    <cellStyle name="Style 86 3 3 2 3" xfId="18260"/>
    <cellStyle name="Style 86 3 3 2 3 2" xfId="55406"/>
    <cellStyle name="Style 86 3 3 2 3 3" xfId="54653"/>
    <cellStyle name="Style 86 3 3 2 4" xfId="9121"/>
    <cellStyle name="Style 86 3 3 3" xfId="4314"/>
    <cellStyle name="Style 86 3 3 3 2" xfId="19664"/>
    <cellStyle name="Style 86 3 3 3 2 2" xfId="55408"/>
    <cellStyle name="Style 86 3 3 3 2 3" xfId="54655"/>
    <cellStyle name="Style 86 3 3 3 3" xfId="9122"/>
    <cellStyle name="Style 86 3 3 4" xfId="18942"/>
    <cellStyle name="Style 86 3 3 4 2" xfId="55405"/>
    <cellStyle name="Style 86 3 3 4 3" xfId="54652"/>
    <cellStyle name="Style 86 3 3 5" xfId="9120"/>
    <cellStyle name="Style 86 3 4" xfId="4315"/>
    <cellStyle name="Style 86 3 4 2" xfId="9124"/>
    <cellStyle name="Style 86 3 4 2 2" xfId="19681"/>
    <cellStyle name="Style 86 3 4 3" xfId="54292"/>
    <cellStyle name="Style 86 3 4 3 2" xfId="55168"/>
    <cellStyle name="Style 86 3 4 4" xfId="9123"/>
    <cellStyle name="Style 86 3 5" xfId="9125"/>
    <cellStyle name="Style 86 3 5 2" xfId="19453"/>
    <cellStyle name="Style 86 3 5 2 2" xfId="55401"/>
    <cellStyle name="Style 86 3 5 2 3" xfId="54648"/>
    <cellStyle name="Style 86 3 6" xfId="55000"/>
    <cellStyle name="Style 86 3 6 2" xfId="55784"/>
    <cellStyle name="Style 86 3 7" xfId="9116"/>
    <cellStyle name="Style 86 4" xfId="4316"/>
    <cellStyle name="Style 86 4 2" xfId="4317"/>
    <cellStyle name="Style 86 4 2 2" xfId="4318"/>
    <cellStyle name="Style 86 4 2 2 2" xfId="55170"/>
    <cellStyle name="Style 86 4 2 2 3" xfId="54294"/>
    <cellStyle name="Style 86 4 2 2 4" xfId="19310"/>
    <cellStyle name="Style 86 4 2 3" xfId="18662"/>
    <cellStyle name="Style 86 4 2 3 2" xfId="55169"/>
    <cellStyle name="Style 86 4 2 3 3" xfId="54293"/>
    <cellStyle name="Style 86 4 2 4" xfId="9127"/>
    <cellStyle name="Style 86 4 3" xfId="4319"/>
    <cellStyle name="Style 86 4 3 2" xfId="18929"/>
    <cellStyle name="Style 86 4 3 2 2" xfId="55171"/>
    <cellStyle name="Style 86 4 3 2 3" xfId="54295"/>
    <cellStyle name="Style 86 4 3 3" xfId="9128"/>
    <cellStyle name="Style 86 4 4" xfId="19488"/>
    <cellStyle name="Style 86 4 4 2" xfId="55250"/>
    <cellStyle name="Style 86 4 4 3" xfId="54460"/>
    <cellStyle name="Style 86 4 5" xfId="9126"/>
    <cellStyle name="Style 86 5" xfId="4320"/>
    <cellStyle name="Style 86 5 2" xfId="18273"/>
    <cellStyle name="Style 86 5 2 2" xfId="55172"/>
    <cellStyle name="Style 86 5 2 3" xfId="54296"/>
    <cellStyle name="Style 86 5 3" xfId="9129"/>
    <cellStyle name="Style 86 6" xfId="4321"/>
    <cellStyle name="Style 86 6 2" xfId="19493"/>
    <cellStyle name="Style 86 6 2 2" xfId="55173"/>
    <cellStyle name="Style 86 6 2 3" xfId="54297"/>
    <cellStyle name="Style 86 6 3" xfId="9130"/>
    <cellStyle name="Style 86 7" xfId="4322"/>
    <cellStyle name="Style 86 7 2" xfId="55174"/>
    <cellStyle name="Style 86 7 3" xfId="54298"/>
    <cellStyle name="Style 86 7 4" xfId="19030"/>
    <cellStyle name="Style 86 8" xfId="4323"/>
    <cellStyle name="Style 86 8 2" xfId="55175"/>
    <cellStyle name="Style 86 8 3" xfId="54299"/>
    <cellStyle name="Style 86 8 4" xfId="17997"/>
    <cellStyle name="Style 86 9" xfId="4291"/>
    <cellStyle name="Style 86 9 2" xfId="55392"/>
    <cellStyle name="Style 86_ADDON" xfId="4324"/>
    <cellStyle name="Style 87" xfId="237"/>
    <cellStyle name="Style 87 2" xfId="4326"/>
    <cellStyle name="Style 87 2 2" xfId="4327"/>
    <cellStyle name="Style 87 2 2 2" xfId="4328"/>
    <cellStyle name="Style 87 2 2 2 2" xfId="4329"/>
    <cellStyle name="Style 87 2 2 2 2 2" xfId="55180"/>
    <cellStyle name="Style 87 2 2 2 2 3" xfId="54303"/>
    <cellStyle name="Style 87 2 2 2 2 4" xfId="19100"/>
    <cellStyle name="Style 87 2 2 2 3" xfId="17978"/>
    <cellStyle name="Style 87 2 2 2 3 2" xfId="55179"/>
    <cellStyle name="Style 87 2 2 2 3 3" xfId="54302"/>
    <cellStyle name="Style 87 2 2 2 4" xfId="9133"/>
    <cellStyle name="Style 87 2 2 3" xfId="4330"/>
    <cellStyle name="Style 87 2 2 3 2" xfId="18709"/>
    <cellStyle name="Style 87 2 2 3 2 2" xfId="55181"/>
    <cellStyle name="Style 87 2 2 3 2 3" xfId="54304"/>
    <cellStyle name="Style 87 2 2 3 3" xfId="9134"/>
    <cellStyle name="Style 87 2 2 4" xfId="18886"/>
    <cellStyle name="Style 87 2 2 4 2" xfId="55178"/>
    <cellStyle name="Style 87 2 2 4 3" xfId="54301"/>
    <cellStyle name="Style 87 2 2 5" xfId="9132"/>
    <cellStyle name="Style 87 2 3" xfId="4331"/>
    <cellStyle name="Style 87 2 3 2" xfId="4332"/>
    <cellStyle name="Style 87 2 3 2 2" xfId="55183"/>
    <cellStyle name="Style 87 2 3 2 3" xfId="54306"/>
    <cellStyle name="Style 87 2 3 2 4" xfId="18902"/>
    <cellStyle name="Style 87 2 3 3" xfId="19683"/>
    <cellStyle name="Style 87 2 3 3 2" xfId="55182"/>
    <cellStyle name="Style 87 2 3 3 3" xfId="54305"/>
    <cellStyle name="Style 87 2 3 4" xfId="9135"/>
    <cellStyle name="Style 87 2 4" xfId="4333"/>
    <cellStyle name="Style 87 2 4 2" xfId="18021"/>
    <cellStyle name="Style 87 2 4 2 2" xfId="55184"/>
    <cellStyle name="Style 87 2 4 2 3" xfId="54307"/>
    <cellStyle name="Style 87 2 4 3" xfId="9136"/>
    <cellStyle name="Style 87 2 5" xfId="4334"/>
    <cellStyle name="Style 87 2 5 2" xfId="18272"/>
    <cellStyle name="Style 87 2 5 2 2" xfId="55409"/>
    <cellStyle name="Style 87 2 5 2 3" xfId="54656"/>
    <cellStyle name="Style 87 2 5 3" xfId="9137"/>
    <cellStyle name="Style 87 2 6" xfId="4335"/>
    <cellStyle name="Style 87 2 6 2" xfId="55231"/>
    <cellStyle name="Style 87 2 6 3" xfId="54437"/>
    <cellStyle name="Style 87 2 6 4" xfId="19612"/>
    <cellStyle name="Style 87 2 7" xfId="4336"/>
    <cellStyle name="Style 87 2 7 2" xfId="55212"/>
    <cellStyle name="Style 87 2 8" xfId="54300"/>
    <cellStyle name="Style 87 2 8 2" xfId="55177"/>
    <cellStyle name="Style 87 2 9" xfId="9131"/>
    <cellStyle name="Style 87 3" xfId="4337"/>
    <cellStyle name="Style 87 3 2" xfId="4338"/>
    <cellStyle name="Style 87 3 2 2" xfId="4339"/>
    <cellStyle name="Style 87 3 2 2 2" xfId="4340"/>
    <cellStyle name="Style 87 3 2 2 2 2" xfId="55185"/>
    <cellStyle name="Style 87 3 2 2 2 3" xfId="54308"/>
    <cellStyle name="Style 87 3 2 2 2 4" xfId="19337"/>
    <cellStyle name="Style 87 3 2 2 3" xfId="19324"/>
    <cellStyle name="Style 87 3 2 2 3 2" xfId="55410"/>
    <cellStyle name="Style 87 3 2 2 3 3" xfId="54657"/>
    <cellStyle name="Style 87 3 2 2 4" xfId="9140"/>
    <cellStyle name="Style 87 3 2 3" xfId="4341"/>
    <cellStyle name="Style 87 3 2 3 2" xfId="19316"/>
    <cellStyle name="Style 87 3 2 3 2 2" xfId="55411"/>
    <cellStyle name="Style 87 3 2 3 2 3" xfId="54658"/>
    <cellStyle name="Style 87 3 2 3 3" xfId="9141"/>
    <cellStyle name="Style 87 3 2 4" xfId="18024"/>
    <cellStyle name="Style 87 3 2 4 2" xfId="55773"/>
    <cellStyle name="Style 87 3 2 4 3" xfId="54978"/>
    <cellStyle name="Style 87 3 2 5" xfId="9139"/>
    <cellStyle name="Style 87 3 3" xfId="4342"/>
    <cellStyle name="Style 87 3 3 2" xfId="4343"/>
    <cellStyle name="Style 87 3 3 2 2" xfId="4344"/>
    <cellStyle name="Style 87 3 3 2 2 2" xfId="55414"/>
    <cellStyle name="Style 87 3 3 2 2 3" xfId="54661"/>
    <cellStyle name="Style 87 3 3 2 2 4" xfId="19177"/>
    <cellStyle name="Style 87 3 3 2 3" xfId="19653"/>
    <cellStyle name="Style 87 3 3 2 3 2" xfId="55413"/>
    <cellStyle name="Style 87 3 3 2 3 3" xfId="54660"/>
    <cellStyle name="Style 87 3 3 2 4" xfId="9143"/>
    <cellStyle name="Style 87 3 3 3" xfId="4345"/>
    <cellStyle name="Style 87 3 3 3 2" xfId="18016"/>
    <cellStyle name="Style 87 3 3 3 2 2" xfId="55415"/>
    <cellStyle name="Style 87 3 3 3 2 3" xfId="54662"/>
    <cellStyle name="Style 87 3 3 3 3" xfId="9144"/>
    <cellStyle name="Style 87 3 3 4" xfId="18656"/>
    <cellStyle name="Style 87 3 3 4 2" xfId="55412"/>
    <cellStyle name="Style 87 3 3 4 3" xfId="54659"/>
    <cellStyle name="Style 87 3 3 5" xfId="9142"/>
    <cellStyle name="Style 87 3 4" xfId="4346"/>
    <cellStyle name="Style 87 3 4 2" xfId="9146"/>
    <cellStyle name="Style 87 3 4 2 2" xfId="19370"/>
    <cellStyle name="Style 87 3 4 3" xfId="54663"/>
    <cellStyle name="Style 87 3 4 3 2" xfId="55416"/>
    <cellStyle name="Style 87 3 4 4" xfId="9145"/>
    <cellStyle name="Style 87 3 5" xfId="4347"/>
    <cellStyle name="Style 87 3 5 2" xfId="19003"/>
    <cellStyle name="Style 87 3 5 2 2" xfId="55417"/>
    <cellStyle name="Style 87 3 5 2 3" xfId="54664"/>
    <cellStyle name="Style 87 3 5 3" xfId="9147"/>
    <cellStyle name="Style 87 3 6" xfId="4348"/>
    <cellStyle name="Style 87 3 6 2" xfId="55418"/>
    <cellStyle name="Style 87 3 7" xfId="54448"/>
    <cellStyle name="Style 87 3 7 2" xfId="55242"/>
    <cellStyle name="Style 87 3 8" xfId="54999"/>
    <cellStyle name="Style 87 3 8 2" xfId="55783"/>
    <cellStyle name="Style 87 3 9" xfId="9138"/>
    <cellStyle name="Style 87 4" xfId="4349"/>
    <cellStyle name="Style 87 4 2" xfId="4350"/>
    <cellStyle name="Style 87 4 2 2" xfId="4351"/>
    <cellStyle name="Style 87 4 2 2 2" xfId="55421"/>
    <cellStyle name="Style 87 4 2 2 3" xfId="54667"/>
    <cellStyle name="Style 87 4 2 2 4" xfId="19560"/>
    <cellStyle name="Style 87 4 2 3" xfId="18271"/>
    <cellStyle name="Style 87 4 2 3 2" xfId="55420"/>
    <cellStyle name="Style 87 4 2 3 3" xfId="54666"/>
    <cellStyle name="Style 87 4 2 4" xfId="9149"/>
    <cellStyle name="Style 87 4 3" xfId="4352"/>
    <cellStyle name="Style 87 4 3 2" xfId="19658"/>
    <cellStyle name="Style 87 4 3 2 2" xfId="55422"/>
    <cellStyle name="Style 87 4 3 2 3" xfId="54668"/>
    <cellStyle name="Style 87 4 3 3" xfId="9150"/>
    <cellStyle name="Style 87 4 4" xfId="18993"/>
    <cellStyle name="Style 87 4 4 2" xfId="55419"/>
    <cellStyle name="Style 87 4 4 3" xfId="54665"/>
    <cellStyle name="Style 87 4 5" xfId="9148"/>
    <cellStyle name="Style 87 5" xfId="4353"/>
    <cellStyle name="Style 87 5 2" xfId="19011"/>
    <cellStyle name="Style 87 5 2 2" xfId="55423"/>
    <cellStyle name="Style 87 5 2 3" xfId="54669"/>
    <cellStyle name="Style 87 5 3" xfId="9151"/>
    <cellStyle name="Style 87 6" xfId="4354"/>
    <cellStyle name="Style 87 6 2" xfId="18359"/>
    <cellStyle name="Style 87 6 2 2" xfId="55424"/>
    <cellStyle name="Style 87 6 2 3" xfId="54670"/>
    <cellStyle name="Style 87 6 3" xfId="9152"/>
    <cellStyle name="Style 87 7" xfId="4355"/>
    <cellStyle name="Style 87 7 2" xfId="55425"/>
    <cellStyle name="Style 87 7 3" xfId="54671"/>
    <cellStyle name="Style 87 7 4" xfId="19198"/>
    <cellStyle name="Style 87 8" xfId="4356"/>
    <cellStyle name="Style 87 8 2" xfId="55426"/>
    <cellStyle name="Style 87 8 3" xfId="54672"/>
    <cellStyle name="Style 87 8 4" xfId="19268"/>
    <cellStyle name="Style 87 9" xfId="4325"/>
    <cellStyle name="Style 87 9 2" xfId="55176"/>
    <cellStyle name="Style 87_ADDON" xfId="4357"/>
    <cellStyle name="Style 93" xfId="238"/>
    <cellStyle name="Style 93 10" xfId="4359"/>
    <cellStyle name="Style 93 10 2" xfId="19069"/>
    <cellStyle name="Style 93 10 2 2" xfId="53328"/>
    <cellStyle name="Style 93 10 3" xfId="54673"/>
    <cellStyle name="Style 93 10 3 2" xfId="55428"/>
    <cellStyle name="Style 93 10 4" xfId="50420"/>
    <cellStyle name="Style 93 10 5" xfId="9153"/>
    <cellStyle name="Style 93 11" xfId="4360"/>
    <cellStyle name="Style 93 11 2" xfId="18923"/>
    <cellStyle name="Style 93 11 2 2" xfId="53329"/>
    <cellStyle name="Style 93 11 3" xfId="54674"/>
    <cellStyle name="Style 93 11 3 2" xfId="55429"/>
    <cellStyle name="Style 93 11 4" xfId="50421"/>
    <cellStyle name="Style 93 11 5" xfId="9154"/>
    <cellStyle name="Style 93 12" xfId="4361"/>
    <cellStyle name="Style 93 12 2" xfId="19379"/>
    <cellStyle name="Style 93 12 2 2" xfId="53330"/>
    <cellStyle name="Style 93 12 3" xfId="54675"/>
    <cellStyle name="Style 93 12 3 2" xfId="55430"/>
    <cellStyle name="Style 93 12 4" xfId="50422"/>
    <cellStyle name="Style 93 12 5" xfId="9155"/>
    <cellStyle name="Style 93 13" xfId="4362"/>
    <cellStyle name="Style 93 13 2" xfId="54676"/>
    <cellStyle name="Style 93 13 2 2" xfId="55431"/>
    <cellStyle name="Style 93 13 3" xfId="51550"/>
    <cellStyle name="Style 93 13 4" xfId="19320"/>
    <cellStyle name="Style 93 14" xfId="4358"/>
    <cellStyle name="Style 93 14 2" xfId="55427"/>
    <cellStyle name="Style 93 15" xfId="48413"/>
    <cellStyle name="Style 93 2" xfId="239"/>
    <cellStyle name="Style 93 2 2" xfId="4364"/>
    <cellStyle name="Style 93 2 2 2" xfId="4365"/>
    <cellStyle name="Style 93 2 2 2 2" xfId="4366"/>
    <cellStyle name="Style 93 2 2 2 2 2" xfId="55435"/>
    <cellStyle name="Style 93 2 2 2 3" xfId="54678"/>
    <cellStyle name="Style 93 2 2 2 3 2" xfId="55434"/>
    <cellStyle name="Style 93 2 2 2 4" xfId="53332"/>
    <cellStyle name="Style 93 2 2 2 5" xfId="19551"/>
    <cellStyle name="Style 93 2 2 3" xfId="4367"/>
    <cellStyle name="Style 93 2 2 3 2" xfId="55436"/>
    <cellStyle name="Style 93 2 2 4" xfId="54677"/>
    <cellStyle name="Style 93 2 2 4 2" xfId="55433"/>
    <cellStyle name="Style 93 2 2 5" xfId="50424"/>
    <cellStyle name="Style 93 2 2 6" xfId="9156"/>
    <cellStyle name="Style 93 2 3" xfId="4368"/>
    <cellStyle name="Style 93 2 3 2" xfId="4369"/>
    <cellStyle name="Style 93 2 3 2 2" xfId="55438"/>
    <cellStyle name="Style 93 2 3 3" xfId="54679"/>
    <cellStyle name="Style 93 2 3 3 2" xfId="55437"/>
    <cellStyle name="Style 93 2 3 4" xfId="53331"/>
    <cellStyle name="Style 93 2 3 5" xfId="18727"/>
    <cellStyle name="Style 93 2 4" xfId="4370"/>
    <cellStyle name="Style 93 2 4 2" xfId="55439"/>
    <cellStyle name="Style 93 2 5" xfId="4363"/>
    <cellStyle name="Style 93 2 5 2" xfId="55432"/>
    <cellStyle name="Style 93 2 6" xfId="50423"/>
    <cellStyle name="Style 93 3" xfId="4371"/>
    <cellStyle name="Style 93 3 2" xfId="4372"/>
    <cellStyle name="Style 93 3 2 2" xfId="4373"/>
    <cellStyle name="Style 93 3 2 2 2" xfId="4374"/>
    <cellStyle name="Style 93 3 2 2 2 2" xfId="54683"/>
    <cellStyle name="Style 93 3 2 2 2 2 2" xfId="55443"/>
    <cellStyle name="Style 93 3 2 2 2 3" xfId="53335"/>
    <cellStyle name="Style 93 3 2 2 2 4" xfId="19459"/>
    <cellStyle name="Style 93 3 2 2 3" xfId="4375"/>
    <cellStyle name="Style 93 3 2 2 3 2" xfId="55444"/>
    <cellStyle name="Style 93 3 2 2 4" xfId="54682"/>
    <cellStyle name="Style 93 3 2 2 4 2" xfId="55442"/>
    <cellStyle name="Style 93 3 2 2 5" xfId="50427"/>
    <cellStyle name="Style 93 3 2 2 6" xfId="9159"/>
    <cellStyle name="Style 93 3 2 3" xfId="4376"/>
    <cellStyle name="Style 93 3 2 3 2" xfId="18666"/>
    <cellStyle name="Style 93 3 2 3 2 2" xfId="53336"/>
    <cellStyle name="Style 93 3 2 3 3" xfId="54684"/>
    <cellStyle name="Style 93 3 2 3 3 2" xfId="55445"/>
    <cellStyle name="Style 93 3 2 3 4" xfId="50428"/>
    <cellStyle name="Style 93 3 2 3 5" xfId="9160"/>
    <cellStyle name="Style 93 3 2 4" xfId="53334"/>
    <cellStyle name="Style 93 3 2 4 2" xfId="54681"/>
    <cellStyle name="Style 93 3 2 4 2 2" xfId="55441"/>
    <cellStyle name="Style 93 3 2 5" xfId="50426"/>
    <cellStyle name="Style 93 3 2 6" xfId="9158"/>
    <cellStyle name="Style 93 3 3" xfId="4377"/>
    <cellStyle name="Style 93 3 3 2" xfId="4378"/>
    <cellStyle name="Style 93 3 3 2 2" xfId="4379"/>
    <cellStyle name="Style 93 3 3 2 2 2" xfId="17981"/>
    <cellStyle name="Style 93 3 3 2 2 2 2" xfId="53339"/>
    <cellStyle name="Style 93 3 3 2 2 3" xfId="54687"/>
    <cellStyle name="Style 93 3 3 2 2 3 2" xfId="55448"/>
    <cellStyle name="Style 93 3 3 2 2 4" xfId="50431"/>
    <cellStyle name="Style 93 3 3 2 2 5" xfId="9163"/>
    <cellStyle name="Style 93 3 3 2 3" xfId="4380"/>
    <cellStyle name="Style 93 3 3 2 3 2" xfId="54688"/>
    <cellStyle name="Style 93 3 3 2 3 2 2" xfId="55449"/>
    <cellStyle name="Style 93 3 3 2 3 3" xfId="53338"/>
    <cellStyle name="Style 93 3 3 2 3 4" xfId="19043"/>
    <cellStyle name="Style 93 3 3 2 4" xfId="54686"/>
    <cellStyle name="Style 93 3 3 2 4 2" xfId="55447"/>
    <cellStyle name="Style 93 3 3 2 5" xfId="50430"/>
    <cellStyle name="Style 93 3 3 2 6" xfId="9162"/>
    <cellStyle name="Style 93 3 3 3" xfId="4381"/>
    <cellStyle name="Style 93 3 3 3 2" xfId="4382"/>
    <cellStyle name="Style 93 3 3 3 2 2" xfId="18047"/>
    <cellStyle name="Style 93 3 3 3 2 2 2" xfId="53341"/>
    <cellStyle name="Style 93 3 3 3 2 3" xfId="54690"/>
    <cellStyle name="Style 93 3 3 3 2 3 2" xfId="55451"/>
    <cellStyle name="Style 93 3 3 3 2 4" xfId="50433"/>
    <cellStyle name="Style 93 3 3 3 2 5" xfId="9165"/>
    <cellStyle name="Style 93 3 3 3 3" xfId="4383"/>
    <cellStyle name="Style 93 3 3 3 3 2" xfId="18007"/>
    <cellStyle name="Style 93 3 3 3 3 2 2" xfId="53342"/>
    <cellStyle name="Style 93 3 3 3 3 3" xfId="54449"/>
    <cellStyle name="Style 93 3 3 3 3 3 2" xfId="55243"/>
    <cellStyle name="Style 93 3 3 3 3 4" xfId="50434"/>
    <cellStyle name="Style 93 3 3 3 3 5" xfId="9166"/>
    <cellStyle name="Style 93 3 3 3 4" xfId="19480"/>
    <cellStyle name="Style 93 3 3 3 4 2" xfId="53340"/>
    <cellStyle name="Style 93 3 3 3 5" xfId="54689"/>
    <cellStyle name="Style 93 3 3 3 5 2" xfId="55450"/>
    <cellStyle name="Style 93 3 3 3 6" xfId="50432"/>
    <cellStyle name="Style 93 3 3 3 7" xfId="9164"/>
    <cellStyle name="Style 93 3 3 4" xfId="4384"/>
    <cellStyle name="Style 93 3 3 4 2" xfId="4385"/>
    <cellStyle name="Style 93 3 3 4 2 2" xfId="19475"/>
    <cellStyle name="Style 93 3 3 4 2 2 2" xfId="53344"/>
    <cellStyle name="Style 93 3 3 4 2 3" xfId="54691"/>
    <cellStyle name="Style 93 3 3 4 2 3 2" xfId="55452"/>
    <cellStyle name="Style 93 3 3 4 2 4" xfId="50436"/>
    <cellStyle name="Style 93 3 3 4 2 5" xfId="9168"/>
    <cellStyle name="Style 93 3 3 4 3" xfId="18691"/>
    <cellStyle name="Style 93 3 3 4 3 2" xfId="53343"/>
    <cellStyle name="Style 93 3 3 4 4" xfId="54450"/>
    <cellStyle name="Style 93 3 3 4 4 2" xfId="55244"/>
    <cellStyle name="Style 93 3 3 4 5" xfId="50435"/>
    <cellStyle name="Style 93 3 3 4 6" xfId="9167"/>
    <cellStyle name="Style 93 3 3 5" xfId="4386"/>
    <cellStyle name="Style 93 3 3 5 2" xfId="18917"/>
    <cellStyle name="Style 93 3 3 5 2 2" xfId="53345"/>
    <cellStyle name="Style 93 3 3 5 3" xfId="54692"/>
    <cellStyle name="Style 93 3 3 5 3 2" xfId="55453"/>
    <cellStyle name="Style 93 3 3 5 4" xfId="50437"/>
    <cellStyle name="Style 93 3 3 5 5" xfId="9169"/>
    <cellStyle name="Style 93 3 3 6" xfId="18805"/>
    <cellStyle name="Style 93 3 3 6 2" xfId="53337"/>
    <cellStyle name="Style 93 3 3 7" xfId="54685"/>
    <cellStyle name="Style 93 3 3 7 2" xfId="55446"/>
    <cellStyle name="Style 93 3 3 8" xfId="50429"/>
    <cellStyle name="Style 93 3 3 9" xfId="9161"/>
    <cellStyle name="Style 93 3 4" xfId="4387"/>
    <cellStyle name="Style 93 3 4 2" xfId="4388"/>
    <cellStyle name="Style 93 3 4 2 2" xfId="54694"/>
    <cellStyle name="Style 93 3 4 2 2 2" xfId="55455"/>
    <cellStyle name="Style 93 3 4 2 3" xfId="53346"/>
    <cellStyle name="Style 93 3 4 2 4" xfId="19498"/>
    <cellStyle name="Style 93 3 4 3" xfId="4389"/>
    <cellStyle name="Style 93 3 4 3 2" xfId="55456"/>
    <cellStyle name="Style 93 3 4 3 3" xfId="54695"/>
    <cellStyle name="Style 93 3 4 3 4" xfId="19684"/>
    <cellStyle name="Style 93 3 4 4" xfId="4390"/>
    <cellStyle name="Style 93 3 4 4 2" xfId="55457"/>
    <cellStyle name="Style 93 3 4 5" xfId="54693"/>
    <cellStyle name="Style 93 3 4 5 2" xfId="55454"/>
    <cellStyle name="Style 93 3 4 6" xfId="50438"/>
    <cellStyle name="Style 93 3 4 7" xfId="9170"/>
    <cellStyle name="Style 93 3 5" xfId="4391"/>
    <cellStyle name="Style 93 3 5 2" xfId="19675"/>
    <cellStyle name="Style 93 3 5 2 2" xfId="53347"/>
    <cellStyle name="Style 93 3 5 3" xfId="54696"/>
    <cellStyle name="Style 93 3 5 3 2" xfId="55458"/>
    <cellStyle name="Style 93 3 5 4" xfId="50439"/>
    <cellStyle name="Style 93 3 5 5" xfId="9171"/>
    <cellStyle name="Style 93 3 6" xfId="18270"/>
    <cellStyle name="Style 93 3 6 2" xfId="54680"/>
    <cellStyle name="Style 93 3 6 2 2" xfId="55440"/>
    <cellStyle name="Style 93 3 6 3" xfId="53333"/>
    <cellStyle name="Style 93 3 7" xfId="54998"/>
    <cellStyle name="Style 93 3 7 2" xfId="55782"/>
    <cellStyle name="Style 93 3 8" xfId="50425"/>
    <cellStyle name="Style 93 3 9" xfId="9157"/>
    <cellStyle name="Style 93 4" xfId="4392"/>
    <cellStyle name="Style 93 4 2" xfId="4393"/>
    <cellStyle name="Style 93 4 2 2" xfId="4394"/>
    <cellStyle name="Style 93 4 2 2 2" xfId="4395"/>
    <cellStyle name="Style 93 4 2 2 2 2" xfId="17986"/>
    <cellStyle name="Style 93 4 2 2 2 2 2" xfId="53351"/>
    <cellStyle name="Style 93 4 2 2 2 3" xfId="54700"/>
    <cellStyle name="Style 93 4 2 2 2 3 2" xfId="55462"/>
    <cellStyle name="Style 93 4 2 2 2 4" xfId="50443"/>
    <cellStyle name="Style 93 4 2 2 2 5" xfId="9175"/>
    <cellStyle name="Style 93 4 2 2 3" xfId="4396"/>
    <cellStyle name="Style 93 4 2 2 3 2" xfId="54701"/>
    <cellStyle name="Style 93 4 2 2 3 2 2" xfId="55463"/>
    <cellStyle name="Style 93 4 2 2 3 3" xfId="53350"/>
    <cellStyle name="Style 93 4 2 2 3 4" xfId="18671"/>
    <cellStyle name="Style 93 4 2 2 4" xfId="54699"/>
    <cellStyle name="Style 93 4 2 2 4 2" xfId="55461"/>
    <cellStyle name="Style 93 4 2 2 5" xfId="50442"/>
    <cellStyle name="Style 93 4 2 2 6" xfId="9174"/>
    <cellStyle name="Style 93 4 2 3" xfId="4397"/>
    <cellStyle name="Style 93 4 2 3 2" xfId="4398"/>
    <cellStyle name="Style 93 4 2 3 2 2" xfId="19084"/>
    <cellStyle name="Style 93 4 2 3 2 2 2" xfId="53353"/>
    <cellStyle name="Style 93 4 2 3 2 3" xfId="54703"/>
    <cellStyle name="Style 93 4 2 3 2 3 2" xfId="55465"/>
    <cellStyle name="Style 93 4 2 3 2 4" xfId="50445"/>
    <cellStyle name="Style 93 4 2 3 2 5" xfId="9177"/>
    <cellStyle name="Style 93 4 2 3 3" xfId="4399"/>
    <cellStyle name="Style 93 4 2 3 3 2" xfId="18742"/>
    <cellStyle name="Style 93 4 2 3 3 2 2" xfId="53354"/>
    <cellStyle name="Style 93 4 2 3 3 3" xfId="54704"/>
    <cellStyle name="Style 93 4 2 3 3 3 2" xfId="55466"/>
    <cellStyle name="Style 93 4 2 3 3 4" xfId="50446"/>
    <cellStyle name="Style 93 4 2 3 3 5" xfId="9178"/>
    <cellStyle name="Style 93 4 2 3 4" xfId="18820"/>
    <cellStyle name="Style 93 4 2 3 4 2" xfId="53352"/>
    <cellStyle name="Style 93 4 2 3 5" xfId="54702"/>
    <cellStyle name="Style 93 4 2 3 5 2" xfId="55464"/>
    <cellStyle name="Style 93 4 2 3 6" xfId="50444"/>
    <cellStyle name="Style 93 4 2 3 7" xfId="9176"/>
    <cellStyle name="Style 93 4 2 4" xfId="4400"/>
    <cellStyle name="Style 93 4 2 4 2" xfId="4401"/>
    <cellStyle name="Style 93 4 2 4 2 2" xfId="19663"/>
    <cellStyle name="Style 93 4 2 4 2 2 2" xfId="53356"/>
    <cellStyle name="Style 93 4 2 4 2 3" xfId="54706"/>
    <cellStyle name="Style 93 4 2 4 2 3 2" xfId="55468"/>
    <cellStyle name="Style 93 4 2 4 2 4" xfId="50448"/>
    <cellStyle name="Style 93 4 2 4 2 5" xfId="9180"/>
    <cellStyle name="Style 93 4 2 4 3" xfId="17974"/>
    <cellStyle name="Style 93 4 2 4 3 2" xfId="53355"/>
    <cellStyle name="Style 93 4 2 4 4" xfId="54705"/>
    <cellStyle name="Style 93 4 2 4 4 2" xfId="55467"/>
    <cellStyle name="Style 93 4 2 4 5" xfId="50447"/>
    <cellStyle name="Style 93 4 2 4 6" xfId="9179"/>
    <cellStyle name="Style 93 4 2 5" xfId="4402"/>
    <cellStyle name="Style 93 4 2 5 2" xfId="18722"/>
    <cellStyle name="Style 93 4 2 5 2 2" xfId="53357"/>
    <cellStyle name="Style 93 4 2 5 3" xfId="54707"/>
    <cellStyle name="Style 93 4 2 5 3 2" xfId="55469"/>
    <cellStyle name="Style 93 4 2 5 4" xfId="50449"/>
    <cellStyle name="Style 93 4 2 5 5" xfId="9181"/>
    <cellStyle name="Style 93 4 2 6" xfId="18755"/>
    <cellStyle name="Style 93 4 2 6 2" xfId="54698"/>
    <cellStyle name="Style 93 4 2 6 2 2" xfId="55460"/>
    <cellStyle name="Style 93 4 2 6 3" xfId="53349"/>
    <cellStyle name="Style 93 4 2 7" xfId="50441"/>
    <cellStyle name="Style 93 4 2 8" xfId="9173"/>
    <cellStyle name="Style 93 4 3" xfId="4403"/>
    <cellStyle name="Style 93 4 3 2" xfId="4404"/>
    <cellStyle name="Style 93 4 3 2 2" xfId="4405"/>
    <cellStyle name="Style 93 4 3 2 2 2" xfId="54709"/>
    <cellStyle name="Style 93 4 3 2 2 2 2" xfId="55471"/>
    <cellStyle name="Style 93 4 3 2 2 3" xfId="53359"/>
    <cellStyle name="Style 93 4 3 2 2 4" xfId="19302"/>
    <cellStyle name="Style 93 4 3 2 3" xfId="54708"/>
    <cellStyle name="Style 93 4 3 2 3 2" xfId="55470"/>
    <cellStyle name="Style 93 4 3 2 4" xfId="50451"/>
    <cellStyle name="Style 93 4 3 2 5" xfId="9183"/>
    <cellStyle name="Style 93 4 3 3" xfId="4406"/>
    <cellStyle name="Style 93 4 3 3 2" xfId="54710"/>
    <cellStyle name="Style 93 4 3 3 2 2" xfId="55472"/>
    <cellStyle name="Style 93 4 3 3 3" xfId="53358"/>
    <cellStyle name="Style 93 4 3 3 4" xfId="19669"/>
    <cellStyle name="Style 93 4 3 4" xfId="54461"/>
    <cellStyle name="Style 93 4 3 4 2" xfId="55251"/>
    <cellStyle name="Style 93 4 3 5" xfId="50450"/>
    <cellStyle name="Style 93 4 3 6" xfId="9182"/>
    <cellStyle name="Style 93 4 4" xfId="4407"/>
    <cellStyle name="Style 93 4 4 2" xfId="4408"/>
    <cellStyle name="Style 93 4 4 2 2" xfId="54712"/>
    <cellStyle name="Style 93 4 4 2 2 2" xfId="55474"/>
    <cellStyle name="Style 93 4 4 2 3" xfId="53360"/>
    <cellStyle name="Style 93 4 4 2 4" xfId="19694"/>
    <cellStyle name="Style 93 4 4 3" xfId="4409"/>
    <cellStyle name="Style 93 4 4 3 2" xfId="55475"/>
    <cellStyle name="Style 93 4 4 3 3" xfId="54713"/>
    <cellStyle name="Style 93 4 4 3 4" xfId="19311"/>
    <cellStyle name="Style 93 4 4 4" xfId="54711"/>
    <cellStyle name="Style 93 4 4 4 2" xfId="55473"/>
    <cellStyle name="Style 93 4 4 5" xfId="50452"/>
    <cellStyle name="Style 93 4 4 6" xfId="9184"/>
    <cellStyle name="Style 93 4 5" xfId="4410"/>
    <cellStyle name="Style 93 4 5 2" xfId="19322"/>
    <cellStyle name="Style 93 4 5 2 2" xfId="53361"/>
    <cellStyle name="Style 93 4 5 3" xfId="54714"/>
    <cellStyle name="Style 93 4 5 3 2" xfId="55476"/>
    <cellStyle name="Style 93 4 5 4" xfId="50453"/>
    <cellStyle name="Style 93 4 5 5" xfId="9185"/>
    <cellStyle name="Style 93 4 6" xfId="19642"/>
    <cellStyle name="Style 93 4 6 2" xfId="54697"/>
    <cellStyle name="Style 93 4 6 2 2" xfId="55459"/>
    <cellStyle name="Style 93 4 6 3" xfId="53348"/>
    <cellStyle name="Style 93 4 7" xfId="54997"/>
    <cellStyle name="Style 93 4 7 2" xfId="55781"/>
    <cellStyle name="Style 93 4 8" xfId="50440"/>
    <cellStyle name="Style 93 4 9" xfId="9172"/>
    <cellStyle name="Style 93 5" xfId="4411"/>
    <cellStyle name="Style 93 5 2" xfId="4412"/>
    <cellStyle name="Style 93 5 2 2" xfId="4413"/>
    <cellStyle name="Style 93 5 2 2 2" xfId="4414"/>
    <cellStyle name="Style 93 5 2 2 2 2" xfId="18914"/>
    <cellStyle name="Style 93 5 2 2 2 2 2" xfId="53365"/>
    <cellStyle name="Style 93 5 2 2 2 3" xfId="54718"/>
    <cellStyle name="Style 93 5 2 2 2 3 2" xfId="55480"/>
    <cellStyle name="Style 93 5 2 2 2 4" xfId="50457"/>
    <cellStyle name="Style 93 5 2 2 2 5" xfId="9189"/>
    <cellStyle name="Style 93 5 2 2 3" xfId="4415"/>
    <cellStyle name="Style 93 5 2 2 3 2" xfId="54719"/>
    <cellStyle name="Style 93 5 2 2 3 2 2" xfId="55481"/>
    <cellStyle name="Style 93 5 2 2 3 3" xfId="53364"/>
    <cellStyle name="Style 93 5 2 2 3 4" xfId="18680"/>
    <cellStyle name="Style 93 5 2 2 4" xfId="54717"/>
    <cellStyle name="Style 93 5 2 2 4 2" xfId="55479"/>
    <cellStyle name="Style 93 5 2 2 5" xfId="50456"/>
    <cellStyle name="Style 93 5 2 2 6" xfId="9188"/>
    <cellStyle name="Style 93 5 2 3" xfId="4416"/>
    <cellStyle name="Style 93 5 2 3 2" xfId="4417"/>
    <cellStyle name="Style 93 5 2 3 2 2" xfId="18698"/>
    <cellStyle name="Style 93 5 2 3 2 2 2" xfId="53367"/>
    <cellStyle name="Style 93 5 2 3 2 3" xfId="54721"/>
    <cellStyle name="Style 93 5 2 3 2 3 2" xfId="55483"/>
    <cellStyle name="Style 93 5 2 3 2 4" xfId="50459"/>
    <cellStyle name="Style 93 5 2 3 2 5" xfId="9191"/>
    <cellStyle name="Style 93 5 2 3 3" xfId="4418"/>
    <cellStyle name="Style 93 5 2 3 3 2" xfId="19468"/>
    <cellStyle name="Style 93 5 2 3 3 2 2" xfId="53368"/>
    <cellStyle name="Style 93 5 2 3 3 3" xfId="54722"/>
    <cellStyle name="Style 93 5 2 3 3 3 2" xfId="55484"/>
    <cellStyle name="Style 93 5 2 3 3 4" xfId="50460"/>
    <cellStyle name="Style 93 5 2 3 3 5" xfId="9192"/>
    <cellStyle name="Style 93 5 2 3 4" xfId="18645"/>
    <cellStyle name="Style 93 5 2 3 4 2" xfId="53366"/>
    <cellStyle name="Style 93 5 2 3 5" xfId="54720"/>
    <cellStyle name="Style 93 5 2 3 5 2" xfId="55482"/>
    <cellStyle name="Style 93 5 2 3 6" xfId="50458"/>
    <cellStyle name="Style 93 5 2 3 7" xfId="9190"/>
    <cellStyle name="Style 93 5 2 4" xfId="4419"/>
    <cellStyle name="Style 93 5 2 4 2" xfId="4420"/>
    <cellStyle name="Style 93 5 2 4 2 2" xfId="54724"/>
    <cellStyle name="Style 93 5 2 4 2 2 2" xfId="55486"/>
    <cellStyle name="Style 93 5 2 4 2 3" xfId="53369"/>
    <cellStyle name="Style 93 5 2 4 2 4" xfId="19463"/>
    <cellStyle name="Style 93 5 2 4 3" xfId="19287"/>
    <cellStyle name="Style 93 5 2 4 3 2" xfId="55485"/>
    <cellStyle name="Style 93 5 2 4 3 3" xfId="54723"/>
    <cellStyle name="Style 93 5 2 4 4" xfId="50461"/>
    <cellStyle name="Style 93 5 2 4 5" xfId="9193"/>
    <cellStyle name="Style 93 5 2 5" xfId="4421"/>
    <cellStyle name="Style 93 5 2 5 2" xfId="19568"/>
    <cellStyle name="Style 93 5 2 5 2 2" xfId="53370"/>
    <cellStyle name="Style 93 5 2 5 3" xfId="54725"/>
    <cellStyle name="Style 93 5 2 5 3 2" xfId="55487"/>
    <cellStyle name="Style 93 5 2 5 4" xfId="50462"/>
    <cellStyle name="Style 93 5 2 5 5" xfId="9194"/>
    <cellStyle name="Style 93 5 2 6" xfId="53363"/>
    <cellStyle name="Style 93 5 2 7" xfId="54716"/>
    <cellStyle name="Style 93 5 2 7 2" xfId="55478"/>
    <cellStyle name="Style 93 5 2 8" xfId="50455"/>
    <cellStyle name="Style 93 5 2 9" xfId="9187"/>
    <cellStyle name="Style 93 5 3" xfId="4422"/>
    <cellStyle name="Style 93 5 3 2" xfId="4423"/>
    <cellStyle name="Style 93 5 3 2 2" xfId="19420"/>
    <cellStyle name="Style 93 5 3 2 2 2" xfId="53372"/>
    <cellStyle name="Style 93 5 3 2 3" xfId="54309"/>
    <cellStyle name="Style 93 5 3 2 3 2" xfId="55186"/>
    <cellStyle name="Style 93 5 3 2 4" xfId="50464"/>
    <cellStyle name="Style 93 5 3 2 5" xfId="9196"/>
    <cellStyle name="Style 93 5 3 3" xfId="4424"/>
    <cellStyle name="Style 93 5 3 3 2" xfId="54310"/>
    <cellStyle name="Style 93 5 3 3 2 2" xfId="55187"/>
    <cellStyle name="Style 93 5 3 3 3" xfId="53371"/>
    <cellStyle name="Style 93 5 3 3 4" xfId="18001"/>
    <cellStyle name="Style 93 5 3 4" xfId="54726"/>
    <cellStyle name="Style 93 5 3 4 2" xfId="55488"/>
    <cellStyle name="Style 93 5 3 5" xfId="50463"/>
    <cellStyle name="Style 93 5 3 6" xfId="9195"/>
    <cellStyle name="Style 93 5 4" xfId="4425"/>
    <cellStyle name="Style 93 5 4 2" xfId="19580"/>
    <cellStyle name="Style 93 5 4 2 2" xfId="53373"/>
    <cellStyle name="Style 93 5 4 3" xfId="54311"/>
    <cellStyle name="Style 93 5 4 3 2" xfId="55188"/>
    <cellStyle name="Style 93 5 4 4" xfId="50465"/>
    <cellStyle name="Style 93 5 4 5" xfId="9197"/>
    <cellStyle name="Style 93 5 5" xfId="4426"/>
    <cellStyle name="Style 93 5 5 2" xfId="19601"/>
    <cellStyle name="Style 93 5 5 2 2" xfId="53374"/>
    <cellStyle name="Style 93 5 5 3" xfId="54727"/>
    <cellStyle name="Style 93 5 5 3 2" xfId="55489"/>
    <cellStyle name="Style 93 5 5 4" xfId="50466"/>
    <cellStyle name="Style 93 5 5 5" xfId="9198"/>
    <cellStyle name="Style 93 5 6" xfId="19549"/>
    <cellStyle name="Style 93 5 6 2" xfId="53362"/>
    <cellStyle name="Style 93 5 7" xfId="54715"/>
    <cellStyle name="Style 93 5 7 2" xfId="55477"/>
    <cellStyle name="Style 93 5 8" xfId="50454"/>
    <cellStyle name="Style 93 5 9" xfId="9186"/>
    <cellStyle name="Style 93 6" xfId="4427"/>
    <cellStyle name="Style 93 6 2" xfId="4428"/>
    <cellStyle name="Style 93 6 2 2" xfId="9201"/>
    <cellStyle name="Style 93 6 2 2 2" xfId="18806"/>
    <cellStyle name="Style 93 6 2 2 2 2" xfId="53377"/>
    <cellStyle name="Style 93 6 2 2 3" xfId="50469"/>
    <cellStyle name="Style 93 6 2 3" xfId="18928"/>
    <cellStyle name="Style 93 6 2 3 2" xfId="53376"/>
    <cellStyle name="Style 93 6 2 4" xfId="54729"/>
    <cellStyle name="Style 93 6 2 4 2" xfId="55491"/>
    <cellStyle name="Style 93 6 2 5" xfId="50468"/>
    <cellStyle name="Style 93 6 2 6" xfId="9200"/>
    <cellStyle name="Style 93 6 3" xfId="4429"/>
    <cellStyle name="Style 93 6 3 2" xfId="4430"/>
    <cellStyle name="Style 93 6 3 2 2" xfId="18631"/>
    <cellStyle name="Style 93 6 3 2 2 2" xfId="53379"/>
    <cellStyle name="Style 93 6 3 2 3" xfId="54731"/>
    <cellStyle name="Style 93 6 3 2 3 2" xfId="55493"/>
    <cellStyle name="Style 93 6 3 2 4" xfId="50471"/>
    <cellStyle name="Style 93 6 3 2 5" xfId="9203"/>
    <cellStyle name="Style 93 6 3 3" xfId="4431"/>
    <cellStyle name="Style 93 6 3 3 2" xfId="18979"/>
    <cellStyle name="Style 93 6 3 3 2 2" xfId="53380"/>
    <cellStyle name="Style 93 6 3 3 3" xfId="54732"/>
    <cellStyle name="Style 93 6 3 3 3 2" xfId="55494"/>
    <cellStyle name="Style 93 6 3 3 4" xfId="50472"/>
    <cellStyle name="Style 93 6 3 3 5" xfId="9204"/>
    <cellStyle name="Style 93 6 3 4" xfId="18039"/>
    <cellStyle name="Style 93 6 3 4 2" xfId="53378"/>
    <cellStyle name="Style 93 6 3 5" xfId="54730"/>
    <cellStyle name="Style 93 6 3 5 2" xfId="55492"/>
    <cellStyle name="Style 93 6 3 6" xfId="50470"/>
    <cellStyle name="Style 93 6 3 7" xfId="9202"/>
    <cellStyle name="Style 93 6 4" xfId="4432"/>
    <cellStyle name="Style 93 6 4 2" xfId="4433"/>
    <cellStyle name="Style 93 6 4 2 2" xfId="18650"/>
    <cellStyle name="Style 93 6 4 2 2 2" xfId="53382"/>
    <cellStyle name="Style 93 6 4 2 3" xfId="54734"/>
    <cellStyle name="Style 93 6 4 2 3 2" xfId="55496"/>
    <cellStyle name="Style 93 6 4 2 4" xfId="50474"/>
    <cellStyle name="Style 93 6 4 2 5" xfId="9206"/>
    <cellStyle name="Style 93 6 4 3" xfId="17962"/>
    <cellStyle name="Style 93 6 4 3 2" xfId="53381"/>
    <cellStyle name="Style 93 6 4 4" xfId="54733"/>
    <cellStyle name="Style 93 6 4 4 2" xfId="55495"/>
    <cellStyle name="Style 93 6 4 5" xfId="50473"/>
    <cellStyle name="Style 93 6 4 6" xfId="9205"/>
    <cellStyle name="Style 93 6 5" xfId="4434"/>
    <cellStyle name="Style 93 6 5 2" xfId="18793"/>
    <cellStyle name="Style 93 6 5 2 2" xfId="53383"/>
    <cellStyle name="Style 93 6 5 3" xfId="54735"/>
    <cellStyle name="Style 93 6 5 3 2" xfId="55497"/>
    <cellStyle name="Style 93 6 5 4" xfId="50475"/>
    <cellStyle name="Style 93 6 5 5" xfId="9207"/>
    <cellStyle name="Style 93 6 6" xfId="4435"/>
    <cellStyle name="Style 93 6 6 2" xfId="54736"/>
    <cellStyle name="Style 93 6 6 2 2" xfId="55498"/>
    <cellStyle name="Style 93 6 6 3" xfId="53375"/>
    <cellStyle name="Style 93 6 6 4" xfId="19458"/>
    <cellStyle name="Style 93 6 7" xfId="54728"/>
    <cellStyle name="Style 93 6 7 2" xfId="55490"/>
    <cellStyle name="Style 93 6 8" xfId="50467"/>
    <cellStyle name="Style 93 6 9" xfId="9199"/>
    <cellStyle name="Style 93 7" xfId="4436"/>
    <cellStyle name="Style 93 7 2" xfId="4437"/>
    <cellStyle name="Style 93 7 2 2" xfId="18259"/>
    <cellStyle name="Style 93 7 2 2 2" xfId="53385"/>
    <cellStyle name="Style 93 7 2 3" xfId="54738"/>
    <cellStyle name="Style 93 7 2 3 2" xfId="55500"/>
    <cellStyle name="Style 93 7 2 4" xfId="50477"/>
    <cellStyle name="Style 93 7 2 5" xfId="9209"/>
    <cellStyle name="Style 93 7 3" xfId="4438"/>
    <cellStyle name="Style 93 7 3 2" xfId="19090"/>
    <cellStyle name="Style 93 7 3 2 2" xfId="53386"/>
    <cellStyle name="Style 93 7 3 3" xfId="54739"/>
    <cellStyle name="Style 93 7 3 3 2" xfId="55501"/>
    <cellStyle name="Style 93 7 3 4" xfId="50478"/>
    <cellStyle name="Style 93 7 3 5" xfId="9210"/>
    <cellStyle name="Style 93 7 4" xfId="4439"/>
    <cellStyle name="Style 93 7 4 2" xfId="54312"/>
    <cellStyle name="Style 93 7 4 2 2" xfId="55189"/>
    <cellStyle name="Style 93 7 4 3" xfId="53384"/>
    <cellStyle name="Style 93 7 4 4" xfId="19131"/>
    <cellStyle name="Style 93 7 5" xfId="4440"/>
    <cellStyle name="Style 93 7 5 2" xfId="55502"/>
    <cellStyle name="Style 93 7 6" xfId="54737"/>
    <cellStyle name="Style 93 7 6 2" xfId="55499"/>
    <cellStyle name="Style 93 7 7" xfId="50476"/>
    <cellStyle name="Style 93 7 8" xfId="9208"/>
    <cellStyle name="Style 93 8" xfId="4441"/>
    <cellStyle name="Style 93 8 2" xfId="4442"/>
    <cellStyle name="Style 93 8 2 2" xfId="54741"/>
    <cellStyle name="Style 93 8 2 2 2" xfId="55504"/>
    <cellStyle name="Style 93 8 2 3" xfId="53387"/>
    <cellStyle name="Style 93 8 2 4" xfId="19587"/>
    <cellStyle name="Style 93 8 3" xfId="4443"/>
    <cellStyle name="Style 93 8 3 2" xfId="55505"/>
    <cellStyle name="Style 93 8 3 3" xfId="54742"/>
    <cellStyle name="Style 93 8 3 4" xfId="19203"/>
    <cellStyle name="Style 93 8 4" xfId="18026"/>
    <cellStyle name="Style 93 8 4 2" xfId="55503"/>
    <cellStyle name="Style 93 8 4 3" xfId="54740"/>
    <cellStyle name="Style 93 8 5" xfId="50479"/>
    <cellStyle name="Style 93 8 6" xfId="9211"/>
    <cellStyle name="Style 93 9" xfId="4444"/>
    <cellStyle name="Style 93 9 2" xfId="19076"/>
    <cellStyle name="Style 93 9 2 2" xfId="53388"/>
    <cellStyle name="Style 93 9 3" xfId="54743"/>
    <cellStyle name="Style 93 9 3 2" xfId="55506"/>
    <cellStyle name="Style 93 9 4" xfId="50480"/>
    <cellStyle name="Style 93 9 5" xfId="9212"/>
    <cellStyle name="Style 93_ADDON" xfId="4445"/>
    <cellStyle name="Style 94" xfId="240"/>
    <cellStyle name="Style 94 2" xfId="4447"/>
    <cellStyle name="Style 94 2 2" xfId="4448"/>
    <cellStyle name="Style 94 2 2 2" xfId="4449"/>
    <cellStyle name="Style 94 2 2 2 2" xfId="4450"/>
    <cellStyle name="Style 94 2 2 2 2 2" xfId="55511"/>
    <cellStyle name="Style 94 2 2 2 3" xfId="55510"/>
    <cellStyle name="Style 94 2 2 3" xfId="4451"/>
    <cellStyle name="Style 94 2 2 3 2" xfId="55512"/>
    <cellStyle name="Style 94 2 2 4" xfId="55509"/>
    <cellStyle name="Style 94 2 2 5" xfId="54745"/>
    <cellStyle name="Style 94 2 2 6" xfId="19317"/>
    <cellStyle name="Style 94 2 3" xfId="4452"/>
    <cellStyle name="Style 94 2 3 2" xfId="4453"/>
    <cellStyle name="Style 94 2 3 2 2" xfId="55514"/>
    <cellStyle name="Style 94 2 3 3" xfId="55513"/>
    <cellStyle name="Style 94 2 4" xfId="4454"/>
    <cellStyle name="Style 94 2 4 2" xfId="55515"/>
    <cellStyle name="Style 94 2 5" xfId="54744"/>
    <cellStyle name="Style 94 2 5 2" xfId="55508"/>
    <cellStyle name="Style 94 2 6" xfId="9213"/>
    <cellStyle name="Style 94 3" xfId="4455"/>
    <cellStyle name="Style 94 3 2" xfId="4456"/>
    <cellStyle name="Style 94 3 2 2" xfId="18055"/>
    <cellStyle name="Style 94 3 2 2 2" xfId="55517"/>
    <cellStyle name="Style 94 3 2 2 3" xfId="54747"/>
    <cellStyle name="Style 94 3 2 3" xfId="9215"/>
    <cellStyle name="Style 94 3 3" xfId="4457"/>
    <cellStyle name="Style 94 3 3 2" xfId="4458"/>
    <cellStyle name="Style 94 3 3 2 2" xfId="18636"/>
    <cellStyle name="Style 94 3 3 2 2 2" xfId="55519"/>
    <cellStyle name="Style 94 3 3 2 2 3" xfId="54749"/>
    <cellStyle name="Style 94 3 3 2 3" xfId="9217"/>
    <cellStyle name="Style 94 3 3 3" xfId="4459"/>
    <cellStyle name="Style 94 3 3 3 2" xfId="55520"/>
    <cellStyle name="Style 94 3 3 3 3" xfId="54750"/>
    <cellStyle name="Style 94 3 3 3 4" xfId="18842"/>
    <cellStyle name="Style 94 3 3 4" xfId="19682"/>
    <cellStyle name="Style 94 3 3 4 2" xfId="55518"/>
    <cellStyle name="Style 94 3 3 4 3" xfId="54748"/>
    <cellStyle name="Style 94 3 3 5" xfId="9216"/>
    <cellStyle name="Style 94 3 4" xfId="4460"/>
    <cellStyle name="Style 94 3 4 2" xfId="4461"/>
    <cellStyle name="Style 94 3 4 2 2" xfId="55522"/>
    <cellStyle name="Style 94 3 4 2 3" xfId="54752"/>
    <cellStyle name="Style 94 3 4 2 4" xfId="19659"/>
    <cellStyle name="Style 94 3 4 3" xfId="19170"/>
    <cellStyle name="Style 94 3 4 3 2" xfId="55521"/>
    <cellStyle name="Style 94 3 4 3 3" xfId="54751"/>
    <cellStyle name="Style 94 3 4 4" xfId="9218"/>
    <cellStyle name="Style 94 3 5" xfId="18743"/>
    <cellStyle name="Style 94 3 5 2" xfId="55516"/>
    <cellStyle name="Style 94 3 5 3" xfId="54746"/>
    <cellStyle name="Style 94 3 6" xfId="54996"/>
    <cellStyle name="Style 94 3 6 2" xfId="55780"/>
    <cellStyle name="Style 94 3 7" xfId="9214"/>
    <cellStyle name="Style 94 4" xfId="4462"/>
    <cellStyle name="Style 94 4 2" xfId="4463"/>
    <cellStyle name="Style 94 4 2 2" xfId="19656"/>
    <cellStyle name="Style 94 4 2 2 2" xfId="55190"/>
    <cellStyle name="Style 94 4 2 2 3" xfId="54313"/>
    <cellStyle name="Style 94 4 2 3" xfId="9220"/>
    <cellStyle name="Style 94 4 3" xfId="4464"/>
    <cellStyle name="Style 94 4 3 2" xfId="55524"/>
    <cellStyle name="Style 94 4 3 3" xfId="54754"/>
    <cellStyle name="Style 94 4 3 4" xfId="19403"/>
    <cellStyle name="Style 94 4 4" xfId="19301"/>
    <cellStyle name="Style 94 4 4 2" xfId="55523"/>
    <cellStyle name="Style 94 4 4 3" xfId="54753"/>
    <cellStyle name="Style 94 4 5" xfId="9219"/>
    <cellStyle name="Style 94 5" xfId="4465"/>
    <cellStyle name="Style 94 5 2" xfId="4466"/>
    <cellStyle name="Style 94 5 2 2" xfId="55526"/>
    <cellStyle name="Style 94 5 2 3" xfId="54756"/>
    <cellStyle name="Style 94 5 2 4" xfId="19199"/>
    <cellStyle name="Style 94 5 3" xfId="18895"/>
    <cellStyle name="Style 94 5 3 2" xfId="55525"/>
    <cellStyle name="Style 94 5 3 3" xfId="54755"/>
    <cellStyle name="Style 94 5 4" xfId="9221"/>
    <cellStyle name="Style 94 6" xfId="4467"/>
    <cellStyle name="Style 94 6 2" xfId="18726"/>
    <cellStyle name="Style 94 6 2 2" xfId="55527"/>
    <cellStyle name="Style 94 6 2 3" xfId="54757"/>
    <cellStyle name="Style 94 6 3" xfId="9222"/>
    <cellStyle name="Style 94 7" xfId="4468"/>
    <cellStyle name="Style 94 7 2" xfId="19206"/>
    <cellStyle name="Style 94 7 2 2" xfId="55528"/>
    <cellStyle name="Style 94 7 2 3" xfId="54758"/>
    <cellStyle name="Style 94 7 3" xfId="9223"/>
    <cellStyle name="Style 94 8" xfId="4469"/>
    <cellStyle name="Style 94 8 2" xfId="55529"/>
    <cellStyle name="Style 94 8 3" xfId="54759"/>
    <cellStyle name="Style 94 8 4" xfId="19391"/>
    <cellStyle name="Style 94 9" xfId="4446"/>
    <cellStyle name="Style 94 9 2" xfId="55507"/>
    <cellStyle name="Style 94_ADDON" xfId="4470"/>
    <cellStyle name="Style 95" xfId="241"/>
    <cellStyle name="Style 95 2" xfId="4472"/>
    <cellStyle name="Style 95 2 2" xfId="4473"/>
    <cellStyle name="Style 95 2 2 2" xfId="4474"/>
    <cellStyle name="Style 95 2 2 2 2" xfId="4475"/>
    <cellStyle name="Style 95 2 2 2 2 2" xfId="55533"/>
    <cellStyle name="Style 95 2 2 2 2 3" xfId="54762"/>
    <cellStyle name="Style 95 2 2 2 2 4" xfId="18695"/>
    <cellStyle name="Style 95 2 2 2 3" xfId="19602"/>
    <cellStyle name="Style 95 2 2 2 3 2" xfId="55532"/>
    <cellStyle name="Style 95 2 2 2 3 3" xfId="54761"/>
    <cellStyle name="Style 95 2 2 2 4" xfId="9226"/>
    <cellStyle name="Style 95 2 2 3" xfId="4476"/>
    <cellStyle name="Style 95 2 2 3 2" xfId="19559"/>
    <cellStyle name="Style 95 2 2 3 2 2" xfId="55534"/>
    <cellStyle name="Style 95 2 2 3 2 3" xfId="54763"/>
    <cellStyle name="Style 95 2 2 3 3" xfId="9227"/>
    <cellStyle name="Style 95 2 2 4" xfId="18196"/>
    <cellStyle name="Style 95 2 2 4 2" xfId="55531"/>
    <cellStyle name="Style 95 2 2 4 3" xfId="54760"/>
    <cellStyle name="Style 95 2 2 5" xfId="9225"/>
    <cellStyle name="Style 95 2 3" xfId="4477"/>
    <cellStyle name="Style 95 2 3 2" xfId="4478"/>
    <cellStyle name="Style 95 2 3 2 2" xfId="55536"/>
    <cellStyle name="Style 95 2 3 2 3" xfId="54765"/>
    <cellStyle name="Style 95 2 3 2 4" xfId="18004"/>
    <cellStyle name="Style 95 2 3 3" xfId="19457"/>
    <cellStyle name="Style 95 2 3 3 2" xfId="55535"/>
    <cellStyle name="Style 95 2 3 3 3" xfId="54764"/>
    <cellStyle name="Style 95 2 3 4" xfId="9228"/>
    <cellStyle name="Style 95 2 4" xfId="4479"/>
    <cellStyle name="Style 95 2 4 2" xfId="18689"/>
    <cellStyle name="Style 95 2 4 2 2" xfId="55537"/>
    <cellStyle name="Style 95 2 4 2 3" xfId="54766"/>
    <cellStyle name="Style 95 2 4 3" xfId="9229"/>
    <cellStyle name="Style 95 2 5" xfId="4480"/>
    <cellStyle name="Style 95 2 5 2" xfId="19085"/>
    <cellStyle name="Style 95 2 5 2 2" xfId="55538"/>
    <cellStyle name="Style 95 2 5 2 3" xfId="54767"/>
    <cellStyle name="Style 95 2 5 3" xfId="9230"/>
    <cellStyle name="Style 95 2 6" xfId="4481"/>
    <cellStyle name="Style 95 2 6 2" xfId="55539"/>
    <cellStyle name="Style 95 2 6 3" xfId="54768"/>
    <cellStyle name="Style 95 2 6 4" xfId="18732"/>
    <cellStyle name="Style 95 2 7" xfId="4482"/>
    <cellStyle name="Style 95 2 7 2" xfId="55540"/>
    <cellStyle name="Style 95 2 8" xfId="54462"/>
    <cellStyle name="Style 95 2 8 2" xfId="55252"/>
    <cellStyle name="Style 95 2 9" xfId="9224"/>
    <cellStyle name="Style 95 3" xfId="4483"/>
    <cellStyle name="Style 95 3 2" xfId="4484"/>
    <cellStyle name="Style 95 3 2 2" xfId="4485"/>
    <cellStyle name="Style 95 3 2 2 2" xfId="4486"/>
    <cellStyle name="Style 95 3 2 2 2 2" xfId="55543"/>
    <cellStyle name="Style 95 3 2 2 2 3" xfId="54771"/>
    <cellStyle name="Style 95 3 2 2 2 4" xfId="19005"/>
    <cellStyle name="Style 95 3 2 2 3" xfId="19564"/>
    <cellStyle name="Style 95 3 2 2 3 2" xfId="55253"/>
    <cellStyle name="Style 95 3 2 2 3 3" xfId="54463"/>
    <cellStyle name="Style 95 3 2 2 4" xfId="9233"/>
    <cellStyle name="Style 95 3 2 3" xfId="4487"/>
    <cellStyle name="Style 95 3 2 3 2" xfId="19512"/>
    <cellStyle name="Style 95 3 2 3 2 2" xfId="55544"/>
    <cellStyle name="Style 95 3 2 3 2 3" xfId="54772"/>
    <cellStyle name="Style 95 3 2 3 3" xfId="9234"/>
    <cellStyle name="Style 95 3 2 4" xfId="17996"/>
    <cellStyle name="Style 95 3 2 4 2" xfId="55542"/>
    <cellStyle name="Style 95 3 2 4 3" xfId="54770"/>
    <cellStyle name="Style 95 3 2 5" xfId="9232"/>
    <cellStyle name="Style 95 3 3" xfId="4488"/>
    <cellStyle name="Style 95 3 3 2" xfId="4489"/>
    <cellStyle name="Style 95 3 3 2 2" xfId="4490"/>
    <cellStyle name="Style 95 3 3 2 2 2" xfId="55547"/>
    <cellStyle name="Style 95 3 3 2 2 3" xfId="54775"/>
    <cellStyle name="Style 95 3 3 2 2 4" xfId="18641"/>
    <cellStyle name="Style 95 3 3 2 3" xfId="19315"/>
    <cellStyle name="Style 95 3 3 2 3 2" xfId="55546"/>
    <cellStyle name="Style 95 3 3 2 3 3" xfId="54774"/>
    <cellStyle name="Style 95 3 3 2 4" xfId="9236"/>
    <cellStyle name="Style 95 3 3 3" xfId="4491"/>
    <cellStyle name="Style 95 3 3 3 2" xfId="19225"/>
    <cellStyle name="Style 95 3 3 3 2 2" xfId="55548"/>
    <cellStyle name="Style 95 3 3 3 2 3" xfId="54776"/>
    <cellStyle name="Style 95 3 3 3 3" xfId="9237"/>
    <cellStyle name="Style 95 3 3 4" xfId="18032"/>
    <cellStyle name="Style 95 3 3 4 2" xfId="55545"/>
    <cellStyle name="Style 95 3 3 4 3" xfId="54773"/>
    <cellStyle name="Style 95 3 3 5" xfId="9235"/>
    <cellStyle name="Style 95 3 4" xfId="4492"/>
    <cellStyle name="Style 95 3 4 2" xfId="9239"/>
    <cellStyle name="Style 95 3 4 2 2" xfId="18796"/>
    <cellStyle name="Style 95 3 4 3" xfId="54777"/>
    <cellStyle name="Style 95 3 4 3 2" xfId="55549"/>
    <cellStyle name="Style 95 3 4 4" xfId="9238"/>
    <cellStyle name="Style 95 3 5" xfId="4493"/>
    <cellStyle name="Style 95 3 5 2" xfId="19472"/>
    <cellStyle name="Style 95 3 5 2 2" xfId="55550"/>
    <cellStyle name="Style 95 3 5 2 3" xfId="54778"/>
    <cellStyle name="Style 95 3 5 3" xfId="9240"/>
    <cellStyle name="Style 95 3 6" xfId="4494"/>
    <cellStyle name="Style 95 3 6 2" xfId="55551"/>
    <cellStyle name="Style 95 3 7" xfId="54769"/>
    <cellStyle name="Style 95 3 7 2" xfId="55541"/>
    <cellStyle name="Style 95 3 8" xfId="54995"/>
    <cellStyle name="Style 95 3 8 2" xfId="55779"/>
    <cellStyle name="Style 95 3 9" xfId="9231"/>
    <cellStyle name="Style 95 4" xfId="4495"/>
    <cellStyle name="Style 95 4 2" xfId="4496"/>
    <cellStyle name="Style 95 4 2 2" xfId="4497"/>
    <cellStyle name="Style 95 4 2 2 2" xfId="55554"/>
    <cellStyle name="Style 95 4 2 2 3" xfId="54781"/>
    <cellStyle name="Style 95 4 2 2 4" xfId="19646"/>
    <cellStyle name="Style 95 4 2 3" xfId="19167"/>
    <cellStyle name="Style 95 4 2 3 2" xfId="55553"/>
    <cellStyle name="Style 95 4 2 3 3" xfId="54780"/>
    <cellStyle name="Style 95 4 2 4" xfId="9242"/>
    <cellStyle name="Style 95 4 3" xfId="4498"/>
    <cellStyle name="Style 95 4 3 2" xfId="19277"/>
    <cellStyle name="Style 95 4 3 2 2" xfId="55555"/>
    <cellStyle name="Style 95 4 3 2 3" xfId="54782"/>
    <cellStyle name="Style 95 4 3 3" xfId="9243"/>
    <cellStyle name="Style 95 4 4" xfId="18052"/>
    <cellStyle name="Style 95 4 4 2" xfId="55552"/>
    <cellStyle name="Style 95 4 4 3" xfId="54779"/>
    <cellStyle name="Style 95 4 5" xfId="9241"/>
    <cellStyle name="Style 95 5" xfId="4499"/>
    <cellStyle name="Style 95 5 2" xfId="18783"/>
    <cellStyle name="Style 95 5 2 2" xfId="55556"/>
    <cellStyle name="Style 95 5 2 3" xfId="54783"/>
    <cellStyle name="Style 95 5 3" xfId="9244"/>
    <cellStyle name="Style 95 6" xfId="4500"/>
    <cellStyle name="Style 95 6 2" xfId="19184"/>
    <cellStyle name="Style 95 6 2 2" xfId="55557"/>
    <cellStyle name="Style 95 6 2 3" xfId="54784"/>
    <cellStyle name="Style 95 6 3" xfId="9245"/>
    <cellStyle name="Style 95 7" xfId="4501"/>
    <cellStyle name="Style 95 7 2" xfId="55558"/>
    <cellStyle name="Style 95 7 3" xfId="54785"/>
    <cellStyle name="Style 95 7 4" xfId="19231"/>
    <cellStyle name="Style 95 8" xfId="4502"/>
    <cellStyle name="Style 95 8 2" xfId="55559"/>
    <cellStyle name="Style 95 8 3" xfId="54786"/>
    <cellStyle name="Style 95 8 4" xfId="18814"/>
    <cellStyle name="Style 95 9" xfId="4471"/>
    <cellStyle name="Style 95 9 2" xfId="55530"/>
    <cellStyle name="Style 95_ADDON" xfId="4503"/>
    <cellStyle name="Style 96" xfId="242"/>
    <cellStyle name="Style 96 2" xfId="4505"/>
    <cellStyle name="Style 96 2 2" xfId="4506"/>
    <cellStyle name="Style 96 2 2 2" xfId="4507"/>
    <cellStyle name="Style 96 2 2 2 2" xfId="4508"/>
    <cellStyle name="Style 96 2 2 2 2 2" xfId="55563"/>
    <cellStyle name="Style 96 2 2 2 3" xfId="55562"/>
    <cellStyle name="Style 96 2 2 3" xfId="4509"/>
    <cellStyle name="Style 96 2 2 3 2" xfId="55564"/>
    <cellStyle name="Style 96 2 2 4" xfId="55245"/>
    <cellStyle name="Style 96 2 2 5" xfId="54451"/>
    <cellStyle name="Style 96 2 2 6" xfId="19388"/>
    <cellStyle name="Style 96 2 3" xfId="4510"/>
    <cellStyle name="Style 96 2 3 2" xfId="4511"/>
    <cellStyle name="Style 96 2 3 2 2" xfId="55254"/>
    <cellStyle name="Style 96 2 3 3" xfId="55565"/>
    <cellStyle name="Style 96 2 4" xfId="4512"/>
    <cellStyle name="Style 96 2 4 2" xfId="55566"/>
    <cellStyle name="Style 96 2 5" xfId="54787"/>
    <cellStyle name="Style 96 2 5 2" xfId="55561"/>
    <cellStyle name="Style 96 2 6" xfId="9246"/>
    <cellStyle name="Style 96 3" xfId="4513"/>
    <cellStyle name="Style 96 3 2" xfId="4514"/>
    <cellStyle name="Style 96 3 2 2" xfId="19208"/>
    <cellStyle name="Style 96 3 2 2 2" xfId="55568"/>
    <cellStyle name="Style 96 3 2 2 3" xfId="54789"/>
    <cellStyle name="Style 96 3 2 3" xfId="9248"/>
    <cellStyle name="Style 96 3 3" xfId="4515"/>
    <cellStyle name="Style 96 3 3 2" xfId="4516"/>
    <cellStyle name="Style 96 3 3 2 2" xfId="19012"/>
    <cellStyle name="Style 96 3 3 2 2 2" xfId="55228"/>
    <cellStyle name="Style 96 3 3 2 2 3" xfId="54434"/>
    <cellStyle name="Style 96 3 3 2 3" xfId="9250"/>
    <cellStyle name="Style 96 3 3 3" xfId="4517"/>
    <cellStyle name="Style 96 3 3 3 2" xfId="55570"/>
    <cellStyle name="Style 96 3 3 3 3" xfId="54791"/>
    <cellStyle name="Style 96 3 3 3 4" xfId="19598"/>
    <cellStyle name="Style 96 3 3 4" xfId="18661"/>
    <cellStyle name="Style 96 3 3 4 2" xfId="55569"/>
    <cellStyle name="Style 96 3 3 4 3" xfId="54790"/>
    <cellStyle name="Style 96 3 3 5" xfId="9249"/>
    <cellStyle name="Style 96 3 4" xfId="4518"/>
    <cellStyle name="Style 96 3 4 2" xfId="4519"/>
    <cellStyle name="Style 96 3 4 2 2" xfId="55572"/>
    <cellStyle name="Style 96 3 4 2 3" xfId="54793"/>
    <cellStyle name="Style 96 3 4 2 4" xfId="19213"/>
    <cellStyle name="Style 96 3 4 3" xfId="19404"/>
    <cellStyle name="Style 96 3 4 3 2" xfId="55571"/>
    <cellStyle name="Style 96 3 4 3 3" xfId="54792"/>
    <cellStyle name="Style 96 3 4 4" xfId="9251"/>
    <cellStyle name="Style 96 3 5" xfId="19406"/>
    <cellStyle name="Style 96 3 5 2" xfId="55567"/>
    <cellStyle name="Style 96 3 5 3" xfId="54788"/>
    <cellStyle name="Style 96 3 6" xfId="54994"/>
    <cellStyle name="Style 96 3 6 2" xfId="55778"/>
    <cellStyle name="Style 96 3 7" xfId="9247"/>
    <cellStyle name="Style 96 4" xfId="4520"/>
    <cellStyle name="Style 96 4 2" xfId="4521"/>
    <cellStyle name="Style 96 4 2 2" xfId="18976"/>
    <cellStyle name="Style 96 4 2 2 2" xfId="55573"/>
    <cellStyle name="Style 96 4 2 2 3" xfId="54794"/>
    <cellStyle name="Style 96 4 2 3" xfId="9253"/>
    <cellStyle name="Style 96 4 3" xfId="4522"/>
    <cellStyle name="Style 96 4 3 2" xfId="55574"/>
    <cellStyle name="Style 96 4 3 3" xfId="54795"/>
    <cellStyle name="Style 96 4 3 4" xfId="18941"/>
    <cellStyle name="Style 96 4 4" xfId="18741"/>
    <cellStyle name="Style 96 4 4 2" xfId="55905"/>
    <cellStyle name="Style 96 4 4 3" xfId="55123"/>
    <cellStyle name="Style 96 4 5" xfId="9252"/>
    <cellStyle name="Style 96 5" xfId="4523"/>
    <cellStyle name="Style 96 5 2" xfId="4524"/>
    <cellStyle name="Style 96 5 2 2" xfId="55576"/>
    <cellStyle name="Style 96 5 2 3" xfId="54797"/>
    <cellStyle name="Style 96 5 2 4" xfId="17977"/>
    <cellStyle name="Style 96 5 3" xfId="19554"/>
    <cellStyle name="Style 96 5 3 2" xfId="55575"/>
    <cellStyle name="Style 96 5 3 3" xfId="54796"/>
    <cellStyle name="Style 96 5 4" xfId="9254"/>
    <cellStyle name="Style 96 6" xfId="4525"/>
    <cellStyle name="Style 96 6 2" xfId="18813"/>
    <cellStyle name="Style 96 6 2 2" xfId="55577"/>
    <cellStyle name="Style 96 6 2 3" xfId="54798"/>
    <cellStyle name="Style 96 6 3" xfId="9255"/>
    <cellStyle name="Style 96 7" xfId="4526"/>
    <cellStyle name="Style 96 7 2" xfId="19662"/>
    <cellStyle name="Style 96 7 2 2" xfId="55255"/>
    <cellStyle name="Style 96 7 2 3" xfId="54464"/>
    <cellStyle name="Style 96 7 3" xfId="9256"/>
    <cellStyle name="Style 96 8" xfId="4527"/>
    <cellStyle name="Style 96 8 2" xfId="55578"/>
    <cellStyle name="Style 96 8 3" xfId="54799"/>
    <cellStyle name="Style 96 8 4" xfId="18996"/>
    <cellStyle name="Style 96 9" xfId="4504"/>
    <cellStyle name="Style 96 9 2" xfId="55560"/>
    <cellStyle name="Style 96_ADDON" xfId="4528"/>
    <cellStyle name="Style 97" xfId="243"/>
    <cellStyle name="Style 97 10" xfId="4530"/>
    <cellStyle name="Style 97 10 2" xfId="19570"/>
    <cellStyle name="Style 97 10 2 2" xfId="53389"/>
    <cellStyle name="Style 97 10 3" xfId="54800"/>
    <cellStyle name="Style 97 10 3 2" xfId="55580"/>
    <cellStyle name="Style 97 10 4" xfId="50481"/>
    <cellStyle name="Style 97 10 5" xfId="9257"/>
    <cellStyle name="Style 97 11" xfId="4531"/>
    <cellStyle name="Style 97 11 2" xfId="19483"/>
    <cellStyle name="Style 97 11 2 2" xfId="53390"/>
    <cellStyle name="Style 97 11 3" xfId="54801"/>
    <cellStyle name="Style 97 11 3 2" xfId="55581"/>
    <cellStyle name="Style 97 11 4" xfId="50482"/>
    <cellStyle name="Style 97 11 5" xfId="9258"/>
    <cellStyle name="Style 97 12" xfId="4532"/>
    <cellStyle name="Style 97 12 2" xfId="19004"/>
    <cellStyle name="Style 97 12 2 2" xfId="53391"/>
    <cellStyle name="Style 97 12 3" xfId="54802"/>
    <cellStyle name="Style 97 12 3 2" xfId="55582"/>
    <cellStyle name="Style 97 12 4" xfId="50483"/>
    <cellStyle name="Style 97 12 5" xfId="9259"/>
    <cellStyle name="Style 97 13" xfId="4533"/>
    <cellStyle name="Style 97 13 2" xfId="54803"/>
    <cellStyle name="Style 97 13 2 2" xfId="55583"/>
    <cellStyle name="Style 97 13 3" xfId="51551"/>
    <cellStyle name="Style 97 13 4" xfId="19408"/>
    <cellStyle name="Style 97 14" xfId="4529"/>
    <cellStyle name="Style 97 14 2" xfId="55579"/>
    <cellStyle name="Style 97 15" xfId="48414"/>
    <cellStyle name="Style 97 2" xfId="244"/>
    <cellStyle name="Style 97 2 2" xfId="4535"/>
    <cellStyle name="Style 97 2 2 2" xfId="4536"/>
    <cellStyle name="Style 97 2 2 2 2" xfId="4537"/>
    <cellStyle name="Style 97 2 2 2 2 2" xfId="55587"/>
    <cellStyle name="Style 97 2 2 2 3" xfId="54805"/>
    <cellStyle name="Style 97 2 2 2 3 2" xfId="55586"/>
    <cellStyle name="Style 97 2 2 2 4" xfId="53393"/>
    <cellStyle name="Style 97 2 2 2 5" xfId="18023"/>
    <cellStyle name="Style 97 2 2 3" xfId="4538"/>
    <cellStyle name="Style 97 2 2 3 2" xfId="55588"/>
    <cellStyle name="Style 97 2 2 4" xfId="54804"/>
    <cellStyle name="Style 97 2 2 4 2" xfId="55585"/>
    <cellStyle name="Style 97 2 2 5" xfId="50485"/>
    <cellStyle name="Style 97 2 2 6" xfId="9260"/>
    <cellStyle name="Style 97 2 3" xfId="4539"/>
    <cellStyle name="Style 97 2 3 2" xfId="4540"/>
    <cellStyle name="Style 97 2 3 2 2" xfId="55590"/>
    <cellStyle name="Style 97 2 3 3" xfId="54806"/>
    <cellStyle name="Style 97 2 3 3 2" xfId="55589"/>
    <cellStyle name="Style 97 2 3 4" xfId="53392"/>
    <cellStyle name="Style 97 2 3 5" xfId="18714"/>
    <cellStyle name="Style 97 2 4" xfId="4541"/>
    <cellStyle name="Style 97 2 4 2" xfId="55591"/>
    <cellStyle name="Style 97 2 5" xfId="4534"/>
    <cellStyle name="Style 97 2 5 2" xfId="55584"/>
    <cellStyle name="Style 97 2 6" xfId="50484"/>
    <cellStyle name="Style 97 3" xfId="4542"/>
    <cellStyle name="Style 97 3 2" xfId="4543"/>
    <cellStyle name="Style 97 3 2 2" xfId="4544"/>
    <cellStyle name="Style 97 3 2 2 2" xfId="4545"/>
    <cellStyle name="Style 97 3 2 2 2 2" xfId="54810"/>
    <cellStyle name="Style 97 3 2 2 2 2 2" xfId="55595"/>
    <cellStyle name="Style 97 3 2 2 2 3" xfId="53396"/>
    <cellStyle name="Style 97 3 2 2 2 4" xfId="19020"/>
    <cellStyle name="Style 97 3 2 2 3" xfId="4546"/>
    <cellStyle name="Style 97 3 2 2 3 2" xfId="55596"/>
    <cellStyle name="Style 97 3 2 2 4" xfId="54809"/>
    <cellStyle name="Style 97 3 2 2 4 2" xfId="55594"/>
    <cellStyle name="Style 97 3 2 2 5" xfId="50488"/>
    <cellStyle name="Style 97 3 2 2 6" xfId="9263"/>
    <cellStyle name="Style 97 3 2 3" xfId="4547"/>
    <cellStyle name="Style 97 3 2 3 2" xfId="19611"/>
    <cellStyle name="Style 97 3 2 3 2 2" xfId="53397"/>
    <cellStyle name="Style 97 3 2 3 3" xfId="54811"/>
    <cellStyle name="Style 97 3 2 3 3 2" xfId="55597"/>
    <cellStyle name="Style 97 3 2 3 4" xfId="50489"/>
    <cellStyle name="Style 97 3 2 3 5" xfId="9264"/>
    <cellStyle name="Style 97 3 2 4" xfId="53395"/>
    <cellStyle name="Style 97 3 2 4 2" xfId="54808"/>
    <cellStyle name="Style 97 3 2 4 2 2" xfId="55593"/>
    <cellStyle name="Style 97 3 2 5" xfId="50487"/>
    <cellStyle name="Style 97 3 2 6" xfId="9262"/>
    <cellStyle name="Style 97 3 3" xfId="4548"/>
    <cellStyle name="Style 97 3 3 2" xfId="4549"/>
    <cellStyle name="Style 97 3 3 2 2" xfId="4550"/>
    <cellStyle name="Style 97 3 3 2 2 2" xfId="17970"/>
    <cellStyle name="Style 97 3 3 2 2 2 2" xfId="53400"/>
    <cellStyle name="Style 97 3 3 2 2 3" xfId="54814"/>
    <cellStyle name="Style 97 3 3 2 2 3 2" xfId="55600"/>
    <cellStyle name="Style 97 3 3 2 2 4" xfId="50492"/>
    <cellStyle name="Style 97 3 3 2 2 5" xfId="9267"/>
    <cellStyle name="Style 97 3 3 2 3" xfId="4551"/>
    <cellStyle name="Style 97 3 3 2 3 2" xfId="54815"/>
    <cellStyle name="Style 97 3 3 2 3 2 2" xfId="55601"/>
    <cellStyle name="Style 97 3 3 2 3 3" xfId="53399"/>
    <cellStyle name="Style 97 3 3 2 3 4" xfId="19378"/>
    <cellStyle name="Style 97 3 3 2 4" xfId="54813"/>
    <cellStyle name="Style 97 3 3 2 4 2" xfId="55599"/>
    <cellStyle name="Style 97 3 3 2 5" xfId="50491"/>
    <cellStyle name="Style 97 3 3 2 6" xfId="9266"/>
    <cellStyle name="Style 97 3 3 3" xfId="4552"/>
    <cellStyle name="Style 97 3 3 3 2" xfId="4553"/>
    <cellStyle name="Style 97 3 3 3 2 2" xfId="19074"/>
    <cellStyle name="Style 97 3 3 3 2 2 2" xfId="53402"/>
    <cellStyle name="Style 97 3 3 3 2 3" xfId="54817"/>
    <cellStyle name="Style 97 3 3 3 2 3 2" xfId="55603"/>
    <cellStyle name="Style 97 3 3 3 2 4" xfId="50494"/>
    <cellStyle name="Style 97 3 3 3 2 5" xfId="9269"/>
    <cellStyle name="Style 97 3 3 3 3" xfId="4554"/>
    <cellStyle name="Style 97 3 3 3 3 2" xfId="18705"/>
    <cellStyle name="Style 97 3 3 3 3 2 2" xfId="53403"/>
    <cellStyle name="Style 97 3 3 3 3 3" xfId="54818"/>
    <cellStyle name="Style 97 3 3 3 3 3 2" xfId="55604"/>
    <cellStyle name="Style 97 3 3 3 3 4" xfId="50495"/>
    <cellStyle name="Style 97 3 3 3 3 5" xfId="9270"/>
    <cellStyle name="Style 97 3 3 3 4" xfId="18015"/>
    <cellStyle name="Style 97 3 3 3 4 2" xfId="53401"/>
    <cellStyle name="Style 97 3 3 3 5" xfId="54816"/>
    <cellStyle name="Style 97 3 3 3 5 2" xfId="55602"/>
    <cellStyle name="Style 97 3 3 3 6" xfId="50493"/>
    <cellStyle name="Style 97 3 3 3 7" xfId="9268"/>
    <cellStyle name="Style 97 3 3 4" xfId="4555"/>
    <cellStyle name="Style 97 3 3 4 2" xfId="4556"/>
    <cellStyle name="Style 97 3 3 4 2 2" xfId="19283"/>
    <cellStyle name="Style 97 3 3 4 2 2 2" xfId="53405"/>
    <cellStyle name="Style 97 3 3 4 2 3" xfId="54820"/>
    <cellStyle name="Style 97 3 3 4 2 3 2" xfId="55606"/>
    <cellStyle name="Style 97 3 3 4 2 4" xfId="50497"/>
    <cellStyle name="Style 97 3 3 4 2 5" xfId="9272"/>
    <cellStyle name="Style 97 3 3 4 3" xfId="19561"/>
    <cellStyle name="Style 97 3 3 4 3 2" xfId="53404"/>
    <cellStyle name="Style 97 3 3 4 4" xfId="54819"/>
    <cellStyle name="Style 97 3 3 4 4 2" xfId="55605"/>
    <cellStyle name="Style 97 3 3 4 5" xfId="50496"/>
    <cellStyle name="Style 97 3 3 4 6" xfId="9271"/>
    <cellStyle name="Style 97 3 3 5" xfId="4557"/>
    <cellStyle name="Style 97 3 3 5 2" xfId="19383"/>
    <cellStyle name="Style 97 3 3 5 2 2" xfId="53406"/>
    <cellStyle name="Style 97 3 3 5 3" xfId="54821"/>
    <cellStyle name="Style 97 3 3 5 3 2" xfId="55607"/>
    <cellStyle name="Style 97 3 3 5 4" xfId="50498"/>
    <cellStyle name="Style 97 3 3 5 5" xfId="9273"/>
    <cellStyle name="Style 97 3 3 6" xfId="18655"/>
    <cellStyle name="Style 97 3 3 6 2" xfId="53398"/>
    <cellStyle name="Style 97 3 3 7" xfId="54812"/>
    <cellStyle name="Style 97 3 3 7 2" xfId="55598"/>
    <cellStyle name="Style 97 3 3 8" xfId="50490"/>
    <cellStyle name="Style 97 3 3 9" xfId="9265"/>
    <cellStyle name="Style 97 3 4" xfId="4558"/>
    <cellStyle name="Style 97 3 4 2" xfId="4559"/>
    <cellStyle name="Style 97 3 4 2 2" xfId="54823"/>
    <cellStyle name="Style 97 3 4 2 2 2" xfId="55609"/>
    <cellStyle name="Style 97 3 4 2 3" xfId="53407"/>
    <cellStyle name="Style 97 3 4 2 4" xfId="19336"/>
    <cellStyle name="Style 97 3 4 3" xfId="4560"/>
    <cellStyle name="Style 97 3 4 3 2" xfId="55610"/>
    <cellStyle name="Style 97 3 4 3 3" xfId="54824"/>
    <cellStyle name="Style 97 3 4 3 4" xfId="18724"/>
    <cellStyle name="Style 97 3 4 4" xfId="4561"/>
    <cellStyle name="Style 97 3 4 4 2" xfId="55611"/>
    <cellStyle name="Style 97 3 4 5" xfId="54822"/>
    <cellStyle name="Style 97 3 4 5 2" xfId="55608"/>
    <cellStyle name="Style 97 3 4 6" xfId="50499"/>
    <cellStyle name="Style 97 3 4 7" xfId="9274"/>
    <cellStyle name="Style 97 3 5" xfId="4562"/>
    <cellStyle name="Style 97 3 5 2" xfId="18908"/>
    <cellStyle name="Style 97 3 5 2 2" xfId="53408"/>
    <cellStyle name="Style 97 3 5 3" xfId="54825"/>
    <cellStyle name="Style 97 3 5 3 2" xfId="55612"/>
    <cellStyle name="Style 97 3 5 4" xfId="50500"/>
    <cellStyle name="Style 97 3 5 5" xfId="9275"/>
    <cellStyle name="Style 97 3 6" xfId="19029"/>
    <cellStyle name="Style 97 3 6 2" xfId="54807"/>
    <cellStyle name="Style 97 3 6 2 2" xfId="55592"/>
    <cellStyle name="Style 97 3 6 3" xfId="53394"/>
    <cellStyle name="Style 97 3 7" xfId="54993"/>
    <cellStyle name="Style 97 3 7 2" xfId="55777"/>
    <cellStyle name="Style 97 3 8" xfId="50486"/>
    <cellStyle name="Style 97 3 9" xfId="9261"/>
    <cellStyle name="Style 97 4" xfId="4563"/>
    <cellStyle name="Style 97 4 2" xfId="4564"/>
    <cellStyle name="Style 97 4 2 2" xfId="4565"/>
    <cellStyle name="Style 97 4 2 2 2" xfId="4566"/>
    <cellStyle name="Style 97 4 2 2 2 2" xfId="19089"/>
    <cellStyle name="Style 97 4 2 2 2 2 2" xfId="53412"/>
    <cellStyle name="Style 97 4 2 2 2 3" xfId="54829"/>
    <cellStyle name="Style 97 4 2 2 2 3 2" xfId="55616"/>
    <cellStyle name="Style 97 4 2 2 2 4" xfId="50504"/>
    <cellStyle name="Style 97 4 2 2 2 5" xfId="9279"/>
    <cellStyle name="Style 97 4 2 2 3" xfId="4567"/>
    <cellStyle name="Style 97 4 2 2 3 2" xfId="54830"/>
    <cellStyle name="Style 97 4 2 2 3 2 2" xfId="55617"/>
    <cellStyle name="Style 97 4 2 2 3 3" xfId="53411"/>
    <cellStyle name="Style 97 4 2 2 3 4" xfId="19591"/>
    <cellStyle name="Style 97 4 2 2 4" xfId="54828"/>
    <cellStyle name="Style 97 4 2 2 4 2" xfId="55615"/>
    <cellStyle name="Style 97 4 2 2 5" xfId="50503"/>
    <cellStyle name="Style 97 4 2 2 6" xfId="9278"/>
    <cellStyle name="Style 97 4 2 3" xfId="4568"/>
    <cellStyle name="Style 97 4 2 3 2" xfId="4569"/>
    <cellStyle name="Style 97 4 2 3 2 2" xfId="19274"/>
    <cellStyle name="Style 97 4 2 3 2 2 2" xfId="53414"/>
    <cellStyle name="Style 97 4 2 3 2 3" xfId="54832"/>
    <cellStyle name="Style 97 4 2 3 2 3 2" xfId="55619"/>
    <cellStyle name="Style 97 4 2 3 2 4" xfId="50506"/>
    <cellStyle name="Style 97 4 2 3 2 5" xfId="9281"/>
    <cellStyle name="Style 97 4 2 3 3" xfId="4570"/>
    <cellStyle name="Style 97 4 2 3 3 2" xfId="18269"/>
    <cellStyle name="Style 97 4 2 3 3 2 2" xfId="53415"/>
    <cellStyle name="Style 97 4 2 3 3 3" xfId="54833"/>
    <cellStyle name="Style 97 4 2 3 3 3 2" xfId="55620"/>
    <cellStyle name="Style 97 4 2 3 3 4" xfId="50507"/>
    <cellStyle name="Style 97 4 2 3 3 5" xfId="9282"/>
    <cellStyle name="Style 97 4 2 3 4" xfId="19674"/>
    <cellStyle name="Style 97 4 2 3 4 2" xfId="53413"/>
    <cellStyle name="Style 97 4 2 3 5" xfId="54831"/>
    <cellStyle name="Style 97 4 2 3 5 2" xfId="55618"/>
    <cellStyle name="Style 97 4 2 3 6" xfId="50505"/>
    <cellStyle name="Style 97 4 2 3 7" xfId="9280"/>
    <cellStyle name="Style 97 4 2 4" xfId="4571"/>
    <cellStyle name="Style 97 4 2 4 2" xfId="4572"/>
    <cellStyle name="Style 97 4 2 4 2 2" xfId="19175"/>
    <cellStyle name="Style 97 4 2 4 2 2 2" xfId="53417"/>
    <cellStyle name="Style 97 4 2 4 2 3" xfId="54835"/>
    <cellStyle name="Style 97 4 2 4 2 3 2" xfId="55622"/>
    <cellStyle name="Style 97 4 2 4 2 4" xfId="50509"/>
    <cellStyle name="Style 97 4 2 4 2 5" xfId="9284"/>
    <cellStyle name="Style 97 4 2 4 3" xfId="18665"/>
    <cellStyle name="Style 97 4 2 4 3 2" xfId="53416"/>
    <cellStyle name="Style 97 4 2 4 4" xfId="54834"/>
    <cellStyle name="Style 97 4 2 4 4 2" xfId="55621"/>
    <cellStyle name="Style 97 4 2 4 5" xfId="50508"/>
    <cellStyle name="Style 97 4 2 4 6" xfId="9283"/>
    <cellStyle name="Style 97 4 2 5" xfId="4573"/>
    <cellStyle name="Style 97 4 2 5 2" xfId="19470"/>
    <cellStyle name="Style 97 4 2 5 2 2" xfId="53418"/>
    <cellStyle name="Style 97 4 2 5 3" xfId="54836"/>
    <cellStyle name="Style 97 4 2 5 3 2" xfId="55623"/>
    <cellStyle name="Style 97 4 2 5 4" xfId="50510"/>
    <cellStyle name="Style 97 4 2 5 5" xfId="9285"/>
    <cellStyle name="Style 97 4 2 6" xfId="18782"/>
    <cellStyle name="Style 97 4 2 6 2" xfId="54827"/>
    <cellStyle name="Style 97 4 2 6 2 2" xfId="55614"/>
    <cellStyle name="Style 97 4 2 6 3" xfId="53410"/>
    <cellStyle name="Style 97 4 2 7" xfId="50502"/>
    <cellStyle name="Style 97 4 2 8" xfId="9277"/>
    <cellStyle name="Style 97 4 3" xfId="4574"/>
    <cellStyle name="Style 97 4 3 2" xfId="4575"/>
    <cellStyle name="Style 97 4 3 2 2" xfId="4576"/>
    <cellStyle name="Style 97 4 3 2 2 2" xfId="54839"/>
    <cellStyle name="Style 97 4 3 2 2 2 2" xfId="55626"/>
    <cellStyle name="Style 97 4 3 2 2 3" xfId="53420"/>
    <cellStyle name="Style 97 4 3 2 2 4" xfId="18258"/>
    <cellStyle name="Style 97 4 3 2 3" xfId="54838"/>
    <cellStyle name="Style 97 4 3 2 3 2" xfId="55625"/>
    <cellStyle name="Style 97 4 3 2 4" xfId="50512"/>
    <cellStyle name="Style 97 4 3 2 5" xfId="9287"/>
    <cellStyle name="Style 97 4 3 3" xfId="4577"/>
    <cellStyle name="Style 97 4 3 3 2" xfId="54840"/>
    <cellStyle name="Style 97 4 3 3 2 2" xfId="55627"/>
    <cellStyle name="Style 97 4 3 3 3" xfId="53419"/>
    <cellStyle name="Style 97 4 3 3 4" xfId="19042"/>
    <cellStyle name="Style 97 4 3 4" xfId="54837"/>
    <cellStyle name="Style 97 4 3 4 2" xfId="55624"/>
    <cellStyle name="Style 97 4 3 5" xfId="50511"/>
    <cellStyle name="Style 97 4 3 6" xfId="9286"/>
    <cellStyle name="Style 97 4 4" xfId="4578"/>
    <cellStyle name="Style 97 4 4 2" xfId="4579"/>
    <cellStyle name="Style 97 4 4 2 2" xfId="54842"/>
    <cellStyle name="Style 97 4 4 2 2 2" xfId="55629"/>
    <cellStyle name="Style 97 4 4 2 3" xfId="53421"/>
    <cellStyle name="Style 97 4 4 2 4" xfId="19465"/>
    <cellStyle name="Style 97 4 4 3" xfId="4580"/>
    <cellStyle name="Style 97 4 4 3 2" xfId="55630"/>
    <cellStyle name="Style 97 4 4 3 3" xfId="54843"/>
    <cellStyle name="Style 97 4 4 3 4" xfId="18257"/>
    <cellStyle name="Style 97 4 4 4" xfId="54841"/>
    <cellStyle name="Style 97 4 4 4 2" xfId="55628"/>
    <cellStyle name="Style 97 4 4 5" xfId="50513"/>
    <cellStyle name="Style 97 4 4 6" xfId="9288"/>
    <cellStyle name="Style 97 4 5" xfId="4581"/>
    <cellStyle name="Style 97 4 5 2" xfId="19201"/>
    <cellStyle name="Style 97 4 5 2 2" xfId="53422"/>
    <cellStyle name="Style 97 4 5 3" xfId="54844"/>
    <cellStyle name="Style 97 4 5 3 2" xfId="55631"/>
    <cellStyle name="Style 97 4 5 4" xfId="50514"/>
    <cellStyle name="Style 97 4 5 5" xfId="9289"/>
    <cellStyle name="Style 97 4 6" xfId="19025"/>
    <cellStyle name="Style 97 4 6 2" xfId="54826"/>
    <cellStyle name="Style 97 4 6 2 2" xfId="55613"/>
    <cellStyle name="Style 97 4 6 3" xfId="53409"/>
    <cellStyle name="Style 97 4 7" xfId="54992"/>
    <cellStyle name="Style 97 4 7 2" xfId="55776"/>
    <cellStyle name="Style 97 4 8" xfId="50501"/>
    <cellStyle name="Style 97 4 9" xfId="9276"/>
    <cellStyle name="Style 97 5" xfId="4582"/>
    <cellStyle name="Style 97 5 2" xfId="4583"/>
    <cellStyle name="Style 97 5 2 2" xfId="4584"/>
    <cellStyle name="Style 97 5 2 2 2" xfId="4585"/>
    <cellStyle name="Style 97 5 2 2 2 2" xfId="19196"/>
    <cellStyle name="Style 97 5 2 2 2 2 2" xfId="53426"/>
    <cellStyle name="Style 97 5 2 2 2 3" xfId="54848"/>
    <cellStyle name="Style 97 5 2 2 2 3 2" xfId="55635"/>
    <cellStyle name="Style 97 5 2 2 2 4" xfId="50518"/>
    <cellStyle name="Style 97 5 2 2 2 5" xfId="9293"/>
    <cellStyle name="Style 97 5 2 2 3" xfId="4586"/>
    <cellStyle name="Style 97 5 2 2 3 2" xfId="54849"/>
    <cellStyle name="Style 97 5 2 2 3 2 2" xfId="55636"/>
    <cellStyle name="Style 97 5 2 2 3 3" xfId="53425"/>
    <cellStyle name="Style 97 5 2 2 3 4" xfId="19641"/>
    <cellStyle name="Style 97 5 2 2 4" xfId="54847"/>
    <cellStyle name="Style 97 5 2 2 4 2" xfId="55634"/>
    <cellStyle name="Style 97 5 2 2 5" xfId="50517"/>
    <cellStyle name="Style 97 5 2 2 6" xfId="9292"/>
    <cellStyle name="Style 97 5 2 3" xfId="4587"/>
    <cellStyle name="Style 97 5 2 3 2" xfId="4588"/>
    <cellStyle name="Style 97 5 2 3 2 2" xfId="19410"/>
    <cellStyle name="Style 97 5 2 3 2 2 2" xfId="53428"/>
    <cellStyle name="Style 97 5 2 3 2 3" xfId="54851"/>
    <cellStyle name="Style 97 5 2 3 2 3 2" xfId="55638"/>
    <cellStyle name="Style 97 5 2 3 2 4" xfId="50520"/>
    <cellStyle name="Style 97 5 2 3 2 5" xfId="9295"/>
    <cellStyle name="Style 97 5 2 3 3" xfId="4589"/>
    <cellStyle name="Style 97 5 2 3 3 2" xfId="19218"/>
    <cellStyle name="Style 97 5 2 3 3 2 2" xfId="53429"/>
    <cellStyle name="Style 97 5 2 3 3 3" xfId="54465"/>
    <cellStyle name="Style 97 5 2 3 3 3 2" xfId="55256"/>
    <cellStyle name="Style 97 5 2 3 3 4" xfId="50521"/>
    <cellStyle name="Style 97 5 2 3 3 5" xfId="9296"/>
    <cellStyle name="Style 97 5 2 3 4" xfId="19585"/>
    <cellStyle name="Style 97 5 2 3 4 2" xfId="53427"/>
    <cellStyle name="Style 97 5 2 3 5" xfId="54850"/>
    <cellStyle name="Style 97 5 2 3 5 2" xfId="55637"/>
    <cellStyle name="Style 97 5 2 3 6" xfId="50519"/>
    <cellStyle name="Style 97 5 2 3 7" xfId="9294"/>
    <cellStyle name="Style 97 5 2 4" xfId="4590"/>
    <cellStyle name="Style 97 5 2 4 2" xfId="4591"/>
    <cellStyle name="Style 97 5 2 4 2 2" xfId="54853"/>
    <cellStyle name="Style 97 5 2 4 2 2 2" xfId="55640"/>
    <cellStyle name="Style 97 5 2 4 2 3" xfId="53430"/>
    <cellStyle name="Style 97 5 2 4 2 4" xfId="19369"/>
    <cellStyle name="Style 97 5 2 4 3" xfId="19402"/>
    <cellStyle name="Style 97 5 2 4 3 2" xfId="55639"/>
    <cellStyle name="Style 97 5 2 4 3 3" xfId="54852"/>
    <cellStyle name="Style 97 5 2 4 4" xfId="50522"/>
    <cellStyle name="Style 97 5 2 4 5" xfId="9297"/>
    <cellStyle name="Style 97 5 2 5" xfId="4592"/>
    <cellStyle name="Style 97 5 2 5 2" xfId="19477"/>
    <cellStyle name="Style 97 5 2 5 2 2" xfId="53431"/>
    <cellStyle name="Style 97 5 2 5 3" xfId="54854"/>
    <cellStyle name="Style 97 5 2 5 3 2" xfId="55641"/>
    <cellStyle name="Style 97 5 2 5 4" xfId="50523"/>
    <cellStyle name="Style 97 5 2 5 5" xfId="9298"/>
    <cellStyle name="Style 97 5 2 6" xfId="53424"/>
    <cellStyle name="Style 97 5 2 7" xfId="54846"/>
    <cellStyle name="Style 97 5 2 7 2" xfId="55633"/>
    <cellStyle name="Style 97 5 2 8" xfId="50516"/>
    <cellStyle name="Style 97 5 2 9" xfId="9291"/>
    <cellStyle name="Style 97 5 3" xfId="4593"/>
    <cellStyle name="Style 97 5 3 2" xfId="4594"/>
    <cellStyle name="Style 97 5 3 2 2" xfId="18670"/>
    <cellStyle name="Style 97 5 3 2 2 2" xfId="53433"/>
    <cellStyle name="Style 97 5 3 2 3" xfId="54856"/>
    <cellStyle name="Style 97 5 3 2 3 2" xfId="55643"/>
    <cellStyle name="Style 97 5 3 2 4" xfId="50525"/>
    <cellStyle name="Style 97 5 3 2 5" xfId="9300"/>
    <cellStyle name="Style 97 5 3 3" xfId="4595"/>
    <cellStyle name="Style 97 5 3 3 2" xfId="54857"/>
    <cellStyle name="Style 97 5 3 3 2 2" xfId="55644"/>
    <cellStyle name="Style 97 5 3 3 3" xfId="53432"/>
    <cellStyle name="Style 97 5 3 3 4" xfId="18754"/>
    <cellStyle name="Style 97 5 3 4" xfId="54855"/>
    <cellStyle name="Style 97 5 3 4 2" xfId="55642"/>
    <cellStyle name="Style 97 5 3 5" xfId="50524"/>
    <cellStyle name="Style 97 5 3 6" xfId="9299"/>
    <cellStyle name="Style 97 5 4" xfId="4596"/>
    <cellStyle name="Style 97 5 4 2" xfId="17985"/>
    <cellStyle name="Style 97 5 4 2 2" xfId="53434"/>
    <cellStyle name="Style 97 5 4 3" xfId="54858"/>
    <cellStyle name="Style 97 5 4 3 2" xfId="55645"/>
    <cellStyle name="Style 97 5 4 4" xfId="50526"/>
    <cellStyle name="Style 97 5 4 5" xfId="9301"/>
    <cellStyle name="Style 97 5 5" xfId="4597"/>
    <cellStyle name="Style 97 5 5 2" xfId="18022"/>
    <cellStyle name="Style 97 5 5 2 2" xfId="53435"/>
    <cellStyle name="Style 97 5 5 3" xfId="54859"/>
    <cellStyle name="Style 97 5 5 3 2" xfId="55646"/>
    <cellStyle name="Style 97 5 5 4" xfId="50527"/>
    <cellStyle name="Style 97 5 5 5" xfId="9302"/>
    <cellStyle name="Style 97 5 6" xfId="19501"/>
    <cellStyle name="Style 97 5 6 2" xfId="53423"/>
    <cellStyle name="Style 97 5 7" xfId="54845"/>
    <cellStyle name="Style 97 5 7 2" xfId="55632"/>
    <cellStyle name="Style 97 5 8" xfId="50515"/>
    <cellStyle name="Style 97 5 9" xfId="9290"/>
    <cellStyle name="Style 97 6" xfId="4598"/>
    <cellStyle name="Style 97 6 2" xfId="4599"/>
    <cellStyle name="Style 97 6 2 2" xfId="9305"/>
    <cellStyle name="Style 97 6 2 2 2" xfId="19180"/>
    <cellStyle name="Style 97 6 2 2 2 2" xfId="53438"/>
    <cellStyle name="Style 97 6 2 2 3" xfId="50530"/>
    <cellStyle name="Style 97 6 2 3" xfId="19686"/>
    <cellStyle name="Style 97 6 2 3 2" xfId="53437"/>
    <cellStyle name="Style 97 6 2 4" xfId="54861"/>
    <cellStyle name="Style 97 6 2 4 2" xfId="55648"/>
    <cellStyle name="Style 97 6 2 5" xfId="50529"/>
    <cellStyle name="Style 97 6 2 6" xfId="9304"/>
    <cellStyle name="Style 97 6 3" xfId="4600"/>
    <cellStyle name="Style 97 6 3 2" xfId="4601"/>
    <cellStyle name="Style 97 6 3 2 2" xfId="19670"/>
    <cellStyle name="Style 97 6 3 2 2 2" xfId="53440"/>
    <cellStyle name="Style 97 6 3 2 3" xfId="54863"/>
    <cellStyle name="Style 97 6 3 2 3 2" xfId="55650"/>
    <cellStyle name="Style 97 6 3 2 4" xfId="50532"/>
    <cellStyle name="Style 97 6 3 2 5" xfId="9307"/>
    <cellStyle name="Style 97 6 3 3" xfId="4602"/>
    <cellStyle name="Style 97 6 3 3 2" xfId="19394"/>
    <cellStyle name="Style 97 6 3 3 2 2" xfId="53441"/>
    <cellStyle name="Style 97 6 3 3 3" xfId="54864"/>
    <cellStyle name="Style 97 6 3 3 3 2" xfId="55651"/>
    <cellStyle name="Style 97 6 3 3 4" xfId="50533"/>
    <cellStyle name="Style 97 6 3 3 5" xfId="9308"/>
    <cellStyle name="Style 97 6 3 4" xfId="19386"/>
    <cellStyle name="Style 97 6 3 4 2" xfId="53439"/>
    <cellStyle name="Style 97 6 3 5" xfId="54862"/>
    <cellStyle name="Style 97 6 3 5 2" xfId="55649"/>
    <cellStyle name="Style 97 6 3 6" xfId="50531"/>
    <cellStyle name="Style 97 6 3 7" xfId="9306"/>
    <cellStyle name="Style 97 6 4" xfId="4603"/>
    <cellStyle name="Style 97 6 4 2" xfId="4604"/>
    <cellStyle name="Style 97 6 4 2 2" xfId="19014"/>
    <cellStyle name="Style 97 6 4 2 2 2" xfId="53443"/>
    <cellStyle name="Style 97 6 4 2 3" xfId="54866"/>
    <cellStyle name="Style 97 6 4 2 3 2" xfId="55653"/>
    <cellStyle name="Style 97 6 4 2 4" xfId="50535"/>
    <cellStyle name="Style 97 6 4 2 5" xfId="9310"/>
    <cellStyle name="Style 97 6 4 3" xfId="19001"/>
    <cellStyle name="Style 97 6 4 3 2" xfId="53442"/>
    <cellStyle name="Style 97 6 4 4" xfId="54865"/>
    <cellStyle name="Style 97 6 4 4 2" xfId="55652"/>
    <cellStyle name="Style 97 6 4 5" xfId="50534"/>
    <cellStyle name="Style 97 6 4 6" xfId="9309"/>
    <cellStyle name="Style 97 6 5" xfId="4605"/>
    <cellStyle name="Style 97 6 5 2" xfId="19693"/>
    <cellStyle name="Style 97 6 5 2 2" xfId="53444"/>
    <cellStyle name="Style 97 6 5 3" xfId="54867"/>
    <cellStyle name="Style 97 6 5 3 2" xfId="55654"/>
    <cellStyle name="Style 97 6 5 4" xfId="50536"/>
    <cellStyle name="Style 97 6 5 5" xfId="9311"/>
    <cellStyle name="Style 97 6 6" xfId="4606"/>
    <cellStyle name="Style 97 6 6 2" xfId="54868"/>
    <cellStyle name="Style 97 6 6 2 2" xfId="55655"/>
    <cellStyle name="Style 97 6 6 3" xfId="53436"/>
    <cellStyle name="Style 97 6 6 4" xfId="18798"/>
    <cellStyle name="Style 97 6 7" xfId="54860"/>
    <cellStyle name="Style 97 6 7 2" xfId="55647"/>
    <cellStyle name="Style 97 6 8" xfId="50528"/>
    <cellStyle name="Style 97 6 9" xfId="9303"/>
    <cellStyle name="Style 97 7" xfId="4607"/>
    <cellStyle name="Style 97 7 2" xfId="4608"/>
    <cellStyle name="Style 97 7 2 2" xfId="19270"/>
    <cellStyle name="Style 97 7 2 2 2" xfId="53446"/>
    <cellStyle name="Style 97 7 2 3" xfId="54870"/>
    <cellStyle name="Style 97 7 2 3 2" xfId="55657"/>
    <cellStyle name="Style 97 7 2 4" xfId="50538"/>
    <cellStyle name="Style 97 7 2 5" xfId="9313"/>
    <cellStyle name="Style 97 7 3" xfId="4609"/>
    <cellStyle name="Style 97 7 3 2" xfId="19292"/>
    <cellStyle name="Style 97 7 3 2 2" xfId="53447"/>
    <cellStyle name="Style 97 7 3 3" xfId="54871"/>
    <cellStyle name="Style 97 7 3 3 2" xfId="55658"/>
    <cellStyle name="Style 97 7 3 4" xfId="50539"/>
    <cellStyle name="Style 97 7 3 5" xfId="9314"/>
    <cellStyle name="Style 97 7 4" xfId="4610"/>
    <cellStyle name="Style 97 7 4 2" xfId="54872"/>
    <cellStyle name="Style 97 7 4 2 2" xfId="55659"/>
    <cellStyle name="Style 97 7 4 3" xfId="53445"/>
    <cellStyle name="Style 97 7 4 4" xfId="19027"/>
    <cellStyle name="Style 97 7 5" xfId="4611"/>
    <cellStyle name="Style 97 7 5 2" xfId="55660"/>
    <cellStyle name="Style 97 7 6" xfId="54869"/>
    <cellStyle name="Style 97 7 6 2" xfId="55656"/>
    <cellStyle name="Style 97 7 7" xfId="50537"/>
    <cellStyle name="Style 97 7 8" xfId="9312"/>
    <cellStyle name="Style 97 8" xfId="4612"/>
    <cellStyle name="Style 97 8 2" xfId="4613"/>
    <cellStyle name="Style 97 8 2 2" xfId="54466"/>
    <cellStyle name="Style 97 8 2 2 2" xfId="55257"/>
    <cellStyle name="Style 97 8 2 3" xfId="53448"/>
    <cellStyle name="Style 97 8 2 4" xfId="19583"/>
    <cellStyle name="Style 97 8 3" xfId="4614"/>
    <cellStyle name="Style 97 8 3 2" xfId="55662"/>
    <cellStyle name="Style 97 8 3 3" xfId="54874"/>
    <cellStyle name="Style 97 8 3 4" xfId="18644"/>
    <cellStyle name="Style 97 8 4" xfId="18679"/>
    <cellStyle name="Style 97 8 4 2" xfId="55661"/>
    <cellStyle name="Style 97 8 4 3" xfId="54873"/>
    <cellStyle name="Style 97 8 5" xfId="50540"/>
    <cellStyle name="Style 97 8 6" xfId="9315"/>
    <cellStyle name="Style 97 9" xfId="4615"/>
    <cellStyle name="Style 97 9 2" xfId="19648"/>
    <cellStyle name="Style 97 9 2 2" xfId="53449"/>
    <cellStyle name="Style 97 9 3" xfId="54875"/>
    <cellStyle name="Style 97 9 3 2" xfId="55663"/>
    <cellStyle name="Style 97 9 4" xfId="50541"/>
    <cellStyle name="Style 97 9 5" xfId="9316"/>
    <cellStyle name="Style 97_ADDON" xfId="4616"/>
    <cellStyle name="Style 98" xfId="245"/>
    <cellStyle name="Style 98 2" xfId="4618"/>
    <cellStyle name="Style 98 2 2" xfId="4619"/>
    <cellStyle name="Style 98 2 2 2" xfId="4620"/>
    <cellStyle name="Style 98 2 2 2 2" xfId="4621"/>
    <cellStyle name="Style 98 2 2 2 2 2" xfId="55668"/>
    <cellStyle name="Style 98 2 2 2 2 3" xfId="54879"/>
    <cellStyle name="Style 98 2 2 2 2 4" xfId="19419"/>
    <cellStyle name="Style 98 2 2 2 3" xfId="4622"/>
    <cellStyle name="Style 98 2 2 2 3 2" xfId="55669"/>
    <cellStyle name="Style 98 2 2 2 3 3" xfId="54880"/>
    <cellStyle name="Style 98 2 2 2 3 4" xfId="19474"/>
    <cellStyle name="Style 98 2 2 2 4" xfId="54878"/>
    <cellStyle name="Style 98 2 2 2 4 2" xfId="55667"/>
    <cellStyle name="Style 98 2 2 2 5" xfId="9319"/>
    <cellStyle name="Style 98 2 2 3" xfId="4623"/>
    <cellStyle name="Style 98 2 2 3 2" xfId="19307"/>
    <cellStyle name="Style 98 2 2 3 2 2" xfId="55670"/>
    <cellStyle name="Style 98 2 2 3 2 3" xfId="54881"/>
    <cellStyle name="Style 98 2 2 3 3" xfId="9320"/>
    <cellStyle name="Style 98 2 2 4" xfId="4624"/>
    <cellStyle name="Style 98 2 2 4 2" xfId="55671"/>
    <cellStyle name="Style 98 2 2 4 3" xfId="54882"/>
    <cellStyle name="Style 98 2 2 4 4" xfId="19181"/>
    <cellStyle name="Style 98 2 2 5" xfId="54877"/>
    <cellStyle name="Style 98 2 2 5 2" xfId="55666"/>
    <cellStyle name="Style 98 2 2 6" xfId="9318"/>
    <cellStyle name="Style 98 2 3" xfId="4625"/>
    <cellStyle name="Style 98 2 3 2" xfId="4626"/>
    <cellStyle name="Style 98 2 3 2 2" xfId="55673"/>
    <cellStyle name="Style 98 2 3 2 3" xfId="54884"/>
    <cellStyle name="Style 98 2 3 2 4" xfId="19173"/>
    <cellStyle name="Style 98 2 3 3" xfId="4627"/>
    <cellStyle name="Style 98 2 3 3 2" xfId="55674"/>
    <cellStyle name="Style 98 2 3 3 3" xfId="54885"/>
    <cellStyle name="Style 98 2 3 3 4" xfId="19326"/>
    <cellStyle name="Style 98 2 3 4" xfId="54883"/>
    <cellStyle name="Style 98 2 3 4 2" xfId="55672"/>
    <cellStyle name="Style 98 2 3 5" xfId="9321"/>
    <cellStyle name="Style 98 2 4" xfId="4628"/>
    <cellStyle name="Style 98 2 4 2" xfId="4629"/>
    <cellStyle name="Style 98 2 4 2 2" xfId="55676"/>
    <cellStyle name="Style 98 2 4 2 3" xfId="54887"/>
    <cellStyle name="Style 98 2 4 2 4" xfId="18678"/>
    <cellStyle name="Style 98 2 4 3" xfId="54886"/>
    <cellStyle name="Style 98 2 4 3 2" xfId="55675"/>
    <cellStyle name="Style 98 2 4 4" xfId="9322"/>
    <cellStyle name="Style 98 2 5" xfId="4630"/>
    <cellStyle name="Style 98 2 5 2" xfId="17994"/>
    <cellStyle name="Style 98 2 5 2 2" xfId="55677"/>
    <cellStyle name="Style 98 2 5 2 3" xfId="54888"/>
    <cellStyle name="Style 98 2 5 3" xfId="9323"/>
    <cellStyle name="Style 98 2 6" xfId="4631"/>
    <cellStyle name="Style 98 2 6 2" xfId="55678"/>
    <cellStyle name="Style 98 2 6 3" xfId="54889"/>
    <cellStyle name="Style 98 2 6 4" xfId="18991"/>
    <cellStyle name="Style 98 2 7" xfId="54876"/>
    <cellStyle name="Style 98 2 7 2" xfId="55665"/>
    <cellStyle name="Style 98 2 8" xfId="9317"/>
    <cellStyle name="Style 98 3" xfId="4632"/>
    <cellStyle name="Style 98 3 2" xfId="4633"/>
    <cellStyle name="Style 98 3 2 2" xfId="4634"/>
    <cellStyle name="Style 98 3 2 2 2" xfId="4635"/>
    <cellStyle name="Style 98 3 2 2 2 2" xfId="55682"/>
    <cellStyle name="Style 98 3 2 2 2 3" xfId="54893"/>
    <cellStyle name="Style 98 3 2 2 2 4" xfId="19455"/>
    <cellStyle name="Style 98 3 2 2 3" xfId="18692"/>
    <cellStyle name="Style 98 3 2 2 3 2" xfId="55681"/>
    <cellStyle name="Style 98 3 2 2 3 3" xfId="54892"/>
    <cellStyle name="Style 98 3 2 2 4" xfId="9326"/>
    <cellStyle name="Style 98 3 2 3" xfId="4636"/>
    <cellStyle name="Style 98 3 2 3 2" xfId="18649"/>
    <cellStyle name="Style 98 3 2 3 2 2" xfId="55683"/>
    <cellStyle name="Style 98 3 2 3 2 3" xfId="54894"/>
    <cellStyle name="Style 98 3 2 3 3" xfId="9327"/>
    <cellStyle name="Style 98 3 2 4" xfId="18630"/>
    <cellStyle name="Style 98 3 2 4 2" xfId="55680"/>
    <cellStyle name="Style 98 3 2 4 3" xfId="54891"/>
    <cellStyle name="Style 98 3 2 5" xfId="9325"/>
    <cellStyle name="Style 98 3 3" xfId="4637"/>
    <cellStyle name="Style 98 3 3 2" xfId="4638"/>
    <cellStyle name="Style 98 3 3 2 2" xfId="4639"/>
    <cellStyle name="Style 98 3 3 2 2 2" xfId="55685"/>
    <cellStyle name="Style 98 3 3 2 2 3" xfId="54896"/>
    <cellStyle name="Style 98 3 3 2 2 4" xfId="18802"/>
    <cellStyle name="Style 98 3 3 2 3" xfId="19130"/>
    <cellStyle name="Style 98 3 3 2 3 2" xfId="55258"/>
    <cellStyle name="Style 98 3 3 2 3 3" xfId="54467"/>
    <cellStyle name="Style 98 3 3 2 4" xfId="9329"/>
    <cellStyle name="Style 98 3 3 3" xfId="4640"/>
    <cellStyle name="Style 98 3 3 3 2" xfId="18025"/>
    <cellStyle name="Style 98 3 3 3 2 2" xfId="55686"/>
    <cellStyle name="Style 98 3 3 3 2 3" xfId="54897"/>
    <cellStyle name="Style 98 3 3 3 3" xfId="9330"/>
    <cellStyle name="Style 98 3 3 4" xfId="17973"/>
    <cellStyle name="Style 98 3 3 4 2" xfId="55684"/>
    <cellStyle name="Style 98 3 3 4 3" xfId="54895"/>
    <cellStyle name="Style 98 3 3 5" xfId="9328"/>
    <cellStyle name="Style 98 3 4" xfId="4641"/>
    <cellStyle name="Style 98 3 4 2" xfId="9332"/>
    <cellStyle name="Style 98 3 4 2 2" xfId="19312"/>
    <cellStyle name="Style 98 3 4 3" xfId="54898"/>
    <cellStyle name="Style 98 3 4 3 2" xfId="55687"/>
    <cellStyle name="Style 98 3 4 4" xfId="9331"/>
    <cellStyle name="Style 98 3 5" xfId="9333"/>
    <cellStyle name="Style 98 3 5 2" xfId="18038"/>
    <cellStyle name="Style 98 3 5 2 2" xfId="55679"/>
    <cellStyle name="Style 98 3 5 2 3" xfId="54890"/>
    <cellStyle name="Style 98 3 6" xfId="54991"/>
    <cellStyle name="Style 98 3 6 2" xfId="55775"/>
    <cellStyle name="Style 98 3 7" xfId="9324"/>
    <cellStyle name="Style 98 4" xfId="4642"/>
    <cellStyle name="Style 98 4 2" xfId="4643"/>
    <cellStyle name="Style 98 4 2 2" xfId="4644"/>
    <cellStyle name="Style 98 4 2 2 2" xfId="55690"/>
    <cellStyle name="Style 98 4 2 2 3" xfId="54901"/>
    <cellStyle name="Style 98 4 2 2 4" xfId="19101"/>
    <cellStyle name="Style 98 4 2 3" xfId="18791"/>
    <cellStyle name="Style 98 4 2 3 2" xfId="55689"/>
    <cellStyle name="Style 98 4 2 3 3" xfId="54900"/>
    <cellStyle name="Style 98 4 2 4" xfId="9335"/>
    <cellStyle name="Style 98 4 3" xfId="4645"/>
    <cellStyle name="Style 98 4 3 2" xfId="19021"/>
    <cellStyle name="Style 98 4 3 2 2" xfId="55691"/>
    <cellStyle name="Style 98 4 3 2 3" xfId="54902"/>
    <cellStyle name="Style 98 4 3 3" xfId="9336"/>
    <cellStyle name="Style 98 4 4" xfId="18677"/>
    <cellStyle name="Style 98 4 4 2" xfId="55688"/>
    <cellStyle name="Style 98 4 4 3" xfId="54899"/>
    <cellStyle name="Style 98 4 5" xfId="9334"/>
    <cellStyle name="Style 98 5" xfId="4646"/>
    <cellStyle name="Style 98 5 2" xfId="19687"/>
    <cellStyle name="Style 98 5 2 2" xfId="55692"/>
    <cellStyle name="Style 98 5 2 3" xfId="54903"/>
    <cellStyle name="Style 98 5 3" xfId="9337"/>
    <cellStyle name="Style 98 6" xfId="4647"/>
    <cellStyle name="Style 98 6 2" xfId="19503"/>
    <cellStyle name="Style 98 6 2 2" xfId="55693"/>
    <cellStyle name="Style 98 6 2 3" xfId="54904"/>
    <cellStyle name="Style 98 6 3" xfId="9338"/>
    <cellStyle name="Style 98 7" xfId="4648"/>
    <cellStyle name="Style 98 7 2" xfId="55694"/>
    <cellStyle name="Style 98 7 3" xfId="54905"/>
    <cellStyle name="Style 98 7 4" xfId="19407"/>
    <cellStyle name="Style 98 8" xfId="4649"/>
    <cellStyle name="Style 98 8 2" xfId="55695"/>
    <cellStyle name="Style 98 8 3" xfId="54906"/>
    <cellStyle name="Style 98 8 4" xfId="19188"/>
    <cellStyle name="Style 98 9" xfId="4617"/>
    <cellStyle name="Style 98 9 2" xfId="55664"/>
    <cellStyle name="Style 98_ADDON" xfId="4650"/>
    <cellStyle name="Style 99" xfId="246"/>
    <cellStyle name="Style 99 2" xfId="4652"/>
    <cellStyle name="Style 99 2 2" xfId="4653"/>
    <cellStyle name="Style 99 2 2 2" xfId="4654"/>
    <cellStyle name="Style 99 2 2 2 2" xfId="4655"/>
    <cellStyle name="Style 99 2 2 2 2 2" xfId="55700"/>
    <cellStyle name="Style 99 2 2 2 2 3" xfId="54910"/>
    <cellStyle name="Style 99 2 2 2 2 4" xfId="18254"/>
    <cellStyle name="Style 99 2 2 2 3" xfId="18255"/>
    <cellStyle name="Style 99 2 2 2 3 2" xfId="55699"/>
    <cellStyle name="Style 99 2 2 2 3 3" xfId="54909"/>
    <cellStyle name="Style 99 2 2 2 4" xfId="9341"/>
    <cellStyle name="Style 99 2 2 3" xfId="4656"/>
    <cellStyle name="Style 99 2 2 3 2" xfId="18880"/>
    <cellStyle name="Style 99 2 2 3 2 2" xfId="55701"/>
    <cellStyle name="Style 99 2 2 3 2 3" xfId="54911"/>
    <cellStyle name="Style 99 2 2 3 3" xfId="9342"/>
    <cellStyle name="Style 99 2 2 4" xfId="18256"/>
    <cellStyle name="Style 99 2 2 4 2" xfId="55698"/>
    <cellStyle name="Style 99 2 2 4 3" xfId="54908"/>
    <cellStyle name="Style 99 2 2 5" xfId="9340"/>
    <cellStyle name="Style 99 2 3" xfId="4657"/>
    <cellStyle name="Style 99 2 3 2" xfId="4658"/>
    <cellStyle name="Style 99 2 3 2 2" xfId="55703"/>
    <cellStyle name="Style 99 2 3 2 3" xfId="54913"/>
    <cellStyle name="Style 99 2 3 2 4" xfId="19000"/>
    <cellStyle name="Style 99 2 3 3" xfId="19384"/>
    <cellStyle name="Style 99 2 3 3 2" xfId="55702"/>
    <cellStyle name="Style 99 2 3 3 3" xfId="54912"/>
    <cellStyle name="Style 99 2 3 4" xfId="9343"/>
    <cellStyle name="Style 99 2 4" xfId="4659"/>
    <cellStyle name="Style 99 2 4 2" xfId="18676"/>
    <cellStyle name="Style 99 2 4 2 2" xfId="55704"/>
    <cellStyle name="Style 99 2 4 2 3" xfId="54914"/>
    <cellStyle name="Style 99 2 4 3" xfId="9344"/>
    <cellStyle name="Style 99 2 5" xfId="4660"/>
    <cellStyle name="Style 99 2 5 2" xfId="19113"/>
    <cellStyle name="Style 99 2 5 2 2" xfId="55705"/>
    <cellStyle name="Style 99 2 5 2 3" xfId="54915"/>
    <cellStyle name="Style 99 2 5 3" xfId="9345"/>
    <cellStyle name="Style 99 2 6" xfId="4661"/>
    <cellStyle name="Style 99 2 6 2" xfId="55706"/>
    <cellStyle name="Style 99 2 6 3" xfId="54916"/>
    <cellStyle name="Style 99 2 6 4" xfId="18841"/>
    <cellStyle name="Style 99 2 7" xfId="4662"/>
    <cellStyle name="Style 99 2 7 2" xfId="55707"/>
    <cellStyle name="Style 99 2 8" xfId="54907"/>
    <cellStyle name="Style 99 2 8 2" xfId="55697"/>
    <cellStyle name="Style 99 2 9" xfId="9339"/>
    <cellStyle name="Style 99 3" xfId="4663"/>
    <cellStyle name="Style 99 3 2" xfId="4664"/>
    <cellStyle name="Style 99 3 2 2" xfId="4665"/>
    <cellStyle name="Style 99 3 2 2 2" xfId="4666"/>
    <cellStyle name="Style 99 3 2 2 2 2" xfId="55711"/>
    <cellStyle name="Style 99 3 2 2 2 3" xfId="54920"/>
    <cellStyle name="Style 99 3 2 2 2 4" xfId="18028"/>
    <cellStyle name="Style 99 3 2 2 3" xfId="19672"/>
    <cellStyle name="Style 99 3 2 2 3 2" xfId="55710"/>
    <cellStyle name="Style 99 3 2 2 3 3" xfId="54919"/>
    <cellStyle name="Style 99 3 2 2 4" xfId="9348"/>
    <cellStyle name="Style 99 3 2 3" xfId="4667"/>
    <cellStyle name="Style 99 3 2 3 2" xfId="18012"/>
    <cellStyle name="Style 99 3 2 3 2 2" xfId="55712"/>
    <cellStyle name="Style 99 3 2 3 2 3" xfId="54921"/>
    <cellStyle name="Style 99 3 2 3 3" xfId="9349"/>
    <cellStyle name="Style 99 3 2 4" xfId="18909"/>
    <cellStyle name="Style 99 3 2 4 2" xfId="55709"/>
    <cellStyle name="Style 99 3 2 4 3" xfId="54918"/>
    <cellStyle name="Style 99 3 2 5" xfId="9347"/>
    <cellStyle name="Style 99 3 3" xfId="4668"/>
    <cellStyle name="Style 99 3 3 2" xfId="4669"/>
    <cellStyle name="Style 99 3 3 2 2" xfId="4670"/>
    <cellStyle name="Style 99 3 3 2 2 2" xfId="55715"/>
    <cellStyle name="Style 99 3 3 2 2 3" xfId="54924"/>
    <cellStyle name="Style 99 3 3 2 2 4" xfId="18253"/>
    <cellStyle name="Style 99 3 3 2 3" xfId="18195"/>
    <cellStyle name="Style 99 3 3 2 3 2" xfId="55714"/>
    <cellStyle name="Style 99 3 3 2 3 3" xfId="54923"/>
    <cellStyle name="Style 99 3 3 2 4" xfId="9351"/>
    <cellStyle name="Style 99 3 3 3" xfId="4671"/>
    <cellStyle name="Style 99 3 3 3 2" xfId="19511"/>
    <cellStyle name="Style 99 3 3 3 2 2" xfId="55716"/>
    <cellStyle name="Style 99 3 3 3 2 3" xfId="54925"/>
    <cellStyle name="Style 99 3 3 3 3" xfId="9352"/>
    <cellStyle name="Style 99 3 3 4" xfId="19680"/>
    <cellStyle name="Style 99 3 3 4 2" xfId="55713"/>
    <cellStyle name="Style 99 3 3 4 3" xfId="54922"/>
    <cellStyle name="Style 99 3 3 5" xfId="9350"/>
    <cellStyle name="Style 99 3 4" xfId="4672"/>
    <cellStyle name="Style 99 3 4 2" xfId="9354"/>
    <cellStyle name="Style 99 3 4 2 2" xfId="19230"/>
    <cellStyle name="Style 99 3 4 3" xfId="54926"/>
    <cellStyle name="Style 99 3 4 3 2" xfId="55717"/>
    <cellStyle name="Style 99 3 4 4" xfId="9353"/>
    <cellStyle name="Style 99 3 5" xfId="4673"/>
    <cellStyle name="Style 99 3 5 2" xfId="19563"/>
    <cellStyle name="Style 99 3 5 2 2" xfId="55718"/>
    <cellStyle name="Style 99 3 5 2 3" xfId="54927"/>
    <cellStyle name="Style 99 3 5 3" xfId="9355"/>
    <cellStyle name="Style 99 3 6" xfId="4674"/>
    <cellStyle name="Style 99 3 6 2" xfId="55719"/>
    <cellStyle name="Style 99 3 7" xfId="54917"/>
    <cellStyle name="Style 99 3 7 2" xfId="55708"/>
    <cellStyle name="Style 99 3 8" xfId="54990"/>
    <cellStyle name="Style 99 3 8 2" xfId="55774"/>
    <cellStyle name="Style 99 3 9" xfId="9346"/>
    <cellStyle name="Style 99 4" xfId="4675"/>
    <cellStyle name="Style 99 4 2" xfId="4676"/>
    <cellStyle name="Style 99 4 2 2" xfId="4677"/>
    <cellStyle name="Style 99 4 2 2 2" xfId="55722"/>
    <cellStyle name="Style 99 4 2 2 3" xfId="54930"/>
    <cellStyle name="Style 99 4 2 2 4" xfId="19335"/>
    <cellStyle name="Style 99 4 2 3" xfId="19610"/>
    <cellStyle name="Style 99 4 2 3 2" xfId="55721"/>
    <cellStyle name="Style 99 4 2 3 3" xfId="54929"/>
    <cellStyle name="Style 99 4 2 4" xfId="9357"/>
    <cellStyle name="Style 99 4 3" xfId="4678"/>
    <cellStyle name="Style 99 4 3 2" xfId="19041"/>
    <cellStyle name="Style 99 4 3 2 2" xfId="55723"/>
    <cellStyle name="Style 99 4 3 2 3" xfId="54931"/>
    <cellStyle name="Style 99 4 3 3" xfId="9358"/>
    <cellStyle name="Style 99 4 4" xfId="18940"/>
    <cellStyle name="Style 99 4 4 2" xfId="55720"/>
    <cellStyle name="Style 99 4 4 3" xfId="54928"/>
    <cellStyle name="Style 99 4 5" xfId="9356"/>
    <cellStyle name="Style 99 5" xfId="4679"/>
    <cellStyle name="Style 99 5 2" xfId="19328"/>
    <cellStyle name="Style 99 5 2 2" xfId="55724"/>
    <cellStyle name="Style 99 5 2 3" xfId="54932"/>
    <cellStyle name="Style 99 5 3" xfId="9359"/>
    <cellStyle name="Style 99 6" xfId="4680"/>
    <cellStyle name="Style 99 6 2" xfId="19644"/>
    <cellStyle name="Style 99 6 2 2" xfId="55725"/>
    <cellStyle name="Style 99 6 2 3" xfId="54933"/>
    <cellStyle name="Style 99 6 3" xfId="9360"/>
    <cellStyle name="Style 99 7" xfId="4681"/>
    <cellStyle name="Style 99 7 2" xfId="55726"/>
    <cellStyle name="Style 99 7 3" xfId="54934"/>
    <cellStyle name="Style 99 7 4" xfId="19282"/>
    <cellStyle name="Style 99 8" xfId="4682"/>
    <cellStyle name="Style 99 8 2" xfId="55727"/>
    <cellStyle name="Style 99 8 3" xfId="54935"/>
    <cellStyle name="Style 99 8 4" xfId="18635"/>
    <cellStyle name="Style 99 9" xfId="4651"/>
    <cellStyle name="Style 99 9 2" xfId="55696"/>
    <cellStyle name="Style 99_ADDON" xfId="4683"/>
    <cellStyle name="Sub Total" xfId="56816"/>
    <cellStyle name="Table Heading" xfId="56817"/>
    <cellStyle name="Texte explicatif" xfId="4684"/>
    <cellStyle name="Texte explicatif 2" xfId="4685"/>
    <cellStyle name="Texte explicatif 2 2" xfId="55729"/>
    <cellStyle name="Texte explicatif 2 3" xfId="54937"/>
    <cellStyle name="Texte explicatif 2 4" xfId="19597"/>
    <cellStyle name="Texte explicatif 3" xfId="54936"/>
    <cellStyle name="Texte explicatif 3 2" xfId="55728"/>
    <cellStyle name="Texte explicatif 4" xfId="9361"/>
    <cellStyle name="Title" xfId="4750" builtinId="15" customBuiltin="1"/>
    <cellStyle name="Title 10" xfId="8419"/>
    <cellStyle name="Title 11" xfId="8420"/>
    <cellStyle name="Title 12" xfId="8421"/>
    <cellStyle name="Title 13" xfId="8422"/>
    <cellStyle name="Title 14" xfId="8423"/>
    <cellStyle name="Title 15" xfId="8424"/>
    <cellStyle name="Title 16" xfId="8425"/>
    <cellStyle name="Title 17" xfId="8426"/>
    <cellStyle name="Title 18" xfId="8427"/>
    <cellStyle name="Title 19" xfId="8428"/>
    <cellStyle name="Title 2" xfId="247"/>
    <cellStyle name="Title 2 10" xfId="8430"/>
    <cellStyle name="Title 2 11" xfId="8431"/>
    <cellStyle name="Title 2 12" xfId="8432"/>
    <cellStyle name="Title 2 13" xfId="8433"/>
    <cellStyle name="Title 2 14" xfId="8434"/>
    <cellStyle name="Title 2 15" xfId="8435"/>
    <cellStyle name="Title 2 16" xfId="8436"/>
    <cellStyle name="Title 2 17" xfId="8429"/>
    <cellStyle name="Title 2 2" xfId="4687"/>
    <cellStyle name="Title 2 2 2" xfId="4688"/>
    <cellStyle name="Title 2 2 2 2" xfId="54940"/>
    <cellStyle name="Title 2 2 2 2 2" xfId="55732"/>
    <cellStyle name="Title 2 2 2 3" xfId="8438"/>
    <cellStyle name="Title 2 2 3" xfId="8439"/>
    <cellStyle name="Title 2 2 4" xfId="8440"/>
    <cellStyle name="Title 2 2 5" xfId="8441"/>
    <cellStyle name="Title 2 2 6" xfId="18003"/>
    <cellStyle name="Title 2 2 6 2" xfId="55731"/>
    <cellStyle name="Title 2 2 6 3" xfId="54939"/>
    <cellStyle name="Title 2 2 7" xfId="8437"/>
    <cellStyle name="Title 2 3" xfId="4689"/>
    <cellStyle name="Title 2 3 2" xfId="54941"/>
    <cellStyle name="Title 2 3 2 2" xfId="55733"/>
    <cellStyle name="Title 2 3 3" xfId="8442"/>
    <cellStyle name="Title 2 4" xfId="4686"/>
    <cellStyle name="Title 2 4 2" xfId="54938"/>
    <cellStyle name="Title 2 4 2 2" xfId="55730"/>
    <cellStyle name="Title 2 4 3" xfId="8443"/>
    <cellStyle name="Title 2 5" xfId="8444"/>
    <cellStyle name="Title 2 6" xfId="8445"/>
    <cellStyle name="Title 2 7" xfId="8446"/>
    <cellStyle name="Title 2 8" xfId="8447"/>
    <cellStyle name="Title 2 9" xfId="8448"/>
    <cellStyle name="Title 20" xfId="8449"/>
    <cellStyle name="Title 21" xfId="8450"/>
    <cellStyle name="Title 22" xfId="8451"/>
    <cellStyle name="Title 23" xfId="46480"/>
    <cellStyle name="Title 3" xfId="8452"/>
    <cellStyle name="Title 3 2" xfId="8453"/>
    <cellStyle name="Title 3 3" xfId="8454"/>
    <cellStyle name="Title 3 4" xfId="8455"/>
    <cellStyle name="Title 3 5" xfId="8456"/>
    <cellStyle name="Title 3 6" xfId="8457"/>
    <cellStyle name="Title 4" xfId="8458"/>
    <cellStyle name="Title 4 2" xfId="8459"/>
    <cellStyle name="Title 5" xfId="8460"/>
    <cellStyle name="Title 5 2" xfId="8461"/>
    <cellStyle name="Title 6" xfId="8462"/>
    <cellStyle name="Title 7" xfId="8463"/>
    <cellStyle name="Title 8" xfId="8464"/>
    <cellStyle name="Title 9" xfId="8465"/>
    <cellStyle name="Titre" xfId="4690"/>
    <cellStyle name="Titre 2" xfId="4691"/>
    <cellStyle name="Titre 2 2" xfId="55735"/>
    <cellStyle name="Titre 2 3" xfId="54943"/>
    <cellStyle name="Titre 2 4" xfId="19640"/>
    <cellStyle name="Titre 3" xfId="54942"/>
    <cellStyle name="Titre 3 2" xfId="55734"/>
    <cellStyle name="Titre 4" xfId="9362"/>
    <cellStyle name="Titre 1" xfId="4692"/>
    <cellStyle name="Titre 1 2" xfId="4693"/>
    <cellStyle name="Titre 1 2 2" xfId="55737"/>
    <cellStyle name="Titre 1 2 3" xfId="54945"/>
    <cellStyle name="Titre 1 2 4" xfId="18800"/>
    <cellStyle name="Titre 1 3" xfId="54944"/>
    <cellStyle name="Titre 1 3 2" xfId="55736"/>
    <cellStyle name="Titre 1 4" xfId="9363"/>
    <cellStyle name="Titre 2" xfId="4694"/>
    <cellStyle name="Titre 2 2" xfId="4695"/>
    <cellStyle name="Titre 2 2 2" xfId="55739"/>
    <cellStyle name="Titre 2 2 3" xfId="54947"/>
    <cellStyle name="Titre 2 2 4" xfId="19192"/>
    <cellStyle name="Titre 2 3" xfId="54946"/>
    <cellStyle name="Titre 2 3 2" xfId="55738"/>
    <cellStyle name="Titre 2 4" xfId="9364"/>
    <cellStyle name="Titre 3" xfId="4696"/>
    <cellStyle name="Titre 3 2" xfId="4697"/>
    <cellStyle name="Titre 3 2 2" xfId="55741"/>
    <cellStyle name="Titre 3 2 3" xfId="54949"/>
    <cellStyle name="Titre 3 2 4" xfId="17995"/>
    <cellStyle name="Titre 3 3" xfId="54948"/>
    <cellStyle name="Titre 3 3 2" xfId="55740"/>
    <cellStyle name="Titre 3 4" xfId="9365"/>
    <cellStyle name="Titre 4" xfId="4698"/>
    <cellStyle name="Titre 4 2" xfId="4699"/>
    <cellStyle name="Titre 4 2 2" xfId="55743"/>
    <cellStyle name="Titre 4 2 3" xfId="54951"/>
    <cellStyle name="Titre 4 2 4" xfId="19286"/>
    <cellStyle name="Titre 4 3" xfId="54950"/>
    <cellStyle name="Titre 4 3 2" xfId="55742"/>
    <cellStyle name="Titre 4 4" xfId="9366"/>
    <cellStyle name="To_Financials" xfId="8466"/>
    <cellStyle name="Total" xfId="4752" builtinId="25" customBuiltin="1"/>
    <cellStyle name="Total 10" xfId="8467"/>
    <cellStyle name="Total 11" xfId="8468"/>
    <cellStyle name="Total 12" xfId="8469"/>
    <cellStyle name="Total 13" xfId="8470"/>
    <cellStyle name="Total 14" xfId="8471"/>
    <cellStyle name="Total 15" xfId="8472"/>
    <cellStyle name="Total 16" xfId="8473"/>
    <cellStyle name="Total 17" xfId="8474"/>
    <cellStyle name="Total 18" xfId="8475"/>
    <cellStyle name="Total 19" xfId="8476"/>
    <cellStyle name="Total 2" xfId="248"/>
    <cellStyle name="Total 2 10" xfId="8478"/>
    <cellStyle name="Total 2 11" xfId="8479"/>
    <cellStyle name="Total 2 12" xfId="8480"/>
    <cellStyle name="Total 2 13" xfId="8481"/>
    <cellStyle name="Total 2 14" xfId="8482"/>
    <cellStyle name="Total 2 15" xfId="8483"/>
    <cellStyle name="Total 2 16" xfId="8484"/>
    <cellStyle name="Total 2 17" xfId="8485"/>
    <cellStyle name="Total 2 18" xfId="8486"/>
    <cellStyle name="Total 2 19" xfId="8477"/>
    <cellStyle name="Total 2 2" xfId="4702"/>
    <cellStyle name="Total 2 2 2" xfId="8488"/>
    <cellStyle name="Total 2 2 3" xfId="8489"/>
    <cellStyle name="Total 2 2 4" xfId="8490"/>
    <cellStyle name="Total 2 2 5" xfId="8491"/>
    <cellStyle name="Total 2 2 6" xfId="18718"/>
    <cellStyle name="Total 2 2 6 2" xfId="55259"/>
    <cellStyle name="Total 2 2 6 3" xfId="54468"/>
    <cellStyle name="Total 2 2 7" xfId="8487"/>
    <cellStyle name="Total 2 20" xfId="56768"/>
    <cellStyle name="Total 2 3" xfId="4701"/>
    <cellStyle name="Total 2 3 2" xfId="54953"/>
    <cellStyle name="Total 2 3 2 2" xfId="55745"/>
    <cellStyle name="Total 2 3 3" xfId="8492"/>
    <cellStyle name="Total 2 4" xfId="8493"/>
    <cellStyle name="Total 2 5" xfId="8494"/>
    <cellStyle name="Total 2 6" xfId="8495"/>
    <cellStyle name="Total 2 7" xfId="8496"/>
    <cellStyle name="Total 2 8" xfId="8497"/>
    <cellStyle name="Total 2 9" xfId="8498"/>
    <cellStyle name="Total 20" xfId="8499"/>
    <cellStyle name="Total 21" xfId="8500"/>
    <cellStyle name="Total 22" xfId="8501"/>
    <cellStyle name="Total 23" xfId="8502"/>
    <cellStyle name="Total 24" xfId="8503"/>
    <cellStyle name="Total 3" xfId="4703"/>
    <cellStyle name="Total 3 10" xfId="56818"/>
    <cellStyle name="Total 3 2" xfId="4704"/>
    <cellStyle name="Total 3 2 2" xfId="54955"/>
    <cellStyle name="Total 3 2 2 2" xfId="55747"/>
    <cellStyle name="Total 3 2 3" xfId="8505"/>
    <cellStyle name="Total 3 3" xfId="8506"/>
    <cellStyle name="Total 3 4" xfId="8507"/>
    <cellStyle name="Total 3 5" xfId="8508"/>
    <cellStyle name="Total 3 6" xfId="8509"/>
    <cellStyle name="Total 3 7" xfId="8510"/>
    <cellStyle name="Total 3 8" xfId="54954"/>
    <cellStyle name="Total 3 8 2" xfId="55746"/>
    <cellStyle name="Total 3 9" xfId="8504"/>
    <cellStyle name="Total 4" xfId="4705"/>
    <cellStyle name="Total 4 2" xfId="8512"/>
    <cellStyle name="Total 4 3" xfId="54956"/>
    <cellStyle name="Total 4 3 2" xfId="55748"/>
    <cellStyle name="Total 4 4" xfId="8511"/>
    <cellStyle name="Total 5" xfId="4700"/>
    <cellStyle name="Total 5 2" xfId="8514"/>
    <cellStyle name="Total 5 3" xfId="54952"/>
    <cellStyle name="Total 5 3 2" xfId="55744"/>
    <cellStyle name="Total 5 4" xfId="8513"/>
    <cellStyle name="Total 6" xfId="8515"/>
    <cellStyle name="Total 7" xfId="8516"/>
    <cellStyle name="Total 8" xfId="8517"/>
    <cellStyle name="Total 9" xfId="8518"/>
    <cellStyle name="Überschrift" xfId="4706"/>
    <cellStyle name="Überschrift 1" xfId="4707"/>
    <cellStyle name="Überschrift 1 2" xfId="4708"/>
    <cellStyle name="Überschrift 1 2 2" xfId="55751"/>
    <cellStyle name="Überschrift 1 2 3" xfId="54959"/>
    <cellStyle name="Überschrift 1 2 4" xfId="18376"/>
    <cellStyle name="Überschrift 1 3" xfId="54958"/>
    <cellStyle name="Überschrift 1 3 2" xfId="55750"/>
    <cellStyle name="Überschrift 1 4" xfId="8590"/>
    <cellStyle name="Überschrift 2" xfId="4709"/>
    <cellStyle name="Überschrift 2 2" xfId="4710"/>
    <cellStyle name="Überschrift 2 2 2" xfId="55753"/>
    <cellStyle name="Überschrift 2 2 3" xfId="54961"/>
    <cellStyle name="Überschrift 2 2 4" xfId="19692"/>
    <cellStyle name="Überschrift 2 3" xfId="54960"/>
    <cellStyle name="Überschrift 2 3 2" xfId="55752"/>
    <cellStyle name="Überschrift 2 4" xfId="8591"/>
    <cellStyle name="Überschrift 3" xfId="4711"/>
    <cellStyle name="Überschrift 3 2" xfId="4712"/>
    <cellStyle name="Überschrift 3 2 2" xfId="55755"/>
    <cellStyle name="Überschrift 3 2 3" xfId="54963"/>
    <cellStyle name="Überschrift 3 2 4" xfId="19418"/>
    <cellStyle name="Überschrift 3 3" xfId="54962"/>
    <cellStyle name="Überschrift 3 3 2" xfId="55754"/>
    <cellStyle name="Überschrift 3 4" xfId="8592"/>
    <cellStyle name="Überschrift 4" xfId="4713"/>
    <cellStyle name="Überschrift 4 2" xfId="4714"/>
    <cellStyle name="Überschrift 4 2 2" xfId="55757"/>
    <cellStyle name="Überschrift 4 2 3" xfId="54965"/>
    <cellStyle name="Überschrift 4 2 4" xfId="19129"/>
    <cellStyle name="Überschrift 4 3" xfId="54964"/>
    <cellStyle name="Überschrift 4 3 2" xfId="55756"/>
    <cellStyle name="Überschrift 4 4" xfId="8593"/>
    <cellStyle name="Überschrift 5" xfId="4715"/>
    <cellStyle name="Überschrift 5 2" xfId="55260"/>
    <cellStyle name="Überschrift 5 3" xfId="54469"/>
    <cellStyle name="Überschrift 5 4" xfId="18753"/>
    <cellStyle name="Überschrift 6" xfId="54957"/>
    <cellStyle name="Überschrift 6 2" xfId="55749"/>
    <cellStyle name="Überschrift 7" xfId="8589"/>
    <cellStyle name="Überschrift_Energy cost" xfId="4716"/>
    <cellStyle name="Vérification" xfId="4717"/>
    <cellStyle name="Vérification 2" xfId="4718"/>
    <cellStyle name="Vérification 2 2" xfId="55759"/>
    <cellStyle name="Vérification 2 3" xfId="54967"/>
    <cellStyle name="Vérification 2 4" xfId="18840"/>
    <cellStyle name="Vérification 3" xfId="54966"/>
    <cellStyle name="Vérification 3 2" xfId="55758"/>
    <cellStyle name="Vérification 4" xfId="9367"/>
    <cellStyle name="Verknüpfte Zelle" xfId="4719"/>
    <cellStyle name="Verknüpfte Zelle 2" xfId="4720"/>
    <cellStyle name="Verknüpfte Zelle 2 2" xfId="55202"/>
    <cellStyle name="Verknüpfte Zelle 2 3" xfId="54382"/>
    <cellStyle name="Verknüpfte Zelle 2 4" xfId="19487"/>
    <cellStyle name="Verknüpfte Zelle 3" xfId="54968"/>
    <cellStyle name="Verknüpfte Zelle 3 2" xfId="55760"/>
    <cellStyle name="Verknüpfte Zelle 4" xfId="8594"/>
    <cellStyle name="Warnender Text" xfId="249"/>
    <cellStyle name="Warnender Text 2" xfId="4722"/>
    <cellStyle name="Warnender Text 2 2" xfId="55762"/>
    <cellStyle name="Warnender Text 2 3" xfId="54969"/>
    <cellStyle name="Warnender Text 2 4" xfId="19018"/>
    <cellStyle name="Warnender Text 3" xfId="4721"/>
    <cellStyle name="Warnender Text 3 2" xfId="55761"/>
    <cellStyle name="Warning Text" xfId="4751" builtinId="11" customBuiltin="1"/>
    <cellStyle name="Warning Text 10" xfId="8519"/>
    <cellStyle name="Warning Text 11" xfId="8520"/>
    <cellStyle name="Warning Text 12" xfId="8521"/>
    <cellStyle name="Warning Text 13" xfId="8522"/>
    <cellStyle name="Warning Text 2" xfId="250"/>
    <cellStyle name="Warning Text 2 10" xfId="8523"/>
    <cellStyle name="Warning Text 2 11" xfId="8524"/>
    <cellStyle name="Warning Text 2 12" xfId="8525"/>
    <cellStyle name="Warning Text 2 13" xfId="8526"/>
    <cellStyle name="Warning Text 2 14" xfId="8527"/>
    <cellStyle name="Warning Text 2 15" xfId="8528"/>
    <cellStyle name="Warning Text 2 16" xfId="8529"/>
    <cellStyle name="Warning Text 2 17" xfId="56765"/>
    <cellStyle name="Warning Text 2 2" xfId="4725"/>
    <cellStyle name="Warning Text 2 2 2" xfId="8531"/>
    <cellStyle name="Warning Text 2 2 3" xfId="8532"/>
    <cellStyle name="Warning Text 2 2 4" xfId="8533"/>
    <cellStyle name="Warning Text 2 2 5" xfId="8534"/>
    <cellStyle name="Warning Text 2 2 6" xfId="18640"/>
    <cellStyle name="Warning Text 2 2 6 2" xfId="55765"/>
    <cellStyle name="Warning Text 2 2 6 3" xfId="54972"/>
    <cellStyle name="Warning Text 2 2 7" xfId="8530"/>
    <cellStyle name="Warning Text 2 3" xfId="4724"/>
    <cellStyle name="Warning Text 2 3 2" xfId="54971"/>
    <cellStyle name="Warning Text 2 3 2 2" xfId="55764"/>
    <cellStyle name="Warning Text 2 3 3" xfId="8535"/>
    <cellStyle name="Warning Text 2 4" xfId="8536"/>
    <cellStyle name="Warning Text 2 5" xfId="8537"/>
    <cellStyle name="Warning Text 2 6" xfId="8538"/>
    <cellStyle name="Warning Text 2 7" xfId="8539"/>
    <cellStyle name="Warning Text 2 8" xfId="8540"/>
    <cellStyle name="Warning Text 2 9" xfId="8541"/>
    <cellStyle name="Warning Text 3" xfId="4726"/>
    <cellStyle name="Warning Text 3 10" xfId="8543"/>
    <cellStyle name="Warning Text 3 11" xfId="54973"/>
    <cellStyle name="Warning Text 3 11 2" xfId="55766"/>
    <cellStyle name="Warning Text 3 12" xfId="8542"/>
    <cellStyle name="Warning Text 3 2" xfId="8544"/>
    <cellStyle name="Warning Text 3 2 2" xfId="8545"/>
    <cellStyle name="Warning Text 3 2 3" xfId="8546"/>
    <cellStyle name="Warning Text 3 2 4" xfId="8547"/>
    <cellStyle name="Warning Text 3 2 5" xfId="8548"/>
    <cellStyle name="Warning Text 3 3" xfId="8549"/>
    <cellStyle name="Warning Text 3 4" xfId="8550"/>
    <cellStyle name="Warning Text 3 5" xfId="8551"/>
    <cellStyle name="Warning Text 3 6" xfId="8552"/>
    <cellStyle name="Warning Text 3 7" xfId="8553"/>
    <cellStyle name="Warning Text 3 8" xfId="8554"/>
    <cellStyle name="Warning Text 3 9" xfId="8555"/>
    <cellStyle name="Warning Text 4" xfId="4723"/>
    <cellStyle name="Warning Text 4 2" xfId="8557"/>
    <cellStyle name="Warning Text 4 3" xfId="8558"/>
    <cellStyle name="Warning Text 4 4" xfId="8559"/>
    <cellStyle name="Warning Text 4 5" xfId="8560"/>
    <cellStyle name="Warning Text 4 6" xfId="8561"/>
    <cellStyle name="Warning Text 4 7" xfId="8562"/>
    <cellStyle name="Warning Text 4 8" xfId="54970"/>
    <cellStyle name="Warning Text 4 8 2" xfId="55763"/>
    <cellStyle name="Warning Text 4 9" xfId="8556"/>
    <cellStyle name="Warning Text 5" xfId="8563"/>
    <cellStyle name="Warning Text 5 2" xfId="8564"/>
    <cellStyle name="Warning Text 6" xfId="8565"/>
    <cellStyle name="Warning Text 7" xfId="8566"/>
    <cellStyle name="Warning Text 8" xfId="8567"/>
    <cellStyle name="Warning Text 9" xfId="8568"/>
    <cellStyle name="xHeading" xfId="8569"/>
    <cellStyle name="xHeading 2" xfId="8570"/>
    <cellStyle name="xHeading 3" xfId="8571"/>
    <cellStyle name="xHeadingCen" xfId="8572"/>
    <cellStyle name="xHeadingCen 2" xfId="8573"/>
    <cellStyle name="xHeadingCen 3" xfId="8574"/>
    <cellStyle name="xHeadingVer" xfId="8575"/>
    <cellStyle name="xHeadingVer 2" xfId="8576"/>
    <cellStyle name="xHeadingVer 3" xfId="8577"/>
    <cellStyle name="xRangeName" xfId="8578"/>
    <cellStyle name="xTitle" xfId="8579"/>
    <cellStyle name="xTitle B&amp;W" xfId="8580"/>
    <cellStyle name="xTitle Colour" xfId="8581"/>
    <cellStyle name="xTitle_Attrition Rate Scorecard - October 2008" xfId="8582"/>
    <cellStyle name="Year" xfId="8583"/>
    <cellStyle name="Year 2" xfId="8584"/>
    <cellStyle name="Year 3" xfId="8585"/>
    <cellStyle name="Year 4" xfId="56819"/>
    <cellStyle name="Zelle überprüfen" xfId="4727"/>
    <cellStyle name="Zelle überprüfen 2" xfId="4728"/>
    <cellStyle name="Zelle überprüfen 2 2" xfId="55768"/>
    <cellStyle name="Zelle überprüfen 2 3" xfId="54975"/>
    <cellStyle name="Zelle überprüfen 2 4" xfId="18911"/>
    <cellStyle name="Zelle überprüfen 3" xfId="54974"/>
    <cellStyle name="Zelle überprüfen 3 2" xfId="55767"/>
    <cellStyle name="Zelle überprüfen 4" xfId="8595"/>
    <cellStyle name="Обычный_CRF2002 (1)" xfId="472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64</xdr:row>
      <xdr:rowOff>9525</xdr:rowOff>
    </xdr:from>
    <xdr:to>
      <xdr:col>16</xdr:col>
      <xdr:colOff>542925</xdr:colOff>
      <xdr:row>72</xdr:row>
      <xdr:rowOff>9525</xdr:rowOff>
    </xdr:to>
    <xdr:sp macro="" textlink="">
      <xdr:nvSpPr>
        <xdr:cNvPr id="2" name="Right Brace 1"/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99"/>
  <sheetViews>
    <sheetView workbookViewId="0">
      <selection activeCell="S41" sqref="S41"/>
    </sheetView>
  </sheetViews>
  <sheetFormatPr defaultRowHeight="15"/>
  <cols>
    <col min="2" max="2" width="10.140625" bestFit="1" customWidth="1"/>
    <col min="3" max="3" width="9.42578125" customWidth="1"/>
    <col min="4" max="4" width="8.5703125" bestFit="1" customWidth="1"/>
    <col min="5" max="5" width="8.7109375" bestFit="1" customWidth="1"/>
    <col min="6" max="6" width="10.5703125" bestFit="1" customWidth="1"/>
    <col min="7" max="7" width="10.5703125" style="100" customWidth="1"/>
    <col min="8" max="8" width="12.5703125" bestFit="1" customWidth="1"/>
    <col min="23" max="23" width="9.140625" style="100"/>
  </cols>
  <sheetData>
    <row r="1" spans="2:42">
      <c r="B1" t="s">
        <v>465</v>
      </c>
      <c r="AI1" s="1"/>
    </row>
    <row r="2" spans="2:42" s="100" customFormat="1">
      <c r="AI2" s="53"/>
    </row>
    <row r="3" spans="2:42">
      <c r="B3" s="1" t="s">
        <v>193</v>
      </c>
      <c r="C3" s="2"/>
      <c r="D3" s="2"/>
      <c r="E3" s="2"/>
      <c r="F3" s="2"/>
      <c r="G3" s="54"/>
      <c r="H3" s="2"/>
      <c r="R3" s="1" t="s">
        <v>194</v>
      </c>
      <c r="S3" s="2"/>
      <c r="T3" s="2"/>
      <c r="U3" s="2"/>
      <c r="V3" s="2"/>
      <c r="W3" s="54"/>
      <c r="X3" s="2"/>
      <c r="AL3" s="2"/>
      <c r="AM3" s="2"/>
      <c r="AN3" s="2"/>
    </row>
    <row r="4" spans="2:42" ht="15.75" thickBot="1">
      <c r="B4" s="3" t="s">
        <v>7</v>
      </c>
      <c r="C4" s="3" t="s">
        <v>4</v>
      </c>
      <c r="D4" s="5" t="s">
        <v>3</v>
      </c>
      <c r="E4" s="4" t="s">
        <v>546</v>
      </c>
      <c r="F4" s="4" t="s">
        <v>616</v>
      </c>
      <c r="G4" s="56" t="s">
        <v>547</v>
      </c>
      <c r="H4" s="4">
        <v>2020</v>
      </c>
      <c r="I4" s="4">
        <v>2025</v>
      </c>
      <c r="J4" s="4">
        <v>2030</v>
      </c>
      <c r="K4" s="4">
        <v>2035</v>
      </c>
      <c r="L4" s="4">
        <v>2040</v>
      </c>
      <c r="M4" s="4">
        <v>2045</v>
      </c>
      <c r="N4" s="4">
        <v>2050</v>
      </c>
      <c r="O4" s="4">
        <v>2055</v>
      </c>
      <c r="P4" s="4">
        <v>2060</v>
      </c>
      <c r="R4" s="3" t="s">
        <v>7</v>
      </c>
      <c r="S4" s="3" t="s">
        <v>4</v>
      </c>
      <c r="T4" s="5" t="s">
        <v>3</v>
      </c>
      <c r="U4" s="4" t="s">
        <v>546</v>
      </c>
      <c r="V4" s="4" t="s">
        <v>616</v>
      </c>
      <c r="W4" s="56" t="s">
        <v>547</v>
      </c>
      <c r="X4" s="4">
        <v>2020</v>
      </c>
      <c r="Y4" s="4">
        <v>2025</v>
      </c>
      <c r="Z4" s="4">
        <v>2030</v>
      </c>
      <c r="AA4" s="4">
        <v>2035</v>
      </c>
      <c r="AB4" s="4">
        <v>2040</v>
      </c>
      <c r="AC4" s="4">
        <v>2045</v>
      </c>
      <c r="AD4" s="4">
        <v>2050</v>
      </c>
      <c r="AE4" s="4">
        <v>2055</v>
      </c>
      <c r="AF4" s="4">
        <v>2060</v>
      </c>
      <c r="AI4" s="3"/>
      <c r="AJ4" s="3"/>
      <c r="AK4" s="3"/>
      <c r="AL4" s="5"/>
      <c r="AM4" s="5"/>
      <c r="AN4" s="5"/>
      <c r="AO4" s="24"/>
      <c r="AP4" s="24"/>
    </row>
    <row r="5" spans="2:42">
      <c r="B5" s="143" t="s">
        <v>420</v>
      </c>
      <c r="C5" t="s">
        <v>158</v>
      </c>
      <c r="D5" t="s">
        <v>11</v>
      </c>
      <c r="E5">
        <v>24.184000000000001</v>
      </c>
      <c r="F5" s="25">
        <f>+$E5*F$89</f>
        <v>24.861152000000001</v>
      </c>
      <c r="G5" s="25">
        <f>+F5</f>
        <v>24.861152000000001</v>
      </c>
      <c r="H5" s="25">
        <f t="shared" ref="H5:P5" si="0">+$E5*H$89</f>
        <v>27.008507949512705</v>
      </c>
      <c r="I5" s="25">
        <f t="shared" si="0"/>
        <v>24.413552026102657</v>
      </c>
      <c r="J5" s="25">
        <f t="shared" si="0"/>
        <v>22.067917400152961</v>
      </c>
      <c r="K5" s="25">
        <f t="shared" si="0"/>
        <v>24.967822987924979</v>
      </c>
      <c r="L5" s="25">
        <f t="shared" si="0"/>
        <v>28.248799986537659</v>
      </c>
      <c r="M5" s="25">
        <f t="shared" si="0"/>
        <v>32.74810145447929</v>
      </c>
      <c r="N5" s="25">
        <f t="shared" si="0"/>
        <v>37.964024998723957</v>
      </c>
      <c r="O5" s="25">
        <f t="shared" si="0"/>
        <v>44.010709937097772</v>
      </c>
      <c r="P5" s="25">
        <f t="shared" si="0"/>
        <v>51.020475021614814</v>
      </c>
      <c r="R5" s="143" t="s">
        <v>420</v>
      </c>
      <c r="S5" t="s">
        <v>158</v>
      </c>
      <c r="T5" t="s">
        <v>11</v>
      </c>
      <c r="U5">
        <v>9.9629999999999992</v>
      </c>
      <c r="V5" s="25">
        <f>+$U5*F$89</f>
        <v>10.241963999999999</v>
      </c>
      <c r="W5" s="25">
        <f>+V5</f>
        <v>10.241963999999999</v>
      </c>
      <c r="X5" s="25">
        <f t="shared" ref="X5:AF5" si="1">+$U5*H$89</f>
        <v>11.126602906921727</v>
      </c>
      <c r="Y5" s="25">
        <f t="shared" si="1"/>
        <v>10.057567765301883</v>
      </c>
      <c r="Z5" s="25">
        <f t="shared" si="1"/>
        <v>9.0912446682816714</v>
      </c>
      <c r="AA5" s="25">
        <f t="shared" si="1"/>
        <v>10.285908883091984</v>
      </c>
      <c r="AB5" s="25">
        <f t="shared" si="1"/>
        <v>11.637561787374903</v>
      </c>
      <c r="AC5" s="25">
        <f t="shared" si="1"/>
        <v>13.491123668168093</v>
      </c>
      <c r="AD5" s="25">
        <f t="shared" si="1"/>
        <v>15.639909901682383</v>
      </c>
      <c r="AE5" s="25">
        <f t="shared" si="1"/>
        <v>18.130942073408246</v>
      </c>
      <c r="AF5" s="25">
        <f t="shared" si="1"/>
        <v>21.018731088337262</v>
      </c>
    </row>
    <row r="6" spans="2:42" s="59" customFormat="1">
      <c r="B6" s="59" t="s">
        <v>420</v>
      </c>
      <c r="C6" s="59" t="s">
        <v>158</v>
      </c>
      <c r="D6" s="59" t="s">
        <v>12</v>
      </c>
      <c r="E6" s="59">
        <v>0.51</v>
      </c>
      <c r="F6" s="68">
        <f t="shared" ref="F6:F14" si="2">+$E6*F$91</f>
        <v>0.52427999999999997</v>
      </c>
      <c r="G6" s="68">
        <f t="shared" ref="G6:G29" si="3">+F6</f>
        <v>0.52427999999999997</v>
      </c>
      <c r="H6" s="68">
        <f t="shared" ref="H6:P6" si="4">+$E6*H$91</f>
        <v>0.55632074117326269</v>
      </c>
      <c r="I6" s="68">
        <f t="shared" si="4"/>
        <v>0.6355906062871407</v>
      </c>
      <c r="J6" s="68">
        <f t="shared" si="4"/>
        <v>0.72615559496934057</v>
      </c>
      <c r="K6" s="68">
        <f t="shared" si="4"/>
        <v>0.82157840398478987</v>
      </c>
      <c r="L6" s="68">
        <f t="shared" si="4"/>
        <v>0.92954055380196288</v>
      </c>
      <c r="M6" s="68">
        <f t="shared" si="4"/>
        <v>1.0775922650330796</v>
      </c>
      <c r="N6" s="68">
        <f t="shared" si="4"/>
        <v>1.2492247755190635</v>
      </c>
      <c r="O6" s="68">
        <f t="shared" si="4"/>
        <v>1.4481938952324875</v>
      </c>
      <c r="P6" s="68">
        <f t="shared" si="4"/>
        <v>1.6788536373025529</v>
      </c>
      <c r="R6" s="59" t="s">
        <v>420</v>
      </c>
      <c r="S6" s="59" t="s">
        <v>158</v>
      </c>
      <c r="T6" s="59" t="s">
        <v>12</v>
      </c>
      <c r="U6" s="59">
        <v>0.2</v>
      </c>
      <c r="V6" s="68">
        <f t="shared" ref="V6:V14" si="5">+$U6*F$91</f>
        <v>0.2056</v>
      </c>
      <c r="W6" s="68">
        <f t="shared" ref="W6:W29" si="6">+V6</f>
        <v>0.2056</v>
      </c>
      <c r="X6" s="68">
        <f t="shared" ref="X6:X14" si="7">+$U6*H$91</f>
        <v>0.21816499653853438</v>
      </c>
      <c r="Y6" s="68">
        <f t="shared" ref="Y6:Y14" si="8">+$U6*I$91</f>
        <v>0.24925121815181989</v>
      </c>
      <c r="Z6" s="68">
        <f t="shared" ref="Z6:Z14" si="9">+$U6*J$91</f>
        <v>0.28476689998797672</v>
      </c>
      <c r="AA6" s="68">
        <f t="shared" ref="AA6:AA14" si="10">+$U6*K$91</f>
        <v>0.32218760940579999</v>
      </c>
      <c r="AB6" s="68">
        <f t="shared" ref="AB6:AB14" si="11">+$U6*L$91</f>
        <v>0.3645257073733188</v>
      </c>
      <c r="AC6" s="68">
        <f t="shared" ref="AC6:AC14" si="12">+$U6*M$91</f>
        <v>0.42258520197375671</v>
      </c>
      <c r="AD6" s="68">
        <f t="shared" ref="AD6:AD14" si="13">+$U6*N$91</f>
        <v>0.48989206883100533</v>
      </c>
      <c r="AE6" s="68">
        <f t="shared" ref="AE6:AE14" si="14">+$U6*O$91</f>
        <v>0.56791917460097552</v>
      </c>
      <c r="AF6" s="68">
        <f t="shared" ref="AF6:AF14" si="15">+$U6*P$91</f>
        <v>0.65837397541276588</v>
      </c>
    </row>
    <row r="7" spans="2:42" s="59" customFormat="1">
      <c r="B7" s="59" t="s">
        <v>420</v>
      </c>
      <c r="C7" s="59" t="s">
        <v>158</v>
      </c>
      <c r="D7" s="59" t="s">
        <v>13</v>
      </c>
      <c r="E7" s="59">
        <v>6.6</v>
      </c>
      <c r="F7" s="68">
        <f t="shared" si="2"/>
        <v>6.7847999999999997</v>
      </c>
      <c r="G7" s="68">
        <f t="shared" si="3"/>
        <v>6.7847999999999997</v>
      </c>
      <c r="H7" s="68">
        <f t="shared" ref="H7:P14" si="16">+$E7*H$91</f>
        <v>7.1994448857716344</v>
      </c>
      <c r="I7" s="68">
        <f t="shared" si="16"/>
        <v>8.2252901990100558</v>
      </c>
      <c r="J7" s="68">
        <f t="shared" si="16"/>
        <v>9.3973076996032301</v>
      </c>
      <c r="K7" s="68">
        <f t="shared" si="16"/>
        <v>10.632191110391398</v>
      </c>
      <c r="L7" s="68">
        <f t="shared" si="16"/>
        <v>12.029348343319517</v>
      </c>
      <c r="M7" s="68">
        <f t="shared" si="16"/>
        <v>13.945311665133969</v>
      </c>
      <c r="N7" s="68">
        <f t="shared" si="16"/>
        <v>16.166438271423175</v>
      </c>
      <c r="O7" s="68">
        <f t="shared" si="16"/>
        <v>18.74133276183219</v>
      </c>
      <c r="P7" s="68">
        <f t="shared" si="16"/>
        <v>21.726341188621273</v>
      </c>
      <c r="R7" s="59" t="s">
        <v>420</v>
      </c>
      <c r="S7" s="59" t="s">
        <v>158</v>
      </c>
      <c r="T7" s="59" t="s">
        <v>13</v>
      </c>
      <c r="U7" s="59">
        <v>2.5299999999999998</v>
      </c>
      <c r="V7" s="68">
        <f t="shared" si="5"/>
        <v>2.6008399999999998</v>
      </c>
      <c r="W7" s="68">
        <f t="shared" si="6"/>
        <v>2.6008399999999998</v>
      </c>
      <c r="X7" s="68">
        <f t="shared" si="7"/>
        <v>2.7597872062124598</v>
      </c>
      <c r="Y7" s="68">
        <f t="shared" si="8"/>
        <v>3.1530279096205214</v>
      </c>
      <c r="Z7" s="68">
        <f t="shared" si="9"/>
        <v>3.602301284847905</v>
      </c>
      <c r="AA7" s="68">
        <f t="shared" si="10"/>
        <v>4.0756732589833691</v>
      </c>
      <c r="AB7" s="68">
        <f t="shared" si="11"/>
        <v>4.6112501982724821</v>
      </c>
      <c r="AC7" s="68">
        <f t="shared" si="12"/>
        <v>5.3457028049680213</v>
      </c>
      <c r="AD7" s="68">
        <f t="shared" si="13"/>
        <v>6.1971346707122166</v>
      </c>
      <c r="AE7" s="68">
        <f t="shared" si="14"/>
        <v>7.1841775587023395</v>
      </c>
      <c r="AF7" s="68">
        <f t="shared" si="15"/>
        <v>8.3284307889714881</v>
      </c>
    </row>
    <row r="8" spans="2:42" s="59" customFormat="1">
      <c r="B8" s="59" t="s">
        <v>420</v>
      </c>
      <c r="C8" s="59" t="s">
        <v>158</v>
      </c>
      <c r="D8" s="59" t="s">
        <v>14</v>
      </c>
      <c r="E8" s="59">
        <v>14.76</v>
      </c>
      <c r="F8" s="68">
        <f t="shared" si="2"/>
        <v>15.17328</v>
      </c>
      <c r="G8" s="68">
        <f t="shared" si="3"/>
        <v>15.17328</v>
      </c>
      <c r="H8" s="68">
        <f t="shared" si="16"/>
        <v>16.100576744543837</v>
      </c>
      <c r="I8" s="68">
        <f t="shared" si="16"/>
        <v>18.394739899604307</v>
      </c>
      <c r="J8" s="68">
        <f t="shared" si="16"/>
        <v>21.015797219112681</v>
      </c>
      <c r="K8" s="68">
        <f t="shared" si="16"/>
        <v>23.777445574148036</v>
      </c>
      <c r="L8" s="68">
        <f t="shared" si="16"/>
        <v>26.901997204150923</v>
      </c>
      <c r="M8" s="68">
        <f t="shared" si="16"/>
        <v>31.186787905663245</v>
      </c>
      <c r="N8" s="68">
        <f t="shared" si="16"/>
        <v>36.154034679728191</v>
      </c>
      <c r="O8" s="68">
        <f t="shared" si="16"/>
        <v>41.912435085551991</v>
      </c>
      <c r="P8" s="68">
        <f t="shared" si="16"/>
        <v>48.587999385462119</v>
      </c>
      <c r="R8" s="59" t="s">
        <v>420</v>
      </c>
      <c r="S8" s="59" t="s">
        <v>158</v>
      </c>
      <c r="T8" s="59" t="s">
        <v>14</v>
      </c>
      <c r="U8" s="59">
        <v>5.67</v>
      </c>
      <c r="V8" s="68">
        <f t="shared" si="5"/>
        <v>5.8287599999999999</v>
      </c>
      <c r="W8" s="68">
        <f t="shared" si="6"/>
        <v>5.8287599999999999</v>
      </c>
      <c r="X8" s="68">
        <f t="shared" si="7"/>
        <v>6.1849776518674497</v>
      </c>
      <c r="Y8" s="68">
        <f t="shared" si="8"/>
        <v>7.0662720346040935</v>
      </c>
      <c r="Z8" s="68">
        <f t="shared" si="9"/>
        <v>8.0731416146591393</v>
      </c>
      <c r="AA8" s="68">
        <f t="shared" si="10"/>
        <v>9.1340187266544284</v>
      </c>
      <c r="AB8" s="68">
        <f t="shared" si="11"/>
        <v>10.334303804033587</v>
      </c>
      <c r="AC8" s="68">
        <f t="shared" si="12"/>
        <v>11.980290475956002</v>
      </c>
      <c r="AD8" s="68">
        <f t="shared" si="13"/>
        <v>13.888440151358999</v>
      </c>
      <c r="AE8" s="68">
        <f t="shared" si="14"/>
        <v>16.100508599937655</v>
      </c>
      <c r="AF8" s="68">
        <f t="shared" si="15"/>
        <v>18.664902202951911</v>
      </c>
    </row>
    <row r="9" spans="2:42" s="59" customFormat="1">
      <c r="B9" s="59" t="s">
        <v>420</v>
      </c>
      <c r="C9" s="59" t="s">
        <v>158</v>
      </c>
      <c r="D9" s="59" t="s">
        <v>15</v>
      </c>
      <c r="E9" s="59">
        <v>4.0599999999999996</v>
      </c>
      <c r="F9" s="68">
        <f t="shared" si="2"/>
        <v>4.1736800000000001</v>
      </c>
      <c r="G9" s="68">
        <f t="shared" si="3"/>
        <v>4.1736800000000001</v>
      </c>
      <c r="H9" s="68">
        <f t="shared" si="16"/>
        <v>4.4287494297322478</v>
      </c>
      <c r="I9" s="68">
        <f t="shared" si="16"/>
        <v>5.0597997284819431</v>
      </c>
      <c r="J9" s="68">
        <f t="shared" si="16"/>
        <v>5.7807680697559265</v>
      </c>
      <c r="K9" s="68">
        <f t="shared" si="16"/>
        <v>6.5404084709377388</v>
      </c>
      <c r="L9" s="68">
        <f t="shared" si="16"/>
        <v>7.3998718596783704</v>
      </c>
      <c r="M9" s="68">
        <f t="shared" si="16"/>
        <v>8.5784796000672596</v>
      </c>
      <c r="N9" s="68">
        <f t="shared" si="16"/>
        <v>9.9448089972694067</v>
      </c>
      <c r="O9" s="68">
        <f t="shared" si="16"/>
        <v>11.528759244399801</v>
      </c>
      <c r="P9" s="68">
        <f t="shared" si="16"/>
        <v>13.364991700879145</v>
      </c>
      <c r="R9" s="59" t="s">
        <v>420</v>
      </c>
      <c r="S9" s="59" t="s">
        <v>158</v>
      </c>
      <c r="T9" s="59" t="s">
        <v>15</v>
      </c>
      <c r="U9" s="59">
        <v>1.2</v>
      </c>
      <c r="V9" s="68">
        <f t="shared" si="5"/>
        <v>1.2336</v>
      </c>
      <c r="W9" s="68">
        <f t="shared" si="6"/>
        <v>1.2336</v>
      </c>
      <c r="X9" s="68">
        <f t="shared" si="7"/>
        <v>1.3089899792312063</v>
      </c>
      <c r="Y9" s="68">
        <f t="shared" si="8"/>
        <v>1.4955073089109192</v>
      </c>
      <c r="Z9" s="68">
        <f t="shared" si="9"/>
        <v>1.7086013999278602</v>
      </c>
      <c r="AA9" s="68">
        <f t="shared" si="10"/>
        <v>1.9331256564347996</v>
      </c>
      <c r="AB9" s="68">
        <f t="shared" si="11"/>
        <v>2.1871542442399123</v>
      </c>
      <c r="AC9" s="68">
        <f t="shared" si="12"/>
        <v>2.53551121184254</v>
      </c>
      <c r="AD9" s="68">
        <f t="shared" si="13"/>
        <v>2.9393524129860316</v>
      </c>
      <c r="AE9" s="68">
        <f t="shared" si="14"/>
        <v>3.4075150476058527</v>
      </c>
      <c r="AF9" s="68">
        <f t="shared" si="15"/>
        <v>3.950243852476595</v>
      </c>
    </row>
    <row r="10" spans="2:42" s="59" customFormat="1">
      <c r="B10" s="59" t="s">
        <v>420</v>
      </c>
      <c r="C10" s="59" t="s">
        <v>158</v>
      </c>
      <c r="D10" s="59" t="s">
        <v>16</v>
      </c>
      <c r="E10" s="59">
        <v>1.62</v>
      </c>
      <c r="F10" s="68">
        <f t="shared" si="2"/>
        <v>1.6653600000000002</v>
      </c>
      <c r="G10" s="68">
        <f t="shared" si="3"/>
        <v>1.6653600000000002</v>
      </c>
      <c r="H10" s="68">
        <f t="shared" si="16"/>
        <v>1.7671364719621285</v>
      </c>
      <c r="I10" s="68">
        <f t="shared" si="16"/>
        <v>2.0189348670297411</v>
      </c>
      <c r="J10" s="68">
        <f t="shared" si="16"/>
        <v>2.3066118899026113</v>
      </c>
      <c r="K10" s="68">
        <f t="shared" si="16"/>
        <v>2.6097196361869797</v>
      </c>
      <c r="L10" s="68">
        <f t="shared" si="16"/>
        <v>2.9526582297238821</v>
      </c>
      <c r="M10" s="68">
        <f t="shared" si="16"/>
        <v>3.4229401359874294</v>
      </c>
      <c r="N10" s="68">
        <f t="shared" si="16"/>
        <v>3.9681257575311433</v>
      </c>
      <c r="O10" s="68">
        <f t="shared" si="16"/>
        <v>4.6001453142679019</v>
      </c>
      <c r="P10" s="68">
        <f t="shared" si="16"/>
        <v>5.3328292008434035</v>
      </c>
      <c r="R10" s="59" t="s">
        <v>420</v>
      </c>
      <c r="S10" s="59" t="s">
        <v>158</v>
      </c>
      <c r="T10" s="59" t="s">
        <v>16</v>
      </c>
      <c r="U10" s="59">
        <v>0.62</v>
      </c>
      <c r="V10" s="68">
        <f t="shared" si="5"/>
        <v>0.63736000000000004</v>
      </c>
      <c r="W10" s="68">
        <f t="shared" si="6"/>
        <v>0.63736000000000004</v>
      </c>
      <c r="X10" s="68">
        <f t="shared" si="7"/>
        <v>0.67631148926945661</v>
      </c>
      <c r="Y10" s="68">
        <f t="shared" si="8"/>
        <v>0.77267877627064163</v>
      </c>
      <c r="Z10" s="68">
        <f t="shared" si="9"/>
        <v>0.88277738996272781</v>
      </c>
      <c r="AA10" s="68">
        <f t="shared" si="10"/>
        <v>0.99878158915797988</v>
      </c>
      <c r="AB10" s="68">
        <f t="shared" si="11"/>
        <v>1.1300296928572882</v>
      </c>
      <c r="AC10" s="68">
        <f t="shared" si="12"/>
        <v>1.3100141261186458</v>
      </c>
      <c r="AD10" s="68">
        <f t="shared" si="13"/>
        <v>1.5186654133761164</v>
      </c>
      <c r="AE10" s="68">
        <f t="shared" si="14"/>
        <v>1.760549441263024</v>
      </c>
      <c r="AF10" s="68">
        <f t="shared" si="15"/>
        <v>2.0409593237795742</v>
      </c>
    </row>
    <row r="11" spans="2:42" s="59" customFormat="1">
      <c r="B11" s="59" t="s">
        <v>420</v>
      </c>
      <c r="C11" s="59" t="s">
        <v>158</v>
      </c>
      <c r="D11" s="59" t="s">
        <v>17</v>
      </c>
      <c r="E11" s="59">
        <v>1.97</v>
      </c>
      <c r="F11" s="68">
        <f t="shared" si="2"/>
        <v>2.0251600000000001</v>
      </c>
      <c r="G11" s="68">
        <f t="shared" si="3"/>
        <v>2.0251600000000001</v>
      </c>
      <c r="H11" s="68">
        <f t="shared" si="16"/>
        <v>2.1489252159045638</v>
      </c>
      <c r="I11" s="68">
        <f t="shared" si="16"/>
        <v>2.4551244987954259</v>
      </c>
      <c r="J11" s="68">
        <f t="shared" si="16"/>
        <v>2.8049539648815704</v>
      </c>
      <c r="K11" s="68">
        <f t="shared" si="16"/>
        <v>3.1735479526471297</v>
      </c>
      <c r="L11" s="68">
        <f t="shared" si="16"/>
        <v>3.5905782176271899</v>
      </c>
      <c r="M11" s="68">
        <f t="shared" si="16"/>
        <v>4.162464239441503</v>
      </c>
      <c r="N11" s="68">
        <f t="shared" si="16"/>
        <v>4.8254368779854024</v>
      </c>
      <c r="O11" s="68">
        <f t="shared" si="16"/>
        <v>5.5940038698196082</v>
      </c>
      <c r="P11" s="68">
        <f t="shared" si="16"/>
        <v>6.4849836578157438</v>
      </c>
      <c r="R11" s="59" t="s">
        <v>420</v>
      </c>
      <c r="S11" s="59" t="s">
        <v>158</v>
      </c>
      <c r="T11" s="59" t="s">
        <v>17</v>
      </c>
      <c r="U11" s="59">
        <v>0.76</v>
      </c>
      <c r="V11" s="68">
        <f t="shared" si="5"/>
        <v>0.78127999999999997</v>
      </c>
      <c r="W11" s="68">
        <f t="shared" si="6"/>
        <v>0.78127999999999997</v>
      </c>
      <c r="X11" s="68">
        <f t="shared" si="7"/>
        <v>0.82902698684643061</v>
      </c>
      <c r="Y11" s="68">
        <f t="shared" si="8"/>
        <v>0.94715462897691549</v>
      </c>
      <c r="Z11" s="68">
        <f t="shared" si="9"/>
        <v>1.0821142199543115</v>
      </c>
      <c r="AA11" s="68">
        <f t="shared" si="10"/>
        <v>1.2243129157420398</v>
      </c>
      <c r="AB11" s="68">
        <f t="shared" si="11"/>
        <v>1.3851976880186112</v>
      </c>
      <c r="AC11" s="68">
        <f t="shared" si="12"/>
        <v>1.6058237675002753</v>
      </c>
      <c r="AD11" s="68">
        <f t="shared" si="13"/>
        <v>1.8615898615578201</v>
      </c>
      <c r="AE11" s="68">
        <f t="shared" si="14"/>
        <v>2.1580928634837067</v>
      </c>
      <c r="AF11" s="68">
        <f t="shared" si="15"/>
        <v>2.5018211065685101</v>
      </c>
    </row>
    <row r="12" spans="2:42" s="59" customFormat="1">
      <c r="B12" s="59" t="s">
        <v>420</v>
      </c>
      <c r="C12" s="59" t="s">
        <v>158</v>
      </c>
      <c r="D12" s="59" t="s">
        <v>18</v>
      </c>
      <c r="E12" s="60">
        <v>0.52</v>
      </c>
      <c r="F12" s="68">
        <f t="shared" si="2"/>
        <v>0.53456000000000004</v>
      </c>
      <c r="G12" s="68">
        <f t="shared" si="3"/>
        <v>0.53456000000000004</v>
      </c>
      <c r="H12" s="68">
        <f t="shared" si="16"/>
        <v>0.56722899100018942</v>
      </c>
      <c r="I12" s="68">
        <f t="shared" si="16"/>
        <v>0.64805316719473172</v>
      </c>
      <c r="J12" s="68">
        <f t="shared" si="16"/>
        <v>0.74039393996873948</v>
      </c>
      <c r="K12" s="68">
        <f t="shared" si="16"/>
        <v>0.83768778445507996</v>
      </c>
      <c r="L12" s="68">
        <f t="shared" si="16"/>
        <v>0.94776683917062876</v>
      </c>
      <c r="M12" s="68">
        <f t="shared" si="16"/>
        <v>1.0987215251317675</v>
      </c>
      <c r="N12" s="68">
        <f t="shared" si="16"/>
        <v>1.2737193789606138</v>
      </c>
      <c r="O12" s="68">
        <f t="shared" si="16"/>
        <v>1.4765898539625364</v>
      </c>
      <c r="P12" s="68">
        <f t="shared" si="16"/>
        <v>1.7117723360731913</v>
      </c>
      <c r="R12" s="59" t="s">
        <v>420</v>
      </c>
      <c r="S12" s="59" t="s">
        <v>158</v>
      </c>
      <c r="T12" s="59" t="s">
        <v>18</v>
      </c>
      <c r="U12" s="59">
        <v>0.14000000000000001</v>
      </c>
      <c r="V12" s="68">
        <f t="shared" si="5"/>
        <v>0.14392000000000002</v>
      </c>
      <c r="W12" s="68">
        <f t="shared" si="6"/>
        <v>0.14392000000000002</v>
      </c>
      <c r="X12" s="68">
        <f t="shared" si="7"/>
        <v>0.15271549757697409</v>
      </c>
      <c r="Y12" s="68">
        <f t="shared" si="8"/>
        <v>0.17447585270627394</v>
      </c>
      <c r="Z12" s="68">
        <f t="shared" si="9"/>
        <v>0.19933682999158372</v>
      </c>
      <c r="AA12" s="68">
        <f t="shared" si="10"/>
        <v>0.22553132658406</v>
      </c>
      <c r="AB12" s="68">
        <f t="shared" si="11"/>
        <v>0.25516799516132316</v>
      </c>
      <c r="AC12" s="68">
        <f t="shared" si="12"/>
        <v>0.29580964138162968</v>
      </c>
      <c r="AD12" s="68">
        <f t="shared" si="13"/>
        <v>0.34292444818170376</v>
      </c>
      <c r="AE12" s="68">
        <f t="shared" si="14"/>
        <v>0.3975434222206829</v>
      </c>
      <c r="AF12" s="68">
        <f t="shared" si="15"/>
        <v>0.46086178278893614</v>
      </c>
    </row>
    <row r="13" spans="2:42" s="59" customFormat="1">
      <c r="B13" s="59" t="s">
        <v>420</v>
      </c>
      <c r="C13" s="59" t="s">
        <v>158</v>
      </c>
      <c r="D13" s="59" t="s">
        <v>19</v>
      </c>
      <c r="E13" s="59">
        <v>2.54</v>
      </c>
      <c r="F13" s="68">
        <f t="shared" si="2"/>
        <v>2.6111200000000001</v>
      </c>
      <c r="G13" s="68">
        <f t="shared" si="3"/>
        <v>2.6111200000000001</v>
      </c>
      <c r="H13" s="68">
        <f t="shared" si="16"/>
        <v>2.7706954560393866</v>
      </c>
      <c r="I13" s="68">
        <f t="shared" si="16"/>
        <v>3.1654904705281126</v>
      </c>
      <c r="J13" s="68">
        <f t="shared" si="16"/>
        <v>3.616539629847304</v>
      </c>
      <c r="K13" s="68">
        <f t="shared" si="16"/>
        <v>4.0917826394536592</v>
      </c>
      <c r="L13" s="68">
        <f t="shared" si="16"/>
        <v>4.6294764836411479</v>
      </c>
      <c r="M13" s="68">
        <f t="shared" si="16"/>
        <v>5.3668320650667098</v>
      </c>
      <c r="N13" s="68">
        <f t="shared" si="16"/>
        <v>6.2216292741537673</v>
      </c>
      <c r="O13" s="68">
        <f t="shared" si="16"/>
        <v>7.2125735174323884</v>
      </c>
      <c r="P13" s="68">
        <f t="shared" si="16"/>
        <v>8.3613494877421264</v>
      </c>
      <c r="R13" s="59" t="s">
        <v>420</v>
      </c>
      <c r="S13" s="59" t="s">
        <v>158</v>
      </c>
      <c r="T13" s="59" t="s">
        <v>19</v>
      </c>
      <c r="U13" s="59">
        <v>0.98</v>
      </c>
      <c r="V13" s="68">
        <f t="shared" si="5"/>
        <v>1.0074400000000001</v>
      </c>
      <c r="W13" s="68">
        <f t="shared" si="6"/>
        <v>1.0074400000000001</v>
      </c>
      <c r="X13" s="68">
        <f t="shared" si="7"/>
        <v>1.0690084830388185</v>
      </c>
      <c r="Y13" s="68">
        <f t="shared" si="8"/>
        <v>1.2213309689439173</v>
      </c>
      <c r="Z13" s="68">
        <f t="shared" si="9"/>
        <v>1.3953578099410859</v>
      </c>
      <c r="AA13" s="68">
        <f t="shared" si="10"/>
        <v>1.5787192860884198</v>
      </c>
      <c r="AB13" s="68">
        <f t="shared" si="11"/>
        <v>1.7861759661292618</v>
      </c>
      <c r="AC13" s="68">
        <f t="shared" si="12"/>
        <v>2.0706674896714077</v>
      </c>
      <c r="AD13" s="68">
        <f t="shared" si="13"/>
        <v>2.4004711372719258</v>
      </c>
      <c r="AE13" s="68">
        <f t="shared" si="14"/>
        <v>2.7828039555447797</v>
      </c>
      <c r="AF13" s="68">
        <f t="shared" si="15"/>
        <v>3.2260324795225528</v>
      </c>
    </row>
    <row r="14" spans="2:42" s="59" customFormat="1">
      <c r="B14" s="59" t="s">
        <v>420</v>
      </c>
      <c r="C14" s="59" t="s">
        <v>158</v>
      </c>
      <c r="D14" s="59" t="s">
        <v>20</v>
      </c>
      <c r="E14" s="59">
        <v>7.29</v>
      </c>
      <c r="F14" s="68">
        <f t="shared" si="2"/>
        <v>7.4941200000000006</v>
      </c>
      <c r="G14" s="68">
        <f t="shared" si="3"/>
        <v>7.4941200000000006</v>
      </c>
      <c r="H14" s="68">
        <f t="shared" si="16"/>
        <v>7.9521141238295785</v>
      </c>
      <c r="I14" s="68">
        <f t="shared" si="16"/>
        <v>9.0852069016338337</v>
      </c>
      <c r="J14" s="68">
        <f t="shared" si="16"/>
        <v>10.379753504561751</v>
      </c>
      <c r="K14" s="68">
        <f t="shared" si="16"/>
        <v>11.743738362841409</v>
      </c>
      <c r="L14" s="68">
        <f t="shared" si="16"/>
        <v>13.286962033757469</v>
      </c>
      <c r="M14" s="68">
        <f t="shared" si="16"/>
        <v>15.403230611943432</v>
      </c>
      <c r="N14" s="68">
        <f t="shared" si="16"/>
        <v>17.856565908890143</v>
      </c>
      <c r="O14" s="68">
        <f t="shared" si="16"/>
        <v>20.700653914205557</v>
      </c>
      <c r="P14" s="68">
        <f t="shared" si="16"/>
        <v>23.997731403795317</v>
      </c>
      <c r="R14" s="59" t="s">
        <v>420</v>
      </c>
      <c r="S14" s="59" t="s">
        <v>158</v>
      </c>
      <c r="T14" s="59" t="s">
        <v>20</v>
      </c>
      <c r="U14" s="59">
        <v>2.79</v>
      </c>
      <c r="V14" s="68">
        <f t="shared" si="5"/>
        <v>2.8681200000000002</v>
      </c>
      <c r="W14" s="68">
        <f t="shared" si="6"/>
        <v>2.8681200000000002</v>
      </c>
      <c r="X14" s="68">
        <f t="shared" si="7"/>
        <v>3.0434017017125545</v>
      </c>
      <c r="Y14" s="68">
        <f t="shared" si="8"/>
        <v>3.4770544932178873</v>
      </c>
      <c r="Z14" s="68">
        <f t="shared" si="9"/>
        <v>3.9724982548322751</v>
      </c>
      <c r="AA14" s="68">
        <f t="shared" si="10"/>
        <v>4.4945171512109097</v>
      </c>
      <c r="AB14" s="68">
        <f t="shared" si="11"/>
        <v>5.0851336178577968</v>
      </c>
      <c r="AC14" s="68">
        <f t="shared" si="12"/>
        <v>5.8950635675339056</v>
      </c>
      <c r="AD14" s="68">
        <f t="shared" si="13"/>
        <v>6.8339943601925235</v>
      </c>
      <c r="AE14" s="68">
        <f t="shared" si="14"/>
        <v>7.922472485683608</v>
      </c>
      <c r="AF14" s="68">
        <f t="shared" si="15"/>
        <v>9.1843169570080843</v>
      </c>
    </row>
    <row r="15" spans="2:42" s="61" customFormat="1">
      <c r="B15" s="61" t="s">
        <v>420</v>
      </c>
      <c r="C15" s="61" t="s">
        <v>158</v>
      </c>
      <c r="D15" s="61" t="s">
        <v>21</v>
      </c>
      <c r="E15" s="61">
        <v>17.07</v>
      </c>
      <c r="F15" s="69">
        <f>+$E15*F$55</f>
        <v>17.54796</v>
      </c>
      <c r="G15" s="69">
        <f t="shared" si="3"/>
        <v>17.54796</v>
      </c>
      <c r="H15" s="69">
        <f t="shared" ref="H15:P15" si="17">+$E15*H$55</f>
        <v>19.597428761070582</v>
      </c>
      <c r="I15" s="69">
        <f t="shared" si="17"/>
        <v>8.6954832526273087</v>
      </c>
      <c r="J15" s="69">
        <f t="shared" si="17"/>
        <v>3.8582321139455154</v>
      </c>
      <c r="K15" s="69">
        <f t="shared" si="17"/>
        <v>1.7119180858157301</v>
      </c>
      <c r="L15" s="69">
        <f t="shared" si="17"/>
        <v>1.9368781820879142</v>
      </c>
      <c r="M15" s="69">
        <f t="shared" si="17"/>
        <v>2.245372661571833</v>
      </c>
      <c r="N15" s="69">
        <f t="shared" si="17"/>
        <v>2.6030023137022136</v>
      </c>
      <c r="O15" s="69">
        <f t="shared" si="17"/>
        <v>3.0175930976178917</v>
      </c>
      <c r="P15" s="69">
        <f t="shared" si="17"/>
        <v>3.4982174448550505</v>
      </c>
      <c r="R15" s="143" t="s">
        <v>420</v>
      </c>
      <c r="S15" s="61" t="s">
        <v>158</v>
      </c>
      <c r="T15" s="61" t="s">
        <v>21</v>
      </c>
      <c r="U15" s="61">
        <v>0</v>
      </c>
      <c r="V15" s="69">
        <f>+$U15*F$55</f>
        <v>0</v>
      </c>
      <c r="W15" s="69">
        <f t="shared" si="6"/>
        <v>0</v>
      </c>
      <c r="X15" s="69">
        <f t="shared" ref="X15:AF15" si="18">+$U15*H$55</f>
        <v>0</v>
      </c>
      <c r="Y15" s="69">
        <f t="shared" si="18"/>
        <v>0</v>
      </c>
      <c r="Z15" s="69">
        <f t="shared" si="18"/>
        <v>0</v>
      </c>
      <c r="AA15" s="69">
        <f t="shared" si="18"/>
        <v>0</v>
      </c>
      <c r="AB15" s="69">
        <f t="shared" si="18"/>
        <v>0</v>
      </c>
      <c r="AC15" s="69">
        <f t="shared" si="18"/>
        <v>0</v>
      </c>
      <c r="AD15" s="69">
        <f t="shared" si="18"/>
        <v>0</v>
      </c>
      <c r="AE15" s="69">
        <f t="shared" si="18"/>
        <v>0</v>
      </c>
      <c r="AF15" s="69">
        <f t="shared" si="18"/>
        <v>0</v>
      </c>
    </row>
    <row r="16" spans="2:42" s="61" customFormat="1">
      <c r="B16" s="61" t="s">
        <v>420</v>
      </c>
      <c r="C16" s="61" t="s">
        <v>158</v>
      </c>
      <c r="D16" s="61" t="s">
        <v>22</v>
      </c>
      <c r="E16" s="61">
        <v>32.44</v>
      </c>
      <c r="F16" s="69">
        <f>+$E16*F$57</f>
        <v>33.348320000000001</v>
      </c>
      <c r="G16" s="69">
        <f t="shared" si="3"/>
        <v>33.348320000000001</v>
      </c>
      <c r="H16" s="69">
        <f t="shared" ref="H16:P16" si="19">+$E16*H$57</f>
        <v>37.243151084307534</v>
      </c>
      <c r="I16" s="69">
        <f t="shared" si="19"/>
        <v>32.814780027515901</v>
      </c>
      <c r="J16" s="69">
        <f t="shared" si="19"/>
        <v>28.912961360779487</v>
      </c>
      <c r="K16" s="69">
        <f t="shared" si="19"/>
        <v>25.475085737248818</v>
      </c>
      <c r="L16" s="69">
        <f t="shared" si="19"/>
        <v>28.822721227216128</v>
      </c>
      <c r="M16" s="69">
        <f t="shared" si="19"/>
        <v>33.413433469487927</v>
      </c>
      <c r="N16" s="69">
        <f t="shared" si="19"/>
        <v>38.735327154525251</v>
      </c>
      <c r="O16" s="69">
        <f t="shared" si="19"/>
        <v>44.904860529769913</v>
      </c>
      <c r="P16" s="69">
        <f t="shared" si="19"/>
        <v>52.057040622219617</v>
      </c>
      <c r="R16" s="143" t="s">
        <v>420</v>
      </c>
      <c r="S16" s="61" t="s">
        <v>158</v>
      </c>
      <c r="T16" s="61" t="s">
        <v>22</v>
      </c>
      <c r="U16" s="61">
        <v>10.65</v>
      </c>
      <c r="V16" s="69">
        <f>+$U16*F$57</f>
        <v>10.9482</v>
      </c>
      <c r="W16" s="69">
        <f t="shared" si="6"/>
        <v>10.9482</v>
      </c>
      <c r="X16" s="69">
        <f t="shared" ref="X16:AF16" si="20">+$U16*H$57</f>
        <v>12.226866801722419</v>
      </c>
      <c r="Y16" s="69">
        <f t="shared" si="20"/>
        <v>10.773039682276337</v>
      </c>
      <c r="Z16" s="69">
        <f t="shared" si="20"/>
        <v>9.492078868443329</v>
      </c>
      <c r="AA16" s="69">
        <f t="shared" si="20"/>
        <v>8.3634298120129458</v>
      </c>
      <c r="AB16" s="69">
        <f t="shared" si="20"/>
        <v>9.4624531772457399</v>
      </c>
      <c r="AC16" s="69">
        <f t="shared" si="20"/>
        <v>10.969576647658647</v>
      </c>
      <c r="AD16" s="69">
        <f t="shared" si="20"/>
        <v>12.716745813677372</v>
      </c>
      <c r="AE16" s="69">
        <f t="shared" si="20"/>
        <v>14.742193731259235</v>
      </c>
      <c r="AF16" s="69">
        <f t="shared" si="20"/>
        <v>17.090242990956813</v>
      </c>
    </row>
    <row r="17" spans="2:32" s="61" customFormat="1">
      <c r="B17" s="61" t="s">
        <v>420</v>
      </c>
      <c r="C17" s="61" t="s">
        <v>158</v>
      </c>
      <c r="D17" s="61" t="s">
        <v>23</v>
      </c>
      <c r="E17" s="61">
        <v>19.53</v>
      </c>
      <c r="F17" s="69">
        <f>+E17</f>
        <v>19.53</v>
      </c>
      <c r="G17" s="69">
        <f t="shared" si="3"/>
        <v>19.53</v>
      </c>
      <c r="H17" s="69">
        <f>+F17</f>
        <v>19.53</v>
      </c>
      <c r="I17" s="69">
        <f t="shared" ref="I17:P17" si="21">+H17</f>
        <v>19.53</v>
      </c>
      <c r="J17" s="69">
        <f t="shared" si="21"/>
        <v>19.53</v>
      </c>
      <c r="K17" s="69">
        <f t="shared" si="21"/>
        <v>19.53</v>
      </c>
      <c r="L17" s="69">
        <f t="shared" si="21"/>
        <v>19.53</v>
      </c>
      <c r="M17" s="69">
        <f t="shared" si="21"/>
        <v>19.53</v>
      </c>
      <c r="N17" s="69">
        <f t="shared" si="21"/>
        <v>19.53</v>
      </c>
      <c r="O17" s="69">
        <f t="shared" si="21"/>
        <v>19.53</v>
      </c>
      <c r="P17" s="69">
        <f t="shared" si="21"/>
        <v>19.53</v>
      </c>
      <c r="R17" s="143" t="s">
        <v>420</v>
      </c>
      <c r="S17" s="61" t="s">
        <v>158</v>
      </c>
      <c r="T17" s="61" t="s">
        <v>23</v>
      </c>
      <c r="U17" s="61">
        <v>6.41</v>
      </c>
      <c r="V17" s="69">
        <f>+U17</f>
        <v>6.41</v>
      </c>
      <c r="W17" s="69">
        <f t="shared" si="6"/>
        <v>6.41</v>
      </c>
      <c r="X17" s="69">
        <f>+V17</f>
        <v>6.41</v>
      </c>
      <c r="Y17" s="69">
        <f t="shared" ref="Y17:AF17" si="22">+X17</f>
        <v>6.41</v>
      </c>
      <c r="Z17" s="69">
        <f t="shared" si="22"/>
        <v>6.41</v>
      </c>
      <c r="AA17" s="69">
        <f t="shared" si="22"/>
        <v>6.41</v>
      </c>
      <c r="AB17" s="69">
        <f t="shared" si="22"/>
        <v>6.41</v>
      </c>
      <c r="AC17" s="69">
        <f t="shared" si="22"/>
        <v>6.41</v>
      </c>
      <c r="AD17" s="69">
        <f t="shared" si="22"/>
        <v>6.41</v>
      </c>
      <c r="AE17" s="69">
        <f t="shared" si="22"/>
        <v>6.41</v>
      </c>
      <c r="AF17" s="69">
        <f t="shared" si="22"/>
        <v>6.41</v>
      </c>
    </row>
    <row r="18" spans="2:32" s="61" customFormat="1">
      <c r="B18" s="61" t="s">
        <v>420</v>
      </c>
      <c r="C18" s="61" t="s">
        <v>158</v>
      </c>
      <c r="D18" s="61" t="s">
        <v>24</v>
      </c>
      <c r="E18" s="61">
        <v>1.8560000000000001</v>
      </c>
      <c r="F18" s="69">
        <f>+E18</f>
        <v>1.8560000000000001</v>
      </c>
      <c r="G18" s="69">
        <f t="shared" si="3"/>
        <v>1.8560000000000001</v>
      </c>
      <c r="H18" s="69">
        <f>+F18</f>
        <v>1.8560000000000001</v>
      </c>
      <c r="I18" s="69">
        <f t="shared" ref="I18:P18" si="23">+H18</f>
        <v>1.8560000000000001</v>
      </c>
      <c r="J18" s="69">
        <f t="shared" si="23"/>
        <v>1.8560000000000001</v>
      </c>
      <c r="K18" s="69">
        <v>0</v>
      </c>
      <c r="L18" s="69">
        <f t="shared" si="23"/>
        <v>0</v>
      </c>
      <c r="M18" s="69">
        <f t="shared" si="23"/>
        <v>0</v>
      </c>
      <c r="N18" s="69">
        <f t="shared" si="23"/>
        <v>0</v>
      </c>
      <c r="O18" s="69">
        <f t="shared" si="23"/>
        <v>0</v>
      </c>
      <c r="P18" s="69">
        <f t="shared" si="23"/>
        <v>0</v>
      </c>
      <c r="R18" s="143" t="s">
        <v>420</v>
      </c>
      <c r="S18" s="61" t="s">
        <v>158</v>
      </c>
      <c r="T18" s="61" t="s">
        <v>24</v>
      </c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</row>
    <row r="19" spans="2:32" s="61" customFormat="1">
      <c r="B19" s="61" t="s">
        <v>420</v>
      </c>
      <c r="C19" s="61" t="s">
        <v>158</v>
      </c>
      <c r="D19" s="61" t="s">
        <v>25</v>
      </c>
      <c r="E19" s="61">
        <v>25.98</v>
      </c>
      <c r="F19" s="69">
        <f>+$E19*F$61</f>
        <v>26.707440000000002</v>
      </c>
      <c r="G19" s="69">
        <f t="shared" si="3"/>
        <v>26.707440000000002</v>
      </c>
      <c r="H19" s="69">
        <f t="shared" ref="H19:P19" si="24">+$E19*H$61</f>
        <v>29.826666620539761</v>
      </c>
      <c r="I19" s="69">
        <f t="shared" si="24"/>
        <v>31.348126379169489</v>
      </c>
      <c r="J19" s="69">
        <f t="shared" si="24"/>
        <v>32.947195876312051</v>
      </c>
      <c r="K19" s="69">
        <f t="shared" si="24"/>
        <v>34.627833988617247</v>
      </c>
      <c r="L19" s="69">
        <f t="shared" si="24"/>
        <v>39.17821576933467</v>
      </c>
      <c r="M19" s="69">
        <f t="shared" si="24"/>
        <v>45.418289818721107</v>
      </c>
      <c r="N19" s="69">
        <f t="shared" si="24"/>
        <v>52.652245885887019</v>
      </c>
      <c r="O19" s="69">
        <f t="shared" si="24"/>
        <v>61.03838360917765</v>
      </c>
      <c r="P19" s="69">
        <f t="shared" si="24"/>
        <v>70.760215655297714</v>
      </c>
      <c r="R19" s="143" t="s">
        <v>420</v>
      </c>
      <c r="S19" s="61" t="s">
        <v>158</v>
      </c>
      <c r="T19" s="61" t="s">
        <v>25</v>
      </c>
      <c r="U19" s="61">
        <v>8.5299999999999994</v>
      </c>
      <c r="V19" s="69">
        <f>+$U19*F$61</f>
        <v>8.7688399999999991</v>
      </c>
      <c r="W19" s="69">
        <f t="shared" si="6"/>
        <v>8.7688399999999991</v>
      </c>
      <c r="X19" s="69">
        <f t="shared" ref="X19:AF19" si="25">+$U19*H$61</f>
        <v>9.7929740674828381</v>
      </c>
      <c r="Y19" s="69">
        <f t="shared" si="25"/>
        <v>10.292514165293138</v>
      </c>
      <c r="Z19" s="69">
        <f t="shared" si="25"/>
        <v>10.8175358285197</v>
      </c>
      <c r="AA19" s="69">
        <f t="shared" si="25"/>
        <v>11.369338873091033</v>
      </c>
      <c r="AB19" s="69">
        <f t="shared" si="25"/>
        <v>12.863363376151836</v>
      </c>
      <c r="AC19" s="69">
        <f t="shared" si="25"/>
        <v>14.912163670272941</v>
      </c>
      <c r="AD19" s="69">
        <f t="shared" si="25"/>
        <v>17.287284734665754</v>
      </c>
      <c r="AE19" s="69">
        <f t="shared" si="25"/>
        <v>20.040701007940161</v>
      </c>
      <c r="AF19" s="69">
        <f t="shared" si="25"/>
        <v>23.232665109302904</v>
      </c>
    </row>
    <row r="20" spans="2:32" s="61" customFormat="1">
      <c r="B20" s="61" t="s">
        <v>420</v>
      </c>
      <c r="C20" s="61" t="s">
        <v>158</v>
      </c>
      <c r="D20" s="61" t="s">
        <v>26</v>
      </c>
      <c r="E20" s="61">
        <v>49.73</v>
      </c>
      <c r="F20" s="69">
        <f>+$E20*F$63</f>
        <v>51.122439999999997</v>
      </c>
      <c r="G20" s="69">
        <f t="shared" si="3"/>
        <v>51.122439999999997</v>
      </c>
      <c r="H20" s="69">
        <f t="shared" ref="H20:P20" si="26">+$E20*H$63</f>
        <v>57.093153619685992</v>
      </c>
      <c r="I20" s="69">
        <f t="shared" si="26"/>
        <v>66.186612811329169</v>
      </c>
      <c r="J20" s="69">
        <f t="shared" si="26"/>
        <v>76.72842429790613</v>
      </c>
      <c r="K20" s="69">
        <f t="shared" si="26"/>
        <v>88.949273050452746</v>
      </c>
      <c r="L20" s="69">
        <f t="shared" si="26"/>
        <v>100.63793805993295</v>
      </c>
      <c r="M20" s="69">
        <f t="shared" si="26"/>
        <v>116.66695248388949</v>
      </c>
      <c r="N20" s="69">
        <f t="shared" si="26"/>
        <v>135.24897334216305</v>
      </c>
      <c r="O20" s="69">
        <f t="shared" si="26"/>
        <v>156.79062837126145</v>
      </c>
      <c r="P20" s="69">
        <f t="shared" si="26"/>
        <v>181.7633105640094</v>
      </c>
      <c r="R20" s="143" t="s">
        <v>420</v>
      </c>
      <c r="S20" s="61" t="s">
        <v>158</v>
      </c>
      <c r="T20" s="61" t="s">
        <v>26</v>
      </c>
      <c r="U20" s="61">
        <v>16.329999999999998</v>
      </c>
      <c r="V20" s="69">
        <f>+$U20*F$63</f>
        <v>16.787239999999997</v>
      </c>
      <c r="W20" s="69">
        <f t="shared" si="6"/>
        <v>16.787239999999997</v>
      </c>
      <c r="X20" s="69">
        <f t="shared" ref="X20:AF20" si="27">+$U20*H$63</f>
        <v>18.747862429307705</v>
      </c>
      <c r="Y20" s="69">
        <f t="shared" si="27"/>
        <v>21.733910862839441</v>
      </c>
      <c r="Z20" s="69">
        <f t="shared" si="27"/>
        <v>25.195559396436902</v>
      </c>
      <c r="AA20" s="69">
        <f t="shared" si="27"/>
        <v>29.208558795775051</v>
      </c>
      <c r="AB20" s="69">
        <f t="shared" si="27"/>
        <v>33.046803308238587</v>
      </c>
      <c r="AC20" s="69">
        <f t="shared" si="27"/>
        <v>38.310302313732464</v>
      </c>
      <c r="AD20" s="69">
        <f t="shared" si="27"/>
        <v>44.412140250905345</v>
      </c>
      <c r="AE20" s="69">
        <f t="shared" si="27"/>
        <v>51.485842777050053</v>
      </c>
      <c r="AF20" s="69">
        <f t="shared" si="27"/>
        <v>59.686202724920037</v>
      </c>
    </row>
    <row r="21" spans="2:32" s="63" customFormat="1">
      <c r="B21" s="63" t="s">
        <v>420</v>
      </c>
      <c r="C21" s="63" t="s">
        <v>158</v>
      </c>
      <c r="D21" s="63" t="s">
        <v>27</v>
      </c>
      <c r="E21" s="63">
        <v>0.22</v>
      </c>
      <c r="F21" s="70">
        <f t="shared" ref="F21:P23" si="28">+$E21*F$49</f>
        <v>0.22363137646114811</v>
      </c>
      <c r="G21" s="70">
        <f t="shared" si="3"/>
        <v>0.22363137646114811</v>
      </c>
      <c r="H21" s="70">
        <f t="shared" si="28"/>
        <v>0.23815688230574047</v>
      </c>
      <c r="I21" s="70">
        <f t="shared" si="28"/>
        <v>0.24667805946520355</v>
      </c>
      <c r="J21" s="70">
        <f t="shared" si="28"/>
        <v>0.25341007568692936</v>
      </c>
      <c r="K21" s="70">
        <f t="shared" si="28"/>
        <v>0.25942165643772636</v>
      </c>
      <c r="L21" s="70">
        <f t="shared" si="28"/>
        <v>0.26732259113877382</v>
      </c>
      <c r="M21" s="70">
        <f t="shared" si="28"/>
        <v>0.27426930667302812</v>
      </c>
      <c r="N21" s="70">
        <f t="shared" si="28"/>
        <v>0.28239925397410598</v>
      </c>
      <c r="O21" s="70">
        <f t="shared" si="28"/>
        <v>0.29764767625946087</v>
      </c>
      <c r="P21" s="70">
        <f t="shared" si="28"/>
        <v>0.3126289171781137</v>
      </c>
      <c r="R21" s="63" t="s">
        <v>420</v>
      </c>
      <c r="S21" s="63" t="s">
        <v>158</v>
      </c>
      <c r="T21" s="63" t="s">
        <v>27</v>
      </c>
      <c r="U21" s="63">
        <v>7.0000000000000007E-2</v>
      </c>
      <c r="V21" s="70">
        <f>+$U21*F$49</f>
        <v>7.1155437964910764E-2</v>
      </c>
      <c r="W21" s="70">
        <f t="shared" si="6"/>
        <v>7.1155437964910764E-2</v>
      </c>
      <c r="X21" s="70">
        <f t="shared" ref="X21:AF23" si="29">+$U21*H$49</f>
        <v>7.5777189824553795E-2</v>
      </c>
      <c r="Y21" s="70">
        <f t="shared" si="29"/>
        <v>7.8488473466201136E-2</v>
      </c>
      <c r="Z21" s="70">
        <f t="shared" si="29"/>
        <v>8.0630478627659347E-2</v>
      </c>
      <c r="AA21" s="70">
        <f t="shared" si="29"/>
        <v>8.2543254321094758E-2</v>
      </c>
      <c r="AB21" s="70">
        <f t="shared" si="29"/>
        <v>8.5057188089609867E-2</v>
      </c>
      <c r="AC21" s="70">
        <f t="shared" si="29"/>
        <v>8.7267506668690778E-2</v>
      </c>
      <c r="AD21" s="70">
        <f t="shared" si="29"/>
        <v>8.9854308082670087E-2</v>
      </c>
      <c r="AE21" s="70">
        <f t="shared" si="29"/>
        <v>9.4706078809828467E-2</v>
      </c>
      <c r="AF21" s="70">
        <f t="shared" si="29"/>
        <v>9.9472837283945278E-2</v>
      </c>
    </row>
    <row r="22" spans="2:32" s="63" customFormat="1">
      <c r="B22" s="63" t="s">
        <v>420</v>
      </c>
      <c r="C22" s="63" t="s">
        <v>158</v>
      </c>
      <c r="D22" s="63" t="s">
        <v>28</v>
      </c>
      <c r="E22" s="63">
        <v>0.52</v>
      </c>
      <c r="F22" s="70">
        <f t="shared" si="28"/>
        <v>0.52858325345362278</v>
      </c>
      <c r="G22" s="70">
        <f t="shared" si="3"/>
        <v>0.52858325345362278</v>
      </c>
      <c r="H22" s="70">
        <f t="shared" si="28"/>
        <v>0.56291626726811383</v>
      </c>
      <c r="I22" s="70">
        <f t="shared" si="28"/>
        <v>0.58305723146320843</v>
      </c>
      <c r="J22" s="70">
        <f t="shared" si="28"/>
        <v>0.59896926980546938</v>
      </c>
      <c r="K22" s="70">
        <f t="shared" si="28"/>
        <v>0.61317846067098958</v>
      </c>
      <c r="L22" s="70">
        <f t="shared" si="28"/>
        <v>0.63185339723710188</v>
      </c>
      <c r="M22" s="70">
        <f t="shared" si="28"/>
        <v>0.6482729066817029</v>
      </c>
      <c r="N22" s="70">
        <f t="shared" si="28"/>
        <v>0.66748914575697771</v>
      </c>
      <c r="O22" s="70">
        <f t="shared" si="28"/>
        <v>0.7035308711587257</v>
      </c>
      <c r="P22" s="70">
        <f t="shared" si="28"/>
        <v>0.73894107696645062</v>
      </c>
      <c r="R22" s="63" t="s">
        <v>420</v>
      </c>
      <c r="S22" s="63" t="s">
        <v>158</v>
      </c>
      <c r="T22" s="63" t="s">
        <v>28</v>
      </c>
      <c r="U22" s="63">
        <v>0.18</v>
      </c>
      <c r="V22" s="70">
        <f>+$U22*F$49</f>
        <v>0.18297112619548481</v>
      </c>
      <c r="W22" s="70">
        <f t="shared" si="6"/>
        <v>0.18297112619548481</v>
      </c>
      <c r="X22" s="70">
        <f t="shared" si="29"/>
        <v>0.19485563097742403</v>
      </c>
      <c r="Y22" s="70">
        <f t="shared" si="29"/>
        <v>0.20182750319880288</v>
      </c>
      <c r="Z22" s="70">
        <f t="shared" si="29"/>
        <v>0.207335516471124</v>
      </c>
      <c r="AA22" s="70">
        <f t="shared" si="29"/>
        <v>0.21225408253995792</v>
      </c>
      <c r="AB22" s="70">
        <f t="shared" si="29"/>
        <v>0.21871848365899677</v>
      </c>
      <c r="AC22" s="70">
        <f t="shared" si="29"/>
        <v>0.22440216000520483</v>
      </c>
      <c r="AD22" s="70">
        <f t="shared" si="29"/>
        <v>0.23105393506972305</v>
      </c>
      <c r="AE22" s="70">
        <f t="shared" si="29"/>
        <v>0.24352991693955889</v>
      </c>
      <c r="AF22" s="70">
        <f t="shared" si="29"/>
        <v>0.25578729587300209</v>
      </c>
    </row>
    <row r="23" spans="2:32" s="63" customFormat="1">
      <c r="B23" s="63" t="s">
        <v>420</v>
      </c>
      <c r="C23" s="63" t="s">
        <v>158</v>
      </c>
      <c r="D23" s="63" t="s">
        <v>29</v>
      </c>
      <c r="E23" s="63">
        <v>0.22</v>
      </c>
      <c r="F23" s="70">
        <f t="shared" si="28"/>
        <v>0.22363137646114811</v>
      </c>
      <c r="G23" s="70">
        <f t="shared" si="3"/>
        <v>0.22363137646114811</v>
      </c>
      <c r="H23" s="70">
        <f t="shared" si="28"/>
        <v>0.23815688230574047</v>
      </c>
      <c r="I23" s="70">
        <f t="shared" si="28"/>
        <v>0.24667805946520355</v>
      </c>
      <c r="J23" s="70">
        <f t="shared" si="28"/>
        <v>0.25341007568692936</v>
      </c>
      <c r="K23" s="70">
        <f t="shared" si="28"/>
        <v>0.25942165643772636</v>
      </c>
      <c r="L23" s="70">
        <f t="shared" si="28"/>
        <v>0.26732259113877382</v>
      </c>
      <c r="M23" s="70">
        <f t="shared" si="28"/>
        <v>0.27426930667302812</v>
      </c>
      <c r="N23" s="70">
        <f t="shared" si="28"/>
        <v>0.28239925397410598</v>
      </c>
      <c r="O23" s="70">
        <f t="shared" si="28"/>
        <v>0.29764767625946087</v>
      </c>
      <c r="P23" s="70">
        <f t="shared" si="28"/>
        <v>0.3126289171781137</v>
      </c>
      <c r="R23" s="63" t="s">
        <v>420</v>
      </c>
      <c r="S23" s="63" t="s">
        <v>158</v>
      </c>
      <c r="T23" s="63" t="s">
        <v>29</v>
      </c>
      <c r="U23" s="63">
        <v>7.0000000000000007E-2</v>
      </c>
      <c r="V23" s="70">
        <f>+$U23*F$49</f>
        <v>7.1155437964910764E-2</v>
      </c>
      <c r="W23" s="70">
        <f t="shared" si="6"/>
        <v>7.1155437964910764E-2</v>
      </c>
      <c r="X23" s="70">
        <f t="shared" si="29"/>
        <v>7.5777189824553795E-2</v>
      </c>
      <c r="Y23" s="70">
        <f t="shared" si="29"/>
        <v>7.8488473466201136E-2</v>
      </c>
      <c r="Z23" s="70">
        <f t="shared" si="29"/>
        <v>8.0630478627659347E-2</v>
      </c>
      <c r="AA23" s="70">
        <f t="shared" si="29"/>
        <v>8.2543254321094758E-2</v>
      </c>
      <c r="AB23" s="70">
        <f t="shared" si="29"/>
        <v>8.5057188089609867E-2</v>
      </c>
      <c r="AC23" s="70">
        <f t="shared" si="29"/>
        <v>8.7267506668690778E-2</v>
      </c>
      <c r="AD23" s="70">
        <f t="shared" si="29"/>
        <v>8.9854308082670087E-2</v>
      </c>
      <c r="AE23" s="70">
        <f t="shared" si="29"/>
        <v>9.4706078809828467E-2</v>
      </c>
      <c r="AF23" s="70">
        <f t="shared" si="29"/>
        <v>9.9472837283945278E-2</v>
      </c>
    </row>
    <row r="24" spans="2:32" s="63" customFormat="1">
      <c r="B24" s="63" t="s">
        <v>420</v>
      </c>
      <c r="C24" s="63" t="s">
        <v>158</v>
      </c>
      <c r="D24" s="63" t="s">
        <v>30</v>
      </c>
      <c r="E24" s="63">
        <v>15.94</v>
      </c>
      <c r="F24" s="70">
        <f>+$E24*F$51</f>
        <v>16.102143829797139</v>
      </c>
      <c r="G24" s="70">
        <f t="shared" si="3"/>
        <v>16.102143829797139</v>
      </c>
      <c r="H24" s="70">
        <f t="shared" ref="H24:P24" si="30">+$E24*H$51</f>
        <v>17.808635571316405</v>
      </c>
      <c r="I24" s="70">
        <f t="shared" si="30"/>
        <v>18.44582286232523</v>
      </c>
      <c r="J24" s="70">
        <f t="shared" si="30"/>
        <v>19.707191117421818</v>
      </c>
      <c r="K24" s="70">
        <f t="shared" si="30"/>
        <v>20.174699642695035</v>
      </c>
      <c r="L24" s="70">
        <f t="shared" si="30"/>
        <v>20.789139418768404</v>
      </c>
      <c r="M24" s="70">
        <f t="shared" si="30"/>
        <v>21.37538026792053</v>
      </c>
      <c r="N24" s="70">
        <f t="shared" si="30"/>
        <v>21.96162111707266</v>
      </c>
      <c r="O24" s="70">
        <f t="shared" si="30"/>
        <v>23.137071123473891</v>
      </c>
      <c r="P24" s="70">
        <f t="shared" si="30"/>
        <v>24.312521129875119</v>
      </c>
      <c r="R24" s="63" t="s">
        <v>420</v>
      </c>
      <c r="S24" s="63" t="s">
        <v>158</v>
      </c>
      <c r="T24" s="63" t="s">
        <v>30</v>
      </c>
      <c r="U24" s="63">
        <v>4.9400000000000004</v>
      </c>
      <c r="V24" s="70">
        <f>+$U24*F$51</f>
        <v>4.990250346248299</v>
      </c>
      <c r="W24" s="70">
        <f t="shared" si="6"/>
        <v>4.990250346248299</v>
      </c>
      <c r="X24" s="70">
        <f t="shared" ref="X24:AF24" si="31">+$U24*H$51</f>
        <v>5.5191129060415962</v>
      </c>
      <c r="Y24" s="70">
        <f t="shared" si="31"/>
        <v>5.7165850025022991</v>
      </c>
      <c r="Z24" s="70">
        <f t="shared" si="31"/>
        <v>6.1074983764155455</v>
      </c>
      <c r="AA24" s="70">
        <f t="shared" si="31"/>
        <v>6.2523849582756261</v>
      </c>
      <c r="AB24" s="70">
        <f t="shared" si="31"/>
        <v>6.4428073230060177</v>
      </c>
      <c r="AC24" s="70">
        <f t="shared" si="31"/>
        <v>6.6244904970845315</v>
      </c>
      <c r="AD24" s="70">
        <f t="shared" si="31"/>
        <v>6.8061736711630454</v>
      </c>
      <c r="AE24" s="70">
        <f t="shared" si="31"/>
        <v>7.1704599341255353</v>
      </c>
      <c r="AF24" s="70">
        <f t="shared" si="31"/>
        <v>7.5347461970880234</v>
      </c>
    </row>
    <row r="25" spans="2:32" s="63" customFormat="1">
      <c r="B25" s="63" t="s">
        <v>420</v>
      </c>
      <c r="C25" s="63" t="s">
        <v>158</v>
      </c>
      <c r="D25" s="63" t="s">
        <v>31</v>
      </c>
      <c r="E25" s="63">
        <v>11.27</v>
      </c>
      <c r="F25" s="70">
        <f t="shared" ref="F25:P29" si="32">+$E25*F$49</f>
        <v>11.456025512350633</v>
      </c>
      <c r="G25" s="70">
        <f t="shared" si="3"/>
        <v>11.456025512350633</v>
      </c>
      <c r="H25" s="70">
        <f t="shared" si="32"/>
        <v>12.20012756175316</v>
      </c>
      <c r="I25" s="70">
        <f t="shared" si="32"/>
        <v>12.636644228058382</v>
      </c>
      <c r="J25" s="70">
        <f t="shared" si="32"/>
        <v>12.981507059053152</v>
      </c>
      <c r="K25" s="70">
        <f t="shared" si="32"/>
        <v>13.289463945696255</v>
      </c>
      <c r="L25" s="70">
        <f t="shared" si="32"/>
        <v>13.694207282427188</v>
      </c>
      <c r="M25" s="70">
        <f t="shared" si="32"/>
        <v>14.050068573659214</v>
      </c>
      <c r="N25" s="70">
        <f t="shared" si="32"/>
        <v>14.466543601309882</v>
      </c>
      <c r="O25" s="70">
        <f t="shared" si="32"/>
        <v>15.247678688382381</v>
      </c>
      <c r="P25" s="70">
        <f t="shared" si="32"/>
        <v>16.015126802715187</v>
      </c>
      <c r="R25" s="63" t="s">
        <v>420</v>
      </c>
      <c r="S25" s="63" t="s">
        <v>158</v>
      </c>
      <c r="T25" s="63" t="s">
        <v>31</v>
      </c>
      <c r="U25" s="63">
        <v>3.47</v>
      </c>
      <c r="V25" s="70">
        <f>+$U25*F$49</f>
        <v>3.5272767105462908</v>
      </c>
      <c r="W25" s="70">
        <f t="shared" si="6"/>
        <v>3.5272767105462908</v>
      </c>
      <c r="X25" s="70">
        <f t="shared" ref="X25:AF29" si="33">+$U25*H$49</f>
        <v>3.7563835527314522</v>
      </c>
      <c r="Y25" s="70">
        <f t="shared" si="33"/>
        <v>3.8907857561102559</v>
      </c>
      <c r="Z25" s="70">
        <f t="shared" si="33"/>
        <v>3.9969680119711128</v>
      </c>
      <c r="AA25" s="70">
        <f t="shared" si="33"/>
        <v>4.0917870356314117</v>
      </c>
      <c r="AB25" s="70">
        <f t="shared" si="33"/>
        <v>4.2164063238706602</v>
      </c>
      <c r="AC25" s="70">
        <f t="shared" si="33"/>
        <v>4.325974973433671</v>
      </c>
      <c r="AD25" s="70">
        <f t="shared" si="33"/>
        <v>4.454206414955217</v>
      </c>
      <c r="AE25" s="70">
        <f t="shared" si="33"/>
        <v>4.6947156210014969</v>
      </c>
      <c r="AF25" s="70">
        <f t="shared" si="33"/>
        <v>4.9310106482184297</v>
      </c>
    </row>
    <row r="26" spans="2:32" s="63" customFormat="1">
      <c r="B26" s="63" t="s">
        <v>420</v>
      </c>
      <c r="C26" s="63" t="s">
        <v>158</v>
      </c>
      <c r="D26" s="63" t="s">
        <v>32</v>
      </c>
      <c r="E26" s="63">
        <v>1.03</v>
      </c>
      <c r="F26" s="70">
        <f t="shared" si="32"/>
        <v>1.0470014443408298</v>
      </c>
      <c r="G26" s="70">
        <f t="shared" si="3"/>
        <v>1.0470014443408298</v>
      </c>
      <c r="H26" s="70">
        <f t="shared" si="32"/>
        <v>1.1150072217041487</v>
      </c>
      <c r="I26" s="70">
        <f t="shared" si="32"/>
        <v>1.1549018238598165</v>
      </c>
      <c r="J26" s="70">
        <f t="shared" si="32"/>
        <v>1.1864198998069875</v>
      </c>
      <c r="K26" s="70">
        <f t="shared" si="32"/>
        <v>1.2145650278675371</v>
      </c>
      <c r="L26" s="70">
        <f t="shared" si="32"/>
        <v>1.2515557676042595</v>
      </c>
      <c r="M26" s="70">
        <f t="shared" si="32"/>
        <v>1.2840790266964499</v>
      </c>
      <c r="N26" s="70">
        <f t="shared" si="32"/>
        <v>1.3221419617878598</v>
      </c>
      <c r="O26" s="70">
        <f t="shared" si="32"/>
        <v>1.3935323024874759</v>
      </c>
      <c r="P26" s="70">
        <f t="shared" si="32"/>
        <v>1.4636717486066233</v>
      </c>
      <c r="R26" s="63" t="s">
        <v>420</v>
      </c>
      <c r="S26" s="63" t="s">
        <v>158</v>
      </c>
      <c r="T26" s="63" t="s">
        <v>32</v>
      </c>
      <c r="U26" s="63">
        <v>0.69</v>
      </c>
      <c r="V26" s="70">
        <f>+$U26*F$49</f>
        <v>0.70138931708269181</v>
      </c>
      <c r="W26" s="70">
        <f t="shared" si="6"/>
        <v>0.70138931708269181</v>
      </c>
      <c r="X26" s="70">
        <f t="shared" si="33"/>
        <v>0.74694658541345871</v>
      </c>
      <c r="Y26" s="70">
        <f t="shared" si="33"/>
        <v>0.77367209559541106</v>
      </c>
      <c r="Z26" s="70">
        <f t="shared" si="33"/>
        <v>0.79478614647264201</v>
      </c>
      <c r="AA26" s="70">
        <f t="shared" si="33"/>
        <v>0.81364064973650541</v>
      </c>
      <c r="AB26" s="70">
        <f t="shared" si="33"/>
        <v>0.83842085402615429</v>
      </c>
      <c r="AC26" s="70">
        <f t="shared" si="33"/>
        <v>0.86020828001995187</v>
      </c>
      <c r="AD26" s="70">
        <f t="shared" si="33"/>
        <v>0.88570675110060504</v>
      </c>
      <c r="AE26" s="70">
        <f t="shared" si="33"/>
        <v>0.93353134826830897</v>
      </c>
      <c r="AF26" s="70">
        <f t="shared" si="33"/>
        <v>0.98051796751317466</v>
      </c>
    </row>
    <row r="27" spans="2:32" s="63" customFormat="1">
      <c r="B27" s="63" t="s">
        <v>420</v>
      </c>
      <c r="C27" s="63" t="s">
        <v>158</v>
      </c>
      <c r="D27" s="63" t="s">
        <v>33</v>
      </c>
      <c r="E27" s="63">
        <v>3.92</v>
      </c>
      <c r="F27" s="70">
        <f t="shared" si="32"/>
        <v>3.9847045260350029</v>
      </c>
      <c r="G27" s="70">
        <f t="shared" si="3"/>
        <v>3.9847045260350029</v>
      </c>
      <c r="H27" s="70">
        <f t="shared" si="32"/>
        <v>4.2435226301750122</v>
      </c>
      <c r="I27" s="70">
        <f t="shared" si="32"/>
        <v>4.3953545141072627</v>
      </c>
      <c r="J27" s="70">
        <f t="shared" si="32"/>
        <v>4.5153068031489232</v>
      </c>
      <c r="K27" s="70">
        <f t="shared" si="32"/>
        <v>4.6224222419813064</v>
      </c>
      <c r="L27" s="70">
        <f t="shared" si="32"/>
        <v>4.763202533018152</v>
      </c>
      <c r="M27" s="70">
        <f t="shared" si="32"/>
        <v>4.8869803734466828</v>
      </c>
      <c r="N27" s="70">
        <f t="shared" si="32"/>
        <v>5.0318412526295244</v>
      </c>
      <c r="O27" s="70">
        <f t="shared" si="32"/>
        <v>5.3035404133503938</v>
      </c>
      <c r="P27" s="70">
        <f t="shared" si="32"/>
        <v>5.5704788879009346</v>
      </c>
      <c r="R27" s="63" t="s">
        <v>420</v>
      </c>
      <c r="S27" s="63" t="s">
        <v>158</v>
      </c>
      <c r="T27" s="63" t="s">
        <v>33</v>
      </c>
      <c r="U27" s="63">
        <v>3.92</v>
      </c>
      <c r="V27" s="70">
        <f>+$U27*F$49</f>
        <v>3.9847045260350029</v>
      </c>
      <c r="W27" s="70">
        <f t="shared" si="6"/>
        <v>3.9847045260350029</v>
      </c>
      <c r="X27" s="70">
        <f t="shared" si="33"/>
        <v>4.2435226301750122</v>
      </c>
      <c r="Y27" s="70">
        <f t="shared" si="33"/>
        <v>4.3953545141072627</v>
      </c>
      <c r="Z27" s="70">
        <f t="shared" si="33"/>
        <v>4.5153068031489232</v>
      </c>
      <c r="AA27" s="70">
        <f t="shared" si="33"/>
        <v>4.6224222419813064</v>
      </c>
      <c r="AB27" s="70">
        <f t="shared" si="33"/>
        <v>4.763202533018152</v>
      </c>
      <c r="AC27" s="70">
        <f t="shared" si="33"/>
        <v>4.8869803734466828</v>
      </c>
      <c r="AD27" s="70">
        <f t="shared" si="33"/>
        <v>5.0318412526295244</v>
      </c>
      <c r="AE27" s="70">
        <f t="shared" si="33"/>
        <v>5.3035404133503938</v>
      </c>
      <c r="AF27" s="70">
        <f t="shared" si="33"/>
        <v>5.5704788879009346</v>
      </c>
    </row>
    <row r="28" spans="2:32" s="63" customFormat="1">
      <c r="B28" s="63" t="s">
        <v>420</v>
      </c>
      <c r="C28" s="63" t="s">
        <v>158</v>
      </c>
      <c r="D28" s="63" t="s">
        <v>34</v>
      </c>
      <c r="E28" s="63">
        <v>8.08</v>
      </c>
      <c r="F28" s="70">
        <f t="shared" si="32"/>
        <v>8.2133705536639852</v>
      </c>
      <c r="G28" s="70">
        <f t="shared" si="3"/>
        <v>8.2133705536639852</v>
      </c>
      <c r="H28" s="70">
        <f t="shared" si="32"/>
        <v>8.7468527683199238</v>
      </c>
      <c r="I28" s="70">
        <f t="shared" si="32"/>
        <v>9.0598123658129293</v>
      </c>
      <c r="J28" s="70">
        <f t="shared" si="32"/>
        <v>9.3070609615926774</v>
      </c>
      <c r="K28" s="70">
        <f t="shared" si="32"/>
        <v>9.527849927349223</v>
      </c>
      <c r="L28" s="70">
        <f t="shared" si="32"/>
        <v>9.818029710914967</v>
      </c>
      <c r="M28" s="70">
        <f t="shared" si="32"/>
        <v>10.073163626900307</v>
      </c>
      <c r="N28" s="70">
        <f t="shared" si="32"/>
        <v>10.371754418685347</v>
      </c>
      <c r="O28" s="70">
        <f t="shared" si="32"/>
        <v>10.931787382620199</v>
      </c>
      <c r="P28" s="70">
        <f t="shared" si="32"/>
        <v>11.48200750363254</v>
      </c>
      <c r="R28" s="63" t="s">
        <v>420</v>
      </c>
      <c r="S28" s="63" t="s">
        <v>158</v>
      </c>
      <c r="T28" s="63" t="s">
        <v>34</v>
      </c>
      <c r="U28" s="63">
        <v>5.39</v>
      </c>
      <c r="V28" s="70">
        <f>+$U28*F$49</f>
        <v>5.4789687232981281</v>
      </c>
      <c r="W28" s="70">
        <f t="shared" si="6"/>
        <v>5.4789687232981281</v>
      </c>
      <c r="X28" s="70">
        <f t="shared" si="33"/>
        <v>5.834843616490641</v>
      </c>
      <c r="Y28" s="70">
        <f t="shared" si="33"/>
        <v>6.0436124568974865</v>
      </c>
      <c r="Z28" s="70">
        <f t="shared" si="33"/>
        <v>6.2085468543297688</v>
      </c>
      <c r="AA28" s="70">
        <f t="shared" si="33"/>
        <v>6.3558305827242956</v>
      </c>
      <c r="AB28" s="70">
        <f t="shared" si="33"/>
        <v>6.549403482899959</v>
      </c>
      <c r="AC28" s="70">
        <f t="shared" si="33"/>
        <v>6.7195980134891888</v>
      </c>
      <c r="AD28" s="70">
        <f t="shared" si="33"/>
        <v>6.9187817223655959</v>
      </c>
      <c r="AE28" s="70">
        <f t="shared" si="33"/>
        <v>7.2923680683567911</v>
      </c>
      <c r="AF28" s="70">
        <f t="shared" si="33"/>
        <v>7.6594084708637853</v>
      </c>
    </row>
    <row r="29" spans="2:32" s="63" customFormat="1">
      <c r="B29" s="63" t="s">
        <v>420</v>
      </c>
      <c r="C29" s="63" t="s">
        <v>158</v>
      </c>
      <c r="D29" s="63" t="s">
        <v>35</v>
      </c>
      <c r="E29" s="63">
        <v>0.15</v>
      </c>
      <c r="F29" s="70">
        <f t="shared" si="32"/>
        <v>0.15247593849623733</v>
      </c>
      <c r="G29" s="70">
        <f t="shared" si="3"/>
        <v>0.15247593849623733</v>
      </c>
      <c r="H29" s="70">
        <f t="shared" si="32"/>
        <v>0.16237969248118669</v>
      </c>
      <c r="I29" s="70">
        <f t="shared" si="32"/>
        <v>0.16818958599900241</v>
      </c>
      <c r="J29" s="70">
        <f t="shared" si="32"/>
        <v>0.17277959705927001</v>
      </c>
      <c r="K29" s="70">
        <f t="shared" si="32"/>
        <v>0.17687840211663161</v>
      </c>
      <c r="L29" s="70">
        <f t="shared" si="32"/>
        <v>0.18226540304916397</v>
      </c>
      <c r="M29" s="70">
        <f t="shared" si="32"/>
        <v>0.18700180000433736</v>
      </c>
      <c r="N29" s="70">
        <f t="shared" si="32"/>
        <v>0.19254494589143586</v>
      </c>
      <c r="O29" s="70">
        <f t="shared" si="32"/>
        <v>0.20294159744963239</v>
      </c>
      <c r="P29" s="70">
        <f t="shared" si="32"/>
        <v>0.21315607989416843</v>
      </c>
      <c r="R29" s="63" t="s">
        <v>420</v>
      </c>
      <c r="S29" s="63" t="s">
        <v>158</v>
      </c>
      <c r="T29" s="63" t="s">
        <v>35</v>
      </c>
      <c r="U29" s="63">
        <v>0.05</v>
      </c>
      <c r="V29" s="70">
        <f>+$U29*F$49</f>
        <v>5.0825312832079118E-2</v>
      </c>
      <c r="W29" s="70">
        <f t="shared" si="6"/>
        <v>5.0825312832079118E-2</v>
      </c>
      <c r="X29" s="70">
        <f t="shared" si="33"/>
        <v>5.4126564160395567E-2</v>
      </c>
      <c r="Y29" s="70">
        <f t="shared" si="33"/>
        <v>5.6063195333000804E-2</v>
      </c>
      <c r="Z29" s="70">
        <f t="shared" si="33"/>
        <v>5.7593199019756673E-2</v>
      </c>
      <c r="AA29" s="70">
        <f t="shared" si="33"/>
        <v>5.8959467372210542E-2</v>
      </c>
      <c r="AB29" s="70">
        <f t="shared" si="33"/>
        <v>6.0755134349721331E-2</v>
      </c>
      <c r="AC29" s="70">
        <f t="shared" si="33"/>
        <v>6.2333933334779129E-2</v>
      </c>
      <c r="AD29" s="70">
        <f t="shared" si="33"/>
        <v>6.4181648630478635E-2</v>
      </c>
      <c r="AE29" s="70">
        <f t="shared" si="33"/>
        <v>6.7647199149877477E-2</v>
      </c>
      <c r="AF29" s="70">
        <f t="shared" si="33"/>
        <v>7.1052026631389473E-2</v>
      </c>
    </row>
    <row r="30" spans="2:32" s="62" customFormat="1">
      <c r="C30" s="62" t="s">
        <v>158</v>
      </c>
      <c r="D30" s="62" t="s">
        <v>39</v>
      </c>
      <c r="E30" s="72">
        <v>24.526480000000003</v>
      </c>
      <c r="F30" s="72">
        <v>25.255106970370818</v>
      </c>
      <c r="G30" s="72">
        <v>26.712360911112448</v>
      </c>
      <c r="H30" s="72">
        <f>+'TRA_DEM-proj'!F16</f>
        <v>26.423696044773354</v>
      </c>
      <c r="I30" s="72">
        <f>+'TRA_DEM-proj'!G16</f>
        <v>26.635280255866483</v>
      </c>
      <c r="J30" s="72">
        <f>+'TRA_DEM-proj'!H16</f>
        <v>27.360856009501465</v>
      </c>
      <c r="K30" s="72">
        <f>+'TRA_DEM-proj'!I16</f>
        <v>28.07131217369875</v>
      </c>
      <c r="L30" s="72">
        <f>+'TRA_DEM-proj'!J16</f>
        <v>29.03974358536756</v>
      </c>
      <c r="M30" s="72">
        <f>+'TRA_DEM-proj'!K16</f>
        <v>29.984796739867864</v>
      </c>
      <c r="N30" s="72">
        <f>+'TRA_DEM-proj'!L16</f>
        <v>31.130103731618142</v>
      </c>
      <c r="O30" s="72">
        <f>+'TRA_DEM-proj'!M16</f>
        <v>33.110885747786782</v>
      </c>
      <c r="P30" s="72">
        <f>+'TRA_DEM-proj'!N16</f>
        <v>35.080678600257684</v>
      </c>
      <c r="S30" s="62" t="s">
        <v>158</v>
      </c>
      <c r="T30" s="62" t="s">
        <v>39</v>
      </c>
      <c r="U30" s="71">
        <v>8.1211349999999989</v>
      </c>
      <c r="V30" s="71">
        <v>8.5209696962958503</v>
      </c>
      <c r="W30" s="71">
        <v>9.3206390888875568</v>
      </c>
      <c r="X30" s="71">
        <f>+'TRA_DEM-proj'!V16</f>
        <v>9.2199163917908216</v>
      </c>
      <c r="Y30" s="71">
        <f>+'TRA_DEM-proj'!W16</f>
        <v>9.2937436388495289</v>
      </c>
      <c r="Z30" s="71">
        <f>+'TRA_DEM-proj'!X16</f>
        <v>9.5469159343940184</v>
      </c>
      <c r="AA30" s="71">
        <f>+'TRA_DEM-proj'!Y16</f>
        <v>9.7948126110297267</v>
      </c>
      <c r="AB30" s="71">
        <f>+'TRA_DEM-proj'!Z16</f>
        <v>10.13272357668877</v>
      </c>
      <c r="AC30" s="71">
        <f>+'TRA_DEM-proj'!AA16</f>
        <v>10.462477258971777</v>
      </c>
      <c r="AD30" s="71">
        <f>+'TRA_DEM-proj'!AB16</f>
        <v>10.862104725507056</v>
      </c>
      <c r="AE30" s="71">
        <f>+'TRA_DEM-proj'!AC16</f>
        <v>11.553251208137372</v>
      </c>
      <c r="AF30" s="71">
        <f>+'TRA_DEM-proj'!AD16</f>
        <v>12.240563285076027</v>
      </c>
    </row>
    <row r="31" spans="2:32" s="62" customFormat="1">
      <c r="C31" s="62" t="s">
        <v>158</v>
      </c>
      <c r="D31" s="62" t="s">
        <v>413</v>
      </c>
      <c r="E31" s="72">
        <v>5.0481172027972026</v>
      </c>
      <c r="F31" s="72">
        <v>5.4837822983986326</v>
      </c>
      <c r="G31" s="72">
        <v>6.3551124896014928</v>
      </c>
      <c r="H31" s="72">
        <f>+'TRA_DEM-proj'!F17</f>
        <v>6.7441310592386179</v>
      </c>
      <c r="I31" s="72">
        <f>+'TRA_DEM-proj'!G17</f>
        <v>7.0292521403961707</v>
      </c>
      <c r="J31" s="72">
        <f>+'TRA_DEM-proj'!H17</f>
        <v>7.4535280116945399</v>
      </c>
      <c r="K31" s="72">
        <f>+'TRA_DEM-proj'!I17</f>
        <v>7.8885291604188357</v>
      </c>
      <c r="L31" s="72">
        <f>+'TRA_DEM-proj'!J17</f>
        <v>8.4331481999141378</v>
      </c>
      <c r="M31" s="72">
        <f>+'TRA_DEM-proj'!K17</f>
        <v>9.0074101626591254</v>
      </c>
      <c r="N31" s="72">
        <f>+'TRA_DEM-proj'!L17</f>
        <v>9.6604526182144355</v>
      </c>
      <c r="O31" s="72">
        <f>+'TRA_DEM-proj'!M17</f>
        <v>10.578787759852327</v>
      </c>
      <c r="P31" s="72">
        <f>+'TRA_DEM-proj'!N17</f>
        <v>11.512408021831456</v>
      </c>
      <c r="S31" s="62" t="s">
        <v>158</v>
      </c>
      <c r="T31" s="62" t="s">
        <v>413</v>
      </c>
      <c r="U31" s="71">
        <v>2.2121777972027972</v>
      </c>
      <c r="V31" s="71">
        <v>2.3577912765235549</v>
      </c>
      <c r="W31" s="71">
        <v>2.6490182351650708</v>
      </c>
      <c r="X31" s="71">
        <f>+'TRA_DEM-proj'!V17</f>
        <v>2.8111738675748446</v>
      </c>
      <c r="Y31" s="71">
        <f>+'TRA_DEM-proj'!W17</f>
        <v>2.9300216369026377</v>
      </c>
      <c r="Z31" s="71">
        <f>+'TRA_DEM-proj'!X17</f>
        <v>3.1068736629917004</v>
      </c>
      <c r="AA31" s="71">
        <f>+'TRA_DEM-proj'!Y17</f>
        <v>3.2881963346476146</v>
      </c>
      <c r="AB31" s="71">
        <f>+'TRA_DEM-proj'!Z17</f>
        <v>3.515211319701264</v>
      </c>
      <c r="AC31" s="71">
        <f>+'TRA_DEM-proj'!AA17</f>
        <v>3.7545824423308409</v>
      </c>
      <c r="AD31" s="71">
        <f>+'TRA_DEM-proj'!AB17</f>
        <v>4.0267918447503197</v>
      </c>
      <c r="AE31" s="71">
        <f>+'TRA_DEM-proj'!AC17</f>
        <v>4.4095838944854178</v>
      </c>
      <c r="AF31" s="71">
        <f>+'TRA_DEM-proj'!AD17</f>
        <v>4.7987472810893568</v>
      </c>
    </row>
    <row r="32" spans="2:32" s="62" customFormat="1">
      <c r="C32" s="62" t="s">
        <v>158</v>
      </c>
      <c r="D32" s="62" t="s">
        <v>414</v>
      </c>
      <c r="E32" s="72">
        <v>0.57947635178528634</v>
      </c>
      <c r="F32" s="72">
        <v>0.59930597380836104</v>
      </c>
      <c r="G32" s="72">
        <v>0.63896521785451055</v>
      </c>
      <c r="H32" s="72">
        <f>+'TRA_DEM-proj'!F18</f>
        <v>0.63217629586530122</v>
      </c>
      <c r="I32" s="72">
        <f>+'TRA_DEM-proj'!G18</f>
        <v>0.64800802728893259</v>
      </c>
      <c r="J32" s="72">
        <f>+'TRA_DEM-proj'!H18</f>
        <v>0.66084873760766927</v>
      </c>
      <c r="K32" s="72">
        <f>+'TRA_DEM-proj'!I18</f>
        <v>0.66696923676797248</v>
      </c>
      <c r="L32" s="72">
        <f>+'TRA_DEM-proj'!J18</f>
        <v>0.67296831552955538</v>
      </c>
      <c r="M32" s="72">
        <f>+'TRA_DEM-proj'!K18</f>
        <v>0.6789110193397907</v>
      </c>
      <c r="N32" s="72">
        <f>+'TRA_DEM-proj'!L18</f>
        <v>0.68970263325014847</v>
      </c>
      <c r="O32" s="72">
        <f>+'TRA_DEM-proj'!M18</f>
        <v>0.71808849845251665</v>
      </c>
      <c r="P32" s="72">
        <f>+'TRA_DEM-proj'!N18</f>
        <v>0.74527661619381647</v>
      </c>
      <c r="S32" s="62" t="s">
        <v>158</v>
      </c>
      <c r="T32" s="62" t="s">
        <v>414</v>
      </c>
      <c r="U32" s="71">
        <v>0.24446658590941769</v>
      </c>
      <c r="V32" s="71">
        <v>0.2523226513214416</v>
      </c>
      <c r="W32" s="71">
        <v>0.26803478214548948</v>
      </c>
      <c r="X32" s="71">
        <f>+'TRA_DEM-proj'!V18</f>
        <v>0.26518694759122313</v>
      </c>
      <c r="Y32" s="71">
        <f>+'TRA_DEM-proj'!W18</f>
        <v>0.27182808323451751</v>
      </c>
      <c r="Z32" s="71">
        <f>+'TRA_DEM-proj'!X18</f>
        <v>0.27721453760903336</v>
      </c>
      <c r="AA32" s="71">
        <f>+'TRA_DEM-proj'!Y18</f>
        <v>0.27978198042628394</v>
      </c>
      <c r="AB32" s="71">
        <f>+'TRA_DEM-proj'!Z18</f>
        <v>0.28229848950064901</v>
      </c>
      <c r="AC32" s="71">
        <f>+'TRA_DEM-proj'!AA18</f>
        <v>0.28479135026461988</v>
      </c>
      <c r="AD32" s="71">
        <f>+'TRA_DEM-proj'!AB18</f>
        <v>0.28931824437815762</v>
      </c>
      <c r="AE32" s="71">
        <f>+'TRA_DEM-proj'!AC18</f>
        <v>0.301225620527794</v>
      </c>
      <c r="AF32" s="71">
        <f>+'TRA_DEM-proj'!AD18</f>
        <v>0.31263056247471932</v>
      </c>
    </row>
    <row r="33" spans="1:110" s="62" customFormat="1">
      <c r="C33" s="62" t="s">
        <v>158</v>
      </c>
      <c r="D33" s="62" t="s">
        <v>415</v>
      </c>
      <c r="E33" s="72">
        <v>1.4009999999999998</v>
      </c>
      <c r="F33" s="72">
        <v>1.4669999999999999</v>
      </c>
      <c r="G33" s="72">
        <v>1.599</v>
      </c>
      <c r="H33" s="72">
        <f>+'TRA_DEM-proj'!F19</f>
        <v>1.5848536245839933</v>
      </c>
      <c r="I33" s="72">
        <f>+'TRA_DEM-proj'!G19</f>
        <v>1.6245434660260576</v>
      </c>
      <c r="J33" s="72">
        <f>+'TRA_DEM-proj'!H19</f>
        <v>1.6567348759469445</v>
      </c>
      <c r="K33" s="72">
        <f>+'TRA_DEM-proj'!I19</f>
        <v>1.6720788477639816</v>
      </c>
      <c r="L33" s="72">
        <f>+'TRA_DEM-proj'!J19</f>
        <v>1.6871184210385628</v>
      </c>
      <c r="M33" s="72">
        <f>+'TRA_DEM-proj'!K19</f>
        <v>1.7020166634160108</v>
      </c>
      <c r="N33" s="72">
        <f>+'TRA_DEM-proj'!L19</f>
        <v>1.7290710286650037</v>
      </c>
      <c r="O33" s="72">
        <f>+'TRA_DEM-proj'!M19</f>
        <v>1.800233838212534</v>
      </c>
      <c r="P33" s="72">
        <f>+'TRA_DEM-proj'!N19</f>
        <v>1.8683939182714386</v>
      </c>
      <c r="S33" s="62" t="s">
        <v>158</v>
      </c>
      <c r="T33" s="62" t="s">
        <v>415</v>
      </c>
      <c r="U33" s="71">
        <v>0.59199999999999997</v>
      </c>
      <c r="V33" s="71">
        <v>0.6183333333333334</v>
      </c>
      <c r="W33" s="71">
        <v>0.67100000000000004</v>
      </c>
      <c r="X33" s="71">
        <f>+'TRA_DEM-proj'!V19</f>
        <v>0.66481849735768273</v>
      </c>
      <c r="Y33" s="71">
        <f>+'TRA_DEM-proj'!W19</f>
        <v>0.68146769469589374</v>
      </c>
      <c r="Z33" s="71">
        <f>+'TRA_DEM-proj'!X19</f>
        <v>0.69497143058635924</v>
      </c>
      <c r="AA33" s="71">
        <f>+'TRA_DEM-proj'!Y19</f>
        <v>0.70140795956838364</v>
      </c>
      <c r="AB33" s="71">
        <f>+'TRA_DEM-proj'!Z19</f>
        <v>0.70771679866255066</v>
      </c>
      <c r="AC33" s="71">
        <f>+'TRA_DEM-proj'!AA19</f>
        <v>0.71396635190646329</v>
      </c>
      <c r="AD33" s="71">
        <f>+'TRA_DEM-proj'!AB19</f>
        <v>0.72531518701199083</v>
      </c>
      <c r="AE33" s="71">
        <f>+'TRA_DEM-proj'!AC19</f>
        <v>0.75516674640982384</v>
      </c>
      <c r="AF33" s="71">
        <f>+'TRA_DEM-proj'!AD19</f>
        <v>0.78375871307578948</v>
      </c>
    </row>
    <row r="34" spans="1:110" s="62" customFormat="1">
      <c r="C34" s="62" t="s">
        <v>158</v>
      </c>
      <c r="D34" s="62" t="s">
        <v>40</v>
      </c>
      <c r="E34" s="72">
        <v>0.29475600000000002</v>
      </c>
      <c r="F34" s="72">
        <v>0.29761527023199053</v>
      </c>
      <c r="G34" s="72">
        <v>0.3033338106959716</v>
      </c>
      <c r="H34" s="72">
        <f>+'TRA_DEM-proj'!F20</f>
        <v>0.30996089317026665</v>
      </c>
      <c r="I34" s="72">
        <f>+'TRA_DEM-proj'!G20</f>
        <v>0.3128866516404587</v>
      </c>
      <c r="J34" s="72">
        <f>+'TRA_DEM-proj'!H20</f>
        <v>0.31376298166466138</v>
      </c>
      <c r="K34" s="72">
        <f>+'TRA_DEM-proj'!I20</f>
        <v>0.31077167797979555</v>
      </c>
      <c r="L34" s="72">
        <f>+'TRA_DEM-proj'!J20</f>
        <v>0.30762019209712399</v>
      </c>
      <c r="M34" s="72">
        <f>+'TRA_DEM-proj'!K20</f>
        <v>0.30854873033414454</v>
      </c>
      <c r="N34" s="72">
        <f>+'TRA_DEM-proj'!L20</f>
        <v>0.31632921156075955</v>
      </c>
      <c r="O34" s="72">
        <f>+'TRA_DEM-proj'!M20</f>
        <v>0.33185957773937913</v>
      </c>
      <c r="P34" s="72">
        <f>+'TRA_DEM-proj'!N20</f>
        <v>0.34699522069741823</v>
      </c>
      <c r="S34" s="62" t="s">
        <v>158</v>
      </c>
      <c r="T34" s="62" t="s">
        <v>40</v>
      </c>
      <c r="U34" s="71">
        <v>0.11165000000000001</v>
      </c>
      <c r="V34" s="71">
        <v>0.11298872976800947</v>
      </c>
      <c r="W34" s="71">
        <v>0.11566618930402839</v>
      </c>
      <c r="X34" s="71">
        <f>+'TRA_DEM-proj'!V20</f>
        <v>0.11819320524810166</v>
      </c>
      <c r="Y34" s="71">
        <f>+'TRA_DEM-proj'!W20</f>
        <v>0.11930884524977059</v>
      </c>
      <c r="Z34" s="71">
        <f>+'TRA_DEM-proj'!X20</f>
        <v>0.11964300435402497</v>
      </c>
      <c r="AA34" s="71">
        <f>+'TRA_DEM-proj'!Y20</f>
        <v>0.1185023708800127</v>
      </c>
      <c r="AB34" s="71">
        <f>+'TRA_DEM-proj'!Z20</f>
        <v>0.11730065728976799</v>
      </c>
      <c r="AC34" s="71">
        <f>+'TRA_DEM-proj'!AA20</f>
        <v>0.11765472424739737</v>
      </c>
      <c r="AD34" s="71">
        <f>+'TRA_DEM-proj'!AB20</f>
        <v>0.12062155017547067</v>
      </c>
      <c r="AE34" s="71">
        <f>+'TRA_DEM-proj'!AC20</f>
        <v>0.12654353516704006</v>
      </c>
      <c r="AF34" s="71">
        <f>+'TRA_DEM-proj'!AD20</f>
        <v>0.13231500567870494</v>
      </c>
    </row>
    <row r="35" spans="1:110" s="62" customFormat="1">
      <c r="C35" s="62" t="s">
        <v>158</v>
      </c>
      <c r="D35" s="62" t="s">
        <v>38</v>
      </c>
      <c r="E35" s="72">
        <v>0.17914000000000002</v>
      </c>
      <c r="F35" s="72">
        <v>0.18946856410625165</v>
      </c>
      <c r="G35" s="72">
        <v>0.21012569231875491</v>
      </c>
      <c r="H35" s="72">
        <f>+'TRA_DEM-proj'!F21</f>
        <v>0.31740783223075308</v>
      </c>
      <c r="I35" s="72">
        <f>+'TRA_DEM-proj'!G21</f>
        <v>0.3783693250960915</v>
      </c>
      <c r="J35" s="72">
        <f>+'TRA_DEM-proj'!H21</f>
        <v>0.42363308516480519</v>
      </c>
      <c r="K35" s="72">
        <f>+'TRA_DEM-proj'!I21</f>
        <v>0.46184810011011806</v>
      </c>
      <c r="L35" s="72">
        <f>+'TRA_DEM-proj'!J21</f>
        <v>0.50340330123328825</v>
      </c>
      <c r="M35" s="72">
        <f>+'TRA_DEM-proj'!K21</f>
        <v>0.55111071004802259</v>
      </c>
      <c r="N35" s="72">
        <f>+'TRA_DEM-proj'!L21</f>
        <v>0.60996708546427936</v>
      </c>
      <c r="O35" s="72">
        <f>+'TRA_DEM-proj'!M21</f>
        <v>0.69018219681053228</v>
      </c>
      <c r="P35" s="72">
        <f>+'TRA_DEM-proj'!N21</f>
        <v>0.77273115028618633</v>
      </c>
      <c r="S35" s="62" t="s">
        <v>158</v>
      </c>
      <c r="T35" s="62" t="s">
        <v>38</v>
      </c>
      <c r="U35" s="71">
        <v>8.6125000000000007E-2</v>
      </c>
      <c r="V35" s="71">
        <v>9.1041435893748357E-2</v>
      </c>
      <c r="W35" s="71">
        <v>0.10087430768124507</v>
      </c>
      <c r="X35" s="71">
        <f>+'TRA_DEM-proj'!V21</f>
        <v>0.15237687012738607</v>
      </c>
      <c r="Y35" s="71">
        <f>+'TRA_DEM-proj'!W21</f>
        <v>0.18164244122507761</v>
      </c>
      <c r="Z35" s="71">
        <f>+'TRA_DEM-proj'!X21</f>
        <v>0.20337205653102058</v>
      </c>
      <c r="AA35" s="71">
        <f>+'TRA_DEM-proj'!Y21</f>
        <v>0.22171780536876418</v>
      </c>
      <c r="AB35" s="71">
        <f>+'TRA_DEM-proj'!Z21</f>
        <v>0.24166706572620664</v>
      </c>
      <c r="AC35" s="71">
        <f>+'TRA_DEM-proj'!AA21</f>
        <v>0.26456979495625288</v>
      </c>
      <c r="AD35" s="71">
        <f>+'TRA_DEM-proj'!AB21</f>
        <v>0.29282476966794085</v>
      </c>
      <c r="AE35" s="71">
        <f>+'TRA_DEM-proj'!AC21</f>
        <v>0.33133335818624754</v>
      </c>
      <c r="AF35" s="71">
        <f>+'TRA_DEM-proj'!AD21</f>
        <v>0.37096234614948997</v>
      </c>
    </row>
    <row r="36" spans="1:110" s="62" customFormat="1">
      <c r="C36" s="62" t="s">
        <v>158</v>
      </c>
      <c r="D36" s="62" t="s">
        <v>416</v>
      </c>
      <c r="E36" s="72">
        <v>1.9689687768720221</v>
      </c>
      <c r="F36" s="72">
        <v>1.7179336350646437</v>
      </c>
      <c r="G36" s="72">
        <v>1.2158633514498864</v>
      </c>
      <c r="H36" s="72">
        <f>+'TRA_DEM-proj'!F22</f>
        <v>1.2128783045614917</v>
      </c>
      <c r="I36" s="72">
        <f>+'TRA_DEM-proj'!G22</f>
        <v>1.2406103022992359</v>
      </c>
      <c r="J36" s="72">
        <f>+'TRA_DEM-proj'!H22</f>
        <v>1.2884677457698388</v>
      </c>
      <c r="K36" s="72">
        <f>+'TRA_DEM-proj'!I22</f>
        <v>1.3592619740898977</v>
      </c>
      <c r="L36" s="72">
        <f>+'TRA_DEM-proj'!J22</f>
        <v>1.4453473923095943</v>
      </c>
      <c r="M36" s="72">
        <f>+'TRA_DEM-proj'!K22</f>
        <v>1.5386308724413074</v>
      </c>
      <c r="N36" s="72">
        <f>+'TRA_DEM-proj'!L22</f>
        <v>1.6367130605143656</v>
      </c>
      <c r="O36" s="72">
        <f>+'TRA_DEM-proj'!M22</f>
        <v>1.7347952485874243</v>
      </c>
      <c r="P36" s="72">
        <f>+'TRA_DEM-proj'!N22</f>
        <v>1.8328774366604843</v>
      </c>
      <c r="S36" s="62" t="s">
        <v>158</v>
      </c>
      <c r="T36" s="62" t="s">
        <v>416</v>
      </c>
      <c r="U36" s="71">
        <v>3.8910573447709011</v>
      </c>
      <c r="V36" s="71">
        <v>3.3949640883420336</v>
      </c>
      <c r="W36" s="71">
        <v>2.4027775754842988</v>
      </c>
      <c r="X36" s="71">
        <f>+'TRA_DEM-proj'!V22</f>
        <v>2.4973180909125765</v>
      </c>
      <c r="Y36" s="71">
        <f>+'TRA_DEM-proj'!W22</f>
        <v>2.5779588517219225</v>
      </c>
      <c r="Z36" s="71">
        <f>+'TRA_DEM-proj'!X22</f>
        <v>2.6598585233076473</v>
      </c>
      <c r="AA36" s="71">
        <f>+'TRA_DEM-proj'!Y22</f>
        <v>2.7744497889507485</v>
      </c>
      <c r="AB36" s="71">
        <f>+'TRA_DEM-proj'!Z22</f>
        <v>2.9108354506320997</v>
      </c>
      <c r="AC36" s="71">
        <f>+'TRA_DEM-proj'!AA22</f>
        <v>3.0172622096399064</v>
      </c>
      <c r="AD36" s="71">
        <f>+'TRA_DEM-proj'!AB22</f>
        <v>3.1037163668653509</v>
      </c>
      <c r="AE36" s="71">
        <f>+'TRA_DEM-proj'!AC22</f>
        <v>3.1901705240907927</v>
      </c>
      <c r="AF36" s="71">
        <f>+'TRA_DEM-proj'!AD22</f>
        <v>3.2766246813162336</v>
      </c>
    </row>
    <row r="37" spans="1:110" s="62" customFormat="1">
      <c r="C37" s="62" t="s">
        <v>158</v>
      </c>
      <c r="D37" s="62" t="s">
        <v>417</v>
      </c>
      <c r="E37" s="72">
        <v>10.97648</v>
      </c>
      <c r="F37" s="72">
        <v>10.780924000000001</v>
      </c>
      <c r="G37" s="72">
        <v>10.389811</v>
      </c>
      <c r="H37" s="169">
        <f>+'TRA_DEM-proj'!F23-3</f>
        <v>5.8656570606022331</v>
      </c>
      <c r="I37" s="169">
        <f>+'TRA_DEM-proj'!G23-3</f>
        <v>5.4321690641780975</v>
      </c>
      <c r="J37" s="169">
        <f>+'TRA_DEM-proj'!H23-3</f>
        <v>5.0696666130803081</v>
      </c>
      <c r="K37" s="169">
        <f>+'TRA_DEM-proj'!I23-3</f>
        <v>5.3232922082446663</v>
      </c>
      <c r="L37" s="169">
        <f>+'TRA_DEM-proj'!J23-3</f>
        <v>5.7105216531582634</v>
      </c>
      <c r="M37" s="169">
        <f>+'TRA_DEM-proj'!K23-3</f>
        <v>6.6612002337563805</v>
      </c>
      <c r="N37" s="169">
        <f>+'TRA_DEM-proj'!L23-3</f>
        <v>7.7156372113364213</v>
      </c>
      <c r="O37" s="169">
        <f>+'TRA_DEM-proj'!M23-3</f>
        <v>8.8851569232338186</v>
      </c>
      <c r="P37" s="169">
        <f>+'TRA_DEM-proj'!N23-3</f>
        <v>10.182319660883291</v>
      </c>
      <c r="S37" s="62" t="s">
        <v>158</v>
      </c>
      <c r="T37" s="62" t="s">
        <v>417</v>
      </c>
      <c r="U37" s="71">
        <v>3.0599395999999999</v>
      </c>
      <c r="V37" s="71">
        <v>3.0054238</v>
      </c>
      <c r="W37" s="71">
        <v>2.8963923999999999</v>
      </c>
      <c r="X37" s="71">
        <f>+'TRA_DEM-proj'!V23</f>
        <v>2.4754688745572428</v>
      </c>
      <c r="Y37" s="71">
        <f>+'TRA_DEM-proj'!W23</f>
        <v>2.3544303508125366</v>
      </c>
      <c r="Z37" s="71">
        <f>+'TRA_DEM-proj'!X23</f>
        <v>2.2532124119153676</v>
      </c>
      <c r="AA37" s="71">
        <f>+'TRA_DEM-proj'!Y23</f>
        <v>2.3240297537467445</v>
      </c>
      <c r="AB37" s="71">
        <f>+'TRA_DEM-proj'!Z23</f>
        <v>2.4321519641642286</v>
      </c>
      <c r="AC37" s="71">
        <f>+'TRA_DEM-proj'!AA23</f>
        <v>2.6976004492445931</v>
      </c>
      <c r="AD37" s="71">
        <f>+'TRA_DEM-proj'!AB23</f>
        <v>2.992020355218747</v>
      </c>
      <c r="AE37" s="71">
        <f>+'TRA_DEM-proj'!AC23</f>
        <v>3.3185736636981185</v>
      </c>
      <c r="AF37" s="71">
        <f>+'TRA_DEM-proj'!AD23</f>
        <v>3.680767459413087</v>
      </c>
    </row>
    <row r="38" spans="1:110">
      <c r="A38" s="62"/>
      <c r="B38" s="62"/>
      <c r="C38" s="62" t="s">
        <v>158</v>
      </c>
      <c r="D38" s="62" t="s">
        <v>36</v>
      </c>
      <c r="E38" s="72">
        <v>8.1921661410075348</v>
      </c>
      <c r="F38" s="72">
        <v>9.0324045651753195</v>
      </c>
      <c r="G38" s="72">
        <v>10.712881413510891</v>
      </c>
      <c r="H38" s="169">
        <f>+'TRA_DEM-proj'!F24-3</f>
        <v>7.9987703407455601</v>
      </c>
      <c r="I38" s="169">
        <f>+'TRA_DEM-proj'!G24-3</f>
        <v>8.351898344532831</v>
      </c>
      <c r="J38" s="169">
        <f>+'TRA_DEM-proj'!H24-3</f>
        <v>8.8394730237031798</v>
      </c>
      <c r="K38" s="169">
        <f>+'TRA_DEM-proj'!I24-3</f>
        <v>9.14066625098949</v>
      </c>
      <c r="L38" s="169">
        <f>+'TRA_DEM-proj'!J24-3</f>
        <v>10.078680578888335</v>
      </c>
      <c r="M38" s="169">
        <f>+'TRA_DEM-proj'!K24-3</f>
        <v>10.576404691623683</v>
      </c>
      <c r="N38" s="169">
        <f>+'TRA_DEM-proj'!L24-3</f>
        <v>11.093070263392601</v>
      </c>
      <c r="O38" s="169">
        <f>+'TRA_DEM-proj'!M24-3</f>
        <v>11.629398133031589</v>
      </c>
      <c r="P38" s="169">
        <f>+'TRA_DEM-proj'!N24-3</f>
        <v>12.186136571721573</v>
      </c>
      <c r="Q38" s="62"/>
      <c r="R38" s="62"/>
      <c r="S38" s="62" t="s">
        <v>158</v>
      </c>
      <c r="T38" s="62" t="s">
        <v>36</v>
      </c>
      <c r="U38" s="71">
        <v>4.2202067999129724</v>
      </c>
      <c r="V38" s="71">
        <v>4.6530568972115276</v>
      </c>
      <c r="W38" s="71">
        <v>5.5187570918086397</v>
      </c>
      <c r="X38" s="71">
        <f>+'TRA_DEM-proj'!V24</f>
        <v>5.6660332058386214</v>
      </c>
      <c r="Y38" s="71">
        <f>+'TRA_DEM-proj'!W24</f>
        <v>5.8479476320320636</v>
      </c>
      <c r="Z38" s="71">
        <f>+'TRA_DEM-proj'!X24</f>
        <v>6.0991224667561825</v>
      </c>
      <c r="AA38" s="71">
        <f>+'TRA_DEM-proj'!Y24</f>
        <v>6.2542826141461001</v>
      </c>
      <c r="AB38" s="71">
        <f>+'TRA_DEM-proj'!Z24</f>
        <v>6.7375021163970201</v>
      </c>
      <c r="AC38" s="71">
        <f>+'TRA_DEM-proj'!AA24</f>
        <v>6.9939054472000777</v>
      </c>
      <c r="AD38" s="71">
        <f>+'TRA_DEM-proj'!AB24</f>
        <v>7.26006649932346</v>
      </c>
      <c r="AE38" s="71">
        <f>+'TRA_DEM-proj'!AC24</f>
        <v>7.5363566139859692</v>
      </c>
      <c r="AF38" s="71">
        <f>+'TRA_DEM-proj'!AD24</f>
        <v>7.8231612642202029</v>
      </c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</row>
    <row r="39" spans="1:110" s="62" customFormat="1">
      <c r="C39" s="62" t="s">
        <v>158</v>
      </c>
      <c r="D39" s="62" t="s">
        <v>37</v>
      </c>
      <c r="E39" s="72">
        <v>32.285329782899957</v>
      </c>
      <c r="F39" s="72">
        <v>36.762254253725189</v>
      </c>
      <c r="G39" s="72">
        <v>45.716103195375645</v>
      </c>
      <c r="H39" s="72">
        <f>+'TRA_DEM-proj'!F25</f>
        <v>48.74445531090015</v>
      </c>
      <c r="I39" s="72">
        <f>+'TRA_DEM-proj'!G25</f>
        <v>53.518675640000353</v>
      </c>
      <c r="J39" s="72">
        <f>+'TRA_DEM-proj'!H25</f>
        <v>59.407195843117627</v>
      </c>
      <c r="K39" s="72">
        <f>+'TRA_DEM-proj'!I25</f>
        <v>65.047280063847325</v>
      </c>
      <c r="L39" s="72">
        <f>+'TRA_DEM-proj'!J25</f>
        <v>69.800488457468191</v>
      </c>
      <c r="M39" s="72">
        <f>+'TRA_DEM-proj'!K25</f>
        <v>70.886290955576271</v>
      </c>
      <c r="N39" s="72">
        <f>+'TRA_DEM-proj'!L25</f>
        <v>67.656479476558701</v>
      </c>
      <c r="O39" s="72">
        <f>+'TRA_DEM-proj'!M25</f>
        <v>64.046805597951689</v>
      </c>
      <c r="P39" s="72">
        <f>+'TRA_DEM-proj'!N25</f>
        <v>60.62971852863042</v>
      </c>
      <c r="S39" s="62" t="s">
        <v>158</v>
      </c>
      <c r="T39" s="62" t="s">
        <v>37</v>
      </c>
      <c r="U39" s="71">
        <v>8.0713324457249893</v>
      </c>
      <c r="V39" s="71">
        <v>9.1905635634312954</v>
      </c>
      <c r="W39" s="71">
        <v>11.429025798843908</v>
      </c>
      <c r="X39" s="71">
        <f>+'TRA_DEM-proj'!V25</f>
        <v>12.159827353090101</v>
      </c>
      <c r="Y39" s="71">
        <f>+'TRA_DEM-proj'!W25</f>
        <v>13.295971292806056</v>
      </c>
      <c r="Z39" s="71">
        <f>+'TRA_DEM-proj'!X25</f>
        <v>14.668573777884031</v>
      </c>
      <c r="AA39" s="71">
        <f>+'TRA_DEM-proj'!Y25</f>
        <v>15.989388003948493</v>
      </c>
      <c r="AB39" s="71">
        <f>+'TRA_DEM-proj'!Z25</f>
        <v>17.106945884079291</v>
      </c>
      <c r="AC39" s="71">
        <f>+'TRA_DEM-proj'!AA25</f>
        <v>17.337361748428027</v>
      </c>
      <c r="AD39" s="71">
        <f>+'TRA_DEM-proj'!AB25</f>
        <v>16.525932428403699</v>
      </c>
      <c r="AE39" s="71">
        <f>+'TRA_DEM-proj'!AC25</f>
        <v>15.623915098216223</v>
      </c>
      <c r="AF39" s="71">
        <f>+'TRA_DEM-proj'!AD25</f>
        <v>14.771131617161528</v>
      </c>
    </row>
    <row r="40" spans="1:110" s="62" customFormat="1">
      <c r="C40" s="62" t="s">
        <v>158</v>
      </c>
      <c r="D40" s="62" t="s">
        <v>418</v>
      </c>
      <c r="E40" s="72">
        <v>1.6371604934447999</v>
      </c>
      <c r="F40" s="72">
        <v>1.5016681517683135</v>
      </c>
      <c r="G40" s="72">
        <v>1.2306834684153403</v>
      </c>
      <c r="H40" s="72">
        <f>+'TRA_DEM-proj'!F26</f>
        <v>1.2364709625133679</v>
      </c>
      <c r="I40" s="72">
        <f>+'TRA_DEM-proj'!G26</f>
        <v>1.2832692217289972</v>
      </c>
      <c r="J40" s="72">
        <f>+'TRA_DEM-proj'!H26</f>
        <v>1.3231361634194456</v>
      </c>
      <c r="K40" s="72">
        <f>+'TRA_DEM-proj'!I26</f>
        <v>1.3609693608040621</v>
      </c>
      <c r="L40" s="72">
        <f>+'TRA_DEM-proj'!J26</f>
        <v>1.3974467286514567</v>
      </c>
      <c r="M40" s="72">
        <f>+'TRA_DEM-proj'!K26</f>
        <v>1.4540508382143837</v>
      </c>
      <c r="N40" s="72">
        <f>+'TRA_DEM-proj'!L26</f>
        <v>1.5240727755876662</v>
      </c>
      <c r="O40" s="72">
        <f>+'TRA_DEM-proj'!M26</f>
        <v>1.5940947129609475</v>
      </c>
      <c r="P40" s="72">
        <f>+'TRA_DEM-proj'!N26</f>
        <v>1.6641166503342355</v>
      </c>
      <c r="S40" s="62" t="s">
        <v>158</v>
      </c>
      <c r="T40" s="62" t="s">
        <v>418</v>
      </c>
      <c r="U40" s="71">
        <v>0.5655245252894</v>
      </c>
      <c r="V40" s="71">
        <v>0.51847422012573108</v>
      </c>
      <c r="W40" s="71">
        <v>0.42437360979839317</v>
      </c>
      <c r="X40" s="71">
        <f>+'TRA_DEM-proj'!V26</f>
        <v>0.39830480289066245</v>
      </c>
      <c r="Y40" s="71">
        <f>+'TRA_DEM-proj'!W26</f>
        <v>0.40505420456426255</v>
      </c>
      <c r="Z40" s="71">
        <f>+'TRA_DEM-proj'!X26</f>
        <v>0.42297886999423023</v>
      </c>
      <c r="AA40" s="71">
        <f>+'TRA_DEM-proj'!Y26</f>
        <v>0.44206219767498928</v>
      </c>
      <c r="AB40" s="71">
        <f>+'TRA_DEM-proj'!Z26</f>
        <v>0.46191796685627579</v>
      </c>
      <c r="AC40" s="71">
        <f>+'TRA_DEM-proj'!AA26</f>
        <v>0.47800616807929897</v>
      </c>
      <c r="AD40" s="71">
        <f>+'TRA_DEM-proj'!AB26</f>
        <v>0.49158265733014661</v>
      </c>
      <c r="AE40" s="71">
        <f>+'TRA_DEM-proj'!AC26</f>
        <v>0.50515914658099381</v>
      </c>
      <c r="AF40" s="71">
        <f>+'TRA_DEM-proj'!AD26</f>
        <v>0.51873563583184101</v>
      </c>
    </row>
    <row r="41" spans="1:110" s="62" customFormat="1">
      <c r="C41" s="62" t="s">
        <v>158</v>
      </c>
      <c r="D41" s="62" t="s">
        <v>385</v>
      </c>
      <c r="E41" s="72">
        <v>0.22575364800000003</v>
      </c>
      <c r="F41" s="72">
        <v>0.23594844909401713</v>
      </c>
      <c r="G41" s="72">
        <v>0.25633805128205128</v>
      </c>
      <c r="H41" s="72">
        <f>+'TRA_DEM-proj'!F27</f>
        <v>0.42625190399061241</v>
      </c>
      <c r="I41" s="72">
        <f>+'TRA_DEM-proj'!G27</f>
        <v>0.81519875551201926</v>
      </c>
      <c r="J41" s="72">
        <f>+'TRA_DEM-proj'!H27</f>
        <v>1.2115048138500806</v>
      </c>
      <c r="K41" s="72">
        <f>+'TRA_DEM-proj'!I27</f>
        <v>1.3907825278194452</v>
      </c>
      <c r="L41" s="72">
        <f>+'TRA_DEM-proj'!J27</f>
        <v>1.513633525880119</v>
      </c>
      <c r="M41" s="72">
        <f>+'TRA_DEM-proj'!K27</f>
        <v>1.6152298484856011</v>
      </c>
      <c r="N41" s="72">
        <f>+'TRA_DEM-proj'!L27</f>
        <v>1.7390349611891527</v>
      </c>
      <c r="O41" s="72">
        <f>+'TRA_DEM-proj'!M27</f>
        <v>1.9210690617520967</v>
      </c>
      <c r="P41" s="72">
        <f>+'TRA_DEM-proj'!N27</f>
        <v>2.1068841093538859</v>
      </c>
      <c r="S41" s="62" t="s">
        <v>158</v>
      </c>
      <c r="T41" s="62" t="s">
        <v>385</v>
      </c>
      <c r="U41" s="71">
        <v>2.5286744E-2</v>
      </c>
      <c r="V41" s="71">
        <v>2.1690478905982906E-2</v>
      </c>
      <c r="W41" s="71">
        <v>1.4497948717948718E-2</v>
      </c>
      <c r="X41" s="71">
        <f>+'TRA_DEM-proj'!V27</f>
        <v>0</v>
      </c>
      <c r="Y41" s="71">
        <f>+'TRA_DEM-proj'!W27</f>
        <v>0</v>
      </c>
      <c r="Z41" s="71">
        <f>+'TRA_DEM-proj'!X27</f>
        <v>0</v>
      </c>
      <c r="AA41" s="71">
        <f>+'TRA_DEM-proj'!Y27</f>
        <v>0</v>
      </c>
      <c r="AB41" s="71">
        <f>+'TRA_DEM-proj'!Z27</f>
        <v>0</v>
      </c>
      <c r="AC41" s="71">
        <f>+'TRA_DEM-proj'!AA27</f>
        <v>0</v>
      </c>
      <c r="AD41" s="71">
        <f>+'TRA_DEM-proj'!AB27</f>
        <v>0</v>
      </c>
      <c r="AE41" s="71">
        <f>+'TRA_DEM-proj'!AC27</f>
        <v>0</v>
      </c>
      <c r="AF41" s="71">
        <f>+'TRA_DEM-proj'!AD27</f>
        <v>0</v>
      </c>
    </row>
    <row r="46" spans="1:110">
      <c r="E46">
        <v>2015</v>
      </c>
      <c r="F46">
        <v>2016</v>
      </c>
      <c r="G46" s="100">
        <v>2018</v>
      </c>
      <c r="H46">
        <v>2020</v>
      </c>
      <c r="I46">
        <v>2025</v>
      </c>
      <c r="J46">
        <v>2030</v>
      </c>
      <c r="K46">
        <v>2035</v>
      </c>
      <c r="L46">
        <v>2040</v>
      </c>
      <c r="M46">
        <v>2045</v>
      </c>
      <c r="N46">
        <v>2050</v>
      </c>
      <c r="O46">
        <v>2055</v>
      </c>
      <c r="P46">
        <v>2060</v>
      </c>
    </row>
    <row r="47" spans="1:110">
      <c r="C47" t="s">
        <v>153</v>
      </c>
      <c r="D47" t="s">
        <v>53</v>
      </c>
      <c r="E47">
        <v>1</v>
      </c>
      <c r="F47" s="25">
        <f>272/255</f>
        <v>1.0666666666666667</v>
      </c>
      <c r="G47" s="25"/>
      <c r="H47" s="25">
        <f>+Summary!E4/255</f>
        <v>1.148062610490368</v>
      </c>
      <c r="I47" s="25">
        <f>+Summary!F4/255</f>
        <v>1.2675538891140943</v>
      </c>
      <c r="J47" s="25">
        <f>+Summary!G4/255</f>
        <v>1.399481915992373</v>
      </c>
      <c r="K47" s="25">
        <f>+Summary!H4/255</f>
        <v>1.583385333545678</v>
      </c>
      <c r="L47" s="25">
        <f>+Summary!I4/255</f>
        <v>1.7914551705441413</v>
      </c>
      <c r="M47" s="25">
        <f>+Summary!J4/255</f>
        <v>2.1795791327620169</v>
      </c>
      <c r="N47" s="25">
        <f>+Summary!K4/255</f>
        <v>2.6517912778853838</v>
      </c>
      <c r="O47" s="25">
        <f>+Summary!L4/255</f>
        <v>3.2263095547982581</v>
      </c>
      <c r="P47" s="25">
        <f>+Summary!M4/255</f>
        <v>3.9252988838861538</v>
      </c>
    </row>
    <row r="48" spans="1:110">
      <c r="D48" t="s">
        <v>56</v>
      </c>
      <c r="E48">
        <v>1</v>
      </c>
      <c r="F48" s="25">
        <f>272/255</f>
        <v>1.0666666666666667</v>
      </c>
      <c r="G48" s="25"/>
      <c r="H48" s="25">
        <f>+Summary!E5/255</f>
        <v>1.148062610490368</v>
      </c>
      <c r="I48" s="25">
        <f>+Summary!F5/255</f>
        <v>1.3967937071900274</v>
      </c>
      <c r="J48" s="25">
        <f>+Summary!G5/255</f>
        <v>1.6994131179068033</v>
      </c>
      <c r="K48" s="25">
        <f>+Summary!H5/255</f>
        <v>1.9227299586938207</v>
      </c>
      <c r="L48" s="25">
        <f>+Summary!I5/255</f>
        <v>2.1753924664370405</v>
      </c>
      <c r="M48" s="25">
        <f>+Summary!J5/255</f>
        <v>2.4018090616190366</v>
      </c>
      <c r="N48" s="25">
        <f>+Summary!K5/255</f>
        <v>2.6517912778853847</v>
      </c>
      <c r="O48" s="25">
        <f>+Summary!L5/255</f>
        <v>2.9277918440064501</v>
      </c>
      <c r="P48" s="25">
        <f>+Summary!M5/255</f>
        <v>3.2325187707330501</v>
      </c>
    </row>
    <row r="49" spans="3:21">
      <c r="C49" t="s">
        <v>154</v>
      </c>
      <c r="D49" t="s">
        <v>53</v>
      </c>
      <c r="E49">
        <v>4611100</v>
      </c>
      <c r="F49" s="25">
        <f>1+(H49-1)/5</f>
        <v>1.0165062566415823</v>
      </c>
      <c r="G49" s="25"/>
      <c r="H49" s="25">
        <f>+Summary!E10/Dem!$E49</f>
        <v>1.0825312832079113</v>
      </c>
      <c r="I49" s="25">
        <f>+Summary!F10/Dem!$E49</f>
        <v>1.1212639066600161</v>
      </c>
      <c r="J49" s="25">
        <f>+Summary!G10/Dem!$E49</f>
        <v>1.1518639803951334</v>
      </c>
      <c r="K49" s="25">
        <f>+Summary!H10/Dem!$E49</f>
        <v>1.1791893474442108</v>
      </c>
      <c r="L49" s="25">
        <f>+Summary!I10/Dem!$E49</f>
        <v>1.2151026869944266</v>
      </c>
      <c r="M49" s="25">
        <f>+Summary!J10/Dem!$E49</f>
        <v>1.2466786666955825</v>
      </c>
      <c r="N49" s="25">
        <f>+Summary!K10/Dem!$E49</f>
        <v>1.2836329726095725</v>
      </c>
      <c r="O49" s="25">
        <f>+Summary!L10/Dem!$E49</f>
        <v>1.3529439829975494</v>
      </c>
      <c r="P49" s="25">
        <f>+Summary!M10/Dem!$E49</f>
        <v>1.4210405326277895</v>
      </c>
    </row>
    <row r="50" spans="3:21">
      <c r="D50" t="s">
        <v>56</v>
      </c>
      <c r="E50">
        <v>4611100</v>
      </c>
      <c r="F50" s="25">
        <f>1+(H50-1)/5</f>
        <v>1.0165062566415823</v>
      </c>
      <c r="G50" s="25"/>
      <c r="H50" s="25">
        <f>+Summary!E11/Dem!$E50</f>
        <v>1.0825312832079113</v>
      </c>
      <c r="I50" s="25">
        <f>+Summary!F11/Dem!$E50</f>
        <v>1.1808939298648913</v>
      </c>
      <c r="J50" s="25">
        <f>+Summary!G11/Dem!$E50</f>
        <v>1.2723124634035263</v>
      </c>
      <c r="K50" s="25">
        <f>+Summary!H11/Dem!$E50</f>
        <v>1.3483030079590552</v>
      </c>
      <c r="L50" s="25">
        <f>+Summary!I11/Dem!$E50</f>
        <v>1.384216347509271</v>
      </c>
      <c r="M50" s="25">
        <f>+Summary!J11/Dem!$E50</f>
        <v>1.4157923272104269</v>
      </c>
      <c r="N50" s="25">
        <f>+Summary!K11/Dem!$E50</f>
        <v>1.4405803387478042</v>
      </c>
      <c r="O50" s="25">
        <f>+(N50+P50)/2</f>
        <v>1.4484526468738479</v>
      </c>
      <c r="P50" s="25">
        <f>+Summary!M11/Dem!$E50</f>
        <v>1.4563249549998916</v>
      </c>
    </row>
    <row r="51" spans="3:21">
      <c r="C51" t="s">
        <v>155</v>
      </c>
      <c r="D51" t="s">
        <v>53</v>
      </c>
      <c r="E51">
        <v>1718420</v>
      </c>
      <c r="F51" s="25">
        <f>1735900/E51</f>
        <v>1.0101721348680766</v>
      </c>
      <c r="G51" s="25"/>
      <c r="H51" s="25">
        <f>+Summary!E12/Dem!$E$51</f>
        <v>1.1172293332068008</v>
      </c>
      <c r="I51" s="25">
        <f>+Summary!F12/Dem!$E$51</f>
        <v>1.1572034418020847</v>
      </c>
      <c r="J51" s="25">
        <f>+Summary!G12/Dem!$E$51</f>
        <v>1.2363357037278431</v>
      </c>
      <c r="K51" s="25">
        <f>+Summary!H12/Dem!$E$51</f>
        <v>1.2656649713108554</v>
      </c>
      <c r="L51" s="25">
        <f>+Summary!I12/Dem!$E$51</f>
        <v>1.3042120087056714</v>
      </c>
      <c r="M51" s="25">
        <f>+(L51+N51)*0.5</f>
        <v>1.3409899791669091</v>
      </c>
      <c r="N51" s="25">
        <f>+Summary!K12/Dem!$E$51</f>
        <v>1.3777679496281467</v>
      </c>
      <c r="O51" s="25">
        <f>+(N51+P51)*0.5</f>
        <v>1.4515101081225779</v>
      </c>
      <c r="P51" s="25">
        <f>+Summary!M12/Dem!$E$51</f>
        <v>1.5252522666170087</v>
      </c>
    </row>
    <row r="52" spans="3:21">
      <c r="D52" t="s">
        <v>56</v>
      </c>
      <c r="E52">
        <v>1718420</v>
      </c>
      <c r="F52" s="25">
        <f>1735900/E52</f>
        <v>1.0101721348680766</v>
      </c>
      <c r="G52" s="25"/>
      <c r="H52" s="25">
        <f>+Summary!E13/Dem!$E$51</f>
        <v>1.1172293332068008</v>
      </c>
      <c r="I52" s="25">
        <f>+Summary!F13/Dem!$E$51</f>
        <v>1.2187447682262686</v>
      </c>
      <c r="J52" s="25">
        <f>+Summary!G13/Dem!$E$51</f>
        <v>1.3656172530580417</v>
      </c>
      <c r="K52" s="25">
        <f>+Summary!H13/Dem!$E$51</f>
        <v>1.4471805495746093</v>
      </c>
      <c r="L52" s="25">
        <f>+Summary!I13/Dem!$E$51</f>
        <v>1.4857275869694253</v>
      </c>
      <c r="M52" s="25">
        <f>+(L52+N52)*0.5</f>
        <v>1.5159763038139686</v>
      </c>
      <c r="N52" s="25">
        <f>+Summary!K13/Dem!$E$51</f>
        <v>1.546225020658512</v>
      </c>
      <c r="O52" s="25">
        <f>+(N52+P52)*0.5</f>
        <v>1.5546746429859988</v>
      </c>
      <c r="P52" s="25">
        <f>+Summary!M13/Dem!$E$51</f>
        <v>1.5631242653134856</v>
      </c>
    </row>
    <row r="53" spans="3:21">
      <c r="C53" t="s">
        <v>156</v>
      </c>
      <c r="D53" t="s">
        <v>53</v>
      </c>
      <c r="E53">
        <v>1</v>
      </c>
      <c r="F53" s="25">
        <f>+F47/F49</f>
        <v>1.0493458940339515</v>
      </c>
      <c r="G53" s="25"/>
      <c r="H53" s="25">
        <f t="shared" ref="H53:P53" si="34">+H47/H49</f>
        <v>1.0605352734825961</v>
      </c>
      <c r="I53" s="25">
        <f t="shared" si="34"/>
        <v>1.1304688232495077</v>
      </c>
      <c r="J53" s="25">
        <f t="shared" si="34"/>
        <v>1.2149715068894655</v>
      </c>
      <c r="K53" s="25">
        <f t="shared" si="34"/>
        <v>1.3427744551606802</v>
      </c>
      <c r="L53" s="25">
        <f t="shared" si="34"/>
        <v>1.4743240959949899</v>
      </c>
      <c r="M53" s="25">
        <f t="shared" si="34"/>
        <v>1.7483086788828741</v>
      </c>
      <c r="N53" s="25">
        <f t="shared" si="34"/>
        <v>2.0658485209322741</v>
      </c>
      <c r="O53" s="25">
        <f t="shared" si="34"/>
        <v>2.3846586372704994</v>
      </c>
      <c r="P53" s="25">
        <f t="shared" si="34"/>
        <v>2.7622708809209597</v>
      </c>
    </row>
    <row r="54" spans="3:21">
      <c r="D54" t="s">
        <v>56</v>
      </c>
      <c r="E54">
        <v>1</v>
      </c>
      <c r="F54" s="25">
        <f>+F48/F50</f>
        <v>1.0493458940339515</v>
      </c>
      <c r="G54" s="25"/>
      <c r="H54" s="25">
        <f t="shared" ref="H54:P54" si="35">+H48/H50</f>
        <v>1.0605352734825961</v>
      </c>
      <c r="I54" s="25">
        <f t="shared" si="35"/>
        <v>1.1828274088510538</v>
      </c>
      <c r="J54" s="25">
        <f t="shared" si="35"/>
        <v>1.3356884938160178</v>
      </c>
      <c r="K54" s="25">
        <f t="shared" si="35"/>
        <v>1.4260369867484635</v>
      </c>
      <c r="L54" s="25">
        <f t="shared" si="35"/>
        <v>1.57156969743306</v>
      </c>
      <c r="M54" s="25">
        <f t="shared" si="35"/>
        <v>1.6964416429289348</v>
      </c>
      <c r="N54" s="25">
        <f t="shared" si="35"/>
        <v>1.8407798625034697</v>
      </c>
      <c r="O54" s="25">
        <f t="shared" si="35"/>
        <v>2.0213238246520628</v>
      </c>
      <c r="P54" s="25">
        <f t="shared" si="35"/>
        <v>2.2196411313526458</v>
      </c>
    </row>
    <row r="55" spans="3:21">
      <c r="C55" t="s">
        <v>21</v>
      </c>
      <c r="D55" t="s">
        <v>53</v>
      </c>
      <c r="E55">
        <v>1</v>
      </c>
      <c r="F55" s="25">
        <f>+E55*(1+Summary!$E$2)^(F46-E46)</f>
        <v>1.028</v>
      </c>
      <c r="G55" s="25"/>
      <c r="H55" s="25">
        <f>+F55*(1+Summary!$E$2)^(H46-F46)</f>
        <v>1.148062610490368</v>
      </c>
      <c r="I55" s="25">
        <f>+H55*(1+'GDP per subsector'!$E$13)^(I46-H46)</f>
        <v>0.50940147935719438</v>
      </c>
      <c r="J55" s="25">
        <f>+I55*(1+'GDP per subsector'!$E$13)^(J46-I46)</f>
        <v>0.22602414258614617</v>
      </c>
      <c r="K55" s="25">
        <f>+J55*(1+'GDP per subsector'!$E$13)^(K46-J46)</f>
        <v>0.10028811281873053</v>
      </c>
      <c r="L55" s="25">
        <f>+K55*(1+Summary!I$2)^(L46-K46)</f>
        <v>0.11346679449841325</v>
      </c>
      <c r="M55" s="25">
        <f>+L55*(1+Summary!J$2)^(M46-L46)</f>
        <v>0.13153911315593633</v>
      </c>
      <c r="N55" s="25">
        <f>+M55*(1+Summary!K$2)^(N46-M46)</f>
        <v>0.15248988363809102</v>
      </c>
      <c r="O55" s="25">
        <f>+N55*(1+Summary!L$2)^(O46-N46)</f>
        <v>0.17677756869466266</v>
      </c>
      <c r="P55" s="25">
        <f>+O55*(1+Summary!M$2)^(P46-O46)</f>
        <v>0.20493365230550969</v>
      </c>
    </row>
    <row r="56" spans="3:21">
      <c r="D56" t="s">
        <v>56</v>
      </c>
      <c r="E56">
        <v>1</v>
      </c>
      <c r="F56" s="25">
        <f>+E56*(1+Summary!$E$3)^(F46-E46)</f>
        <v>1.028</v>
      </c>
      <c r="G56" s="25"/>
      <c r="H56" s="25">
        <f>+F56*(1+Summary!E$3)^(H46-F46)</f>
        <v>1.148062610490368</v>
      </c>
      <c r="I56" s="25">
        <f>+H56*(1+Summary!F$3)^(I46-H46)</f>
        <v>1.3967937071900272</v>
      </c>
      <c r="J56" s="25">
        <f>+I56*(1+Summary!G$3)^(J46-I46)</f>
        <v>1.6994131179068028</v>
      </c>
      <c r="K56" s="25">
        <f>+J56*(1+Summary!H$3)^(K46-J46)</f>
        <v>1.9227299586938202</v>
      </c>
      <c r="L56" s="25">
        <f>+K56*(1+Summary!I$3)^(L46-K46)</f>
        <v>2.1753924664370397</v>
      </c>
      <c r="M56" s="25">
        <f>+L56*(1+'GDP per subsector'!$E$13)^(M46-L46)</f>
        <v>0.96523319413059216</v>
      </c>
      <c r="N56" s="25">
        <f>+M56*(1+'GDP per subsector'!$E$13)^(N46-M46)</f>
        <v>0.42827909603708747</v>
      </c>
      <c r="O56" s="25">
        <f>+N56*(1+'GDP per subsector'!$E$13)^(O46-N46)</f>
        <v>0.19002971014435335</v>
      </c>
      <c r="P56" s="25">
        <f>+O56*(1+'GDP per subsector'!$E$13)^(P46-O46)</f>
        <v>8.4317191923884705E-2</v>
      </c>
    </row>
    <row r="57" spans="3:21">
      <c r="C57" t="s">
        <v>22</v>
      </c>
      <c r="D57" t="s">
        <v>53</v>
      </c>
      <c r="E57">
        <v>1</v>
      </c>
      <c r="F57" s="25">
        <f>+E57*(1+Summary!$E$2)^(F46-E46)</f>
        <v>1.028</v>
      </c>
      <c r="G57" s="25"/>
      <c r="H57" s="25">
        <f>+F57*(1+Summary!$E$2)^(H46-F46)</f>
        <v>1.148062610490368</v>
      </c>
      <c r="I57" s="25">
        <f>+H57*(1+'GDP per subsector'!$E$9)^(I46-H46)</f>
        <v>1.0115530218099846</v>
      </c>
      <c r="J57" s="25">
        <f>+I57*(1+'GDP per subsector'!$E$9)^(J46-I46)</f>
        <v>0.89127501112143925</v>
      </c>
      <c r="K57" s="25">
        <f>+J57*(1+'GDP per subsector'!$E$9)^(K46-J46)</f>
        <v>0.78529857389792912</v>
      </c>
      <c r="L57" s="25">
        <f>+K57*(1+Summary!I$2)^(L46-K46)</f>
        <v>0.8884932560794121</v>
      </c>
      <c r="M57" s="25">
        <f>+L57*(1+Summary!J$2)^(M46-L46)</f>
        <v>1.0300071969632532</v>
      </c>
      <c r="N57" s="25">
        <f>+M57*(1+Summary!K$2)^(N46-M46)</f>
        <v>1.1940606397819129</v>
      </c>
      <c r="O57" s="25">
        <f>+N57*(1+Summary!L$2)^(O46-N46)</f>
        <v>1.3842435428412427</v>
      </c>
      <c r="P57" s="25">
        <f>+O57*(1+Summary!M$2)^(P46-O46)</f>
        <v>1.6047176517330339</v>
      </c>
    </row>
    <row r="58" spans="3:21">
      <c r="D58" t="s">
        <v>56</v>
      </c>
      <c r="E58">
        <v>1</v>
      </c>
      <c r="F58" s="25">
        <f>+E58*(1+Summary!$E$3)^(F46-E46)</f>
        <v>1.028</v>
      </c>
      <c r="G58" s="25"/>
      <c r="H58" s="25">
        <f>+F58*(1+Summary!E$3)^(H46-F46)</f>
        <v>1.148062610490368</v>
      </c>
      <c r="I58" s="25">
        <f>+H58*(1+Summary!F$3)^(I46-H46)</f>
        <v>1.3967937071900272</v>
      </c>
      <c r="J58" s="25">
        <f>+I58*(1+Summary!G$3)^(J46-I46)</f>
        <v>1.6994131179068028</v>
      </c>
      <c r="K58" s="25">
        <f>+J58*(1+Summary!H$3)^(K46-J46)</f>
        <v>1.9227299586938202</v>
      </c>
      <c r="L58" s="25">
        <f>+K58*(1+Summary!I$3)^(L46-K46)</f>
        <v>2.1753924664370397</v>
      </c>
      <c r="M58" s="25">
        <f>+L58*(1+'GDP per subsector'!$E$9)^(M46-L46)</f>
        <v>1.916728933544104</v>
      </c>
      <c r="N58" s="25">
        <f>+M58*(1+'GDP per subsector'!$E$9)^(N46-M46)</f>
        <v>1.6888216086830175</v>
      </c>
      <c r="O58" s="25">
        <f>+N58*(1+'GDP per subsector'!$E$9)^(O46-N46)</f>
        <v>1.488013446262858</v>
      </c>
      <c r="P58" s="25">
        <f>+O58*(1+'GDP per subsector'!$E$9)^(P46-O46)</f>
        <v>1.3110822391630459</v>
      </c>
    </row>
    <row r="59" spans="3:21">
      <c r="C59" t="s">
        <v>23</v>
      </c>
      <c r="D59" t="s">
        <v>53</v>
      </c>
      <c r="E59">
        <v>1</v>
      </c>
      <c r="F59" s="25">
        <f>+E59*(1+Summary!$E$2)^(F46-E46)</f>
        <v>1.028</v>
      </c>
      <c r="G59" s="25"/>
      <c r="H59" s="25">
        <f>+F59*(1+Summary!$E$2)^(H46-F46)</f>
        <v>1.148062610490368</v>
      </c>
      <c r="I59" s="25">
        <f>+H59*(1+'GDP per subsector'!$E$15)^(I46-H46)</f>
        <v>1.0115530218099846</v>
      </c>
      <c r="J59" s="25">
        <f>+I59*(1+'GDP per subsector'!$E$15)^(J46-I46)</f>
        <v>0.89127501112143925</v>
      </c>
      <c r="K59" s="25">
        <f>+J59*(1+'GDP per subsector'!$E$15)^(K46-J46)</f>
        <v>0.78529857389792912</v>
      </c>
      <c r="L59" s="25">
        <f>+K59*(1+Summary!I$2)^(L46-K46)</f>
        <v>0.8884932560794121</v>
      </c>
      <c r="M59" s="25">
        <f>+L59*(1+Summary!J$2)^(M46-L46)</f>
        <v>1.0300071969632532</v>
      </c>
      <c r="N59" s="25">
        <f>+M59*(1+Summary!K$2)^(N46-M46)</f>
        <v>1.1940606397819129</v>
      </c>
      <c r="O59" s="25">
        <f>+N59*(1+Summary!L$2)^(O46-N46)</f>
        <v>1.3842435428412427</v>
      </c>
      <c r="P59" s="25">
        <f>+O59*(1+Summary!M$2)^(P46-O46)</f>
        <v>1.6047176517330339</v>
      </c>
    </row>
    <row r="60" spans="3:21">
      <c r="D60" t="s">
        <v>56</v>
      </c>
      <c r="E60">
        <v>1</v>
      </c>
      <c r="F60" s="25">
        <f>+E60*(1+Summary!$E$3)^(F46-E46)</f>
        <v>1.028</v>
      </c>
      <c r="G60" s="25"/>
      <c r="H60" s="25">
        <f>+F60*(1+Summary!E$3)^(H46-F46)</f>
        <v>1.148062610490368</v>
      </c>
      <c r="I60" s="25">
        <f>+H60*(1+Summary!F$3)^(I46-H46)</f>
        <v>1.3967937071900272</v>
      </c>
      <c r="J60" s="25">
        <f>+I60*(1+Summary!G$3)^(J46-I46)</f>
        <v>1.6994131179068028</v>
      </c>
      <c r="K60" s="25">
        <f>+J60*(1+Summary!H$3)^(K46-J46)</f>
        <v>1.9227299586938202</v>
      </c>
      <c r="L60" s="25">
        <f>+K60*(1+Summary!I$3)^(L46-K46)</f>
        <v>2.1753924664370397</v>
      </c>
      <c r="M60" s="25">
        <f>+L60*(1+'GDP per subsector'!$E$15)^(M46-L46)</f>
        <v>1.916728933544104</v>
      </c>
      <c r="N60" s="25">
        <f>+M60*(1+'GDP per subsector'!$E$15)^(N46-M46)</f>
        <v>1.6888216086830175</v>
      </c>
      <c r="O60" s="25">
        <f>+N60*(1+'GDP per subsector'!$E$15)^(O46-N46)</f>
        <v>1.488013446262858</v>
      </c>
      <c r="P60" s="25">
        <f>+O60*(1+'GDP per subsector'!$E$15)^(P46-O46)</f>
        <v>1.3110822391630459</v>
      </c>
    </row>
    <row r="61" spans="3:21">
      <c r="C61" t="s">
        <v>25</v>
      </c>
      <c r="D61" t="s">
        <v>53</v>
      </c>
      <c r="E61">
        <v>1</v>
      </c>
      <c r="F61" s="25">
        <f>+E61*(1+Summary!$E$2)^(F46-E46)</f>
        <v>1.028</v>
      </c>
      <c r="G61" s="25"/>
      <c r="H61" s="25">
        <f>+F61*(1+Summary!$E$2)^(H46-F46)</f>
        <v>1.148062610490368</v>
      </c>
      <c r="I61" s="25">
        <f>+H61*(1+'GDP per subsector'!$E$17)^(I46-H46)</f>
        <v>1.2066253417694184</v>
      </c>
      <c r="J61" s="25">
        <f>+I61*(1+'GDP per subsector'!$E$17)^(J46-I46)</f>
        <v>1.2681753609050059</v>
      </c>
      <c r="K61" s="25">
        <f>+J61*(1+'GDP per subsector'!$E$17)^(K46-J46)</f>
        <v>1.3328650496003558</v>
      </c>
      <c r="L61" s="25">
        <f>+K61*(1+Summary!I$2)^(L46-K46)</f>
        <v>1.5080144637927124</v>
      </c>
      <c r="M61" s="25">
        <f>+L61*(1+Summary!J$2)^(M46-L46)</f>
        <v>1.7482020715443074</v>
      </c>
      <c r="N61" s="25">
        <f>+M61*(1+Summary!K$2)^(N46-M46)</f>
        <v>2.0266453381788692</v>
      </c>
      <c r="O61" s="25">
        <f>+N61*(1+Summary!L$2)^(O46-N46)</f>
        <v>2.3494373983517187</v>
      </c>
      <c r="P61" s="25">
        <f>+O61*(1+Summary!M$2)^(P46-O46)</f>
        <v>2.7236418650999887</v>
      </c>
    </row>
    <row r="62" spans="3:21">
      <c r="D62" t="s">
        <v>56</v>
      </c>
      <c r="E62">
        <v>1</v>
      </c>
      <c r="F62" s="25">
        <f>+E62*(1+Summary!$E$3)^(F46-E46)</f>
        <v>1.028</v>
      </c>
      <c r="G62" s="25"/>
      <c r="H62" s="25">
        <f>+F62*(1+Summary!E$3)^(H46-F46)</f>
        <v>1.148062610490368</v>
      </c>
      <c r="I62" s="25">
        <f>+H62*(1+Summary!F$3)^(I46-H46)</f>
        <v>1.3967937071900272</v>
      </c>
      <c r="J62" s="25">
        <f>+I62*(1+Summary!G$3)^(J46-I46)</f>
        <v>1.6994131179068028</v>
      </c>
      <c r="K62" s="25">
        <f>+J62*(1+Summary!H$3)^(K46-J46)</f>
        <v>1.9227299586938202</v>
      </c>
      <c r="L62" s="25">
        <f>+K62*(1+Summary!I$3)^(L46-K46)</f>
        <v>2.1753924664370397</v>
      </c>
      <c r="M62" s="25">
        <f>+L62*(1+'GDP per subsector'!$E$17)^(M46-L46)</f>
        <v>2.2863593451371553</v>
      </c>
      <c r="N62" s="25">
        <f>+M62*(1+'GDP per subsector'!$E$17)^(N46-M46)</f>
        <v>2.4029866498792045</v>
      </c>
      <c r="O62" s="25">
        <f>+N62*(1+'GDP per subsector'!$E$17)^(O46-N46)</f>
        <v>2.5255631192791737</v>
      </c>
      <c r="P62" s="25">
        <f>+O62*(1+'GDP per subsector'!$E$17)^(P46-O46)</f>
        <v>2.6543922205243162</v>
      </c>
    </row>
    <row r="63" spans="3:21">
      <c r="C63" t="s">
        <v>26</v>
      </c>
      <c r="D63" t="s">
        <v>53</v>
      </c>
      <c r="E63">
        <v>1</v>
      </c>
      <c r="F63" s="25">
        <f>+E63*(1+Summary!$E$2)^(F46-E46)</f>
        <v>1.028</v>
      </c>
      <c r="G63" s="25"/>
      <c r="H63" s="25">
        <f>+F63*(1+Summary!$E$2)^(H46-F46)</f>
        <v>1.148062610490368</v>
      </c>
      <c r="I63" s="25">
        <f>+H63*(1+'GDP per subsector'!$E$11)^(I46-H46)</f>
        <v>1.3309192200146627</v>
      </c>
      <c r="J63" s="25">
        <f>+I63*(1+'GDP per subsector'!$E$11)^(J46-I46)</f>
        <v>1.5429001467505759</v>
      </c>
      <c r="K63" s="25">
        <f>+J63*(1+'GDP per subsector'!$E$11)^(K46-J46)</f>
        <v>1.7886441393616077</v>
      </c>
      <c r="L63" s="25">
        <f>+K63*(1+Summary!I$2)^(L46-K46)</f>
        <v>2.023686669212406</v>
      </c>
      <c r="M63" s="25">
        <f>+L63*(1+Summary!J$2)^(M46-L46)</f>
        <v>2.3460074901244621</v>
      </c>
      <c r="N63" s="25">
        <f>+M63*(1+Summary!K$2)^(N46-M46)</f>
        <v>2.719665661414902</v>
      </c>
      <c r="O63" s="25">
        <f>+N63*(1+Summary!L$2)^(O46-N46)</f>
        <v>3.1528378920422573</v>
      </c>
      <c r="P63" s="25">
        <f>+O63*(1+Summary!M$2)^(P46-O46)</f>
        <v>3.6550032287152505</v>
      </c>
      <c r="U63" s="6"/>
    </row>
    <row r="64" spans="3:21">
      <c r="D64" t="s">
        <v>56</v>
      </c>
      <c r="E64">
        <v>1</v>
      </c>
      <c r="F64" s="25">
        <f>+E64*(1+Summary!$E$3)^(F46-E46)</f>
        <v>1.028</v>
      </c>
      <c r="G64" s="25"/>
      <c r="H64" s="25">
        <f>+F64*(1+Summary!E$3)^(H46-F46)</f>
        <v>1.148062610490368</v>
      </c>
      <c r="I64" s="25">
        <f>+H64*(1+Summary!F$3)^(I46-H46)</f>
        <v>1.3967937071900272</v>
      </c>
      <c r="J64" s="25">
        <f>+I64*(1+Summary!G$3)^(J46-I46)</f>
        <v>1.6994131179068028</v>
      </c>
      <c r="K64" s="25">
        <f>+J64*(1+Summary!H$3)^(K46-J46)</f>
        <v>1.9227299586938202</v>
      </c>
      <c r="L64" s="25">
        <f>+K64*(1+Summary!I$3)^(L46-K46)</f>
        <v>2.1753924664370397</v>
      </c>
      <c r="M64" s="25">
        <f>+L64*(1+'GDP per subsector'!$E$11)^(M46-L46)</f>
        <v>2.5218760877679927</v>
      </c>
      <c r="N64" s="25">
        <f>+M64*(1+'GDP per subsector'!$E$11)^(N46-M46)</f>
        <v>2.9235455671465447</v>
      </c>
      <c r="O64" s="25">
        <f>+N64*(1+'GDP per subsector'!$E$11)^(O46-N46)</f>
        <v>3.3891905810276786</v>
      </c>
      <c r="P64" s="25">
        <f>+O64*(1+'GDP per subsector'!$E$11)^(P46-O46)</f>
        <v>3.9290007734471408</v>
      </c>
    </row>
    <row r="65" spans="2:23">
      <c r="C65" s="66" t="s">
        <v>160</v>
      </c>
      <c r="D65" s="66" t="s">
        <v>238</v>
      </c>
      <c r="E65" s="66">
        <f>+E36+U36</f>
        <v>5.8600261216429228</v>
      </c>
      <c r="F65" s="67">
        <v>41</v>
      </c>
      <c r="G65" s="67"/>
      <c r="H65" s="67">
        <v>44.91</v>
      </c>
      <c r="I65" s="67">
        <v>45.66</v>
      </c>
      <c r="J65" s="67">
        <v>47.23</v>
      </c>
      <c r="K65" s="67">
        <v>48.78</v>
      </c>
      <c r="L65" s="67">
        <v>50.84</v>
      </c>
      <c r="M65" s="67">
        <v>52.93</v>
      </c>
      <c r="N65" s="67">
        <v>55.38</v>
      </c>
      <c r="O65" s="67">
        <v>59.33</v>
      </c>
      <c r="P65" s="67">
        <v>63.28</v>
      </c>
      <c r="Q65" s="52"/>
      <c r="R65" s="52"/>
      <c r="S65" s="52"/>
      <c r="T65" s="52"/>
    </row>
    <row r="66" spans="2:23">
      <c r="C66" s="66"/>
      <c r="D66" s="66" t="s">
        <v>238</v>
      </c>
      <c r="E66" s="66">
        <f>+E65</f>
        <v>5.8600261216429228</v>
      </c>
      <c r="F66" s="67">
        <v>41</v>
      </c>
      <c r="G66" s="67"/>
      <c r="H66" s="67">
        <v>46.53</v>
      </c>
      <c r="I66" s="67">
        <v>52.93</v>
      </c>
      <c r="J66" s="67">
        <v>59.49</v>
      </c>
      <c r="K66" s="67">
        <v>65.69</v>
      </c>
      <c r="L66" s="67">
        <v>70.33</v>
      </c>
      <c r="M66" s="67">
        <v>75.69</v>
      </c>
      <c r="N66" s="67">
        <v>81.48</v>
      </c>
      <c r="O66" s="67">
        <v>86.67</v>
      </c>
      <c r="P66" s="67">
        <v>91.48</v>
      </c>
      <c r="Q66" s="52"/>
      <c r="R66" s="52"/>
      <c r="S66" s="52"/>
      <c r="T66" s="52"/>
    </row>
    <row r="67" spans="2:23" s="52" customFormat="1">
      <c r="C67" s="66" t="s">
        <v>241</v>
      </c>
      <c r="D67" s="66" t="s">
        <v>53</v>
      </c>
      <c r="E67" s="66">
        <f>+E37+U37</f>
        <v>14.0364196</v>
      </c>
      <c r="F67" s="67">
        <f>+(H67+E67)/2</f>
        <v>7.2282098000000001</v>
      </c>
      <c r="G67" s="67"/>
      <c r="H67" s="67">
        <v>0.42</v>
      </c>
      <c r="I67" s="67">
        <v>0.42</v>
      </c>
      <c r="J67" s="67">
        <v>0.42</v>
      </c>
      <c r="K67" s="67">
        <v>0.42</v>
      </c>
      <c r="L67" s="67">
        <v>0.42</v>
      </c>
      <c r="M67" s="67">
        <v>0.42</v>
      </c>
      <c r="N67" s="67">
        <v>0.43</v>
      </c>
      <c r="O67" s="67">
        <v>0.45</v>
      </c>
      <c r="P67" s="67">
        <v>0.47</v>
      </c>
      <c r="W67" s="100"/>
    </row>
    <row r="68" spans="2:23" s="52" customFormat="1">
      <c r="C68" s="66"/>
      <c r="D68" s="66" t="s">
        <v>56</v>
      </c>
      <c r="E68" s="66">
        <f>+E67</f>
        <v>14.0364196</v>
      </c>
      <c r="F68" s="67">
        <f>+(H68+E68)/2</f>
        <v>7.2232098000000002</v>
      </c>
      <c r="G68" s="67"/>
      <c r="H68" s="67">
        <v>0.41</v>
      </c>
      <c r="I68" s="67">
        <v>0.45</v>
      </c>
      <c r="J68" s="67">
        <v>0.48</v>
      </c>
      <c r="K68" s="67">
        <v>0.49</v>
      </c>
      <c r="L68" s="67">
        <v>0.48</v>
      </c>
      <c r="M68" s="67">
        <v>0.48</v>
      </c>
      <c r="N68" s="67">
        <v>0.5</v>
      </c>
      <c r="O68" s="67">
        <v>0.51</v>
      </c>
      <c r="P68" s="67">
        <v>0.52</v>
      </c>
      <c r="R68" s="52" t="s">
        <v>242</v>
      </c>
      <c r="W68" s="100"/>
    </row>
    <row r="69" spans="2:23">
      <c r="C69" s="66" t="s">
        <v>162</v>
      </c>
      <c r="D69" s="66" t="s">
        <v>163</v>
      </c>
      <c r="E69" s="66">
        <f>+E30+U30</f>
        <v>32.647615000000002</v>
      </c>
      <c r="F69" s="67">
        <v>2.9</v>
      </c>
      <c r="G69" s="67"/>
      <c r="H69" s="67">
        <v>3.3</v>
      </c>
      <c r="I69" s="67">
        <v>3.44</v>
      </c>
      <c r="J69" s="67">
        <v>3.51</v>
      </c>
      <c r="K69" s="67">
        <v>3.53</v>
      </c>
      <c r="L69" s="67">
        <v>3.57</v>
      </c>
      <c r="M69" s="67">
        <v>3.6</v>
      </c>
      <c r="N69" s="67">
        <v>3.65</v>
      </c>
      <c r="O69" s="67">
        <v>3.8</v>
      </c>
      <c r="P69" s="67">
        <v>3.95</v>
      </c>
      <c r="Q69" s="52"/>
      <c r="R69" s="52"/>
      <c r="S69" s="52"/>
      <c r="T69" s="52"/>
    </row>
    <row r="70" spans="2:23">
      <c r="C70" s="66"/>
      <c r="D70" s="66" t="s">
        <v>163</v>
      </c>
      <c r="E70" s="66">
        <f>+E69</f>
        <v>32.647615000000002</v>
      </c>
      <c r="F70" s="67">
        <v>2.9</v>
      </c>
      <c r="G70" s="67"/>
      <c r="H70" s="67">
        <v>3.22</v>
      </c>
      <c r="I70" s="67">
        <v>3.54</v>
      </c>
      <c r="J70" s="67">
        <v>3.79</v>
      </c>
      <c r="K70" s="67">
        <v>3.98</v>
      </c>
      <c r="L70" s="67">
        <v>4.03</v>
      </c>
      <c r="M70" s="67">
        <v>4.1100000000000003</v>
      </c>
      <c r="N70" s="67">
        <v>4.1900000000000004</v>
      </c>
      <c r="O70" s="67">
        <v>4.1900000000000004</v>
      </c>
      <c r="P70" s="67">
        <v>4.1900000000000004</v>
      </c>
      <c r="Q70" s="52"/>
      <c r="R70" s="52"/>
      <c r="S70" s="52"/>
      <c r="T70" s="52"/>
    </row>
    <row r="71" spans="2:23">
      <c r="C71" s="66" t="s">
        <v>161</v>
      </c>
      <c r="D71" s="66" t="s">
        <v>163</v>
      </c>
      <c r="E71" s="66">
        <f>+E33+U33</f>
        <v>1.9929999999999999</v>
      </c>
      <c r="F71" s="67">
        <v>0.31</v>
      </c>
      <c r="G71" s="67"/>
      <c r="H71" s="67">
        <v>0.48</v>
      </c>
      <c r="I71" s="67">
        <v>0.64</v>
      </c>
      <c r="J71" s="67">
        <v>0.71</v>
      </c>
      <c r="K71" s="67">
        <v>0.77</v>
      </c>
      <c r="L71" s="67">
        <v>0.84</v>
      </c>
      <c r="M71" s="67">
        <v>0.92</v>
      </c>
      <c r="N71" s="67">
        <v>1.02</v>
      </c>
      <c r="O71" s="67">
        <v>1.1499999999999999</v>
      </c>
      <c r="P71" s="67">
        <v>1.29</v>
      </c>
      <c r="Q71" s="52"/>
      <c r="R71" s="52"/>
      <c r="S71" s="52"/>
      <c r="T71" s="52"/>
    </row>
    <row r="72" spans="2:23">
      <c r="C72" s="66"/>
      <c r="D72" s="66" t="s">
        <v>163</v>
      </c>
      <c r="E72" s="66">
        <f>+E71</f>
        <v>1.9929999999999999</v>
      </c>
      <c r="F72" s="67">
        <v>0.31</v>
      </c>
      <c r="G72" s="67"/>
      <c r="H72" s="67">
        <v>0.33</v>
      </c>
      <c r="I72" s="67">
        <v>0.39</v>
      </c>
      <c r="J72" s="67">
        <v>0.46</v>
      </c>
      <c r="K72" s="67">
        <v>0.53</v>
      </c>
      <c r="L72" s="67">
        <v>0.6</v>
      </c>
      <c r="M72" s="67">
        <v>0.67</v>
      </c>
      <c r="N72" s="67">
        <v>0.75</v>
      </c>
      <c r="O72" s="67">
        <v>0.83</v>
      </c>
      <c r="P72" s="67">
        <v>0.9</v>
      </c>
      <c r="Q72" s="52"/>
      <c r="R72" s="52"/>
      <c r="S72" s="52"/>
      <c r="T72" s="52"/>
      <c r="U72" s="6"/>
    </row>
    <row r="73" spans="2:23">
      <c r="C73" t="s">
        <v>160</v>
      </c>
      <c r="D73" t="s">
        <v>53</v>
      </c>
      <c r="E73">
        <v>1</v>
      </c>
      <c r="F73" s="25">
        <f>+F65/$E$65</f>
        <v>6.9965558427417385</v>
      </c>
      <c r="G73" s="25"/>
      <c r="H73" s="25">
        <f t="shared" ref="H73:P73" si="36">+H65/$E$65</f>
        <v>7.663788363354425</v>
      </c>
      <c r="I73" s="25">
        <f t="shared" si="36"/>
        <v>7.791774140965555</v>
      </c>
      <c r="J73" s="25">
        <f t="shared" si="36"/>
        <v>8.0596910354315181</v>
      </c>
      <c r="K73" s="25">
        <f t="shared" si="36"/>
        <v>8.3241949758278544</v>
      </c>
      <c r="L73" s="25">
        <f t="shared" si="36"/>
        <v>8.6757292449997561</v>
      </c>
      <c r="M73" s="25">
        <f t="shared" si="36"/>
        <v>9.0323829452761029</v>
      </c>
      <c r="N73" s="25">
        <f t="shared" si="36"/>
        <v>9.450469818805793</v>
      </c>
      <c r="O73" s="25">
        <f t="shared" si="36"/>
        <v>10.124528247557739</v>
      </c>
      <c r="P73" s="25">
        <f t="shared" si="36"/>
        <v>10.798586676309688</v>
      </c>
    </row>
    <row r="74" spans="2:23">
      <c r="D74" t="s">
        <v>56</v>
      </c>
      <c r="E74">
        <v>1</v>
      </c>
      <c r="F74" s="25">
        <f>+F66/$E$65</f>
        <v>6.9965558427417385</v>
      </c>
      <c r="G74" s="25"/>
      <c r="H74" s="25">
        <f t="shared" ref="H74:P74" si="37">+H66/$E$65</f>
        <v>7.9402376429944654</v>
      </c>
      <c r="I74" s="25">
        <f t="shared" si="37"/>
        <v>9.0323829452761029</v>
      </c>
      <c r="J74" s="25">
        <f t="shared" si="37"/>
        <v>10.151831880114781</v>
      </c>
      <c r="K74" s="25">
        <f t="shared" si="37"/>
        <v>11.209847641700117</v>
      </c>
      <c r="L74" s="25">
        <f t="shared" si="37"/>
        <v>12.001652985854303</v>
      </c>
      <c r="M74" s="25">
        <f t="shared" si="37"/>
        <v>12.916324676515174</v>
      </c>
      <c r="N74" s="25">
        <f t="shared" si="37"/>
        <v>13.904374879673094</v>
      </c>
      <c r="O74" s="25">
        <f t="shared" si="37"/>
        <v>14.790036460742108</v>
      </c>
      <c r="P74" s="25">
        <f t="shared" si="37"/>
        <v>15.610851914488153</v>
      </c>
    </row>
    <row r="75" spans="2:23" s="52" customFormat="1">
      <c r="C75" s="52" t="s">
        <v>241</v>
      </c>
      <c r="D75" s="52" t="s">
        <v>53</v>
      </c>
      <c r="E75" s="52">
        <f>+E67/$E67</f>
        <v>1</v>
      </c>
      <c r="F75" s="25">
        <f t="shared" ref="F75:P75" si="38">+F67/$E67</f>
        <v>0.51496108024584841</v>
      </c>
      <c r="G75" s="25"/>
      <c r="H75" s="25">
        <f t="shared" si="38"/>
        <v>2.9922160491696898E-2</v>
      </c>
      <c r="I75" s="25">
        <f t="shared" si="38"/>
        <v>2.9922160491696898E-2</v>
      </c>
      <c r="J75" s="25">
        <f t="shared" si="38"/>
        <v>2.9922160491696898E-2</v>
      </c>
      <c r="K75" s="25">
        <f t="shared" si="38"/>
        <v>2.9922160491696898E-2</v>
      </c>
      <c r="L75" s="25">
        <f t="shared" si="38"/>
        <v>2.9922160491696898E-2</v>
      </c>
      <c r="M75" s="25">
        <f t="shared" si="38"/>
        <v>2.9922160491696898E-2</v>
      </c>
      <c r="N75" s="25">
        <f t="shared" si="38"/>
        <v>3.0634592884356347E-2</v>
      </c>
      <c r="O75" s="25">
        <f t="shared" si="38"/>
        <v>3.2059457669675252E-2</v>
      </c>
      <c r="P75" s="25">
        <f t="shared" si="38"/>
        <v>3.348432245499415E-2</v>
      </c>
      <c r="W75" s="100"/>
    </row>
    <row r="76" spans="2:23" s="52" customFormat="1">
      <c r="D76" s="52" t="s">
        <v>56</v>
      </c>
      <c r="E76" s="52">
        <f>+E68/$E68</f>
        <v>1</v>
      </c>
      <c r="F76" s="25">
        <f t="shared" ref="F76:P76" si="39">+F68/$E68</f>
        <v>0.51460486404951877</v>
      </c>
      <c r="G76" s="25"/>
      <c r="H76" s="25">
        <f t="shared" si="39"/>
        <v>2.9209728099037446E-2</v>
      </c>
      <c r="I76" s="25">
        <f t="shared" si="39"/>
        <v>3.2059457669675252E-2</v>
      </c>
      <c r="J76" s="25">
        <f t="shared" si="39"/>
        <v>3.4196754847653596E-2</v>
      </c>
      <c r="K76" s="25">
        <f t="shared" si="39"/>
        <v>3.4909187240313048E-2</v>
      </c>
      <c r="L76" s="25">
        <f t="shared" si="39"/>
        <v>3.4196754847653596E-2</v>
      </c>
      <c r="M76" s="25">
        <f t="shared" si="39"/>
        <v>3.4196754847653596E-2</v>
      </c>
      <c r="N76" s="25">
        <f t="shared" si="39"/>
        <v>3.5621619632972501E-2</v>
      </c>
      <c r="O76" s="25">
        <f t="shared" si="39"/>
        <v>3.6334052025631947E-2</v>
      </c>
      <c r="P76" s="25">
        <f t="shared" si="39"/>
        <v>3.7046484418291399E-2</v>
      </c>
      <c r="W76" s="100"/>
    </row>
    <row r="77" spans="2:23">
      <c r="C77" t="s">
        <v>162</v>
      </c>
      <c r="D77" t="s">
        <v>53</v>
      </c>
      <c r="E77">
        <v>1</v>
      </c>
      <c r="F77" s="25">
        <f>+F69/$E$69</f>
        <v>8.8827315563479892E-2</v>
      </c>
      <c r="G77" s="25"/>
      <c r="H77" s="25">
        <f t="shared" ref="H77:P77" si="40">+H69/$E$69</f>
        <v>0.10107935908947713</v>
      </c>
      <c r="I77" s="25">
        <f t="shared" si="40"/>
        <v>0.10536757432357616</v>
      </c>
      <c r="J77" s="25">
        <f t="shared" si="40"/>
        <v>0.10751168194062567</v>
      </c>
      <c r="K77" s="25">
        <f t="shared" si="40"/>
        <v>0.10812428411692553</v>
      </c>
      <c r="L77" s="25">
        <f t="shared" si="40"/>
        <v>0.10934948846952525</v>
      </c>
      <c r="M77" s="25">
        <f t="shared" si="40"/>
        <v>0.11026839173397505</v>
      </c>
      <c r="N77" s="25">
        <f t="shared" si="40"/>
        <v>0.1117998971747247</v>
      </c>
      <c r="O77" s="25">
        <f t="shared" si="40"/>
        <v>0.11639441349697366</v>
      </c>
      <c r="P77" s="25">
        <f t="shared" si="40"/>
        <v>0.12098892981922263</v>
      </c>
    </row>
    <row r="78" spans="2:23">
      <c r="D78" t="s">
        <v>56</v>
      </c>
      <c r="E78">
        <v>1</v>
      </c>
      <c r="F78" s="25">
        <f>+F70/$E$69</f>
        <v>8.8827315563479892E-2</v>
      </c>
      <c r="G78" s="25"/>
      <c r="H78" s="25">
        <f t="shared" ref="H78:P78" si="41">+H70/$E$69</f>
        <v>9.8628950384277686E-2</v>
      </c>
      <c r="I78" s="25">
        <f t="shared" si="41"/>
        <v>0.10843058520507547</v>
      </c>
      <c r="J78" s="25">
        <f t="shared" si="41"/>
        <v>0.11608811240882373</v>
      </c>
      <c r="K78" s="25">
        <f t="shared" si="41"/>
        <v>0.12190783308367241</v>
      </c>
      <c r="L78" s="25">
        <f t="shared" si="41"/>
        <v>0.12343933852442207</v>
      </c>
      <c r="M78" s="25">
        <f t="shared" si="41"/>
        <v>0.12588974722962151</v>
      </c>
      <c r="N78" s="25">
        <f t="shared" si="41"/>
        <v>0.12834015593482098</v>
      </c>
      <c r="O78" s="25">
        <f t="shared" si="41"/>
        <v>0.12834015593482098</v>
      </c>
      <c r="P78" s="25">
        <f t="shared" si="41"/>
        <v>0.12834015593482098</v>
      </c>
      <c r="U78" s="6"/>
    </row>
    <row r="79" spans="2:23" s="52" customFormat="1">
      <c r="B79" s="52" t="s">
        <v>239</v>
      </c>
      <c r="C79" s="52" t="s">
        <v>235</v>
      </c>
      <c r="D79" s="52" t="s">
        <v>53</v>
      </c>
      <c r="E79" s="52" t="e">
        <f>+#REF!/#REF!</f>
        <v>#REF!</v>
      </c>
      <c r="F79" s="65" t="e">
        <f>+(H79+E79)/2</f>
        <v>#REF!</v>
      </c>
      <c r="G79" s="65"/>
      <c r="H79" s="25" t="e">
        <f>+#REF!/#REF!</f>
        <v>#REF!</v>
      </c>
      <c r="I79" s="65" t="e">
        <f t="shared" ref="I79:I86" si="42">+(J79+H79)/2</f>
        <v>#REF!</v>
      </c>
      <c r="J79" s="25" t="e">
        <f>+#REF!/#REF!</f>
        <v>#REF!</v>
      </c>
      <c r="K79" s="65" t="e">
        <f t="shared" ref="K79:K86" si="43">+(L79+J79)/2</f>
        <v>#REF!</v>
      </c>
      <c r="L79" s="25" t="e">
        <f>+#REF!/#REF!</f>
        <v>#REF!</v>
      </c>
      <c r="M79" s="65" t="e">
        <f t="shared" ref="M79:M86" si="44">+(N79+L79)/2</f>
        <v>#REF!</v>
      </c>
      <c r="N79" s="25" t="e">
        <f>+#REF!/#REF!</f>
        <v>#REF!</v>
      </c>
      <c r="O79" s="65" t="e">
        <f t="shared" ref="O79:O86" si="45">+(P79+N79)/2</f>
        <v>#REF!</v>
      </c>
      <c r="P79" s="25" t="e">
        <f>+#REF!/#REF!</f>
        <v>#REF!</v>
      </c>
      <c r="U79" s="6"/>
      <c r="W79" s="100"/>
    </row>
    <row r="80" spans="2:23" s="52" customFormat="1">
      <c r="C80" s="52" t="s">
        <v>235</v>
      </c>
      <c r="D80" s="52" t="s">
        <v>56</v>
      </c>
      <c r="E80" s="52" t="e">
        <f>+#REF!/#REF!</f>
        <v>#REF!</v>
      </c>
      <c r="F80" s="65" t="e">
        <f t="shared" ref="F80:F86" si="46">+(H80+E80)/2</f>
        <v>#REF!</v>
      </c>
      <c r="G80" s="65"/>
      <c r="H80" s="25" t="e">
        <f>+#REF!/#REF!</f>
        <v>#REF!</v>
      </c>
      <c r="I80" s="65" t="e">
        <f t="shared" si="42"/>
        <v>#REF!</v>
      </c>
      <c r="J80" s="25" t="e">
        <f>+#REF!/#REF!</f>
        <v>#REF!</v>
      </c>
      <c r="K80" s="65" t="e">
        <f t="shared" si="43"/>
        <v>#REF!</v>
      </c>
      <c r="L80" s="25" t="e">
        <f>+#REF!/#REF!</f>
        <v>#REF!</v>
      </c>
      <c r="M80" s="65" t="e">
        <f t="shared" si="44"/>
        <v>#REF!</v>
      </c>
      <c r="N80" s="25" t="e">
        <f>+#REF!/#REF!</f>
        <v>#REF!</v>
      </c>
      <c r="O80" s="65" t="e">
        <f t="shared" si="45"/>
        <v>#REF!</v>
      </c>
      <c r="P80" s="25" t="e">
        <f>+#REF!/#REF!</f>
        <v>#REF!</v>
      </c>
      <c r="U80" s="6"/>
      <c r="W80" s="100"/>
    </row>
    <row r="81" spans="2:23" s="52" customFormat="1">
      <c r="C81" s="52" t="s">
        <v>236</v>
      </c>
      <c r="D81" s="52" t="s">
        <v>53</v>
      </c>
      <c r="E81" s="52" t="e">
        <f>+#REF!/#REF!</f>
        <v>#REF!</v>
      </c>
      <c r="F81" s="65" t="e">
        <f t="shared" si="46"/>
        <v>#REF!</v>
      </c>
      <c r="G81" s="65"/>
      <c r="H81" s="25" t="e">
        <f>+#REF!/#REF!</f>
        <v>#REF!</v>
      </c>
      <c r="I81" s="65" t="e">
        <f t="shared" si="42"/>
        <v>#REF!</v>
      </c>
      <c r="J81" s="25" t="e">
        <f>+#REF!/#REF!</f>
        <v>#REF!</v>
      </c>
      <c r="K81" s="65" t="e">
        <f t="shared" si="43"/>
        <v>#REF!</v>
      </c>
      <c r="L81" s="25" t="e">
        <f>+#REF!/#REF!</f>
        <v>#REF!</v>
      </c>
      <c r="M81" s="65" t="e">
        <f t="shared" si="44"/>
        <v>#REF!</v>
      </c>
      <c r="N81" s="25" t="e">
        <f>+#REF!/#REF!</f>
        <v>#REF!</v>
      </c>
      <c r="O81" s="65" t="e">
        <f t="shared" si="45"/>
        <v>#REF!</v>
      </c>
      <c r="P81" s="25" t="e">
        <f>+#REF!/#REF!</f>
        <v>#REF!</v>
      </c>
      <c r="U81" s="6"/>
      <c r="W81" s="100"/>
    </row>
    <row r="82" spans="2:23" s="52" customFormat="1">
      <c r="C82" s="52" t="s">
        <v>236</v>
      </c>
      <c r="D82" s="52" t="s">
        <v>56</v>
      </c>
      <c r="E82" s="52" t="e">
        <f>+#REF!/#REF!</f>
        <v>#REF!</v>
      </c>
      <c r="F82" s="65" t="e">
        <f t="shared" si="46"/>
        <v>#REF!</v>
      </c>
      <c r="G82" s="65"/>
      <c r="H82" s="25" t="e">
        <f>+#REF!/#REF!</f>
        <v>#REF!</v>
      </c>
      <c r="I82" s="65" t="e">
        <f t="shared" si="42"/>
        <v>#REF!</v>
      </c>
      <c r="J82" s="25" t="e">
        <f>+#REF!/#REF!</f>
        <v>#REF!</v>
      </c>
      <c r="K82" s="65" t="e">
        <f t="shared" si="43"/>
        <v>#REF!</v>
      </c>
      <c r="L82" s="25" t="e">
        <f>+#REF!/#REF!</f>
        <v>#REF!</v>
      </c>
      <c r="M82" s="65" t="e">
        <f t="shared" si="44"/>
        <v>#REF!</v>
      </c>
      <c r="N82" s="25" t="e">
        <f>+#REF!/#REF!</f>
        <v>#REF!</v>
      </c>
      <c r="O82" s="65" t="e">
        <f t="shared" si="45"/>
        <v>#REF!</v>
      </c>
      <c r="P82" s="25" t="e">
        <f>+#REF!/#REF!</f>
        <v>#REF!</v>
      </c>
      <c r="U82" s="6"/>
      <c r="W82" s="100"/>
    </row>
    <row r="83" spans="2:23" s="52" customFormat="1">
      <c r="B83" s="52" t="s">
        <v>240</v>
      </c>
      <c r="C83" s="52" t="s">
        <v>235</v>
      </c>
      <c r="D83" s="52" t="s">
        <v>53</v>
      </c>
      <c r="E83" s="52" t="e">
        <f>+#REF!/#REF!</f>
        <v>#REF!</v>
      </c>
      <c r="F83" s="65" t="e">
        <f t="shared" si="46"/>
        <v>#REF!</v>
      </c>
      <c r="G83" s="65"/>
      <c r="H83" s="25" t="e">
        <f>+#REF!/#REF!</f>
        <v>#REF!</v>
      </c>
      <c r="I83" s="65" t="e">
        <f t="shared" si="42"/>
        <v>#REF!</v>
      </c>
      <c r="J83" s="25" t="e">
        <f>+#REF!/#REF!</f>
        <v>#REF!</v>
      </c>
      <c r="K83" s="65" t="e">
        <f t="shared" si="43"/>
        <v>#REF!</v>
      </c>
      <c r="L83" s="25" t="e">
        <f>+#REF!/#REF!</f>
        <v>#REF!</v>
      </c>
      <c r="M83" s="65" t="e">
        <f t="shared" si="44"/>
        <v>#REF!</v>
      </c>
      <c r="N83" s="25" t="e">
        <f>+#REF!/#REF!</f>
        <v>#REF!</v>
      </c>
      <c r="O83" s="65" t="e">
        <f t="shared" si="45"/>
        <v>#REF!</v>
      </c>
      <c r="P83" s="25" t="e">
        <f>+#REF!/#REF!</f>
        <v>#REF!</v>
      </c>
      <c r="U83" s="6"/>
      <c r="W83" s="100"/>
    </row>
    <row r="84" spans="2:23" s="52" customFormat="1">
      <c r="C84" s="52" t="s">
        <v>235</v>
      </c>
      <c r="D84" s="52" t="s">
        <v>56</v>
      </c>
      <c r="E84" s="52" t="e">
        <f>+#REF!/#REF!</f>
        <v>#REF!</v>
      </c>
      <c r="F84" s="65" t="e">
        <f t="shared" si="46"/>
        <v>#REF!</v>
      </c>
      <c r="G84" s="65"/>
      <c r="H84" s="25" t="e">
        <f>+#REF!/#REF!</f>
        <v>#REF!</v>
      </c>
      <c r="I84" s="65" t="e">
        <f t="shared" si="42"/>
        <v>#REF!</v>
      </c>
      <c r="J84" s="25" t="e">
        <f>+#REF!/#REF!</f>
        <v>#REF!</v>
      </c>
      <c r="K84" s="65" t="e">
        <f t="shared" si="43"/>
        <v>#REF!</v>
      </c>
      <c r="L84" s="25" t="e">
        <f>+#REF!/#REF!</f>
        <v>#REF!</v>
      </c>
      <c r="M84" s="65" t="e">
        <f t="shared" si="44"/>
        <v>#REF!</v>
      </c>
      <c r="N84" s="25" t="e">
        <f>+#REF!/#REF!</f>
        <v>#REF!</v>
      </c>
      <c r="O84" s="65" t="e">
        <f t="shared" si="45"/>
        <v>#REF!</v>
      </c>
      <c r="P84" s="25" t="e">
        <f>+#REF!/#REF!</f>
        <v>#REF!</v>
      </c>
      <c r="U84" s="6"/>
      <c r="W84" s="100"/>
    </row>
    <row r="85" spans="2:23" s="52" customFormat="1">
      <c r="C85" s="52" t="s">
        <v>236</v>
      </c>
      <c r="D85" s="52" t="s">
        <v>53</v>
      </c>
      <c r="E85" s="52" t="e">
        <f>+#REF!/#REF!</f>
        <v>#REF!</v>
      </c>
      <c r="F85" s="65" t="e">
        <f t="shared" si="46"/>
        <v>#REF!</v>
      </c>
      <c r="G85" s="65"/>
      <c r="H85" s="25" t="e">
        <f>+#REF!/#REF!</f>
        <v>#REF!</v>
      </c>
      <c r="I85" s="65" t="e">
        <f t="shared" si="42"/>
        <v>#REF!</v>
      </c>
      <c r="J85" s="25" t="e">
        <f>+#REF!/#REF!</f>
        <v>#REF!</v>
      </c>
      <c r="K85" s="65" t="e">
        <f t="shared" si="43"/>
        <v>#REF!</v>
      </c>
      <c r="L85" s="25" t="e">
        <f>+#REF!/#REF!</f>
        <v>#REF!</v>
      </c>
      <c r="M85" s="65" t="e">
        <f t="shared" si="44"/>
        <v>#REF!</v>
      </c>
      <c r="N85" s="25" t="e">
        <f>+#REF!/#REF!</f>
        <v>#REF!</v>
      </c>
      <c r="O85" s="65" t="e">
        <f t="shared" si="45"/>
        <v>#REF!</v>
      </c>
      <c r="P85" s="25" t="e">
        <f>+#REF!/#REF!</f>
        <v>#REF!</v>
      </c>
      <c r="U85" s="6"/>
      <c r="W85" s="100"/>
    </row>
    <row r="86" spans="2:23" s="52" customFormat="1">
      <c r="C86" s="52" t="s">
        <v>236</v>
      </c>
      <c r="D86" s="52" t="s">
        <v>56</v>
      </c>
      <c r="E86" s="52" t="e">
        <f>+#REF!/#REF!</f>
        <v>#REF!</v>
      </c>
      <c r="F86" s="65" t="e">
        <f t="shared" si="46"/>
        <v>#REF!</v>
      </c>
      <c r="G86" s="65"/>
      <c r="H86" s="25" t="e">
        <f>+#REF!/#REF!</f>
        <v>#REF!</v>
      </c>
      <c r="I86" s="65" t="e">
        <f t="shared" si="42"/>
        <v>#REF!</v>
      </c>
      <c r="J86" s="25" t="e">
        <f>+#REF!/#REF!</f>
        <v>#REF!</v>
      </c>
      <c r="K86" s="65" t="e">
        <f t="shared" si="43"/>
        <v>#REF!</v>
      </c>
      <c r="L86" s="25" t="e">
        <f>+#REF!/#REF!</f>
        <v>#REF!</v>
      </c>
      <c r="M86" s="65" t="e">
        <f t="shared" si="44"/>
        <v>#REF!</v>
      </c>
      <c r="N86" s="25" t="e">
        <f>+#REF!/#REF!</f>
        <v>#REF!</v>
      </c>
      <c r="O86" s="65" t="e">
        <f t="shared" si="45"/>
        <v>#REF!</v>
      </c>
      <c r="P86" s="25" t="e">
        <f>+#REF!/#REF!</f>
        <v>#REF!</v>
      </c>
      <c r="U86" s="6"/>
      <c r="W86" s="100"/>
    </row>
    <row r="87" spans="2:23">
      <c r="C87" t="s">
        <v>161</v>
      </c>
      <c r="D87" t="s">
        <v>53</v>
      </c>
      <c r="E87">
        <v>1</v>
      </c>
      <c r="F87" s="25">
        <f t="shared" ref="F87:P87" si="47">+F71/$E$71</f>
        <v>0.15554440541896639</v>
      </c>
      <c r="G87" s="25"/>
      <c r="H87" s="25">
        <f t="shared" si="47"/>
        <v>0.2408429503261415</v>
      </c>
      <c r="I87" s="25">
        <f t="shared" si="47"/>
        <v>0.32112393376818871</v>
      </c>
      <c r="J87" s="25">
        <f t="shared" si="47"/>
        <v>0.35624686402408429</v>
      </c>
      <c r="K87" s="25">
        <f t="shared" si="47"/>
        <v>0.38635223281485204</v>
      </c>
      <c r="L87" s="25">
        <f t="shared" si="47"/>
        <v>0.42147516307074762</v>
      </c>
      <c r="M87" s="25">
        <f t="shared" si="47"/>
        <v>0.46161565479177125</v>
      </c>
      <c r="N87" s="25">
        <f t="shared" si="47"/>
        <v>0.51179126944305076</v>
      </c>
      <c r="O87" s="25">
        <f t="shared" si="47"/>
        <v>0.57701956848971403</v>
      </c>
      <c r="P87" s="25">
        <f t="shared" si="47"/>
        <v>0.6472654290015053</v>
      </c>
    </row>
    <row r="88" spans="2:23">
      <c r="D88" t="s">
        <v>56</v>
      </c>
      <c r="E88">
        <v>1</v>
      </c>
      <c r="F88" s="25">
        <f>+F72/$E$71</f>
        <v>0.15554440541896639</v>
      </c>
      <c r="G88" s="25"/>
      <c r="H88" s="25">
        <f t="shared" ref="H88:P88" si="48">+H72/$E$71</f>
        <v>0.16557952834922229</v>
      </c>
      <c r="I88" s="25">
        <f t="shared" si="48"/>
        <v>0.19568489713998999</v>
      </c>
      <c r="J88" s="25">
        <f t="shared" si="48"/>
        <v>0.23080782739588562</v>
      </c>
      <c r="K88" s="25">
        <f t="shared" si="48"/>
        <v>0.26593075765178126</v>
      </c>
      <c r="L88" s="25">
        <f t="shared" si="48"/>
        <v>0.30105368790767689</v>
      </c>
      <c r="M88" s="25">
        <f t="shared" si="48"/>
        <v>0.33617661816357253</v>
      </c>
      <c r="N88" s="25">
        <f t="shared" si="48"/>
        <v>0.3763171098845961</v>
      </c>
      <c r="O88" s="25">
        <f t="shared" si="48"/>
        <v>0.41645760160561968</v>
      </c>
      <c r="P88" s="25">
        <f t="shared" si="48"/>
        <v>0.45158053186151537</v>
      </c>
    </row>
    <row r="89" spans="2:23">
      <c r="C89" t="s">
        <v>11</v>
      </c>
      <c r="D89" t="s">
        <v>53</v>
      </c>
      <c r="E89">
        <v>1</v>
      </c>
      <c r="F89" s="25">
        <f>+E89*(1+Summary!$E$2)^(F46-E46)</f>
        <v>1.028</v>
      </c>
      <c r="G89" s="25">
        <f>+F89*1.028</f>
        <v>1.0567839999999999</v>
      </c>
      <c r="H89" s="25">
        <f>+G89*(1+Summary!E$2)^(H46-G46)</f>
        <v>1.116792422656</v>
      </c>
      <c r="I89" s="25">
        <f>+H89*(1+'GDP per subsector'!$E$23)^(I46-H46)</f>
        <v>1.0094918965474138</v>
      </c>
      <c r="J89" s="25">
        <f>+I89*(1+'GDP per subsector'!$E$23)^(J46-I46)</f>
        <v>0.91250071949028122</v>
      </c>
      <c r="K89" s="25">
        <f>+J89*(1+Summary!H$2)^(K46-J46)</f>
        <v>1.0324108082999082</v>
      </c>
      <c r="L89" s="25">
        <f>+K89*(1+Summary!I$2)^(L46-K46)</f>
        <v>1.1680780675875644</v>
      </c>
      <c r="M89" s="25">
        <f>+L89*(1+Summary!J$2)^(M46-L46)</f>
        <v>1.3541226205127064</v>
      </c>
      <c r="N89" s="25">
        <f>+M89*(1+Summary!K$2)^(N46-M46)</f>
        <v>1.5697992473835576</v>
      </c>
      <c r="O89" s="25">
        <f>+N89*(1+Summary!L$2)^(O46-N46)</f>
        <v>1.8198275693474102</v>
      </c>
      <c r="P89" s="25">
        <f>+O89*(1+Summary!M$2)^(P46-O46)</f>
        <v>2.1096789208408375</v>
      </c>
      <c r="U89" s="6"/>
    </row>
    <row r="90" spans="2:23">
      <c r="D90" t="s">
        <v>56</v>
      </c>
      <c r="E90">
        <v>1</v>
      </c>
      <c r="F90" s="25">
        <f>+E90*(1+Summary!$E$3)^(F46-E46)</f>
        <v>1.028</v>
      </c>
      <c r="G90" s="142">
        <f t="shared" ref="G90:G92" si="49">+F90*1.028</f>
        <v>1.0567839999999999</v>
      </c>
      <c r="H90" s="142">
        <f>+G90*(1+Summary!E$2)^(H47-G47)</f>
        <v>1.0908249826926719</v>
      </c>
      <c r="I90" s="25">
        <f>+H90*(1+Summary!F$3)^(I46-H46)</f>
        <v>1.3271553812034695</v>
      </c>
      <c r="J90" s="25">
        <f>+I90*(1+Summary!G$3)^(J46-I46)</f>
        <v>1.61468744647698</v>
      </c>
      <c r="K90" s="25">
        <f>+J90*(1+Summary!H$3)^(K46-J46)</f>
        <v>1.826870638195446</v>
      </c>
      <c r="L90" s="25">
        <f>+K90*(1+Summary!I$3)^(L46-K46)</f>
        <v>2.0669364439430646</v>
      </c>
      <c r="M90" s="25">
        <f>+L90*(1+'GDP per subsector'!$E$23)^(M46-L46)</f>
        <v>1.8683468373439731</v>
      </c>
      <c r="N90" s="25">
        <f>+M90*(1+'GDP per subsector'!$E$23)^(N46-M46)</f>
        <v>1.6888375619107239</v>
      </c>
      <c r="O90" s="25">
        <f>+N90*(1+'GDP per subsector'!$E$23)^(O46-N46)</f>
        <v>1.5265753946281106</v>
      </c>
      <c r="P90" s="25">
        <f>+O90*(1+'GDP per subsector'!$E$23)^(P46-O46)</f>
        <v>1.3799032470875159</v>
      </c>
    </row>
    <row r="91" spans="2:23">
      <c r="C91" t="s">
        <v>195</v>
      </c>
      <c r="D91" t="s">
        <v>53</v>
      </c>
      <c r="E91">
        <v>1</v>
      </c>
      <c r="F91" s="25">
        <f>+E91*(1+Summary!$E$2)^(F46-E46)</f>
        <v>1.028</v>
      </c>
      <c r="G91" s="142">
        <f t="shared" si="49"/>
        <v>1.0567839999999999</v>
      </c>
      <c r="H91" s="142">
        <f>+G91*(1+Summary!E$2)^(H48-G48)</f>
        <v>1.0908249826926719</v>
      </c>
      <c r="I91" s="25">
        <f>+H91*(1+'GDP per subsector'!$E$24)^(I46-H46)</f>
        <v>1.2462560907590994</v>
      </c>
      <c r="J91" s="25">
        <f>+I91*(1+'GDP per subsector'!$E$24)^(J46-I46)</f>
        <v>1.4238344999398835</v>
      </c>
      <c r="K91" s="25">
        <f>+J91*(1+Summary!H$2)^(K46-J46)</f>
        <v>1.6109380470289998</v>
      </c>
      <c r="L91" s="25">
        <f>+K91*(1+Summary!I$2)^(L46-K46)</f>
        <v>1.8226285368665938</v>
      </c>
      <c r="M91" s="25">
        <f>+L91*(1+Summary!J$2)^(M46-L46)</f>
        <v>2.1129260098687834</v>
      </c>
      <c r="N91" s="25">
        <f>+M91*(1+Summary!K$2)^(N46-M46)</f>
        <v>2.4494603441550264</v>
      </c>
      <c r="O91" s="25">
        <f>+N91*(1+Summary!L$2)^(O46-N46)</f>
        <v>2.8395958730048774</v>
      </c>
      <c r="P91" s="25">
        <f>+O91*(1+Summary!M$2)^(P46-O46)</f>
        <v>3.2918698770638293</v>
      </c>
    </row>
    <row r="92" spans="2:23">
      <c r="D92" t="s">
        <v>56</v>
      </c>
      <c r="E92">
        <v>1</v>
      </c>
      <c r="F92" s="25">
        <f>+E92*(1+Summary!$E$3)^(F46-E46)</f>
        <v>1.028</v>
      </c>
      <c r="G92" s="142">
        <f t="shared" si="49"/>
        <v>1.0567839999999999</v>
      </c>
      <c r="H92" s="142">
        <f>+G92*(1+Summary!E$2)^(H49-G49)</f>
        <v>1.0888527470123133</v>
      </c>
      <c r="I92" s="25">
        <f>+H92*(1+Summary!F$3)^(I46-H46)</f>
        <v>1.3247558549387441</v>
      </c>
      <c r="J92" s="25">
        <f>+I92*(1+Summary!G$3)^(J46-I46)</f>
        <v>1.6117680558826168</v>
      </c>
      <c r="K92" s="25">
        <f>+J92*(1+Summary!H$3)^(K46-J46)</f>
        <v>1.823567615700348</v>
      </c>
      <c r="L92" s="25">
        <f>+K92*(1+Summary!I$3)^(L46-K46)</f>
        <v>2.0631993771647483</v>
      </c>
      <c r="M92" s="25">
        <f>+L92*(1+'GDP per subsector'!$E$24)^(M46-L46)</f>
        <v>2.3571836280232836</v>
      </c>
      <c r="N92" s="25">
        <f>+M92*(1+'GDP per subsector'!$E$24)^(N46-M46)</f>
        <v>2.6930575482513501</v>
      </c>
      <c r="O92" s="25">
        <f>+N92*(1+'GDP per subsector'!$E$24)^(O46-N46)</f>
        <v>3.0767899759576705</v>
      </c>
      <c r="P92" s="25">
        <f>+O92*(1+'GDP per subsector'!$E$24)^(P46-O46)</f>
        <v>3.515200246017935</v>
      </c>
      <c r="Q92" s="6"/>
      <c r="R92" s="6"/>
      <c r="S92" s="6"/>
      <c r="T92" s="6"/>
    </row>
    <row r="96" spans="2:23">
      <c r="F96" s="6"/>
      <c r="G96" s="6"/>
      <c r="H96" s="6"/>
      <c r="I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6:20">
      <c r="F97" s="6"/>
      <c r="G97" s="6"/>
      <c r="H97" s="6"/>
      <c r="I97" s="6"/>
      <c r="J97" s="6"/>
      <c r="L97" s="6"/>
    </row>
    <row r="99" spans="6:20">
      <c r="F99" s="6"/>
      <c r="G99" s="6"/>
      <c r="H99" s="6"/>
      <c r="I99" s="6"/>
      <c r="J99" s="6"/>
      <c r="K99" s="6"/>
      <c r="L99" s="6"/>
      <c r="N99" s="6"/>
      <c r="O99" s="6"/>
      <c r="P99" s="6"/>
      <c r="Q99" s="6"/>
      <c r="R99" s="6"/>
      <c r="S99" s="6"/>
      <c r="T99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Z46"/>
  <sheetViews>
    <sheetView topLeftCell="A33" workbookViewId="0">
      <selection activeCell="B43" sqref="B43"/>
    </sheetView>
  </sheetViews>
  <sheetFormatPr defaultRowHeight="15"/>
  <sheetData>
    <row r="3" spans="2:26">
      <c r="B3" s="85" t="s">
        <v>470</v>
      </c>
      <c r="C3" s="83"/>
      <c r="D3" s="83"/>
      <c r="E3" s="83"/>
      <c r="F3" s="83"/>
      <c r="G3" s="83"/>
      <c r="H3" s="83"/>
      <c r="I3" s="83"/>
      <c r="J3" s="83"/>
      <c r="K3" s="83"/>
      <c r="Q3" s="93" t="s">
        <v>470</v>
      </c>
      <c r="R3" s="91"/>
      <c r="S3" s="91"/>
      <c r="T3" s="91"/>
      <c r="U3" s="91"/>
      <c r="V3" s="91"/>
      <c r="W3" s="91"/>
      <c r="X3" s="91"/>
      <c r="Y3" s="91"/>
      <c r="Z3" s="91"/>
    </row>
    <row r="4" spans="2:26">
      <c r="B4" s="85" t="s">
        <v>471</v>
      </c>
      <c r="C4" s="83"/>
      <c r="D4" s="83"/>
      <c r="E4" s="83"/>
      <c r="F4" s="83"/>
      <c r="G4" s="83"/>
      <c r="H4" s="83"/>
      <c r="I4" s="83"/>
      <c r="J4" s="83"/>
      <c r="K4" s="83"/>
      <c r="Q4" s="93" t="s">
        <v>471</v>
      </c>
      <c r="R4" s="91"/>
      <c r="S4" s="91"/>
      <c r="T4" s="91"/>
      <c r="U4" s="91"/>
      <c r="V4" s="91"/>
      <c r="W4" s="91"/>
      <c r="X4" s="91"/>
      <c r="Y4" s="91"/>
      <c r="Z4" s="91"/>
    </row>
    <row r="5" spans="2:26">
      <c r="B5" s="83"/>
      <c r="C5" s="83"/>
      <c r="D5" s="83"/>
      <c r="E5" s="83"/>
      <c r="F5" s="83" t="s">
        <v>262</v>
      </c>
      <c r="G5" s="83"/>
      <c r="H5" s="83"/>
      <c r="I5" s="83"/>
      <c r="J5" s="83"/>
      <c r="K5" s="83"/>
      <c r="Q5" s="91"/>
      <c r="R5" s="91"/>
      <c r="S5" s="91"/>
      <c r="T5" s="91"/>
      <c r="U5" s="91" t="s">
        <v>262</v>
      </c>
      <c r="V5" s="91"/>
      <c r="W5" s="91"/>
      <c r="X5" s="91"/>
      <c r="Y5" s="91"/>
      <c r="Z5" s="91"/>
    </row>
    <row r="6" spans="2:26">
      <c r="B6" s="89" t="s">
        <v>197</v>
      </c>
      <c r="C6" s="86" t="s">
        <v>198</v>
      </c>
      <c r="D6" s="86" t="s">
        <v>2</v>
      </c>
      <c r="E6" s="88" t="s">
        <v>1</v>
      </c>
      <c r="F6" s="88" t="s">
        <v>5</v>
      </c>
      <c r="G6" s="87" t="s">
        <v>289</v>
      </c>
      <c r="H6" s="87" t="s">
        <v>290</v>
      </c>
      <c r="I6" s="90" t="s">
        <v>253</v>
      </c>
      <c r="J6" s="90" t="s">
        <v>254</v>
      </c>
      <c r="K6" s="89" t="s">
        <v>203</v>
      </c>
      <c r="Q6" s="97" t="s">
        <v>197</v>
      </c>
      <c r="R6" s="94" t="s">
        <v>198</v>
      </c>
      <c r="S6" s="94" t="s">
        <v>2</v>
      </c>
      <c r="T6" s="96" t="s">
        <v>1</v>
      </c>
      <c r="U6" s="96" t="s">
        <v>5</v>
      </c>
      <c r="V6" s="95" t="s">
        <v>199</v>
      </c>
      <c r="W6" s="98" t="s">
        <v>200</v>
      </c>
      <c r="X6" s="98" t="s">
        <v>201</v>
      </c>
      <c r="Y6" s="98" t="s">
        <v>202</v>
      </c>
      <c r="Z6" s="97" t="s">
        <v>203</v>
      </c>
    </row>
    <row r="7" spans="2:26">
      <c r="B7" s="83" t="s">
        <v>284</v>
      </c>
      <c r="C7" s="83"/>
      <c r="D7" s="83" t="s">
        <v>291</v>
      </c>
      <c r="E7" s="83">
        <v>2025</v>
      </c>
      <c r="F7" s="83" t="s">
        <v>204</v>
      </c>
      <c r="G7" s="83">
        <v>1</v>
      </c>
      <c r="H7" s="84">
        <v>1</v>
      </c>
      <c r="I7" s="84">
        <v>0</v>
      </c>
      <c r="J7" s="83">
        <v>5</v>
      </c>
      <c r="K7" s="83" t="s">
        <v>304</v>
      </c>
      <c r="Q7" s="91" t="s">
        <v>305</v>
      </c>
      <c r="R7" s="91"/>
      <c r="S7" s="91" t="s">
        <v>306</v>
      </c>
      <c r="T7" s="91">
        <v>2020</v>
      </c>
      <c r="U7" s="91" t="s">
        <v>204</v>
      </c>
      <c r="V7" s="91">
        <v>1</v>
      </c>
      <c r="W7" s="91">
        <v>0.01</v>
      </c>
      <c r="X7" s="91">
        <v>0</v>
      </c>
      <c r="Y7" s="91">
        <v>4</v>
      </c>
      <c r="Z7" s="91" t="s">
        <v>307</v>
      </c>
    </row>
    <row r="8" spans="2:26">
      <c r="B8" s="83"/>
      <c r="C8" s="83"/>
      <c r="D8" s="83" t="s">
        <v>291</v>
      </c>
      <c r="E8" s="83">
        <v>2030</v>
      </c>
      <c r="F8" s="83" t="s">
        <v>204</v>
      </c>
      <c r="G8" s="83">
        <v>1</v>
      </c>
      <c r="H8" s="84">
        <v>1</v>
      </c>
      <c r="I8" s="84">
        <v>1</v>
      </c>
      <c r="J8" s="83"/>
      <c r="K8" s="83"/>
      <c r="Q8" s="91"/>
      <c r="R8" s="91"/>
      <c r="S8" s="91" t="s">
        <v>306</v>
      </c>
      <c r="T8" s="91">
        <v>2025</v>
      </c>
      <c r="U8" s="91" t="s">
        <v>204</v>
      </c>
      <c r="V8" s="91">
        <v>1</v>
      </c>
      <c r="W8" s="92">
        <v>1.536</v>
      </c>
      <c r="X8" s="92">
        <v>0.51500000000000001</v>
      </c>
      <c r="Y8" s="91"/>
      <c r="Z8" s="91"/>
    </row>
    <row r="9" spans="2:26">
      <c r="B9" s="83"/>
      <c r="C9" s="83"/>
      <c r="D9" s="83" t="s">
        <v>291</v>
      </c>
      <c r="E9" s="83">
        <v>2050</v>
      </c>
      <c r="F9" s="83" t="s">
        <v>204</v>
      </c>
      <c r="G9" s="83">
        <v>1</v>
      </c>
      <c r="H9" s="84">
        <v>1</v>
      </c>
      <c r="I9" s="84">
        <v>5</v>
      </c>
      <c r="J9" s="83"/>
      <c r="K9" s="83"/>
      <c r="Q9" s="91"/>
      <c r="R9" s="91"/>
      <c r="S9" s="91" t="s">
        <v>306</v>
      </c>
      <c r="T9" s="91">
        <v>2030</v>
      </c>
      <c r="U9" s="91" t="s">
        <v>204</v>
      </c>
      <c r="V9" s="91">
        <v>1</v>
      </c>
      <c r="W9" s="92">
        <v>1.86</v>
      </c>
      <c r="X9" s="92">
        <v>0.55000000000000004</v>
      </c>
      <c r="Y9" s="91"/>
      <c r="Z9" s="91"/>
    </row>
    <row r="10" spans="2:26">
      <c r="Q10" s="91" t="s">
        <v>308</v>
      </c>
      <c r="R10" s="91"/>
      <c r="S10" s="91" t="s">
        <v>309</v>
      </c>
      <c r="T10" s="91">
        <v>2020</v>
      </c>
      <c r="U10" s="91" t="s">
        <v>204</v>
      </c>
      <c r="V10" s="91">
        <v>1</v>
      </c>
      <c r="W10" s="92">
        <f>+S24</f>
        <v>2.3029999999999999</v>
      </c>
      <c r="X10" s="92">
        <f>+T24</f>
        <v>0.98699999999999999</v>
      </c>
      <c r="Y10" s="91">
        <v>5</v>
      </c>
      <c r="Z10" s="91" t="s">
        <v>324</v>
      </c>
    </row>
    <row r="11" spans="2:26">
      <c r="Q11" s="91"/>
      <c r="R11" s="91"/>
      <c r="S11" s="91" t="s">
        <v>309</v>
      </c>
      <c r="T11" s="91">
        <v>2060</v>
      </c>
      <c r="U11" s="91" t="s">
        <v>204</v>
      </c>
      <c r="V11" s="91">
        <v>1</v>
      </c>
      <c r="W11" s="92">
        <f>+W10</f>
        <v>2.3029999999999999</v>
      </c>
      <c r="X11" s="92">
        <f>+X10</f>
        <v>0.98699999999999999</v>
      </c>
      <c r="Y11" s="91"/>
      <c r="Z11" s="91"/>
    </row>
    <row r="12" spans="2:26">
      <c r="B12" s="83"/>
      <c r="C12" s="83"/>
      <c r="D12" s="83"/>
      <c r="E12" s="83"/>
      <c r="F12" s="83" t="s">
        <v>262</v>
      </c>
      <c r="G12" s="83"/>
      <c r="H12" s="83"/>
      <c r="I12" s="83"/>
      <c r="J12" s="83"/>
      <c r="K12" s="83"/>
      <c r="Q12" s="91" t="s">
        <v>310</v>
      </c>
      <c r="R12" s="91"/>
      <c r="S12" s="91" t="s">
        <v>311</v>
      </c>
      <c r="T12" s="91">
        <v>2020</v>
      </c>
      <c r="U12" s="91" t="s">
        <v>204</v>
      </c>
      <c r="V12" s="91">
        <v>1</v>
      </c>
      <c r="W12" s="92">
        <f>+S25</f>
        <v>0.98699999999999999</v>
      </c>
      <c r="X12" s="92">
        <f>+T25</f>
        <v>0.42299999999999999</v>
      </c>
      <c r="Y12" s="91">
        <v>5</v>
      </c>
      <c r="Z12" s="91" t="s">
        <v>325</v>
      </c>
    </row>
    <row r="13" spans="2:26">
      <c r="B13" s="89" t="s">
        <v>197</v>
      </c>
      <c r="C13" s="86" t="s">
        <v>198</v>
      </c>
      <c r="D13" s="86" t="s">
        <v>2</v>
      </c>
      <c r="E13" s="88" t="s">
        <v>1</v>
      </c>
      <c r="F13" s="88" t="s">
        <v>5</v>
      </c>
      <c r="G13" s="87" t="s">
        <v>199</v>
      </c>
      <c r="H13" s="90" t="s">
        <v>200</v>
      </c>
      <c r="I13" s="90" t="s">
        <v>201</v>
      </c>
      <c r="J13" s="90" t="s">
        <v>202</v>
      </c>
      <c r="K13" s="89" t="s">
        <v>203</v>
      </c>
      <c r="Q13" s="91"/>
      <c r="R13" s="91"/>
      <c r="S13" s="91" t="s">
        <v>311</v>
      </c>
      <c r="T13" s="91">
        <v>2060</v>
      </c>
      <c r="U13" s="91" t="s">
        <v>204</v>
      </c>
      <c r="V13" s="91">
        <v>1</v>
      </c>
      <c r="W13" s="92">
        <f>+W12</f>
        <v>0.98699999999999999</v>
      </c>
      <c r="X13" s="92">
        <f>+X12</f>
        <v>0.42299999999999999</v>
      </c>
      <c r="Y13" s="91"/>
      <c r="Z13" s="91"/>
    </row>
    <row r="14" spans="2:26">
      <c r="B14" s="83" t="s">
        <v>285</v>
      </c>
      <c r="C14" s="83"/>
      <c r="D14" s="83" t="s">
        <v>286</v>
      </c>
      <c r="E14" s="83">
        <v>2020</v>
      </c>
      <c r="F14" s="83" t="s">
        <v>204</v>
      </c>
      <c r="G14" s="83">
        <v>1</v>
      </c>
      <c r="H14" s="84">
        <v>0.4</v>
      </c>
      <c r="I14" s="84">
        <v>0.2</v>
      </c>
      <c r="J14" s="83">
        <v>3</v>
      </c>
      <c r="K14" s="83" t="s">
        <v>302</v>
      </c>
      <c r="Q14" s="91" t="s">
        <v>321</v>
      </c>
      <c r="R14" s="91"/>
      <c r="S14" s="91" t="s">
        <v>328</v>
      </c>
      <c r="T14" s="91">
        <v>2020</v>
      </c>
      <c r="U14" s="91" t="s">
        <v>204</v>
      </c>
      <c r="V14" s="91">
        <v>1</v>
      </c>
      <c r="W14" s="92">
        <f>+S27</f>
        <v>2.5</v>
      </c>
      <c r="X14" s="92">
        <f>+T27</f>
        <v>2.5</v>
      </c>
      <c r="Y14" s="91">
        <v>5</v>
      </c>
      <c r="Z14" s="91" t="s">
        <v>326</v>
      </c>
    </row>
    <row r="15" spans="2:26">
      <c r="B15" s="83"/>
      <c r="C15" s="83"/>
      <c r="D15" s="83" t="s">
        <v>286</v>
      </c>
      <c r="E15" s="83">
        <v>2030</v>
      </c>
      <c r="F15" s="83" t="s">
        <v>204</v>
      </c>
      <c r="G15" s="83">
        <v>1</v>
      </c>
      <c r="H15" s="84">
        <f>+H16*0.35</f>
        <v>1.4175000000000002</v>
      </c>
      <c r="I15" s="84">
        <f>+I16*0.35</f>
        <v>0.47249999999999998</v>
      </c>
      <c r="J15" s="83"/>
      <c r="K15" s="83"/>
      <c r="Q15" s="91"/>
      <c r="R15" s="91"/>
      <c r="S15" s="91" t="s">
        <v>328</v>
      </c>
      <c r="T15" s="91">
        <v>2060</v>
      </c>
      <c r="U15" s="91" t="s">
        <v>204</v>
      </c>
      <c r="V15" s="91">
        <v>1</v>
      </c>
      <c r="W15" s="92">
        <f>+W14</f>
        <v>2.5</v>
      </c>
      <c r="X15" s="92">
        <f>+X14</f>
        <v>2.5</v>
      </c>
      <c r="Y15" s="91"/>
      <c r="Z15" s="91"/>
    </row>
    <row r="16" spans="2:26">
      <c r="B16" s="83"/>
      <c r="C16" s="83"/>
      <c r="D16" s="83" t="s">
        <v>286</v>
      </c>
      <c r="E16" s="83">
        <v>2050</v>
      </c>
      <c r="F16" s="83" t="s">
        <v>204</v>
      </c>
      <c r="G16" s="83">
        <v>1</v>
      </c>
      <c r="H16" s="84">
        <f>+C39*0.75</f>
        <v>4.0500000000000007</v>
      </c>
      <c r="I16" s="84">
        <f>+C39*0.25</f>
        <v>1.35</v>
      </c>
      <c r="J16" s="83"/>
      <c r="K16" s="83"/>
      <c r="Q16" t="s">
        <v>322</v>
      </c>
      <c r="S16" t="s">
        <v>323</v>
      </c>
      <c r="T16" s="91">
        <v>2020</v>
      </c>
      <c r="U16" s="91" t="s">
        <v>204</v>
      </c>
      <c r="V16" s="91">
        <v>1</v>
      </c>
      <c r="W16">
        <f>+S28</f>
        <v>1.5</v>
      </c>
      <c r="X16" s="91">
        <f>+T28</f>
        <v>1.5</v>
      </c>
      <c r="Y16">
        <v>5</v>
      </c>
      <c r="Z16" s="91" t="s">
        <v>327</v>
      </c>
    </row>
    <row r="17" spans="2:24">
      <c r="S17" s="91" t="s">
        <v>323</v>
      </c>
      <c r="T17" s="91">
        <v>2060</v>
      </c>
      <c r="U17" s="91" t="s">
        <v>204</v>
      </c>
      <c r="V17" s="91">
        <v>1</v>
      </c>
      <c r="W17">
        <f>+W16</f>
        <v>1.5</v>
      </c>
      <c r="X17" s="91">
        <f>+X16</f>
        <v>1.5</v>
      </c>
    </row>
    <row r="19" spans="2:24">
      <c r="B19" s="83"/>
      <c r="C19" s="83"/>
      <c r="D19" s="83"/>
      <c r="E19" s="83"/>
      <c r="F19" s="83" t="s">
        <v>262</v>
      </c>
      <c r="G19" s="83"/>
      <c r="H19" s="83"/>
      <c r="I19" s="83"/>
      <c r="J19" s="83"/>
      <c r="K19" s="83"/>
    </row>
    <row r="20" spans="2:24">
      <c r="B20" s="89" t="s">
        <v>197</v>
      </c>
      <c r="C20" s="86" t="s">
        <v>198</v>
      </c>
      <c r="D20" s="86" t="s">
        <v>2</v>
      </c>
      <c r="E20" s="88" t="s">
        <v>1</v>
      </c>
      <c r="F20" s="88" t="s">
        <v>5</v>
      </c>
      <c r="G20" s="87" t="s">
        <v>199</v>
      </c>
      <c r="H20" s="90" t="s">
        <v>200</v>
      </c>
      <c r="I20" s="90" t="s">
        <v>201</v>
      </c>
      <c r="J20" s="90" t="s">
        <v>202</v>
      </c>
      <c r="K20" s="89" t="s">
        <v>203</v>
      </c>
    </row>
    <row r="21" spans="2:24">
      <c r="B21" s="83" t="s">
        <v>287</v>
      </c>
      <c r="C21" s="83"/>
      <c r="D21" s="83" t="s">
        <v>288</v>
      </c>
      <c r="E21" s="83">
        <v>2020</v>
      </c>
      <c r="F21" s="83" t="s">
        <v>204</v>
      </c>
      <c r="G21" s="83">
        <v>1</v>
      </c>
      <c r="H21" s="84">
        <v>0.2</v>
      </c>
      <c r="I21" s="84">
        <v>0.1</v>
      </c>
      <c r="J21" s="83">
        <v>3</v>
      </c>
      <c r="K21" s="83" t="s">
        <v>303</v>
      </c>
      <c r="Q21" s="91" t="s">
        <v>301</v>
      </c>
    </row>
    <row r="22" spans="2:24">
      <c r="B22" s="83"/>
      <c r="C22" s="83"/>
      <c r="D22" s="83" t="s">
        <v>288</v>
      </c>
      <c r="E22" s="83">
        <v>2030</v>
      </c>
      <c r="F22" s="83" t="s">
        <v>204</v>
      </c>
      <c r="G22" s="83">
        <v>1</v>
      </c>
      <c r="H22" s="84">
        <f>+C33*0.75</f>
        <v>2.4749999999999996</v>
      </c>
      <c r="I22" s="84">
        <f>+C33*0.25</f>
        <v>0.82499999999999996</v>
      </c>
      <c r="J22" s="83"/>
      <c r="K22" s="83"/>
      <c r="Q22" t="s">
        <v>312</v>
      </c>
      <c r="S22">
        <v>4.7</v>
      </c>
      <c r="T22" t="s">
        <v>313</v>
      </c>
    </row>
    <row r="23" spans="2:24">
      <c r="B23" s="83"/>
      <c r="C23" s="83"/>
      <c r="D23" s="83" t="s">
        <v>288</v>
      </c>
      <c r="E23" s="83">
        <v>2050</v>
      </c>
      <c r="F23" s="83" t="s">
        <v>204</v>
      </c>
      <c r="G23" s="83">
        <v>1</v>
      </c>
      <c r="H23" s="84">
        <f>+D33*0.75</f>
        <v>5.0625</v>
      </c>
      <c r="I23" s="84">
        <f>+D33*0.25</f>
        <v>1.6875</v>
      </c>
      <c r="J23" s="83"/>
      <c r="K23" s="83"/>
      <c r="Q23" t="s">
        <v>314</v>
      </c>
      <c r="S23" t="s">
        <v>235</v>
      </c>
      <c r="T23" t="s">
        <v>236</v>
      </c>
      <c r="U23" t="s">
        <v>315</v>
      </c>
    </row>
    <row r="24" spans="2:24">
      <c r="R24" t="s">
        <v>316</v>
      </c>
      <c r="S24">
        <v>2.3029999999999999</v>
      </c>
      <c r="T24">
        <v>0.98699999999999999</v>
      </c>
      <c r="U24">
        <v>3.29</v>
      </c>
    </row>
    <row r="25" spans="2:24">
      <c r="R25" t="s">
        <v>317</v>
      </c>
      <c r="S25">
        <v>0.98699999999999999</v>
      </c>
      <c r="T25">
        <v>0.42299999999999999</v>
      </c>
      <c r="U25">
        <v>1.41</v>
      </c>
    </row>
    <row r="26" spans="2:24">
      <c r="R26" t="s">
        <v>318</v>
      </c>
      <c r="S26">
        <v>0</v>
      </c>
      <c r="T26">
        <v>0</v>
      </c>
      <c r="U26">
        <v>0</v>
      </c>
    </row>
    <row r="27" spans="2:24">
      <c r="R27" t="s">
        <v>319</v>
      </c>
      <c r="S27">
        <v>2.5</v>
      </c>
      <c r="T27">
        <v>2.5</v>
      </c>
      <c r="U27">
        <v>5</v>
      </c>
    </row>
    <row r="28" spans="2:24">
      <c r="B28" t="s">
        <v>301</v>
      </c>
      <c r="R28" t="s">
        <v>320</v>
      </c>
      <c r="S28">
        <v>1.5</v>
      </c>
      <c r="T28">
        <v>1.5</v>
      </c>
      <c r="U28">
        <v>3</v>
      </c>
    </row>
    <row r="29" spans="2:24" ht="15.75">
      <c r="B29" s="82"/>
      <c r="C29" s="81">
        <v>2020</v>
      </c>
      <c r="D29" s="81" t="s">
        <v>292</v>
      </c>
      <c r="E29" s="81" t="s">
        <v>293</v>
      </c>
    </row>
    <row r="30" spans="2:24" ht="15.75">
      <c r="B30" s="82" t="s">
        <v>294</v>
      </c>
      <c r="C30" s="82">
        <v>300000</v>
      </c>
      <c r="D30" s="82">
        <v>450000</v>
      </c>
      <c r="E30" s="82">
        <v>450000</v>
      </c>
    </row>
    <row r="31" spans="2:24" ht="15.75">
      <c r="B31" s="82" t="s">
        <v>295</v>
      </c>
      <c r="C31" s="80">
        <v>1</v>
      </c>
      <c r="D31" s="80">
        <v>0.6</v>
      </c>
      <c r="E31" s="80">
        <v>0.3</v>
      </c>
    </row>
    <row r="32" spans="2:24" ht="15.75">
      <c r="B32" s="82" t="s">
        <v>296</v>
      </c>
      <c r="C32" s="82">
        <v>11</v>
      </c>
      <c r="D32" s="82">
        <v>25</v>
      </c>
      <c r="E32" s="82">
        <v>25</v>
      </c>
    </row>
    <row r="33" spans="2:11" ht="15.75">
      <c r="B33" s="82" t="s">
        <v>297</v>
      </c>
      <c r="C33" s="82">
        <v>3.3</v>
      </c>
      <c r="D33" s="82">
        <v>6.75</v>
      </c>
      <c r="E33" s="82">
        <v>3.375</v>
      </c>
    </row>
    <row r="36" spans="2:11" ht="15.75">
      <c r="B36" s="82" t="s">
        <v>155</v>
      </c>
      <c r="C36" s="82">
        <v>1800000</v>
      </c>
      <c r="D36" s="82">
        <v>2600000</v>
      </c>
      <c r="E36" s="82">
        <v>2600000</v>
      </c>
    </row>
    <row r="37" spans="2:11" ht="15.75">
      <c r="B37" s="82" t="s">
        <v>298</v>
      </c>
      <c r="C37" s="80">
        <v>1</v>
      </c>
      <c r="D37" s="80">
        <v>0.7</v>
      </c>
      <c r="E37" s="80">
        <v>0.7</v>
      </c>
    </row>
    <row r="38" spans="2:11" ht="15.75">
      <c r="B38" s="82" t="s">
        <v>299</v>
      </c>
      <c r="C38" s="82">
        <v>3</v>
      </c>
      <c r="D38" s="82">
        <v>3</v>
      </c>
      <c r="E38" s="82">
        <v>3</v>
      </c>
    </row>
    <row r="39" spans="2:11" ht="15.75">
      <c r="B39" s="82" t="s">
        <v>300</v>
      </c>
      <c r="C39" s="82">
        <v>5.4</v>
      </c>
      <c r="D39" s="82">
        <v>5.46</v>
      </c>
      <c r="E39" s="82">
        <v>5.46</v>
      </c>
    </row>
    <row r="42" spans="2:11"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93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93"/>
      <c r="C44" s="100"/>
      <c r="D44" s="100"/>
      <c r="E44" s="100"/>
      <c r="F44" s="100"/>
      <c r="G44" s="100"/>
      <c r="H44" s="100"/>
      <c r="I44" s="100"/>
      <c r="J44" s="100"/>
    </row>
    <row r="45" spans="2:11">
      <c r="B45" s="97" t="s">
        <v>197</v>
      </c>
      <c r="C45" s="94" t="s">
        <v>0</v>
      </c>
      <c r="D45" s="94" t="s">
        <v>281</v>
      </c>
      <c r="E45" s="96" t="s">
        <v>1</v>
      </c>
      <c r="F45" s="96" t="s">
        <v>5</v>
      </c>
      <c r="G45" s="95" t="s">
        <v>252</v>
      </c>
      <c r="H45" s="98" t="s">
        <v>253</v>
      </c>
      <c r="I45" s="98" t="s">
        <v>254</v>
      </c>
      <c r="J45" s="97" t="s">
        <v>203</v>
      </c>
    </row>
    <row r="46" spans="2:11">
      <c r="B46" s="100" t="s">
        <v>331</v>
      </c>
      <c r="C46" s="100" t="s">
        <v>329</v>
      </c>
      <c r="D46" s="100" t="s">
        <v>330</v>
      </c>
      <c r="E46" s="100">
        <v>2020</v>
      </c>
      <c r="F46" s="100" t="s">
        <v>278</v>
      </c>
      <c r="G46" s="100">
        <v>1</v>
      </c>
      <c r="H46" s="99">
        <f>0.03*5</f>
        <v>0.15</v>
      </c>
      <c r="I46" s="100">
        <v>5</v>
      </c>
      <c r="J46" s="100" t="s">
        <v>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C31"/>
  <sheetViews>
    <sheetView topLeftCell="B1" workbookViewId="0">
      <selection activeCell="K19" sqref="K19"/>
    </sheetView>
  </sheetViews>
  <sheetFormatPr defaultRowHeight="15"/>
  <cols>
    <col min="1" max="1" width="9.140625" style="100"/>
    <col min="2" max="2" width="10.140625" style="100" bestFit="1" customWidth="1"/>
    <col min="3" max="3" width="8.85546875" style="100" bestFit="1" customWidth="1"/>
    <col min="4" max="4" width="8.7109375" style="100" bestFit="1" customWidth="1"/>
    <col min="5" max="5" width="8.42578125" style="100" bestFit="1" customWidth="1"/>
    <col min="6" max="6" width="11.5703125" style="100" bestFit="1" customWidth="1"/>
    <col min="7" max="7" width="9.7109375" style="100" bestFit="1" customWidth="1"/>
    <col min="8" max="8" width="10.7109375" style="100" bestFit="1" customWidth="1"/>
    <col min="9" max="12" width="10.7109375" style="100" customWidth="1"/>
    <col min="13" max="13" width="8.7109375" style="100" bestFit="1" customWidth="1"/>
    <col min="14" max="15" width="8.42578125" style="100" bestFit="1" customWidth="1"/>
    <col min="16" max="16" width="7.5703125" style="100" bestFit="1" customWidth="1"/>
    <col min="17" max="17" width="8.5703125" style="100" bestFit="1" customWidth="1"/>
    <col min="18" max="18" width="8.7109375" style="100" bestFit="1" customWidth="1"/>
    <col min="19" max="20" width="8.42578125" style="100" bestFit="1" customWidth="1"/>
    <col min="21" max="16384" width="9.140625" style="100"/>
  </cols>
  <sheetData>
    <row r="7" spans="3:29">
      <c r="C7" s="73" t="s">
        <v>250</v>
      </c>
      <c r="R7" s="73" t="s">
        <v>250</v>
      </c>
    </row>
    <row r="8" spans="3:29">
      <c r="C8" s="73" t="s">
        <v>251</v>
      </c>
      <c r="G8" s="100" t="s">
        <v>196</v>
      </c>
      <c r="R8" s="73" t="s">
        <v>251</v>
      </c>
      <c r="V8" s="100" t="s">
        <v>196</v>
      </c>
    </row>
    <row r="9" spans="3:29">
      <c r="C9" s="97" t="s">
        <v>197</v>
      </c>
      <c r="D9" s="94" t="s">
        <v>198</v>
      </c>
      <c r="E9" s="94" t="s">
        <v>2</v>
      </c>
      <c r="F9" s="96" t="s">
        <v>1</v>
      </c>
      <c r="G9" s="96" t="s">
        <v>5</v>
      </c>
      <c r="H9" s="95" t="s">
        <v>705</v>
      </c>
      <c r="I9" s="95" t="s">
        <v>370</v>
      </c>
      <c r="J9" s="95" t="s">
        <v>264</v>
      </c>
      <c r="K9" s="95" t="s">
        <v>265</v>
      </c>
      <c r="L9" s="98" t="s">
        <v>253</v>
      </c>
      <c r="M9" s="98" t="s">
        <v>254</v>
      </c>
      <c r="N9" s="97" t="s">
        <v>203</v>
      </c>
      <c r="R9" s="97" t="s">
        <v>197</v>
      </c>
      <c r="S9" s="94" t="s">
        <v>198</v>
      </c>
      <c r="T9" s="94" t="s">
        <v>2</v>
      </c>
      <c r="U9" s="96" t="s">
        <v>1</v>
      </c>
      <c r="V9" s="96" t="s">
        <v>5</v>
      </c>
      <c r="W9" s="95" t="s">
        <v>705</v>
      </c>
      <c r="X9" s="95" t="s">
        <v>370</v>
      </c>
      <c r="Y9" s="95" t="s">
        <v>264</v>
      </c>
      <c r="Z9" s="95" t="s">
        <v>265</v>
      </c>
      <c r="AA9" s="98" t="s">
        <v>253</v>
      </c>
      <c r="AB9" s="98" t="s">
        <v>254</v>
      </c>
      <c r="AC9" s="97" t="s">
        <v>203</v>
      </c>
    </row>
    <row r="10" spans="3:29">
      <c r="C10" s="100" t="s">
        <v>371</v>
      </c>
      <c r="E10" s="100" t="s">
        <v>430</v>
      </c>
      <c r="F10" s="51">
        <v>2020</v>
      </c>
      <c r="G10" s="100" t="s">
        <v>278</v>
      </c>
      <c r="H10" s="25">
        <f>+H11-1</f>
        <v>-0.97</v>
      </c>
      <c r="I10" s="25">
        <f t="shared" ref="I10:K10" si="0">+I11-1</f>
        <v>-0.89</v>
      </c>
      <c r="J10" s="25">
        <f t="shared" si="0"/>
        <v>-0.58000000000000007</v>
      </c>
      <c r="K10" s="25">
        <f t="shared" si="0"/>
        <v>-9.9999999999544897E-6</v>
      </c>
      <c r="L10" s="25">
        <v>0</v>
      </c>
      <c r="M10" s="100">
        <v>5</v>
      </c>
      <c r="N10" s="100" t="s">
        <v>372</v>
      </c>
      <c r="R10" s="100" t="s">
        <v>424</v>
      </c>
      <c r="T10" s="100" t="s">
        <v>432</v>
      </c>
      <c r="U10" s="51">
        <v>2020</v>
      </c>
      <c r="V10" s="100" t="s">
        <v>278</v>
      </c>
      <c r="W10" s="25">
        <v>-0.97</v>
      </c>
      <c r="X10" s="25">
        <v>-0.89</v>
      </c>
      <c r="Y10" s="25">
        <v>-0.58000000000000007</v>
      </c>
      <c r="Z10" s="25">
        <v>-9.9999999999544897E-6</v>
      </c>
      <c r="AA10" s="25">
        <v>0</v>
      </c>
      <c r="AB10" s="100">
        <v>5</v>
      </c>
      <c r="AC10" s="100" t="s">
        <v>425</v>
      </c>
    </row>
    <row r="11" spans="3:29">
      <c r="E11" s="100" t="s">
        <v>431</v>
      </c>
      <c r="F11" s="51"/>
      <c r="H11" s="25">
        <f>+E25</f>
        <v>0.03</v>
      </c>
      <c r="I11" s="25">
        <f>+E26</f>
        <v>0.11</v>
      </c>
      <c r="J11" s="25">
        <f>+E27</f>
        <v>0.42</v>
      </c>
      <c r="K11" s="25">
        <f>+E28</f>
        <v>0.99999000000000005</v>
      </c>
      <c r="L11" s="25"/>
      <c r="T11" s="100" t="s">
        <v>433</v>
      </c>
      <c r="U11" s="51"/>
      <c r="W11" s="25">
        <v>0.03</v>
      </c>
      <c r="X11" s="25">
        <v>0.11</v>
      </c>
      <c r="Y11" s="25">
        <v>0.42</v>
      </c>
      <c r="Z11" s="25">
        <v>0.99999000000000005</v>
      </c>
      <c r="AA11" s="25"/>
    </row>
    <row r="13" spans="3:29">
      <c r="C13" s="73" t="s">
        <v>250</v>
      </c>
      <c r="R13" s="73" t="s">
        <v>250</v>
      </c>
    </row>
    <row r="14" spans="3:29">
      <c r="C14" s="73" t="s">
        <v>251</v>
      </c>
      <c r="G14" s="100" t="s">
        <v>196</v>
      </c>
      <c r="R14" s="73" t="s">
        <v>251</v>
      </c>
      <c r="V14" s="100" t="s">
        <v>196</v>
      </c>
    </row>
    <row r="15" spans="3:29">
      <c r="C15" s="97" t="s">
        <v>197</v>
      </c>
      <c r="D15" s="94" t="s">
        <v>198</v>
      </c>
      <c r="E15" s="94" t="s">
        <v>2</v>
      </c>
      <c r="F15" s="96" t="s">
        <v>1</v>
      </c>
      <c r="G15" s="96" t="s">
        <v>5</v>
      </c>
      <c r="H15" s="95" t="s">
        <v>705</v>
      </c>
      <c r="I15" s="95" t="s">
        <v>370</v>
      </c>
      <c r="J15" s="95" t="s">
        <v>264</v>
      </c>
      <c r="K15" s="95" t="s">
        <v>373</v>
      </c>
      <c r="L15" s="98" t="s">
        <v>253</v>
      </c>
      <c r="M15" s="98" t="s">
        <v>254</v>
      </c>
      <c r="N15" s="97" t="s">
        <v>203</v>
      </c>
      <c r="R15" s="97" t="s">
        <v>197</v>
      </c>
      <c r="S15" s="94" t="s">
        <v>198</v>
      </c>
      <c r="T15" s="94" t="s">
        <v>2</v>
      </c>
      <c r="U15" s="96" t="s">
        <v>1</v>
      </c>
      <c r="V15" s="96" t="s">
        <v>5</v>
      </c>
      <c r="W15" s="95" t="s">
        <v>705</v>
      </c>
      <c r="X15" s="95" t="s">
        <v>370</v>
      </c>
      <c r="Y15" s="95" t="s">
        <v>264</v>
      </c>
      <c r="Z15" s="95" t="s">
        <v>373</v>
      </c>
      <c r="AA15" s="98" t="s">
        <v>253</v>
      </c>
      <c r="AB15" s="98" t="s">
        <v>254</v>
      </c>
      <c r="AC15" s="97" t="s">
        <v>203</v>
      </c>
    </row>
    <row r="16" spans="3:29">
      <c r="C16" s="100" t="s">
        <v>374</v>
      </c>
      <c r="E16" s="100" t="s">
        <v>422</v>
      </c>
      <c r="F16" s="51">
        <v>2020</v>
      </c>
      <c r="G16" s="100" t="s">
        <v>278</v>
      </c>
      <c r="H16" s="25">
        <f>+H17-1</f>
        <v>-0.99</v>
      </c>
      <c r="I16" s="25">
        <f t="shared" ref="I16:K16" si="1">+I17-1</f>
        <v>-0.98</v>
      </c>
      <c r="J16" s="25">
        <f t="shared" si="1"/>
        <v>-0.96</v>
      </c>
      <c r="K16" s="25">
        <f t="shared" si="1"/>
        <v>-0.83</v>
      </c>
      <c r="L16" s="25">
        <v>0</v>
      </c>
      <c r="M16" s="100">
        <v>5</v>
      </c>
      <c r="N16" s="100" t="s">
        <v>375</v>
      </c>
      <c r="R16" s="100" t="s">
        <v>426</v>
      </c>
      <c r="T16" s="100" t="s">
        <v>427</v>
      </c>
      <c r="U16" s="51">
        <v>2020</v>
      </c>
      <c r="V16" s="100" t="s">
        <v>278</v>
      </c>
      <c r="W16" s="25">
        <v>-0.99</v>
      </c>
      <c r="X16" s="25">
        <v>-0.98</v>
      </c>
      <c r="Y16" s="25">
        <v>-0.96</v>
      </c>
      <c r="Z16" s="25">
        <v>-0.83</v>
      </c>
      <c r="AA16" s="25">
        <v>0</v>
      </c>
      <c r="AB16" s="100">
        <v>5</v>
      </c>
      <c r="AC16" s="100" t="s">
        <v>429</v>
      </c>
    </row>
    <row r="17" spans="3:27">
      <c r="E17" s="100" t="s">
        <v>423</v>
      </c>
      <c r="F17" s="51"/>
      <c r="H17" s="25">
        <f>+G25</f>
        <v>0.01</v>
      </c>
      <c r="I17" s="25">
        <f>+G26</f>
        <v>0.02</v>
      </c>
      <c r="J17" s="25">
        <f>+G27</f>
        <v>0.04</v>
      </c>
      <c r="K17" s="25">
        <f>+G31</f>
        <v>0.17</v>
      </c>
      <c r="L17" s="25"/>
      <c r="T17" s="100" t="s">
        <v>428</v>
      </c>
      <c r="U17" s="51"/>
      <c r="W17" s="25">
        <v>0.01</v>
      </c>
      <c r="X17" s="25">
        <v>0.02</v>
      </c>
      <c r="Y17" s="25">
        <v>0.04</v>
      </c>
      <c r="Z17" s="25">
        <v>0.17</v>
      </c>
      <c r="AA17" s="25"/>
    </row>
    <row r="20" spans="3:27">
      <c r="C20" s="100" t="s">
        <v>376</v>
      </c>
    </row>
    <row r="21" spans="3:27">
      <c r="C21" s="114" t="s">
        <v>377</v>
      </c>
      <c r="D21" s="115"/>
      <c r="E21" s="115"/>
      <c r="F21" s="115"/>
      <c r="G21" s="115"/>
      <c r="I21" s="100" t="s">
        <v>378</v>
      </c>
    </row>
    <row r="22" spans="3:27">
      <c r="C22" s="116"/>
      <c r="D22" s="117" t="s">
        <v>379</v>
      </c>
      <c r="E22" s="116"/>
      <c r="F22" s="179" t="s">
        <v>259</v>
      </c>
      <c r="G22" s="179"/>
      <c r="I22" s="100">
        <v>240000</v>
      </c>
    </row>
    <row r="23" spans="3:27" ht="42">
      <c r="C23" s="118"/>
      <c r="D23" s="119" t="s">
        <v>380</v>
      </c>
      <c r="E23" s="120" t="s">
        <v>381</v>
      </c>
      <c r="F23" s="121" t="s">
        <v>380</v>
      </c>
      <c r="G23" s="122" t="s">
        <v>381</v>
      </c>
    </row>
    <row r="24" spans="3:27">
      <c r="C24" s="123">
        <v>2020</v>
      </c>
      <c r="D24" s="124">
        <f>+$I$22*E24</f>
        <v>7200</v>
      </c>
      <c r="E24" s="125">
        <v>0.03</v>
      </c>
      <c r="F24" s="126">
        <f>+$I$22*G24</f>
        <v>2400</v>
      </c>
      <c r="G24" s="127">
        <v>0.01</v>
      </c>
    </row>
    <row r="25" spans="3:27">
      <c r="C25" s="128">
        <v>2025</v>
      </c>
      <c r="D25" s="124">
        <f t="shared" ref="D25:D31" si="2">+$I$22*E25</f>
        <v>7200</v>
      </c>
      <c r="E25" s="129">
        <v>0.03</v>
      </c>
      <c r="F25" s="126">
        <f t="shared" ref="F25:F31" si="3">+$I$22*G25</f>
        <v>2400</v>
      </c>
      <c r="G25" s="130">
        <v>0.01</v>
      </c>
    </row>
    <row r="26" spans="3:27">
      <c r="C26" s="128">
        <v>2030</v>
      </c>
      <c r="D26" s="124">
        <f t="shared" si="2"/>
        <v>26400</v>
      </c>
      <c r="E26" s="129">
        <v>0.11</v>
      </c>
      <c r="F26" s="126">
        <f t="shared" si="3"/>
        <v>4800</v>
      </c>
      <c r="G26" s="130">
        <v>0.02</v>
      </c>
    </row>
    <row r="27" spans="3:27">
      <c r="C27" s="128">
        <v>2035</v>
      </c>
      <c r="D27" s="124">
        <f t="shared" si="2"/>
        <v>100800</v>
      </c>
      <c r="E27" s="129">
        <v>0.42</v>
      </c>
      <c r="F27" s="126">
        <f t="shared" si="3"/>
        <v>9600</v>
      </c>
      <c r="G27" s="130">
        <v>0.04</v>
      </c>
    </row>
    <row r="28" spans="3:27">
      <c r="C28" s="128">
        <v>2040</v>
      </c>
      <c r="D28" s="124">
        <f t="shared" si="2"/>
        <v>239997.6</v>
      </c>
      <c r="E28" s="129">
        <v>0.99999000000000005</v>
      </c>
      <c r="F28" s="126">
        <f t="shared" si="3"/>
        <v>16800</v>
      </c>
      <c r="G28" s="130">
        <v>7.0000000000000007E-2</v>
      </c>
    </row>
    <row r="29" spans="3:27">
      <c r="C29" s="128">
        <v>2045</v>
      </c>
      <c r="D29" s="124">
        <f t="shared" si="2"/>
        <v>240000</v>
      </c>
      <c r="E29" s="129">
        <v>1</v>
      </c>
      <c r="F29" s="126">
        <f t="shared" si="3"/>
        <v>26400</v>
      </c>
      <c r="G29" s="130">
        <v>0.11</v>
      </c>
    </row>
    <row r="30" spans="3:27">
      <c r="C30" s="128">
        <v>2050</v>
      </c>
      <c r="D30" s="124">
        <f t="shared" si="2"/>
        <v>240000</v>
      </c>
      <c r="E30" s="129">
        <v>1</v>
      </c>
      <c r="F30" s="126">
        <f t="shared" si="3"/>
        <v>36000</v>
      </c>
      <c r="G30" s="130">
        <v>0.15</v>
      </c>
    </row>
    <row r="31" spans="3:27">
      <c r="C31" s="131">
        <v>2055</v>
      </c>
      <c r="D31" s="124">
        <f t="shared" si="2"/>
        <v>240000</v>
      </c>
      <c r="E31" s="132">
        <v>1</v>
      </c>
      <c r="F31" s="126">
        <f t="shared" si="3"/>
        <v>40800</v>
      </c>
      <c r="G31" s="133">
        <v>0.17</v>
      </c>
    </row>
  </sheetData>
  <mergeCells count="1">
    <mergeCell ref="F22:G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S69"/>
  <sheetViews>
    <sheetView topLeftCell="A19" zoomScale="70" zoomScaleNormal="70" workbookViewId="0">
      <selection activeCell="D44" sqref="D44"/>
    </sheetView>
  </sheetViews>
  <sheetFormatPr defaultRowHeight="15"/>
  <cols>
    <col min="3" max="3" width="21.42578125" bestFit="1" customWidth="1"/>
    <col min="9" max="10" width="15" bestFit="1" customWidth="1"/>
  </cols>
  <sheetData>
    <row r="2" spans="3:13" ht="15.75">
      <c r="C2" s="76"/>
      <c r="D2" s="76"/>
      <c r="E2" s="180" t="s">
        <v>255</v>
      </c>
      <c r="F2" s="180"/>
      <c r="G2" s="180"/>
      <c r="H2" s="180"/>
      <c r="I2" s="180"/>
      <c r="J2" s="180"/>
      <c r="K2" s="180"/>
      <c r="L2" s="180"/>
      <c r="M2" s="180"/>
    </row>
    <row r="3" spans="3:13" ht="15.75">
      <c r="C3" s="76"/>
      <c r="D3" s="76"/>
      <c r="E3" s="77">
        <v>2020</v>
      </c>
      <c r="F3" s="77">
        <v>2025</v>
      </c>
      <c r="G3" s="77">
        <v>2030</v>
      </c>
      <c r="H3" s="77">
        <v>2035</v>
      </c>
      <c r="I3" s="77">
        <v>2040</v>
      </c>
      <c r="J3" s="77">
        <v>2045</v>
      </c>
      <c r="K3" s="77">
        <v>2050</v>
      </c>
      <c r="L3" s="77">
        <v>2055</v>
      </c>
      <c r="M3" s="77">
        <v>2060</v>
      </c>
    </row>
    <row r="4" spans="3:13" ht="15.75">
      <c r="C4" s="76" t="s">
        <v>256</v>
      </c>
      <c r="D4" s="76" t="s">
        <v>53</v>
      </c>
      <c r="E4" s="76" t="s">
        <v>257</v>
      </c>
      <c r="F4" s="78">
        <v>0.05</v>
      </c>
      <c r="G4" s="78">
        <v>0.02</v>
      </c>
      <c r="H4" s="78">
        <v>1.0000000000000001E-5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</row>
    <row r="5" spans="3:13" ht="15.75">
      <c r="C5" s="76" t="s">
        <v>258</v>
      </c>
      <c r="D5" s="76" t="s">
        <v>53</v>
      </c>
      <c r="E5" s="76" t="s">
        <v>257</v>
      </c>
      <c r="F5" s="78">
        <v>0.1</v>
      </c>
      <c r="G5" s="78">
        <v>0.05</v>
      </c>
      <c r="H5" s="79">
        <v>2.5000000000000001E-2</v>
      </c>
      <c r="I5" s="78">
        <v>1.0000000000000001E-5</v>
      </c>
      <c r="J5" s="78">
        <v>0</v>
      </c>
      <c r="K5" s="78">
        <v>0</v>
      </c>
      <c r="L5" s="78">
        <v>0</v>
      </c>
      <c r="M5" s="78">
        <v>0</v>
      </c>
    </row>
    <row r="6" spans="3:13" ht="15.75">
      <c r="C6" s="76" t="s">
        <v>259</v>
      </c>
      <c r="D6" s="76" t="s">
        <v>53</v>
      </c>
      <c r="E6" s="76" t="s">
        <v>257</v>
      </c>
      <c r="F6" s="76" t="s">
        <v>257</v>
      </c>
      <c r="G6" s="78">
        <v>0.2</v>
      </c>
      <c r="H6" s="78">
        <v>0.1</v>
      </c>
      <c r="I6" s="78">
        <v>1.0000000000000001E-5</v>
      </c>
      <c r="J6" s="78">
        <v>0</v>
      </c>
      <c r="K6" s="78">
        <v>0</v>
      </c>
      <c r="L6" s="78">
        <v>0</v>
      </c>
      <c r="M6" s="78">
        <v>0</v>
      </c>
    </row>
    <row r="7" spans="3:13" ht="15.75">
      <c r="C7" s="76" t="s">
        <v>256</v>
      </c>
      <c r="D7" s="76" t="s">
        <v>56</v>
      </c>
      <c r="E7" s="76" t="s">
        <v>257</v>
      </c>
      <c r="F7" s="76" t="s">
        <v>257</v>
      </c>
      <c r="G7" s="76" t="s">
        <v>257</v>
      </c>
      <c r="H7" s="76" t="s">
        <v>257</v>
      </c>
      <c r="I7" s="76" t="s">
        <v>257</v>
      </c>
      <c r="J7" s="78">
        <v>0.05</v>
      </c>
      <c r="K7" s="78">
        <v>0.05</v>
      </c>
      <c r="L7" s="78">
        <v>0.05</v>
      </c>
      <c r="M7" s="78">
        <v>0.05</v>
      </c>
    </row>
    <row r="8" spans="3:13" ht="15.75">
      <c r="C8" s="76" t="s">
        <v>258</v>
      </c>
      <c r="D8" s="76" t="s">
        <v>56</v>
      </c>
      <c r="E8" s="76" t="s">
        <v>257</v>
      </c>
      <c r="F8" s="76" t="s">
        <v>257</v>
      </c>
      <c r="G8" s="76" t="s">
        <v>257</v>
      </c>
      <c r="H8" s="76" t="s">
        <v>257</v>
      </c>
      <c r="I8" s="76" t="s">
        <v>257</v>
      </c>
      <c r="J8" s="78">
        <v>0.2</v>
      </c>
      <c r="K8" s="78">
        <v>0.2</v>
      </c>
      <c r="L8" s="78">
        <v>0.2</v>
      </c>
      <c r="M8" s="78">
        <v>0.2</v>
      </c>
    </row>
    <row r="9" spans="3:13" ht="15.75">
      <c r="C9" s="76" t="s">
        <v>259</v>
      </c>
      <c r="D9" s="76" t="s">
        <v>56</v>
      </c>
      <c r="E9" s="76" t="s">
        <v>257</v>
      </c>
      <c r="F9" s="76" t="s">
        <v>257</v>
      </c>
      <c r="G9" s="76" t="s">
        <v>257</v>
      </c>
      <c r="H9" s="76" t="s">
        <v>257</v>
      </c>
      <c r="I9" s="76" t="s">
        <v>257</v>
      </c>
      <c r="J9" s="76" t="s">
        <v>257</v>
      </c>
      <c r="K9" s="76" t="s">
        <v>257</v>
      </c>
      <c r="L9" s="76" t="s">
        <v>257</v>
      </c>
      <c r="M9" s="76" t="s">
        <v>257</v>
      </c>
    </row>
    <row r="15" spans="3:13">
      <c r="D15" s="73" t="s">
        <v>250</v>
      </c>
      <c r="E15" s="52"/>
      <c r="F15" s="52"/>
      <c r="G15" s="52"/>
      <c r="H15" s="52"/>
      <c r="I15" s="52"/>
      <c r="J15" s="52"/>
      <c r="K15" s="52"/>
      <c r="L15" s="52"/>
    </row>
    <row r="16" spans="3:13">
      <c r="D16" s="73" t="s">
        <v>251</v>
      </c>
      <c r="E16" s="52"/>
      <c r="F16" s="52"/>
      <c r="G16" s="52"/>
      <c r="H16" s="52" t="s">
        <v>196</v>
      </c>
      <c r="I16" s="52"/>
      <c r="J16" s="52"/>
      <c r="K16" s="52"/>
    </row>
    <row r="17" spans="4:14">
      <c r="D17" s="49" t="s">
        <v>197</v>
      </c>
      <c r="E17" s="46" t="s">
        <v>198</v>
      </c>
      <c r="F17" s="46" t="s">
        <v>2</v>
      </c>
      <c r="G17" s="48" t="s">
        <v>1</v>
      </c>
      <c r="H17" s="48" t="s">
        <v>5</v>
      </c>
      <c r="I17" s="47" t="s">
        <v>265</v>
      </c>
      <c r="J17" s="50" t="s">
        <v>253</v>
      </c>
      <c r="K17" s="50" t="s">
        <v>254</v>
      </c>
      <c r="L17" s="49" t="s">
        <v>203</v>
      </c>
    </row>
    <row r="18" spans="4:14">
      <c r="D18" s="52" t="s">
        <v>247</v>
      </c>
      <c r="E18" s="52"/>
      <c r="F18" s="52" t="s">
        <v>248</v>
      </c>
      <c r="G18" s="51">
        <v>2035</v>
      </c>
      <c r="H18" s="52" t="s">
        <v>278</v>
      </c>
      <c r="I18" s="75">
        <f t="shared" ref="I18" si="0">+I19-1</f>
        <v>-0.99999000000000005</v>
      </c>
      <c r="J18" s="45">
        <v>0</v>
      </c>
      <c r="K18" s="52">
        <v>5</v>
      </c>
      <c r="L18" s="52" t="s">
        <v>249</v>
      </c>
    </row>
    <row r="19" spans="4:14">
      <c r="F19" s="52" t="s">
        <v>263</v>
      </c>
      <c r="I19" s="75">
        <f>+H4</f>
        <v>1.0000000000000001E-5</v>
      </c>
    </row>
    <row r="21" spans="4:14">
      <c r="D21" s="73" t="s">
        <v>250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spans="4:14">
      <c r="D22" s="73" t="s">
        <v>251</v>
      </c>
      <c r="E22" s="52"/>
      <c r="F22" s="52"/>
      <c r="G22" s="52"/>
      <c r="H22" s="52" t="s">
        <v>196</v>
      </c>
      <c r="I22" s="52"/>
      <c r="J22" s="52"/>
      <c r="K22" s="52"/>
      <c r="L22" s="52"/>
      <c r="M22" s="52"/>
      <c r="N22" s="52"/>
    </row>
    <row r="23" spans="4:14">
      <c r="D23" s="49" t="s">
        <v>197</v>
      </c>
      <c r="E23" s="46" t="s">
        <v>198</v>
      </c>
      <c r="F23" s="46" t="s">
        <v>2</v>
      </c>
      <c r="G23" s="48" t="s">
        <v>1</v>
      </c>
      <c r="H23" s="48" t="s">
        <v>5</v>
      </c>
      <c r="I23" s="47" t="s">
        <v>265</v>
      </c>
      <c r="J23" s="47" t="s">
        <v>266</v>
      </c>
      <c r="K23" s="50" t="s">
        <v>253</v>
      </c>
      <c r="L23" s="50" t="s">
        <v>254</v>
      </c>
      <c r="M23" s="49" t="s">
        <v>203</v>
      </c>
    </row>
    <row r="24" spans="4:14">
      <c r="D24" s="52" t="s">
        <v>269</v>
      </c>
      <c r="E24" s="52"/>
      <c r="F24" s="52" t="s">
        <v>267</v>
      </c>
      <c r="G24" s="51">
        <v>2035</v>
      </c>
      <c r="H24" s="52" t="s">
        <v>278</v>
      </c>
      <c r="I24" s="75">
        <f t="shared" ref="I24:J24" si="1">+I25-1</f>
        <v>-0.97499999999999998</v>
      </c>
      <c r="J24" s="75">
        <f t="shared" si="1"/>
        <v>-0.99999000000000005</v>
      </c>
      <c r="K24" s="45">
        <v>0</v>
      </c>
      <c r="L24" s="52">
        <v>5</v>
      </c>
      <c r="M24" s="52" t="s">
        <v>270</v>
      </c>
    </row>
    <row r="25" spans="4:14">
      <c r="D25" s="52"/>
      <c r="E25" s="52"/>
      <c r="F25" s="52" t="s">
        <v>268</v>
      </c>
      <c r="G25" s="52"/>
      <c r="H25" s="52"/>
      <c r="I25" s="75">
        <f>+H5</f>
        <v>2.5000000000000001E-2</v>
      </c>
      <c r="J25" s="75">
        <f>+I5</f>
        <v>1.0000000000000001E-5</v>
      </c>
      <c r="K25" s="52"/>
      <c r="L25" s="52"/>
    </row>
    <row r="28" spans="4:14">
      <c r="D28" s="73" t="s">
        <v>260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4:14">
      <c r="D29" s="73" t="s">
        <v>261</v>
      </c>
      <c r="E29" s="52"/>
      <c r="F29" s="52"/>
      <c r="G29" s="52"/>
      <c r="H29" s="52" t="s">
        <v>262</v>
      </c>
      <c r="I29" s="52"/>
      <c r="J29" s="52"/>
      <c r="K29" s="52"/>
      <c r="L29" s="52"/>
      <c r="M29" s="52"/>
      <c r="N29" s="52"/>
    </row>
    <row r="30" spans="4:14">
      <c r="D30" s="49" t="s">
        <v>197</v>
      </c>
      <c r="E30" s="46" t="s">
        <v>198</v>
      </c>
      <c r="F30" s="46" t="s">
        <v>2</v>
      </c>
      <c r="G30" s="48" t="s">
        <v>1</v>
      </c>
      <c r="H30" s="48" t="s">
        <v>5</v>
      </c>
      <c r="I30" s="47" t="s">
        <v>264</v>
      </c>
      <c r="J30" s="47" t="s">
        <v>265</v>
      </c>
      <c r="K30" s="47" t="s">
        <v>266</v>
      </c>
      <c r="L30" s="50" t="s">
        <v>253</v>
      </c>
      <c r="M30" s="50" t="s">
        <v>254</v>
      </c>
      <c r="N30" s="49" t="s">
        <v>203</v>
      </c>
    </row>
    <row r="31" spans="4:14">
      <c r="D31" s="52" t="s">
        <v>271</v>
      </c>
      <c r="E31" s="52"/>
      <c r="F31" s="52" t="s">
        <v>422</v>
      </c>
      <c r="G31" s="51">
        <v>2030</v>
      </c>
      <c r="H31" s="52" t="s">
        <v>204</v>
      </c>
      <c r="I31" s="75">
        <f>+G6</f>
        <v>0.2</v>
      </c>
      <c r="J31" s="75">
        <f>+H6</f>
        <v>0.1</v>
      </c>
      <c r="K31" s="75">
        <f>+I6</f>
        <v>1.0000000000000001E-5</v>
      </c>
      <c r="L31" s="45">
        <v>0</v>
      </c>
      <c r="M31" s="52">
        <v>5</v>
      </c>
      <c r="N31" s="52" t="s">
        <v>272</v>
      </c>
    </row>
    <row r="32" spans="4:14">
      <c r="D32" s="52"/>
      <c r="E32" s="52"/>
      <c r="F32" s="52" t="s">
        <v>423</v>
      </c>
      <c r="G32" s="52"/>
      <c r="H32" s="52"/>
      <c r="I32" s="75">
        <f>+I31-1</f>
        <v>-0.8</v>
      </c>
      <c r="J32" s="75">
        <f t="shared" ref="J32" si="2">+J31-1</f>
        <v>-0.9</v>
      </c>
      <c r="K32" s="75">
        <f t="shared" ref="K32" si="3">+K31-1</f>
        <v>-0.99999000000000005</v>
      </c>
      <c r="L32" s="52"/>
      <c r="M32" s="52"/>
      <c r="N32" s="52"/>
    </row>
    <row r="36" spans="4:19">
      <c r="D36" s="53" t="s">
        <v>222</v>
      </c>
      <c r="E36" s="52"/>
      <c r="F36" s="52"/>
      <c r="G36" s="54"/>
      <c r="H36" s="54"/>
      <c r="I36" s="54"/>
      <c r="J36" s="54"/>
      <c r="K36" s="52"/>
      <c r="L36" s="52"/>
    </row>
    <row r="37" spans="4:19" ht="15.75" thickBot="1">
      <c r="D37" s="55" t="s">
        <v>7</v>
      </c>
      <c r="E37" s="55" t="s">
        <v>5</v>
      </c>
      <c r="F37" s="55" t="s">
        <v>4</v>
      </c>
      <c r="G37" s="57" t="s">
        <v>2</v>
      </c>
      <c r="H37" s="57" t="s">
        <v>0</v>
      </c>
      <c r="I37" s="57" t="s">
        <v>3</v>
      </c>
      <c r="J37" s="57" t="s">
        <v>223</v>
      </c>
      <c r="K37" s="56" t="s">
        <v>1</v>
      </c>
      <c r="L37" s="56" t="s">
        <v>159</v>
      </c>
      <c r="R37" s="100"/>
      <c r="S37" s="100"/>
    </row>
    <row r="38" spans="4:19">
      <c r="E38" s="52" t="s">
        <v>204</v>
      </c>
      <c r="F38" s="52" t="s">
        <v>218</v>
      </c>
      <c r="G38" t="s">
        <v>276</v>
      </c>
      <c r="H38" s="52" t="s">
        <v>277</v>
      </c>
      <c r="I38" t="s">
        <v>277</v>
      </c>
      <c r="K38">
        <v>2060</v>
      </c>
      <c r="L38">
        <v>0.15</v>
      </c>
      <c r="R38" s="100"/>
      <c r="S38" s="100"/>
    </row>
    <row r="39" spans="4:19">
      <c r="R39" s="100"/>
      <c r="S39" s="100"/>
    </row>
    <row r="40" spans="4:19">
      <c r="R40" s="100"/>
      <c r="S40" s="100"/>
    </row>
    <row r="41" spans="4:19">
      <c r="D41" s="53" t="s">
        <v>464</v>
      </c>
      <c r="E41" s="52"/>
      <c r="F41" s="52"/>
      <c r="G41" s="54"/>
      <c r="H41" s="54"/>
      <c r="I41" s="54"/>
      <c r="J41" s="54"/>
      <c r="K41" s="52"/>
      <c r="L41" s="52"/>
      <c r="R41" s="100"/>
      <c r="S41" s="100"/>
    </row>
    <row r="42" spans="4:19" ht="15.75" thickBot="1">
      <c r="D42" s="55" t="s">
        <v>7</v>
      </c>
      <c r="E42" s="55" t="s">
        <v>5</v>
      </c>
      <c r="F42" s="55" t="s">
        <v>4</v>
      </c>
      <c r="G42" s="57" t="s">
        <v>223</v>
      </c>
      <c r="H42" s="57" t="s">
        <v>281</v>
      </c>
      <c r="I42" s="57" t="s">
        <v>3</v>
      </c>
      <c r="J42" s="57" t="s">
        <v>2</v>
      </c>
      <c r="K42" s="56" t="s">
        <v>1</v>
      </c>
      <c r="L42" s="56" t="s">
        <v>159</v>
      </c>
      <c r="R42" s="100"/>
      <c r="S42" s="100"/>
    </row>
    <row r="43" spans="4:19">
      <c r="D43" s="52"/>
      <c r="E43" s="52"/>
      <c r="F43" s="52" t="s">
        <v>157</v>
      </c>
      <c r="G43" t="s">
        <v>225</v>
      </c>
      <c r="H43" s="52" t="s">
        <v>421</v>
      </c>
      <c r="I43" s="52"/>
      <c r="J43" s="52"/>
      <c r="K43" s="52">
        <v>2060</v>
      </c>
      <c r="L43" s="52">
        <f>1.02^40</f>
        <v>2.2080396636148518</v>
      </c>
      <c r="N43" s="100" t="s">
        <v>388</v>
      </c>
      <c r="R43" s="100"/>
      <c r="S43" s="100"/>
    </row>
    <row r="44" spans="4:19">
      <c r="D44" s="137" t="s">
        <v>420</v>
      </c>
      <c r="E44" s="137"/>
      <c r="F44" s="137" t="s">
        <v>333</v>
      </c>
      <c r="G44" s="137" t="s">
        <v>225</v>
      </c>
      <c r="H44" s="137" t="s">
        <v>334</v>
      </c>
      <c r="I44" s="137"/>
      <c r="J44" s="137"/>
      <c r="K44" s="137">
        <v>2050</v>
      </c>
      <c r="L44" s="138">
        <v>0.1875</v>
      </c>
      <c r="M44" s="137"/>
      <c r="N44" s="137" t="s">
        <v>389</v>
      </c>
      <c r="O44" s="136"/>
      <c r="P44" s="136"/>
      <c r="R44" s="100"/>
      <c r="S44" s="100"/>
    </row>
    <row r="45" spans="4:19">
      <c r="D45" s="137" t="s">
        <v>420</v>
      </c>
      <c r="E45" s="137"/>
      <c r="F45" s="137" t="s">
        <v>333</v>
      </c>
      <c r="G45" s="137" t="s">
        <v>225</v>
      </c>
      <c r="H45" s="137" t="s">
        <v>334</v>
      </c>
      <c r="I45" s="137"/>
      <c r="J45" s="137"/>
      <c r="K45" s="137">
        <v>2060</v>
      </c>
      <c r="L45" s="138">
        <f>+L44</f>
        <v>0.1875</v>
      </c>
      <c r="M45" s="137"/>
      <c r="N45" s="137"/>
      <c r="O45" s="136"/>
      <c r="P45" s="136"/>
      <c r="R45" s="100"/>
      <c r="S45" s="100"/>
    </row>
    <row r="46" spans="4:19">
      <c r="D46" s="137" t="s">
        <v>420</v>
      </c>
      <c r="E46" s="137"/>
      <c r="F46" s="137" t="s">
        <v>333</v>
      </c>
      <c r="G46" s="137" t="s">
        <v>225</v>
      </c>
      <c r="H46" s="137" t="s">
        <v>334</v>
      </c>
      <c r="I46" s="137"/>
      <c r="J46" s="137"/>
      <c r="K46" s="137">
        <v>0</v>
      </c>
      <c r="L46" s="137">
        <v>5</v>
      </c>
      <c r="M46" s="137"/>
      <c r="N46" s="137"/>
      <c r="O46" s="136"/>
      <c r="P46" s="136"/>
      <c r="R46" s="100"/>
      <c r="S46" s="100"/>
    </row>
    <row r="47" spans="4:19">
      <c r="D47" s="137" t="s">
        <v>420</v>
      </c>
      <c r="E47" s="137"/>
      <c r="F47" s="137" t="s">
        <v>386</v>
      </c>
      <c r="G47" s="137"/>
      <c r="H47" s="137"/>
      <c r="I47" s="137"/>
      <c r="J47" s="137" t="s">
        <v>387</v>
      </c>
      <c r="K47" s="137">
        <v>2030</v>
      </c>
      <c r="L47" s="137">
        <v>24957.272727272728</v>
      </c>
      <c r="M47" s="137"/>
      <c r="N47" s="137" t="s">
        <v>390</v>
      </c>
      <c r="O47" s="136"/>
      <c r="P47" s="136"/>
      <c r="R47" s="100"/>
      <c r="S47" s="100"/>
    </row>
    <row r="48" spans="4:19">
      <c r="D48" s="137" t="s">
        <v>420</v>
      </c>
      <c r="E48" s="137"/>
      <c r="F48" s="137" t="s">
        <v>386</v>
      </c>
      <c r="G48" s="137"/>
      <c r="H48" s="137"/>
      <c r="I48" s="137"/>
      <c r="J48" s="137" t="s">
        <v>387</v>
      </c>
      <c r="K48" s="137">
        <v>2050</v>
      </c>
      <c r="L48" s="137">
        <v>24012.5</v>
      </c>
      <c r="M48" s="137"/>
      <c r="N48" s="137"/>
      <c r="O48" s="136"/>
      <c r="P48" s="136"/>
      <c r="R48" s="100"/>
      <c r="S48" s="100"/>
    </row>
    <row r="49" spans="4:19">
      <c r="D49" s="137" t="s">
        <v>420</v>
      </c>
      <c r="E49" s="137"/>
      <c r="F49" s="137" t="s">
        <v>275</v>
      </c>
      <c r="G49" s="137"/>
      <c r="H49" s="137"/>
      <c r="I49" s="137"/>
      <c r="J49" s="137" t="s">
        <v>419</v>
      </c>
      <c r="K49" s="137">
        <v>2025</v>
      </c>
      <c r="L49" s="137">
        <v>425000</v>
      </c>
      <c r="M49" s="137"/>
      <c r="N49" s="137"/>
      <c r="O49" s="136"/>
      <c r="P49" s="136"/>
      <c r="R49" s="100"/>
      <c r="S49" s="100"/>
    </row>
    <row r="50" spans="4:19">
      <c r="R50" s="100"/>
      <c r="S50" s="100"/>
    </row>
    <row r="51" spans="4:19">
      <c r="R51" s="100"/>
      <c r="S51" s="100"/>
    </row>
    <row r="52" spans="4:19">
      <c r="Q52" s="100"/>
      <c r="R52" s="100"/>
    </row>
    <row r="53" spans="4:19">
      <c r="Q53" s="100"/>
      <c r="R53" s="100"/>
    </row>
    <row r="54" spans="4:19">
      <c r="Q54" s="100"/>
      <c r="R54" s="100"/>
    </row>
    <row r="55" spans="4:19">
      <c r="Q55" s="100"/>
      <c r="R55" s="100"/>
    </row>
    <row r="56" spans="4:19">
      <c r="Q56" s="100"/>
      <c r="R56" s="100"/>
    </row>
    <row r="57" spans="4:19">
      <c r="Q57" s="100"/>
      <c r="R57" s="100"/>
    </row>
    <row r="58" spans="4:19">
      <c r="R58" s="100"/>
      <c r="S58" s="100"/>
    </row>
    <row r="59" spans="4:19">
      <c r="R59" s="100"/>
      <c r="S59" s="100"/>
    </row>
    <row r="60" spans="4:19">
      <c r="R60" s="100"/>
      <c r="S60" s="100"/>
    </row>
    <row r="61" spans="4:19">
      <c r="R61" s="100"/>
      <c r="S61" s="100"/>
    </row>
    <row r="62" spans="4:19">
      <c r="R62" s="100"/>
      <c r="S62" s="100"/>
    </row>
    <row r="63" spans="4:19">
      <c r="R63" s="100"/>
    </row>
    <row r="64" spans="4:19">
      <c r="R64" s="100"/>
    </row>
    <row r="65" spans="18:19">
      <c r="R65" s="100"/>
      <c r="S65" s="100"/>
    </row>
    <row r="66" spans="18:19">
      <c r="R66" s="100"/>
      <c r="S66" s="100"/>
    </row>
    <row r="67" spans="18:19">
      <c r="R67" s="100"/>
    </row>
    <row r="68" spans="18:19">
      <c r="R68" s="100"/>
      <c r="S68" s="100"/>
    </row>
    <row r="69" spans="18:19">
      <c r="R69" s="100"/>
      <c r="S69" s="100"/>
    </row>
  </sheetData>
  <mergeCells count="1">
    <mergeCell ref="E2:M2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V35"/>
  <sheetViews>
    <sheetView zoomScale="90" zoomScaleNormal="90" workbookViewId="0">
      <selection activeCell="B5" sqref="B5"/>
    </sheetView>
  </sheetViews>
  <sheetFormatPr defaultRowHeight="15"/>
  <cols>
    <col min="7" max="7" width="9.140625" style="52"/>
    <col min="11" max="14" width="9.140625" style="100"/>
  </cols>
  <sheetData>
    <row r="5" spans="2:22">
      <c r="B5" s="53"/>
      <c r="C5" s="52"/>
      <c r="D5" s="52"/>
      <c r="E5" s="54"/>
      <c r="F5" s="54"/>
      <c r="G5" s="54"/>
      <c r="H5" s="54"/>
      <c r="I5" s="52"/>
      <c r="J5" s="52"/>
    </row>
    <row r="6" spans="2:22" ht="15.75" thickBot="1">
      <c r="B6" s="55" t="s">
        <v>7</v>
      </c>
      <c r="C6" s="55" t="s">
        <v>5</v>
      </c>
      <c r="D6" s="55" t="s">
        <v>4</v>
      </c>
      <c r="E6" s="57" t="s">
        <v>2</v>
      </c>
      <c r="F6" s="57" t="s">
        <v>0</v>
      </c>
      <c r="G6" s="57" t="s">
        <v>3</v>
      </c>
      <c r="H6" s="57" t="s">
        <v>223</v>
      </c>
      <c r="I6" s="56" t="s">
        <v>1</v>
      </c>
      <c r="J6" s="56" t="s">
        <v>235</v>
      </c>
      <c r="K6" s="56" t="s">
        <v>236</v>
      </c>
    </row>
    <row r="7" spans="2:22">
      <c r="B7" s="100" t="s">
        <v>420</v>
      </c>
      <c r="C7" s="100"/>
      <c r="D7" s="100" t="s">
        <v>224</v>
      </c>
      <c r="E7" s="100" t="s">
        <v>227</v>
      </c>
      <c r="F7" s="100"/>
      <c r="G7" s="100"/>
      <c r="H7" s="100" t="s">
        <v>225</v>
      </c>
      <c r="I7" s="100">
        <v>2060</v>
      </c>
      <c r="J7" s="100">
        <f>1*1.03^40</f>
        <v>3.262037791999072</v>
      </c>
      <c r="K7" s="100">
        <f>1*1.03^40</f>
        <v>3.262037791999072</v>
      </c>
      <c r="M7" t="s">
        <v>245</v>
      </c>
    </row>
    <row r="8" spans="2:22">
      <c r="B8" s="100"/>
      <c r="C8" s="100"/>
      <c r="D8" s="100" t="s">
        <v>157</v>
      </c>
      <c r="E8" s="100" t="s">
        <v>226</v>
      </c>
      <c r="F8" s="100"/>
      <c r="G8" s="100"/>
      <c r="H8" s="100" t="s">
        <v>225</v>
      </c>
      <c r="I8" s="100">
        <v>2060</v>
      </c>
      <c r="J8" s="100">
        <f>1*1.01^40</f>
        <v>1.4888637335882215</v>
      </c>
      <c r="K8" s="100">
        <f>1*1.01^40</f>
        <v>1.4888637335882215</v>
      </c>
      <c r="M8" t="s">
        <v>246</v>
      </c>
    </row>
    <row r="9" spans="2:22">
      <c r="B9" s="110" t="s">
        <v>420</v>
      </c>
      <c r="C9" s="110" t="s">
        <v>204</v>
      </c>
      <c r="D9" s="110" t="s">
        <v>218</v>
      </c>
      <c r="E9" s="110" t="s">
        <v>221</v>
      </c>
      <c r="F9" s="110" t="s">
        <v>220</v>
      </c>
      <c r="G9" s="110" t="s">
        <v>220</v>
      </c>
      <c r="H9" s="110"/>
      <c r="I9" s="110">
        <v>2050</v>
      </c>
      <c r="J9" s="110">
        <v>0.45</v>
      </c>
      <c r="K9" s="110">
        <v>0.65</v>
      </c>
      <c r="L9" s="111"/>
      <c r="M9" s="111" t="s">
        <v>391</v>
      </c>
      <c r="N9" s="111"/>
    </row>
    <row r="10" spans="2:22">
      <c r="B10" s="111" t="s">
        <v>420</v>
      </c>
      <c r="C10" s="111" t="s">
        <v>204</v>
      </c>
      <c r="D10" s="111" t="s">
        <v>218</v>
      </c>
      <c r="E10" s="111" t="s">
        <v>221</v>
      </c>
      <c r="F10" s="111" t="s">
        <v>351</v>
      </c>
      <c r="G10" s="111" t="s">
        <v>351</v>
      </c>
      <c r="H10" s="111"/>
      <c r="I10" s="111">
        <v>2050</v>
      </c>
      <c r="J10" s="111">
        <v>0.45</v>
      </c>
      <c r="K10" s="111">
        <v>0.45</v>
      </c>
      <c r="L10" s="111"/>
      <c r="M10" s="111"/>
      <c r="N10" s="111"/>
    </row>
    <row r="11" spans="2:22">
      <c r="B11" s="111" t="s">
        <v>420</v>
      </c>
      <c r="C11" s="111" t="s">
        <v>204</v>
      </c>
      <c r="D11" s="111" t="s">
        <v>218</v>
      </c>
      <c r="E11" s="111" t="s">
        <v>221</v>
      </c>
      <c r="F11" s="111" t="s">
        <v>352</v>
      </c>
      <c r="G11" s="111" t="s">
        <v>352</v>
      </c>
      <c r="H11" s="111"/>
      <c r="I11" s="111">
        <v>2050</v>
      </c>
      <c r="J11" s="111">
        <v>0.2</v>
      </c>
      <c r="K11" s="111">
        <v>0</v>
      </c>
      <c r="L11" s="111"/>
      <c r="M11" s="111"/>
      <c r="N11" s="111"/>
    </row>
    <row r="12" spans="2:22" ht="18.75">
      <c r="B12" s="112" t="s">
        <v>420</v>
      </c>
      <c r="C12" s="112" t="s">
        <v>204</v>
      </c>
      <c r="D12" s="112" t="s">
        <v>218</v>
      </c>
      <c r="E12" s="112" t="s">
        <v>221</v>
      </c>
      <c r="F12" s="112" t="s">
        <v>353</v>
      </c>
      <c r="G12" s="112" t="s">
        <v>353</v>
      </c>
      <c r="H12" s="112"/>
      <c r="I12" s="112">
        <v>2050</v>
      </c>
      <c r="J12" s="112">
        <v>0.02</v>
      </c>
      <c r="K12" s="112">
        <v>0.02</v>
      </c>
      <c r="L12" s="111"/>
      <c r="M12" s="111"/>
      <c r="N12" s="111"/>
      <c r="P12" s="181" t="s">
        <v>335</v>
      </c>
      <c r="Q12" s="181"/>
      <c r="R12" s="181"/>
      <c r="S12" s="181"/>
      <c r="T12" s="181"/>
      <c r="U12" s="181"/>
      <c r="V12" s="181"/>
    </row>
    <row r="13" spans="2:22">
      <c r="B13" s="110" t="s">
        <v>420</v>
      </c>
      <c r="C13" s="110" t="s">
        <v>204</v>
      </c>
      <c r="D13" s="110" t="s">
        <v>218</v>
      </c>
      <c r="E13" s="110" t="s">
        <v>219</v>
      </c>
      <c r="F13" s="110" t="s">
        <v>353</v>
      </c>
      <c r="G13" s="110" t="s">
        <v>353</v>
      </c>
      <c r="H13" s="110"/>
      <c r="I13" s="110">
        <v>2050</v>
      </c>
      <c r="J13" s="110">
        <v>0</v>
      </c>
      <c r="K13" s="110">
        <v>0</v>
      </c>
      <c r="L13" s="111"/>
      <c r="M13" s="111" t="s">
        <v>392</v>
      </c>
      <c r="N13" s="111"/>
      <c r="P13" s="101"/>
      <c r="Q13" s="102" t="s">
        <v>336</v>
      </c>
      <c r="R13" s="102" t="s">
        <v>337</v>
      </c>
      <c r="S13" s="102" t="s">
        <v>338</v>
      </c>
      <c r="T13" s="102" t="s">
        <v>339</v>
      </c>
      <c r="U13" s="102" t="s">
        <v>190</v>
      </c>
      <c r="V13" s="102" t="s">
        <v>340</v>
      </c>
    </row>
    <row r="14" spans="2:22">
      <c r="B14" s="111" t="s">
        <v>420</v>
      </c>
      <c r="C14" s="111" t="s">
        <v>204</v>
      </c>
      <c r="D14" s="111" t="s">
        <v>218</v>
      </c>
      <c r="E14" s="111" t="s">
        <v>219</v>
      </c>
      <c r="F14" s="111" t="s">
        <v>352</v>
      </c>
      <c r="G14" s="111" t="s">
        <v>352</v>
      </c>
      <c r="H14" s="111"/>
      <c r="I14" s="111">
        <v>2050</v>
      </c>
      <c r="J14" s="111">
        <v>0.05</v>
      </c>
      <c r="K14" s="111">
        <v>0</v>
      </c>
      <c r="L14" s="111"/>
      <c r="M14" s="111"/>
      <c r="N14" s="111"/>
      <c r="P14" s="103" t="s">
        <v>341</v>
      </c>
      <c r="Q14" s="104">
        <v>0.02</v>
      </c>
      <c r="R14" s="104">
        <v>0</v>
      </c>
      <c r="S14" s="105"/>
      <c r="T14" s="106">
        <v>2.8E-3</v>
      </c>
      <c r="U14" s="107">
        <v>0.01</v>
      </c>
      <c r="V14" s="104">
        <v>0.01</v>
      </c>
    </row>
    <row r="15" spans="2:22">
      <c r="B15" s="111" t="s">
        <v>420</v>
      </c>
      <c r="C15" s="111" t="s">
        <v>204</v>
      </c>
      <c r="D15" s="111" t="s">
        <v>218</v>
      </c>
      <c r="E15" s="111" t="s">
        <v>219</v>
      </c>
      <c r="F15" s="111" t="s">
        <v>354</v>
      </c>
      <c r="G15" s="111" t="s">
        <v>354</v>
      </c>
      <c r="H15" s="111"/>
      <c r="I15" s="111">
        <v>2050</v>
      </c>
      <c r="J15" s="111">
        <v>0.12</v>
      </c>
      <c r="K15" s="111">
        <v>0.12</v>
      </c>
      <c r="L15" s="111"/>
      <c r="M15" s="111"/>
      <c r="N15" s="111"/>
      <c r="P15" s="103" t="s">
        <v>342</v>
      </c>
      <c r="Q15" s="105"/>
      <c r="R15" s="105"/>
      <c r="S15" s="105"/>
      <c r="T15" s="105"/>
      <c r="U15" s="104">
        <v>0.02</v>
      </c>
      <c r="V15" s="106">
        <v>1.1714518519973953E-2</v>
      </c>
    </row>
    <row r="16" spans="2:22">
      <c r="B16" s="111" t="s">
        <v>420</v>
      </c>
      <c r="C16" s="111" t="s">
        <v>204</v>
      </c>
      <c r="D16" s="111" t="s">
        <v>218</v>
      </c>
      <c r="E16" s="111" t="s">
        <v>219</v>
      </c>
      <c r="F16" s="111" t="s">
        <v>351</v>
      </c>
      <c r="G16" s="111" t="s">
        <v>351</v>
      </c>
      <c r="H16" s="111"/>
      <c r="I16" s="111">
        <v>2050</v>
      </c>
      <c r="J16" s="111">
        <v>0.9</v>
      </c>
      <c r="K16" s="111">
        <v>0.9</v>
      </c>
      <c r="L16" s="111"/>
      <c r="M16" s="111"/>
      <c r="N16" s="111"/>
      <c r="P16" s="103" t="s">
        <v>343</v>
      </c>
      <c r="Q16" s="105"/>
      <c r="R16" s="105"/>
      <c r="S16" s="105"/>
      <c r="T16" s="105"/>
      <c r="U16" s="104">
        <v>0.2</v>
      </c>
      <c r="V16" s="104">
        <v>0.2</v>
      </c>
    </row>
    <row r="17" spans="2:22">
      <c r="B17" s="112" t="s">
        <v>420</v>
      </c>
      <c r="C17" s="112" t="s">
        <v>204</v>
      </c>
      <c r="D17" s="112" t="s">
        <v>218</v>
      </c>
      <c r="E17" s="112" t="s">
        <v>219</v>
      </c>
      <c r="F17" s="112" t="s">
        <v>220</v>
      </c>
      <c r="G17" s="112" t="s">
        <v>220</v>
      </c>
      <c r="H17" s="112"/>
      <c r="I17" s="112">
        <v>2050</v>
      </c>
      <c r="J17" s="112">
        <v>0.4</v>
      </c>
      <c r="K17" s="112">
        <v>0.45</v>
      </c>
      <c r="L17" s="111"/>
      <c r="M17" s="111"/>
      <c r="N17" s="111"/>
      <c r="P17" s="103" t="s">
        <v>356</v>
      </c>
      <c r="Q17" s="105"/>
      <c r="R17" s="105"/>
      <c r="S17" s="105"/>
      <c r="T17" s="105"/>
      <c r="U17" s="104">
        <v>0.2</v>
      </c>
      <c r="V17" s="104">
        <v>0.3</v>
      </c>
    </row>
    <row r="18" spans="2:22">
      <c r="B18" s="110" t="s">
        <v>420</v>
      </c>
      <c r="C18" s="110" t="s">
        <v>204</v>
      </c>
      <c r="D18" s="110" t="s">
        <v>218</v>
      </c>
      <c r="E18" s="110" t="s">
        <v>355</v>
      </c>
      <c r="F18" s="110" t="s">
        <v>353</v>
      </c>
      <c r="G18" s="110" t="s">
        <v>353</v>
      </c>
      <c r="H18" s="110"/>
      <c r="I18" s="110">
        <v>2050</v>
      </c>
      <c r="J18" s="110">
        <v>0.01</v>
      </c>
      <c r="K18" s="110">
        <v>0.01</v>
      </c>
      <c r="L18" s="111"/>
      <c r="M18" s="111" t="s">
        <v>393</v>
      </c>
      <c r="N18" s="111"/>
      <c r="P18" s="103" t="s">
        <v>344</v>
      </c>
      <c r="Q18" s="105"/>
      <c r="R18" s="105">
        <v>0.01</v>
      </c>
      <c r="S18" s="105"/>
      <c r="T18" s="105"/>
      <c r="U18" s="105"/>
      <c r="V18" s="104">
        <v>0.04</v>
      </c>
    </row>
    <row r="19" spans="2:22">
      <c r="B19" s="111" t="s">
        <v>420</v>
      </c>
      <c r="C19" s="111" t="s">
        <v>204</v>
      </c>
      <c r="D19" s="111" t="s">
        <v>218</v>
      </c>
      <c r="E19" s="111" t="s">
        <v>355</v>
      </c>
      <c r="F19" s="111" t="s">
        <v>352</v>
      </c>
      <c r="G19" s="111" t="s">
        <v>352</v>
      </c>
      <c r="H19" s="111"/>
      <c r="I19" s="111">
        <v>2050</v>
      </c>
      <c r="J19" s="111">
        <v>0.04</v>
      </c>
      <c r="K19" s="111">
        <v>0</v>
      </c>
      <c r="L19" s="111"/>
      <c r="M19" s="111"/>
      <c r="N19" s="111"/>
      <c r="P19" s="103" t="s">
        <v>345</v>
      </c>
      <c r="Q19" s="105"/>
      <c r="R19" s="105"/>
      <c r="S19" s="105"/>
      <c r="T19" s="105"/>
      <c r="U19" s="108">
        <v>0.01</v>
      </c>
      <c r="V19" s="106">
        <v>3.4899503090755735E-2</v>
      </c>
    </row>
    <row r="20" spans="2:22">
      <c r="B20" s="111" t="s">
        <v>420</v>
      </c>
      <c r="C20" s="111" t="s">
        <v>204</v>
      </c>
      <c r="D20" s="111" t="s">
        <v>218</v>
      </c>
      <c r="E20" s="111" t="s">
        <v>355</v>
      </c>
      <c r="F20" s="111" t="s">
        <v>351</v>
      </c>
      <c r="G20" s="111" t="s">
        <v>351</v>
      </c>
      <c r="H20" s="111"/>
      <c r="I20" s="111">
        <v>2050</v>
      </c>
      <c r="J20" s="111">
        <v>0.05</v>
      </c>
      <c r="K20" s="111">
        <v>0.05</v>
      </c>
      <c r="L20" s="111"/>
      <c r="M20" s="111"/>
      <c r="N20" s="111"/>
      <c r="P20" s="103" t="s">
        <v>346</v>
      </c>
      <c r="Q20" s="104">
        <v>0.2</v>
      </c>
      <c r="R20" s="104">
        <v>0.05</v>
      </c>
      <c r="S20" s="106">
        <v>0.83</v>
      </c>
      <c r="T20" s="106">
        <v>9.1800000000000007E-2</v>
      </c>
      <c r="U20" s="109">
        <v>2.5000000000000001E-2</v>
      </c>
      <c r="V20" s="104">
        <v>0.04</v>
      </c>
    </row>
    <row r="21" spans="2:22">
      <c r="B21" s="111" t="s">
        <v>420</v>
      </c>
      <c r="C21" s="111" t="s">
        <v>204</v>
      </c>
      <c r="D21" s="111" t="s">
        <v>218</v>
      </c>
      <c r="E21" s="111" t="s">
        <v>355</v>
      </c>
      <c r="F21" s="111" t="s">
        <v>220</v>
      </c>
      <c r="G21" s="111" t="s">
        <v>220</v>
      </c>
      <c r="H21" s="111"/>
      <c r="I21" s="111">
        <v>2050</v>
      </c>
      <c r="J21" s="111">
        <v>0.5</v>
      </c>
      <c r="K21" s="111">
        <v>0.54</v>
      </c>
      <c r="L21" s="111"/>
      <c r="M21" s="111"/>
      <c r="N21" s="111"/>
      <c r="P21" s="103" t="s">
        <v>347</v>
      </c>
      <c r="Q21" s="105"/>
      <c r="R21" s="108">
        <v>0.12</v>
      </c>
      <c r="S21" s="105"/>
      <c r="T21" s="105"/>
      <c r="U21" s="108">
        <v>0.08</v>
      </c>
      <c r="V21" s="106">
        <v>1.2807762223028096E-2</v>
      </c>
    </row>
    <row r="22" spans="2:22">
      <c r="B22" s="111" t="s">
        <v>420</v>
      </c>
      <c r="C22" s="111" t="s">
        <v>204</v>
      </c>
      <c r="D22" s="111" t="s">
        <v>218</v>
      </c>
      <c r="E22" s="111" t="s">
        <v>355</v>
      </c>
      <c r="F22" s="111" t="s">
        <v>354</v>
      </c>
      <c r="G22" s="111" t="str">
        <f>+F22</f>
        <v>INDGEO</v>
      </c>
      <c r="H22" s="111"/>
      <c r="I22" s="111">
        <v>2050</v>
      </c>
      <c r="J22" s="111">
        <v>0.01</v>
      </c>
      <c r="K22" s="111">
        <v>0.01</v>
      </c>
      <c r="L22" s="111"/>
      <c r="M22" s="111"/>
      <c r="N22" s="111"/>
      <c r="P22" s="103" t="s">
        <v>348</v>
      </c>
      <c r="Q22" s="105"/>
      <c r="R22" s="105"/>
      <c r="S22" s="105"/>
      <c r="T22" s="105"/>
      <c r="U22" s="105"/>
      <c r="V22" s="106">
        <v>1.4643148149967441E-3</v>
      </c>
    </row>
    <row r="23" spans="2:22">
      <c r="B23" s="111" t="s">
        <v>420</v>
      </c>
      <c r="C23" s="111" t="s">
        <v>204</v>
      </c>
      <c r="D23" s="111" t="s">
        <v>218</v>
      </c>
      <c r="E23" s="111" t="s">
        <v>355</v>
      </c>
      <c r="F23" s="111" t="s">
        <v>357</v>
      </c>
      <c r="G23" s="111" t="s">
        <v>357</v>
      </c>
      <c r="H23" s="111"/>
      <c r="I23" s="111">
        <v>2050</v>
      </c>
      <c r="J23" s="113">
        <v>0.01</v>
      </c>
      <c r="K23" s="113">
        <v>0.01</v>
      </c>
      <c r="L23" s="113"/>
      <c r="M23" s="113"/>
      <c r="N23" s="113"/>
      <c r="P23" s="103" t="s">
        <v>349</v>
      </c>
      <c r="Q23" s="104">
        <v>0.45</v>
      </c>
      <c r="R23" s="108">
        <v>0.9</v>
      </c>
      <c r="S23" s="105"/>
      <c r="T23" s="105"/>
      <c r="U23" s="105"/>
      <c r="V23" s="104">
        <v>0.05</v>
      </c>
    </row>
    <row r="24" spans="2:22">
      <c r="B24" s="111" t="s">
        <v>420</v>
      </c>
      <c r="C24" s="111" t="s">
        <v>204</v>
      </c>
      <c r="D24" s="111" t="s">
        <v>218</v>
      </c>
      <c r="E24" s="111" t="s">
        <v>355</v>
      </c>
      <c r="F24" s="111" t="s">
        <v>358</v>
      </c>
      <c r="G24" s="111" t="s">
        <v>358</v>
      </c>
      <c r="H24" s="111"/>
      <c r="I24" s="111">
        <v>2050</v>
      </c>
      <c r="J24" s="111">
        <v>0.5</v>
      </c>
      <c r="K24" s="111">
        <v>0.5</v>
      </c>
      <c r="L24" s="111"/>
      <c r="M24" s="111"/>
      <c r="N24" s="111"/>
      <c r="P24" s="103" t="s">
        <v>350</v>
      </c>
      <c r="Q24" s="104">
        <v>0.45</v>
      </c>
      <c r="R24" s="104">
        <v>0.4</v>
      </c>
      <c r="S24" s="106">
        <v>0.17</v>
      </c>
      <c r="T24" s="106">
        <v>0.90539999999999998</v>
      </c>
      <c r="U24" s="104">
        <v>0.6</v>
      </c>
      <c r="V24" s="104">
        <v>0.5</v>
      </c>
    </row>
    <row r="25" spans="2:22">
      <c r="B25" s="111" t="s">
        <v>420</v>
      </c>
      <c r="C25" s="111" t="s">
        <v>204</v>
      </c>
      <c r="D25" s="111" t="s">
        <v>218</v>
      </c>
      <c r="E25" s="111" t="s">
        <v>355</v>
      </c>
      <c r="F25" s="111" t="s">
        <v>359</v>
      </c>
      <c r="G25" s="111" t="s">
        <v>359</v>
      </c>
      <c r="H25" s="111"/>
      <c r="I25" s="111">
        <v>2050</v>
      </c>
      <c r="J25" s="111">
        <v>0.04</v>
      </c>
      <c r="K25" s="111">
        <v>0.04</v>
      </c>
      <c r="L25" s="111"/>
      <c r="M25" s="111"/>
      <c r="N25" s="111"/>
    </row>
    <row r="26" spans="2:22">
      <c r="C26" s="111" t="s">
        <v>204</v>
      </c>
      <c r="D26" s="111" t="s">
        <v>218</v>
      </c>
      <c r="E26" s="113" t="s">
        <v>369</v>
      </c>
      <c r="G26" s="113" t="s">
        <v>277</v>
      </c>
      <c r="I26" s="113">
        <v>2050</v>
      </c>
      <c r="J26">
        <f>0.06/0.5</f>
        <v>0.12</v>
      </c>
      <c r="K26" s="100">
        <f>0.06/0.5</f>
        <v>0.12</v>
      </c>
    </row>
    <row r="27" spans="2:22">
      <c r="B27" s="110"/>
      <c r="C27" s="110" t="s">
        <v>204</v>
      </c>
      <c r="D27" s="110" t="s">
        <v>218</v>
      </c>
      <c r="E27" s="110" t="s">
        <v>226</v>
      </c>
      <c r="F27" s="110" t="s">
        <v>360</v>
      </c>
      <c r="G27" s="110" t="s">
        <v>360</v>
      </c>
      <c r="H27" s="110"/>
      <c r="I27" s="110">
        <v>2050</v>
      </c>
      <c r="J27" s="110">
        <v>2.5000000000000001E-2</v>
      </c>
      <c r="K27" s="110">
        <v>0</v>
      </c>
      <c r="L27" s="111"/>
      <c r="M27" s="111" t="s">
        <v>394</v>
      </c>
      <c r="N27" s="111"/>
    </row>
    <row r="28" spans="2:22">
      <c r="B28" s="111"/>
      <c r="C28" s="111" t="s">
        <v>204</v>
      </c>
      <c r="D28" s="111" t="s">
        <v>218</v>
      </c>
      <c r="E28" s="111" t="s">
        <v>226</v>
      </c>
      <c r="F28" s="111" t="s">
        <v>361</v>
      </c>
      <c r="G28" s="111" t="s">
        <v>361</v>
      </c>
      <c r="H28" s="111"/>
      <c r="I28" s="111">
        <v>2050</v>
      </c>
      <c r="J28" s="111">
        <v>0.01</v>
      </c>
      <c r="K28" s="111">
        <v>0.01</v>
      </c>
      <c r="L28" s="111"/>
      <c r="M28" s="111"/>
      <c r="N28" s="111"/>
      <c r="Q28" s="100" t="s">
        <v>344</v>
      </c>
      <c r="R28" s="100" t="s">
        <v>364</v>
      </c>
      <c r="S28" s="100">
        <v>0</v>
      </c>
    </row>
    <row r="29" spans="2:22">
      <c r="B29" s="111"/>
      <c r="C29" s="111" t="s">
        <v>204</v>
      </c>
      <c r="D29" s="111" t="s">
        <v>218</v>
      </c>
      <c r="E29" s="111" t="s">
        <v>226</v>
      </c>
      <c r="F29" s="111" t="s">
        <v>362</v>
      </c>
      <c r="G29" s="111" t="str">
        <f>+F29</f>
        <v>AGRGEO</v>
      </c>
      <c r="H29" s="111"/>
      <c r="I29" s="111">
        <v>2050</v>
      </c>
      <c r="J29" s="111">
        <v>0.08</v>
      </c>
      <c r="K29" s="111">
        <v>0.08</v>
      </c>
      <c r="L29" s="111"/>
      <c r="M29" s="111"/>
      <c r="N29" s="111"/>
      <c r="Q29" s="100" t="s">
        <v>365</v>
      </c>
      <c r="R29" s="100"/>
      <c r="S29" s="100">
        <v>7.0000000000000007E-2</v>
      </c>
    </row>
    <row r="30" spans="2:22">
      <c r="B30" s="111"/>
      <c r="C30" s="111" t="s">
        <v>204</v>
      </c>
      <c r="D30" s="111" t="s">
        <v>218</v>
      </c>
      <c r="E30" s="111" t="s">
        <v>226</v>
      </c>
      <c r="F30" s="111" t="s">
        <v>363</v>
      </c>
      <c r="G30" s="111" t="s">
        <v>363</v>
      </c>
      <c r="H30" s="111"/>
      <c r="I30" s="111">
        <v>2050</v>
      </c>
      <c r="J30" s="111">
        <v>0.6</v>
      </c>
      <c r="K30" s="111">
        <v>0.625</v>
      </c>
      <c r="L30" s="111"/>
      <c r="M30" s="111"/>
      <c r="N30" s="111"/>
      <c r="Q30" s="100" t="s">
        <v>366</v>
      </c>
      <c r="R30" s="100"/>
      <c r="S30" s="100">
        <v>0.84</v>
      </c>
    </row>
    <row r="31" spans="2:22">
      <c r="B31" s="111"/>
      <c r="C31" s="111" t="s">
        <v>204</v>
      </c>
      <c r="D31" s="111" t="s">
        <v>218</v>
      </c>
      <c r="E31" s="111" t="s">
        <v>226</v>
      </c>
      <c r="F31" s="111" t="s">
        <v>364</v>
      </c>
      <c r="G31" s="111" t="str">
        <f>+F31</f>
        <v>AGROIL</v>
      </c>
      <c r="H31" s="111"/>
      <c r="I31" s="111">
        <v>2050</v>
      </c>
      <c r="J31" s="111">
        <v>0.43</v>
      </c>
      <c r="K31" s="111">
        <v>0.43</v>
      </c>
      <c r="L31" s="111"/>
      <c r="M31" s="111"/>
      <c r="N31" s="111"/>
      <c r="Q31" s="100" t="s">
        <v>367</v>
      </c>
      <c r="R31" s="100"/>
      <c r="S31" s="100">
        <v>0.08</v>
      </c>
    </row>
    <row r="32" spans="2:22">
      <c r="B32" s="111"/>
      <c r="C32" s="111" t="s">
        <v>204</v>
      </c>
      <c r="D32" s="111" t="s">
        <v>218</v>
      </c>
      <c r="E32" s="111" t="s">
        <v>368</v>
      </c>
      <c r="F32" s="111"/>
      <c r="G32" s="111" t="s">
        <v>365</v>
      </c>
      <c r="H32" s="111"/>
      <c r="I32" s="111">
        <v>2050</v>
      </c>
      <c r="J32" s="111">
        <f>0.02/0.43</f>
        <v>4.6511627906976744E-2</v>
      </c>
      <c r="K32" s="111">
        <f>0.02/0.43</f>
        <v>4.6511627906976744E-2</v>
      </c>
      <c r="L32" s="111"/>
      <c r="M32" s="111"/>
      <c r="N32" s="111"/>
      <c r="Q32" s="100" t="s">
        <v>277</v>
      </c>
      <c r="R32" s="100"/>
      <c r="S32" s="100">
        <v>0</v>
      </c>
    </row>
    <row r="33" spans="2:14">
      <c r="B33" s="111"/>
      <c r="C33" s="111" t="s">
        <v>204</v>
      </c>
      <c r="D33" s="111" t="s">
        <v>218</v>
      </c>
      <c r="E33" s="111" t="s">
        <v>368</v>
      </c>
      <c r="F33" s="111"/>
      <c r="G33" s="111" t="s">
        <v>367</v>
      </c>
      <c r="H33" s="111"/>
      <c r="I33" s="111">
        <v>2050</v>
      </c>
      <c r="J33" s="111">
        <f t="shared" ref="J33:K33" si="0">0.01/0.43</f>
        <v>2.3255813953488372E-2</v>
      </c>
      <c r="K33" s="111">
        <f t="shared" si="0"/>
        <v>2.3255813953488372E-2</v>
      </c>
      <c r="L33" s="111"/>
      <c r="M33" s="111"/>
      <c r="N33" s="111"/>
    </row>
    <row r="34" spans="2:14">
      <c r="B34" s="111"/>
      <c r="C34" s="111" t="s">
        <v>204</v>
      </c>
      <c r="D34" s="111" t="s">
        <v>218</v>
      </c>
      <c r="E34" s="111" t="s">
        <v>368</v>
      </c>
      <c r="F34" s="111"/>
      <c r="G34" s="111" t="s">
        <v>366</v>
      </c>
      <c r="H34" s="111"/>
      <c r="I34" s="111">
        <v>2050</v>
      </c>
      <c r="J34" s="111">
        <f>0.4/0.43</f>
        <v>0.93023255813953498</v>
      </c>
      <c r="K34" s="111">
        <f>0.4/0.43</f>
        <v>0.93023255813953498</v>
      </c>
      <c r="L34" s="111"/>
      <c r="M34" s="111"/>
      <c r="N34" s="111"/>
    </row>
    <row r="35" spans="2:14">
      <c r="B35" s="112"/>
      <c r="C35" s="112" t="s">
        <v>204</v>
      </c>
      <c r="D35" s="112" t="s">
        <v>218</v>
      </c>
      <c r="E35" s="112" t="s">
        <v>368</v>
      </c>
      <c r="F35" s="112"/>
      <c r="G35" s="112" t="s">
        <v>277</v>
      </c>
      <c r="H35" s="112"/>
      <c r="I35" s="112">
        <v>2050</v>
      </c>
      <c r="J35" s="112">
        <f>0.04/0.43</f>
        <v>9.3023255813953487E-2</v>
      </c>
      <c r="K35" s="112">
        <f>0.04/0.43</f>
        <v>9.3023255813953487E-2</v>
      </c>
      <c r="L35" s="111"/>
      <c r="M35" s="111"/>
      <c r="N35" s="111"/>
    </row>
  </sheetData>
  <mergeCells count="1">
    <mergeCell ref="P12:V1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K12"/>
  <sheetViews>
    <sheetView workbookViewId="0">
      <selection activeCell="F5" sqref="F5"/>
    </sheetView>
  </sheetViews>
  <sheetFormatPr defaultRowHeight="15"/>
  <sheetData>
    <row r="3" spans="3:11">
      <c r="C3" s="53" t="s">
        <v>222</v>
      </c>
      <c r="D3" s="52"/>
      <c r="E3" s="52"/>
      <c r="F3" s="54"/>
      <c r="G3" s="54"/>
      <c r="H3" s="54"/>
      <c r="I3" s="54"/>
      <c r="J3" s="52"/>
      <c r="K3" s="52"/>
    </row>
    <row r="4" spans="3:11" ht="15.75" thickBot="1">
      <c r="C4" s="55" t="s">
        <v>7</v>
      </c>
      <c r="D4" s="55" t="s">
        <v>5</v>
      </c>
      <c r="E4" s="55" t="s">
        <v>4</v>
      </c>
      <c r="F4" s="57" t="s">
        <v>2</v>
      </c>
      <c r="G4" s="57" t="s">
        <v>0</v>
      </c>
      <c r="H4" s="57" t="s">
        <v>3</v>
      </c>
      <c r="I4" s="57" t="s">
        <v>223</v>
      </c>
      <c r="J4" s="56" t="s">
        <v>1</v>
      </c>
      <c r="K4" s="56" t="s">
        <v>159</v>
      </c>
    </row>
    <row r="5" spans="3:11">
      <c r="E5" s="52" t="s">
        <v>611</v>
      </c>
      <c r="F5" s="52" t="s">
        <v>612</v>
      </c>
      <c r="J5">
        <v>2035</v>
      </c>
      <c r="K5">
        <v>574.75</v>
      </c>
    </row>
    <row r="6" spans="3:11">
      <c r="E6" s="52" t="s">
        <v>611</v>
      </c>
      <c r="F6" s="141" t="s">
        <v>612</v>
      </c>
      <c r="J6">
        <v>2050</v>
      </c>
      <c r="K6">
        <v>503.5</v>
      </c>
    </row>
    <row r="7" spans="3:11" s="100" customFormat="1">
      <c r="E7" s="100" t="s">
        <v>611</v>
      </c>
      <c r="F7" s="141" t="s">
        <v>613</v>
      </c>
      <c r="J7" s="100">
        <v>2035</v>
      </c>
      <c r="K7" s="100">
        <v>804.65</v>
      </c>
    </row>
    <row r="8" spans="3:11">
      <c r="E8" t="s">
        <v>611</v>
      </c>
      <c r="F8" s="141" t="s">
        <v>613</v>
      </c>
      <c r="J8">
        <v>2050</v>
      </c>
      <c r="K8">
        <v>704.9</v>
      </c>
    </row>
    <row r="9" spans="3:11">
      <c r="E9" s="52" t="s">
        <v>611</v>
      </c>
      <c r="F9" s="141" t="s">
        <v>614</v>
      </c>
      <c r="J9">
        <v>2035</v>
      </c>
      <c r="K9">
        <v>1268.7439999999999</v>
      </c>
    </row>
    <row r="10" spans="3:11">
      <c r="E10" s="52" t="s">
        <v>611</v>
      </c>
      <c r="F10" s="141" t="s">
        <v>614</v>
      </c>
      <c r="J10">
        <v>2050</v>
      </c>
      <c r="K10">
        <v>1078.7439999999999</v>
      </c>
    </row>
    <row r="11" spans="3:11">
      <c r="E11" s="52" t="s">
        <v>611</v>
      </c>
      <c r="F11" s="141" t="s">
        <v>615</v>
      </c>
      <c r="J11">
        <v>2035</v>
      </c>
      <c r="K11">
        <v>1776.2415999999998</v>
      </c>
    </row>
    <row r="12" spans="3:11">
      <c r="E12" t="s">
        <v>611</v>
      </c>
      <c r="F12" s="141" t="s">
        <v>615</v>
      </c>
      <c r="J12">
        <v>2050</v>
      </c>
      <c r="K12">
        <v>1510.2415999999998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C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25" s="7" customFormat="1">
      <c r="A1" s="7" t="s">
        <v>41</v>
      </c>
      <c r="B1" s="7" t="s">
        <v>42</v>
      </c>
      <c r="C1" s="7" t="s">
        <v>43</v>
      </c>
      <c r="D1" s="7" t="s">
        <v>44</v>
      </c>
      <c r="E1" s="7" t="s">
        <v>706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>
        <v>2060</v>
      </c>
    </row>
    <row r="2" spans="1:25">
      <c r="A2" s="8" t="s">
        <v>52</v>
      </c>
      <c r="B2" s="8" t="s">
        <v>53</v>
      </c>
      <c r="C2" s="8" t="s">
        <v>54</v>
      </c>
      <c r="D2" s="8" t="s">
        <v>55</v>
      </c>
      <c r="E2" s="139">
        <v>2.8000000000000001E-2</v>
      </c>
      <c r="F2" s="139">
        <v>0.02</v>
      </c>
      <c r="G2" s="139">
        <v>0.02</v>
      </c>
      <c r="H2" s="139">
        <v>2.5000000000000001E-2</v>
      </c>
      <c r="I2" s="139">
        <v>2.5000000000000001E-2</v>
      </c>
      <c r="J2" s="139">
        <v>0.03</v>
      </c>
      <c r="K2" s="139">
        <v>0.03</v>
      </c>
      <c r="L2" s="139">
        <v>0.03</v>
      </c>
      <c r="M2" s="139">
        <v>0.03</v>
      </c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8" t="s">
        <v>52</v>
      </c>
      <c r="B3" s="8" t="s">
        <v>56</v>
      </c>
      <c r="C3" s="8" t="s">
        <v>54</v>
      </c>
      <c r="D3" s="8" t="s">
        <v>55</v>
      </c>
      <c r="E3" s="139">
        <v>2.8000000000000001E-2</v>
      </c>
      <c r="F3" s="139">
        <v>0.04</v>
      </c>
      <c r="G3" s="139">
        <v>0.04</v>
      </c>
      <c r="H3" s="139">
        <v>2.5000000000000001E-2</v>
      </c>
      <c r="I3" s="139">
        <v>2.5000000000000001E-2</v>
      </c>
      <c r="J3" s="139">
        <v>0.01</v>
      </c>
      <c r="K3" s="139">
        <v>0.01</v>
      </c>
      <c r="L3" s="139">
        <v>0.01</v>
      </c>
      <c r="M3" s="139">
        <v>0.01</v>
      </c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8" t="s">
        <v>57</v>
      </c>
      <c r="B4" s="8" t="s">
        <v>53</v>
      </c>
      <c r="C4" s="11" t="s">
        <v>58</v>
      </c>
      <c r="D4" s="8" t="s">
        <v>231</v>
      </c>
      <c r="E4" s="64">
        <v>292.75596567504385</v>
      </c>
      <c r="F4" s="64">
        <v>323.22624172409405</v>
      </c>
      <c r="G4" s="64">
        <v>356.8678885780551</v>
      </c>
      <c r="H4" s="64">
        <v>403.76326005414791</v>
      </c>
      <c r="I4" s="64">
        <v>456.821068488756</v>
      </c>
      <c r="J4" s="64">
        <v>555.79267885431432</v>
      </c>
      <c r="K4" s="64">
        <v>676.20677586077284</v>
      </c>
      <c r="L4" s="64">
        <v>822.70893647355581</v>
      </c>
      <c r="M4" s="64">
        <v>1000.9512153909692</v>
      </c>
    </row>
    <row r="5" spans="1:25">
      <c r="A5" s="8" t="s">
        <v>57</v>
      </c>
      <c r="B5" s="8" t="s">
        <v>59</v>
      </c>
      <c r="C5" s="11" t="s">
        <v>60</v>
      </c>
      <c r="D5" s="8" t="s">
        <v>231</v>
      </c>
      <c r="E5" s="64">
        <v>292.75596567504385</v>
      </c>
      <c r="F5" s="64">
        <v>356.18239533345701</v>
      </c>
      <c r="G5" s="64">
        <v>433.35034506623481</v>
      </c>
      <c r="H5" s="64">
        <v>490.29613946692427</v>
      </c>
      <c r="I5" s="64">
        <v>554.7250789414453</v>
      </c>
      <c r="J5" s="64">
        <v>612.46131071285436</v>
      </c>
      <c r="K5" s="64">
        <v>676.20677586077306</v>
      </c>
      <c r="L5" s="64">
        <v>746.58692022164473</v>
      </c>
      <c r="M5" s="64">
        <v>824.2922865369278</v>
      </c>
    </row>
    <row r="6" spans="1:25">
      <c r="A6" s="8" t="s">
        <v>61</v>
      </c>
      <c r="B6" s="8" t="s">
        <v>53</v>
      </c>
      <c r="C6" s="8" t="s">
        <v>62</v>
      </c>
      <c r="D6" s="8" t="s">
        <v>63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64</v>
      </c>
    </row>
    <row r="7" spans="1:25">
      <c r="A7" s="8" t="s">
        <v>61</v>
      </c>
      <c r="B7" s="8" t="s">
        <v>56</v>
      </c>
      <c r="C7" s="8" t="s">
        <v>62</v>
      </c>
      <c r="D7" s="8" t="s">
        <v>63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64</v>
      </c>
    </row>
    <row r="8" spans="1:25">
      <c r="A8" s="8" t="s">
        <v>65</v>
      </c>
      <c r="B8" s="8" t="s">
        <v>53</v>
      </c>
      <c r="C8" s="8" t="s">
        <v>66</v>
      </c>
      <c r="D8" s="8" t="s">
        <v>63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64</v>
      </c>
    </row>
    <row r="9" spans="1:25">
      <c r="A9" s="8" t="s">
        <v>65</v>
      </c>
      <c r="B9" s="8" t="s">
        <v>56</v>
      </c>
      <c r="C9" s="8" t="s">
        <v>66</v>
      </c>
      <c r="D9" s="8" t="s">
        <v>63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64</v>
      </c>
    </row>
    <row r="10" spans="1:25">
      <c r="A10" s="8" t="s">
        <v>67</v>
      </c>
      <c r="B10" s="8" t="s">
        <v>53</v>
      </c>
      <c r="C10" s="8" t="s">
        <v>68</v>
      </c>
      <c r="D10" s="8" t="s">
        <v>69</v>
      </c>
      <c r="E10" s="11">
        <v>4991660</v>
      </c>
      <c r="F10" s="8">
        <v>5170260</v>
      </c>
      <c r="G10" s="8">
        <v>5311360</v>
      </c>
      <c r="H10" s="8">
        <v>5437360</v>
      </c>
      <c r="I10" s="8">
        <v>5602960</v>
      </c>
      <c r="J10" s="8">
        <v>5748560</v>
      </c>
      <c r="K10" s="8">
        <v>5918960</v>
      </c>
      <c r="L10" s="8">
        <v>6238560</v>
      </c>
      <c r="M10" s="8">
        <v>6552560</v>
      </c>
      <c r="N10" s="8" t="s">
        <v>64</v>
      </c>
    </row>
    <row r="11" spans="1:25">
      <c r="A11" s="8" t="s">
        <v>67</v>
      </c>
      <c r="B11" s="8" t="s">
        <v>56</v>
      </c>
      <c r="C11" s="8" t="s">
        <v>68</v>
      </c>
      <c r="D11" s="8" t="s">
        <v>69</v>
      </c>
      <c r="E11" s="11">
        <v>4991660</v>
      </c>
      <c r="F11" s="8">
        <v>5445220</v>
      </c>
      <c r="G11" s="8">
        <v>5866760</v>
      </c>
      <c r="H11" s="8">
        <v>6217160</v>
      </c>
      <c r="I11" s="8">
        <v>6382760</v>
      </c>
      <c r="J11" s="8">
        <v>6528360</v>
      </c>
      <c r="K11" s="8">
        <v>6642660</v>
      </c>
      <c r="L11" s="8">
        <f>+(K11+M11)/2</f>
        <v>6678960</v>
      </c>
      <c r="M11" s="8">
        <v>6715260</v>
      </c>
      <c r="N11" s="8" t="s">
        <v>64</v>
      </c>
    </row>
    <row r="12" spans="1:25">
      <c r="A12" s="8" t="s">
        <v>70</v>
      </c>
      <c r="B12" s="8" t="s">
        <v>53</v>
      </c>
      <c r="C12" s="8" t="s">
        <v>71</v>
      </c>
      <c r="D12" s="8" t="s">
        <v>72</v>
      </c>
      <c r="E12" s="11">
        <v>1919869.2307692308</v>
      </c>
      <c r="F12" s="12">
        <v>1988561.5384615385</v>
      </c>
      <c r="G12" s="12">
        <v>2124544</v>
      </c>
      <c r="H12" s="12">
        <v>2174944</v>
      </c>
      <c r="I12" s="12">
        <v>2241184</v>
      </c>
      <c r="J12" s="12">
        <v>2299424</v>
      </c>
      <c r="K12" s="12">
        <v>2367584</v>
      </c>
      <c r="L12" s="12">
        <v>2495424</v>
      </c>
      <c r="M12" s="12">
        <v>2621024</v>
      </c>
      <c r="N12" s="8" t="s">
        <v>73</v>
      </c>
    </row>
    <row r="13" spans="1:25">
      <c r="A13" s="8" t="s">
        <v>70</v>
      </c>
      <c r="B13" s="8" t="s">
        <v>56</v>
      </c>
      <c r="C13" s="8" t="s">
        <v>71</v>
      </c>
      <c r="D13" s="8" t="s">
        <v>72</v>
      </c>
      <c r="E13" s="11">
        <v>1919869.2307692308</v>
      </c>
      <c r="F13" s="12">
        <v>2094315.3846153845</v>
      </c>
      <c r="G13" s="12">
        <v>2346704</v>
      </c>
      <c r="H13" s="12">
        <v>2486864</v>
      </c>
      <c r="I13" s="12">
        <v>2553104</v>
      </c>
      <c r="J13" s="12">
        <v>2611344</v>
      </c>
      <c r="K13" s="12">
        <v>2657064</v>
      </c>
      <c r="L13" s="12">
        <v>2495424</v>
      </c>
      <c r="M13" s="12">
        <v>2686104</v>
      </c>
      <c r="N13" s="8" t="s">
        <v>73</v>
      </c>
    </row>
    <row r="14" spans="1:25">
      <c r="A14" s="8" t="s">
        <v>74</v>
      </c>
      <c r="B14" s="8" t="s">
        <v>53</v>
      </c>
      <c r="C14" s="8" t="s">
        <v>75</v>
      </c>
      <c r="D14" s="8" t="s">
        <v>76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25">
      <c r="A15" s="8" t="s">
        <v>74</v>
      </c>
      <c r="B15" s="8" t="s">
        <v>56</v>
      </c>
      <c r="C15" s="8" t="s">
        <v>77</v>
      </c>
      <c r="D15" s="8" t="s">
        <v>76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25">
      <c r="A16" s="8" t="s">
        <v>78</v>
      </c>
      <c r="B16" s="8" t="s">
        <v>53</v>
      </c>
      <c r="C16" s="13" t="s">
        <v>79</v>
      </c>
      <c r="D16" s="8" t="s">
        <v>80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78</v>
      </c>
      <c r="B17" s="8" t="s">
        <v>56</v>
      </c>
      <c r="C17" s="13" t="s">
        <v>79</v>
      </c>
      <c r="D17" s="8" t="s">
        <v>80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78</v>
      </c>
      <c r="B18" s="8" t="s">
        <v>53</v>
      </c>
      <c r="C18" s="8" t="s">
        <v>81</v>
      </c>
      <c r="D18" s="8" t="s">
        <v>80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78</v>
      </c>
      <c r="B19" s="8" t="s">
        <v>56</v>
      </c>
      <c r="C19" s="8" t="s">
        <v>81</v>
      </c>
      <c r="D19" s="8" t="s">
        <v>80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82</v>
      </c>
      <c r="B20" s="8" t="s">
        <v>53</v>
      </c>
      <c r="C20" s="8" t="s">
        <v>83</v>
      </c>
      <c r="D20" s="8" t="s">
        <v>84</v>
      </c>
      <c r="E20" s="16">
        <f t="shared" ref="E20:K20" si="1">7000000000/1500</f>
        <v>4666666.666666667</v>
      </c>
      <c r="F20" s="16">
        <f t="shared" si="1"/>
        <v>4666666.666666667</v>
      </c>
      <c r="G20" s="16">
        <f t="shared" si="1"/>
        <v>4666666.666666667</v>
      </c>
      <c r="H20" s="16">
        <f t="shared" si="1"/>
        <v>4666666.666666667</v>
      </c>
      <c r="I20" s="16">
        <f t="shared" si="1"/>
        <v>4666666.666666667</v>
      </c>
      <c r="J20" s="16"/>
      <c r="K20" s="16">
        <f t="shared" si="1"/>
        <v>4666666.666666667</v>
      </c>
      <c r="L20" s="16"/>
    </row>
    <row r="21" spans="1:13">
      <c r="A21" s="8" t="s">
        <v>82</v>
      </c>
      <c r="B21" s="8" t="s">
        <v>56</v>
      </c>
      <c r="C21" s="8" t="s">
        <v>83</v>
      </c>
      <c r="D21" s="8" t="s">
        <v>84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85</v>
      </c>
      <c r="B22" s="8" t="s">
        <v>53</v>
      </c>
      <c r="C22" s="8" t="s">
        <v>86</v>
      </c>
      <c r="D22" s="8" t="s">
        <v>87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85</v>
      </c>
      <c r="B23" s="8" t="s">
        <v>56</v>
      </c>
      <c r="C23" s="8" t="s">
        <v>86</v>
      </c>
      <c r="D23" s="8" t="s">
        <v>87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88</v>
      </c>
      <c r="B24" s="8" t="s">
        <v>53</v>
      </c>
      <c r="C24" s="8" t="s">
        <v>86</v>
      </c>
      <c r="D24" s="8" t="s">
        <v>89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88</v>
      </c>
      <c r="B25" s="8" t="s">
        <v>56</v>
      </c>
      <c r="C25" s="8" t="s">
        <v>86</v>
      </c>
      <c r="D25" s="8" t="s">
        <v>89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90</v>
      </c>
      <c r="B26" s="8" t="s">
        <v>53</v>
      </c>
      <c r="C26" s="13" t="s">
        <v>91</v>
      </c>
      <c r="D26" s="8" t="s">
        <v>92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90</v>
      </c>
      <c r="B27" s="8" t="s">
        <v>56</v>
      </c>
      <c r="C27" s="13" t="s">
        <v>91</v>
      </c>
      <c r="D27" s="8" t="s">
        <v>92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93</v>
      </c>
      <c r="B28" s="8" t="s">
        <v>53</v>
      </c>
      <c r="C28" s="13" t="s">
        <v>94</v>
      </c>
      <c r="D28" s="8" t="s">
        <v>95</v>
      </c>
      <c r="E28" s="17">
        <v>6521.6417995846678</v>
      </c>
      <c r="F28" s="17">
        <v>5978.7543859157113</v>
      </c>
      <c r="G28" s="17">
        <v>5473.8922660207954</v>
      </c>
      <c r="H28" s="17">
        <v>4994.6688214582027</v>
      </c>
      <c r="I28" s="17">
        <v>4547.830458789972</v>
      </c>
      <c r="J28" s="17"/>
      <c r="K28" s="8" t="s">
        <v>96</v>
      </c>
    </row>
    <row r="29" spans="1:13">
      <c r="A29" s="8" t="s">
        <v>93</v>
      </c>
      <c r="B29" s="8" t="s">
        <v>56</v>
      </c>
      <c r="C29" s="13" t="s">
        <v>97</v>
      </c>
      <c r="D29" s="8" t="s">
        <v>95</v>
      </c>
      <c r="E29" s="17">
        <v>7185.5943145559249</v>
      </c>
      <c r="F29" s="17">
        <v>6559.1978714786383</v>
      </c>
      <c r="G29" s="17">
        <v>5898.3163960558095</v>
      </c>
      <c r="H29" s="17">
        <v>5225.1356247658096</v>
      </c>
      <c r="I29" s="17">
        <v>4569.3514265512313</v>
      </c>
      <c r="J29" s="17"/>
      <c r="K29" s="8" t="s">
        <v>96</v>
      </c>
    </row>
    <row r="30" spans="1:13">
      <c r="A30" s="8" t="s">
        <v>98</v>
      </c>
      <c r="B30" s="8" t="s">
        <v>53</v>
      </c>
      <c r="C30" s="13" t="s">
        <v>94</v>
      </c>
      <c r="D30" s="8" t="s">
        <v>95</v>
      </c>
      <c r="E30" s="17">
        <v>69.400208089652509</v>
      </c>
      <c r="F30" s="17">
        <v>602.42430463824724</v>
      </c>
      <c r="G30" s="17">
        <v>1120.0241842347375</v>
      </c>
      <c r="H30" s="17">
        <v>1622.437998545676</v>
      </c>
      <c r="I30" s="17">
        <v>2111.1845816912687</v>
      </c>
      <c r="J30" s="17"/>
      <c r="K30" s="8" t="s">
        <v>96</v>
      </c>
    </row>
    <row r="31" spans="1:13">
      <c r="A31" s="8" t="s">
        <v>98</v>
      </c>
      <c r="B31" s="8" t="s">
        <v>56</v>
      </c>
      <c r="C31" s="13" t="s">
        <v>97</v>
      </c>
      <c r="D31" s="8" t="s">
        <v>95</v>
      </c>
      <c r="E31" s="17">
        <v>75.612138799998348</v>
      </c>
      <c r="F31" s="17">
        <v>981.94067326469178</v>
      </c>
      <c r="G31" s="17">
        <v>1910.1984953421295</v>
      </c>
      <c r="H31" s="17">
        <v>2843.7076151317942</v>
      </c>
      <c r="I31" s="17">
        <v>3771.5517837537564</v>
      </c>
      <c r="J31" s="17"/>
      <c r="K31" s="8" t="s">
        <v>96</v>
      </c>
    </row>
    <row r="32" spans="1:13">
      <c r="A32" s="8" t="s">
        <v>99</v>
      </c>
      <c r="B32" s="8" t="s">
        <v>53</v>
      </c>
      <c r="C32" s="13" t="s">
        <v>94</v>
      </c>
      <c r="D32" s="8" t="s">
        <v>95</v>
      </c>
      <c r="E32" s="17">
        <v>630.12960869773826</v>
      </c>
      <c r="F32" s="17">
        <v>621.40501295529657</v>
      </c>
      <c r="G32" s="17">
        <v>615.08112904117218</v>
      </c>
      <c r="H32" s="17">
        <v>597.63142999222157</v>
      </c>
      <c r="I32" s="17">
        <v>582.90858574803156</v>
      </c>
      <c r="J32" s="17"/>
      <c r="K32" s="8" t="s">
        <v>96</v>
      </c>
    </row>
    <row r="33" spans="1:12">
      <c r="A33" s="8" t="s">
        <v>99</v>
      </c>
      <c r="B33" s="8" t="s">
        <v>56</v>
      </c>
      <c r="C33" s="13" t="s">
        <v>97</v>
      </c>
      <c r="D33" s="8" t="s">
        <v>95</v>
      </c>
      <c r="E33" s="17">
        <v>624.75744377638034</v>
      </c>
      <c r="F33" s="17">
        <v>618.41190609209275</v>
      </c>
      <c r="G33" s="17">
        <v>612.65505868589639</v>
      </c>
      <c r="H33" s="17">
        <v>599.54765263704269</v>
      </c>
      <c r="I33" s="17">
        <v>587.77454373288515</v>
      </c>
      <c r="J33" s="17"/>
      <c r="K33" s="8" t="s">
        <v>96</v>
      </c>
    </row>
    <row r="34" spans="1:12">
      <c r="A34" s="8" t="s">
        <v>100</v>
      </c>
      <c r="B34" s="8" t="s">
        <v>53</v>
      </c>
      <c r="C34" s="13" t="s">
        <v>94</v>
      </c>
      <c r="D34" s="8" t="s">
        <v>95</v>
      </c>
      <c r="E34" s="17">
        <v>100.27043646836603</v>
      </c>
      <c r="F34" s="17">
        <v>110.27376414135573</v>
      </c>
      <c r="G34" s="17">
        <v>118.36002735174348</v>
      </c>
      <c r="H34" s="17">
        <v>125.32080787186501</v>
      </c>
      <c r="I34" s="17">
        <v>132.91087170882108</v>
      </c>
      <c r="J34" s="17"/>
      <c r="K34" s="8" t="s">
        <v>96</v>
      </c>
    </row>
    <row r="35" spans="1:12">
      <c r="A35" s="8" t="s">
        <v>100</v>
      </c>
      <c r="B35" s="8" t="s">
        <v>56</v>
      </c>
      <c r="C35" s="13" t="s">
        <v>97</v>
      </c>
      <c r="D35" s="8" t="s">
        <v>95</v>
      </c>
      <c r="E35" s="17">
        <v>68.792457890633415</v>
      </c>
      <c r="F35" s="17">
        <v>75.504747428333914</v>
      </c>
      <c r="G35" s="17">
        <v>82.82436883535253</v>
      </c>
      <c r="H35" s="17">
        <v>91.54848518529819</v>
      </c>
      <c r="I35" s="17">
        <v>101.85085613343205</v>
      </c>
      <c r="J35" s="17"/>
      <c r="K35" s="8" t="s">
        <v>96</v>
      </c>
    </row>
    <row r="36" spans="1:12">
      <c r="A36" s="8" t="s">
        <v>101</v>
      </c>
      <c r="B36" s="8" t="s">
        <v>53</v>
      </c>
      <c r="C36" s="8" t="s">
        <v>102</v>
      </c>
      <c r="D36" s="8" t="s">
        <v>103</v>
      </c>
      <c r="E36" s="18">
        <v>882.66406180972149</v>
      </c>
      <c r="F36" s="18"/>
      <c r="G36" s="18">
        <v>974.70176871778358</v>
      </c>
      <c r="H36" s="18"/>
      <c r="I36" s="18">
        <v>1049.1249505839226</v>
      </c>
      <c r="J36" s="18"/>
      <c r="K36" s="18">
        <v>1101.7851545481067</v>
      </c>
      <c r="L36" s="19"/>
    </row>
    <row r="37" spans="1:12">
      <c r="A37" s="8" t="s">
        <v>101</v>
      </c>
      <c r="B37" s="8" t="s">
        <v>56</v>
      </c>
      <c r="C37" s="8" t="s">
        <v>104</v>
      </c>
      <c r="D37" s="8" t="s">
        <v>103</v>
      </c>
      <c r="E37" s="18">
        <v>925.02333113981797</v>
      </c>
      <c r="F37" s="18"/>
      <c r="G37" s="18">
        <v>1096.2955954771696</v>
      </c>
      <c r="H37" s="18"/>
      <c r="I37" s="18">
        <v>1166.9480174012681</v>
      </c>
      <c r="J37" s="18"/>
      <c r="K37" s="16">
        <v>1249.1965653775071</v>
      </c>
      <c r="L37" s="20"/>
    </row>
    <row r="38" spans="1:12">
      <c r="A38" s="8" t="s">
        <v>105</v>
      </c>
      <c r="B38" s="8" t="s">
        <v>53</v>
      </c>
      <c r="C38" s="8" t="s">
        <v>102</v>
      </c>
      <c r="D38" s="8" t="s">
        <v>103</v>
      </c>
      <c r="E38" s="18">
        <v>354.42280156031285</v>
      </c>
      <c r="F38" s="18"/>
      <c r="G38" s="18">
        <v>393.97166840416241</v>
      </c>
      <c r="H38" s="18"/>
      <c r="I38" s="18">
        <v>430.33755531119692</v>
      </c>
      <c r="J38" s="18"/>
      <c r="K38" s="16">
        <v>449.61736589251637</v>
      </c>
      <c r="L38" s="20"/>
    </row>
    <row r="39" spans="1:12">
      <c r="A39" s="8" t="s">
        <v>105</v>
      </c>
      <c r="B39" s="8" t="s">
        <v>56</v>
      </c>
      <c r="C39" s="8" t="s">
        <v>104</v>
      </c>
      <c r="D39" s="8" t="s">
        <v>103</v>
      </c>
      <c r="E39" s="18">
        <v>359.84627501475779</v>
      </c>
      <c r="F39" s="18"/>
      <c r="G39" s="18">
        <v>416.88269127491253</v>
      </c>
      <c r="H39" s="18"/>
      <c r="I39" s="18">
        <v>438.101241608348</v>
      </c>
      <c r="J39" s="18"/>
      <c r="K39" s="16">
        <v>466.91620789328471</v>
      </c>
      <c r="L39" s="20"/>
    </row>
    <row r="40" spans="1:12">
      <c r="A40" s="8" t="s">
        <v>106</v>
      </c>
      <c r="B40" s="8" t="s">
        <v>53</v>
      </c>
      <c r="C40" s="8" t="s">
        <v>102</v>
      </c>
      <c r="D40" s="8" t="s">
        <v>103</v>
      </c>
      <c r="E40" s="18">
        <v>35.213618655060657</v>
      </c>
      <c r="F40" s="18"/>
      <c r="G40" s="18">
        <v>37.242066807269794</v>
      </c>
      <c r="H40" s="18"/>
      <c r="I40" s="18">
        <v>39.204905655162747</v>
      </c>
      <c r="J40" s="18"/>
      <c r="K40" s="16">
        <v>41.064776372650847</v>
      </c>
      <c r="L40" s="20"/>
    </row>
    <row r="41" spans="1:12">
      <c r="A41" s="8" t="s">
        <v>106</v>
      </c>
      <c r="B41" s="8" t="s">
        <v>56</v>
      </c>
      <c r="C41" s="8" t="s">
        <v>104</v>
      </c>
      <c r="D41" s="8" t="s">
        <v>103</v>
      </c>
      <c r="E41" s="18">
        <v>36.306908835538728</v>
      </c>
      <c r="F41" s="18"/>
      <c r="G41" s="18">
        <v>40.257433041230605</v>
      </c>
      <c r="H41" s="18"/>
      <c r="I41" s="18">
        <v>42.493087476703963</v>
      </c>
      <c r="J41" s="18"/>
      <c r="K41" s="16">
        <v>44.984076270491393</v>
      </c>
      <c r="L41" s="20"/>
    </row>
    <row r="42" spans="1:12">
      <c r="A42" s="8" t="s">
        <v>107</v>
      </c>
      <c r="B42" s="8" t="s">
        <v>53</v>
      </c>
      <c r="C42" s="8" t="s">
        <v>102</v>
      </c>
      <c r="D42" s="8" t="s">
        <v>103</v>
      </c>
      <c r="E42" s="18">
        <v>17.552528825602376</v>
      </c>
      <c r="F42" s="18"/>
      <c r="G42" s="18">
        <v>19.231236975860028</v>
      </c>
      <c r="H42" s="18"/>
      <c r="I42" s="18">
        <v>21.15983300881998</v>
      </c>
      <c r="J42" s="18"/>
      <c r="K42" s="16">
        <v>26.018249999999998</v>
      </c>
      <c r="L42" s="20"/>
    </row>
    <row r="43" spans="1:12">
      <c r="A43" s="8" t="s">
        <v>107</v>
      </c>
      <c r="B43" s="8" t="s">
        <v>56</v>
      </c>
      <c r="C43" s="8" t="s">
        <v>104</v>
      </c>
      <c r="D43" s="8" t="s">
        <v>103</v>
      </c>
      <c r="E43" s="18">
        <v>17.831259659172598</v>
      </c>
      <c r="F43" s="18"/>
      <c r="G43" s="18">
        <v>20.192641141989593</v>
      </c>
      <c r="H43" s="18"/>
      <c r="I43" s="18">
        <v>21.781121392155658</v>
      </c>
      <c r="J43" s="18"/>
      <c r="K43" s="16">
        <v>26.344819999999991</v>
      </c>
      <c r="L43" s="20"/>
    </row>
    <row r="44" spans="1:12">
      <c r="A44" s="8" t="s">
        <v>108</v>
      </c>
      <c r="B44" s="8" t="s">
        <v>53</v>
      </c>
      <c r="C44" s="8" t="s">
        <v>102</v>
      </c>
      <c r="D44" s="8" t="s">
        <v>109</v>
      </c>
      <c r="E44" s="18">
        <v>12.455061950180706</v>
      </c>
      <c r="F44" s="18"/>
      <c r="G44" s="18">
        <v>13.445401147524292</v>
      </c>
      <c r="H44" s="18"/>
      <c r="I44" s="18">
        <v>15.263356714363715</v>
      </c>
      <c r="J44" s="18"/>
      <c r="K44" s="16">
        <v>18.252883771929827</v>
      </c>
      <c r="L44" s="20"/>
    </row>
    <row r="45" spans="1:12">
      <c r="A45" s="8" t="s">
        <v>108</v>
      </c>
      <c r="B45" s="8" t="s">
        <v>56</v>
      </c>
      <c r="C45" s="8" t="s">
        <v>104</v>
      </c>
      <c r="D45" s="8" t="s">
        <v>109</v>
      </c>
      <c r="E45" s="18">
        <v>13.008241620427016</v>
      </c>
      <c r="F45" s="18"/>
      <c r="G45" s="18">
        <v>14.945923318695478</v>
      </c>
      <c r="H45" s="18"/>
      <c r="I45" s="18">
        <v>16.982904231414484</v>
      </c>
      <c r="J45" s="18"/>
      <c r="K45" s="16">
        <v>20.300383771929823</v>
      </c>
      <c r="L45" s="20"/>
    </row>
    <row r="46" spans="1:12">
      <c r="A46" s="8" t="s">
        <v>110</v>
      </c>
      <c r="B46" s="8" t="s">
        <v>53</v>
      </c>
      <c r="C46" s="8" t="s">
        <v>102</v>
      </c>
      <c r="D46" s="8" t="s">
        <v>109</v>
      </c>
      <c r="E46" s="18">
        <v>26.913235482962151</v>
      </c>
      <c r="F46" s="18"/>
      <c r="G46" s="18">
        <v>28.716839949672824</v>
      </c>
      <c r="H46" s="18"/>
      <c r="I46" s="18">
        <v>31.77007254222568</v>
      </c>
      <c r="J46" s="18"/>
      <c r="K46" s="16">
        <v>34.174890350877185</v>
      </c>
      <c r="L46" s="20"/>
    </row>
    <row r="47" spans="1:12">
      <c r="A47" s="8" t="s">
        <v>110</v>
      </c>
      <c r="B47" s="8" t="s">
        <v>56</v>
      </c>
      <c r="C47" s="8" t="s">
        <v>104</v>
      </c>
      <c r="D47" s="8" t="s">
        <v>109</v>
      </c>
      <c r="E47" s="18">
        <v>26.610599979840188</v>
      </c>
      <c r="F47" s="18"/>
      <c r="G47" s="18">
        <v>28.492304751059194</v>
      </c>
      <c r="H47" s="18"/>
      <c r="I47" s="18">
        <v>30.112081610667357</v>
      </c>
      <c r="J47" s="18"/>
      <c r="K47" s="16">
        <v>31.063728070175436</v>
      </c>
      <c r="L47" s="20"/>
    </row>
    <row r="48" spans="1:12">
      <c r="A48" s="8" t="s">
        <v>111</v>
      </c>
      <c r="B48" s="8" t="s">
        <v>53</v>
      </c>
      <c r="C48" s="13" t="s">
        <v>112</v>
      </c>
    </row>
    <row r="49" spans="1:14">
      <c r="A49" s="8" t="s">
        <v>111</v>
      </c>
      <c r="B49" s="8" t="s">
        <v>56</v>
      </c>
      <c r="C49" s="13" t="s">
        <v>112</v>
      </c>
    </row>
    <row r="50" spans="1:14">
      <c r="A50" s="8" t="s">
        <v>113</v>
      </c>
      <c r="B50" s="8" t="s">
        <v>53</v>
      </c>
      <c r="C50" s="8" t="s">
        <v>114</v>
      </c>
      <c r="D50" s="8" t="s">
        <v>115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113</v>
      </c>
      <c r="B51" s="8" t="s">
        <v>56</v>
      </c>
      <c r="C51" s="8" t="s">
        <v>114</v>
      </c>
      <c r="D51" s="8" t="s">
        <v>115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116</v>
      </c>
      <c r="B52" s="8" t="s">
        <v>53</v>
      </c>
      <c r="C52" s="8" t="s">
        <v>114</v>
      </c>
      <c r="D52" s="8" t="s">
        <v>117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118</v>
      </c>
      <c r="B53" s="8" t="s">
        <v>56</v>
      </c>
      <c r="C53" s="8" t="s">
        <v>114</v>
      </c>
      <c r="D53" s="8" t="s">
        <v>117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119</v>
      </c>
      <c r="B54" s="8" t="s">
        <v>53</v>
      </c>
      <c r="C54" s="8" t="s">
        <v>114</v>
      </c>
      <c r="D54" s="8" t="s">
        <v>117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119</v>
      </c>
      <c r="B55" s="8" t="s">
        <v>56</v>
      </c>
      <c r="C55" s="8" t="s">
        <v>114</v>
      </c>
      <c r="D55" s="8" t="s">
        <v>117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120</v>
      </c>
      <c r="B56" s="8" t="s">
        <v>53</v>
      </c>
      <c r="C56" s="21" t="s">
        <v>121</v>
      </c>
      <c r="D56" s="8" t="s">
        <v>117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122</v>
      </c>
    </row>
    <row r="57" spans="1:14">
      <c r="A57" s="8" t="s">
        <v>120</v>
      </c>
      <c r="B57" s="8" t="s">
        <v>56</v>
      </c>
      <c r="C57" s="21" t="s">
        <v>121</v>
      </c>
      <c r="D57" s="8" t="s">
        <v>117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123</v>
      </c>
      <c r="B58" s="8" t="s">
        <v>53</v>
      </c>
      <c r="C58" s="21" t="s">
        <v>124</v>
      </c>
      <c r="D58" s="8" t="s">
        <v>125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123</v>
      </c>
      <c r="B59" s="8" t="s">
        <v>56</v>
      </c>
      <c r="C59" s="21" t="s">
        <v>124</v>
      </c>
      <c r="D59" s="8" t="s">
        <v>125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126</v>
      </c>
      <c r="B60" s="8" t="s">
        <v>53</v>
      </c>
      <c r="C60" s="11" t="s">
        <v>127</v>
      </c>
    </row>
    <row r="61" spans="1:14">
      <c r="A61" s="8" t="s">
        <v>126</v>
      </c>
      <c r="B61" s="8" t="s">
        <v>56</v>
      </c>
      <c r="C61" s="11" t="s">
        <v>127</v>
      </c>
    </row>
    <row r="62" spans="1:14">
      <c r="A62" s="8" t="s">
        <v>128</v>
      </c>
      <c r="B62" s="8" t="s">
        <v>53</v>
      </c>
      <c r="C62" s="8" t="s">
        <v>129</v>
      </c>
      <c r="D62" s="8" t="s">
        <v>130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128</v>
      </c>
      <c r="B63" s="8" t="s">
        <v>56</v>
      </c>
      <c r="C63" s="8" t="s">
        <v>129</v>
      </c>
      <c r="D63" s="8" t="s">
        <v>130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131</v>
      </c>
      <c r="B64" s="8" t="s">
        <v>53</v>
      </c>
      <c r="C64" s="8" t="s">
        <v>132</v>
      </c>
      <c r="D64" s="8" t="s">
        <v>117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131</v>
      </c>
      <c r="B65" s="8" t="s">
        <v>56</v>
      </c>
      <c r="C65" s="8" t="s">
        <v>132</v>
      </c>
      <c r="D65" s="8" t="s">
        <v>117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133</v>
      </c>
      <c r="B66" s="8" t="s">
        <v>53</v>
      </c>
      <c r="C66" s="8" t="s">
        <v>132</v>
      </c>
      <c r="D66" s="8" t="s">
        <v>117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133</v>
      </c>
      <c r="B67" s="8" t="s">
        <v>56</v>
      </c>
      <c r="C67" s="8" t="s">
        <v>132</v>
      </c>
      <c r="D67" s="8" t="s">
        <v>117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134</v>
      </c>
      <c r="B68" s="8" t="s">
        <v>53</v>
      </c>
      <c r="C68" s="8" t="s">
        <v>135</v>
      </c>
      <c r="D68" s="8" t="s">
        <v>136</v>
      </c>
      <c r="E68" s="22">
        <v>1200</v>
      </c>
      <c r="K68" s="8">
        <v>600</v>
      </c>
    </row>
    <row r="69" spans="1:12">
      <c r="A69" s="8" t="s">
        <v>134</v>
      </c>
      <c r="B69" s="8" t="s">
        <v>56</v>
      </c>
      <c r="C69" s="8" t="s">
        <v>135</v>
      </c>
      <c r="D69" s="8" t="s">
        <v>136</v>
      </c>
      <c r="E69" s="22">
        <v>1200</v>
      </c>
      <c r="K69" s="16">
        <v>900</v>
      </c>
    </row>
    <row r="70" spans="1:12">
      <c r="A70" s="8" t="s">
        <v>137</v>
      </c>
      <c r="B70" s="8" t="s">
        <v>53</v>
      </c>
      <c r="C70" s="13" t="s">
        <v>138</v>
      </c>
    </row>
    <row r="71" spans="1:12">
      <c r="A71" s="8" t="s">
        <v>137</v>
      </c>
      <c r="B71" s="8" t="s">
        <v>56</v>
      </c>
      <c r="C71" s="13" t="s">
        <v>138</v>
      </c>
    </row>
    <row r="72" spans="1:12">
      <c r="A72" s="8" t="s">
        <v>139</v>
      </c>
      <c r="B72" s="8" t="s">
        <v>53</v>
      </c>
      <c r="C72" s="13" t="s">
        <v>138</v>
      </c>
    </row>
    <row r="73" spans="1:12">
      <c r="A73" s="8" t="s">
        <v>139</v>
      </c>
      <c r="B73" s="8" t="s">
        <v>56</v>
      </c>
      <c r="C73" s="13" t="s">
        <v>138</v>
      </c>
    </row>
    <row r="74" spans="1:12">
      <c r="A74" s="8" t="s">
        <v>140</v>
      </c>
      <c r="B74" s="8" t="s">
        <v>53</v>
      </c>
      <c r="C74" s="13" t="s">
        <v>138</v>
      </c>
    </row>
    <row r="75" spans="1:12">
      <c r="A75" s="8" t="s">
        <v>140</v>
      </c>
      <c r="B75" s="8" t="s">
        <v>56</v>
      </c>
      <c r="C75" s="13" t="s">
        <v>138</v>
      </c>
    </row>
    <row r="76" spans="1:12">
      <c r="A76" s="8" t="s">
        <v>141</v>
      </c>
      <c r="B76" s="8" t="s">
        <v>53</v>
      </c>
      <c r="C76" s="13" t="s">
        <v>142</v>
      </c>
    </row>
    <row r="77" spans="1:12">
      <c r="A77" s="8" t="s">
        <v>141</v>
      </c>
      <c r="B77" s="8" t="s">
        <v>56</v>
      </c>
      <c r="C77" s="13" t="s">
        <v>142</v>
      </c>
    </row>
    <row r="78" spans="1:12">
      <c r="A78" s="8" t="s">
        <v>143</v>
      </c>
      <c r="B78" s="8" t="s">
        <v>53</v>
      </c>
      <c r="C78" s="13" t="s">
        <v>142</v>
      </c>
    </row>
    <row r="79" spans="1:12">
      <c r="A79" s="8" t="s">
        <v>143</v>
      </c>
      <c r="B79" s="8" t="s">
        <v>56</v>
      </c>
      <c r="C79" s="13" t="s">
        <v>142</v>
      </c>
    </row>
    <row r="80" spans="1:12">
      <c r="A80" s="8" t="s">
        <v>144</v>
      </c>
      <c r="B80" s="8" t="s">
        <v>53</v>
      </c>
      <c r="C80" s="8" t="s">
        <v>145</v>
      </c>
      <c r="D80" s="8" t="s">
        <v>146</v>
      </c>
      <c r="E80" s="9">
        <v>0.03</v>
      </c>
      <c r="F80" s="80">
        <v>0.03</v>
      </c>
      <c r="G80" s="80">
        <v>0.03</v>
      </c>
      <c r="H80" s="80">
        <v>0.03</v>
      </c>
      <c r="I80" s="80">
        <v>0.03</v>
      </c>
      <c r="J80" s="80">
        <v>0.03</v>
      </c>
      <c r="K80" s="80">
        <v>0.03</v>
      </c>
      <c r="L80" s="9"/>
    </row>
    <row r="81" spans="1:12">
      <c r="A81" s="8" t="s">
        <v>144</v>
      </c>
      <c r="B81" s="8" t="s">
        <v>56</v>
      </c>
      <c r="C81" s="8" t="s">
        <v>145</v>
      </c>
      <c r="D81" s="8" t="s">
        <v>146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147</v>
      </c>
      <c r="B82" s="8" t="s">
        <v>53</v>
      </c>
      <c r="C82" s="8" t="s">
        <v>148</v>
      </c>
      <c r="E82" s="23">
        <v>0.6</v>
      </c>
      <c r="F82" s="23">
        <v>0.6</v>
      </c>
      <c r="G82" s="23">
        <v>0.6</v>
      </c>
      <c r="H82" s="23">
        <v>0.6</v>
      </c>
      <c r="I82" s="23">
        <v>0.6</v>
      </c>
      <c r="J82" s="23"/>
      <c r="K82" s="23">
        <v>0.6</v>
      </c>
      <c r="L82" s="23"/>
    </row>
    <row r="83" spans="1:12">
      <c r="A83" s="8" t="s">
        <v>147</v>
      </c>
      <c r="B83" s="8" t="s">
        <v>56</v>
      </c>
      <c r="C83" s="8" t="s">
        <v>148</v>
      </c>
      <c r="E83" s="23">
        <v>0.6</v>
      </c>
      <c r="F83" s="23">
        <v>0.6</v>
      </c>
      <c r="G83" s="23">
        <v>0.6</v>
      </c>
      <c r="H83" s="23">
        <v>0.6</v>
      </c>
      <c r="I83" s="23">
        <v>0.6</v>
      </c>
      <c r="J83" s="23"/>
      <c r="K83" s="23">
        <v>0.6</v>
      </c>
      <c r="L83" s="23"/>
    </row>
    <row r="84" spans="1:12">
      <c r="A84" s="8" t="s">
        <v>149</v>
      </c>
      <c r="B84" s="8" t="s">
        <v>53</v>
      </c>
      <c r="C84" s="8" t="s">
        <v>150</v>
      </c>
      <c r="D84" s="8" t="s">
        <v>151</v>
      </c>
    </row>
    <row r="85" spans="1:12">
      <c r="A85" s="8" t="s">
        <v>149</v>
      </c>
      <c r="B85" s="8" t="s">
        <v>56</v>
      </c>
      <c r="C85" s="8" t="s">
        <v>152</v>
      </c>
      <c r="D85" s="8" t="s">
        <v>151</v>
      </c>
    </row>
  </sheetData>
  <hyperlinks>
    <hyperlink ref="C26" location="'Life of field'!A1" display="Various public sources - see Sarah Frewen's summary"/>
    <hyperlink ref="C27" location="'Life of field'!A1" display="Various public sources - see Sarah Frewen's summary"/>
    <hyperlink ref="C16" location="'Battery cost curve'!A1" display="BNEF curve @18% learning rate to 2030 continued"/>
    <hyperlink ref="C17" location="'Battery cost curve'!A1" display="BNEF curve @18% learning rate to 2030 continued"/>
    <hyperlink ref="C28" location="'VKT by capita by type'!A1" display="MoT &quot;Staying Close to the Action&quot; scenario"/>
    <hyperlink ref="C29" location="'VKT by capita by type'!A1" display="MoT &quot;Golden Triangle&quot; scenario"/>
    <hyperlink ref="C30" location="'VKT by capita by type'!A1" display="MoT &quot;Staying Close to the Action&quot; scenario"/>
    <hyperlink ref="C31" location="'VKT by capita by type'!A1" display="MoT &quot;Golden Triangle&quot; scenario"/>
    <hyperlink ref="C32" location="'VKT by capita by type'!A1" display="MoT &quot;Staying Close to the Action&quot; scenario"/>
    <hyperlink ref="C33" location="'VKT by capita by type'!A1" display="MoT &quot;Golden Triangle&quot; scenario"/>
    <hyperlink ref="C34" location="'VKT by capita by type'!A1" display="MoT &quot;Staying Close to the Action&quot; scenario"/>
    <hyperlink ref="C35" location="'VKT by capita by type'!A1" display="MoT &quot;Golden Triangle&quot; scenario"/>
    <hyperlink ref="C76:C77" location="'Elect LCOE data'!A1" display="Vince's Lazard Analysis - TBC"/>
    <hyperlink ref="C78:C79" location="'Elect LCOE data'!A1" display="Vince's Lazard Analysis - TBC"/>
    <hyperlink ref="C70" location="'New Elec Plant'!A1" display="MBIE/Lazard Hybrid"/>
    <hyperlink ref="C71:C75" location="'New Elec Plant'!A1" display="MBIE/Lazard Hybrid"/>
    <hyperlink ref="C49" location="'Geo C&amp;O costs'!A1" display="MBIE/Mercury figures"/>
    <hyperlink ref="C48" location="'Geo C&amp;O costs'!A1" display="MBIE/Mercury figures pending advice on technology improvements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5"/>
  <sheetViews>
    <sheetView workbookViewId="0">
      <selection activeCell="H22" sqref="H22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7" t="s">
        <v>707</v>
      </c>
    </row>
    <row r="4" spans="3:10">
      <c r="C4" s="28" t="s">
        <v>164</v>
      </c>
    </row>
    <row r="6" spans="3:10" ht="16.5" thickBot="1"/>
    <row r="7" spans="3:10" ht="30">
      <c r="C7" s="29" t="s">
        <v>165</v>
      </c>
      <c r="D7" s="29" t="s">
        <v>166</v>
      </c>
      <c r="E7" s="30" t="s">
        <v>167</v>
      </c>
      <c r="F7" s="29" t="s">
        <v>168</v>
      </c>
    </row>
    <row r="8" spans="3:10" ht="16.5" thickBot="1">
      <c r="C8" s="31"/>
      <c r="D8" s="31"/>
      <c r="E8" s="32" t="s">
        <v>169</v>
      </c>
      <c r="F8" s="31"/>
    </row>
    <row r="9" spans="3:10">
      <c r="C9" s="33" t="s">
        <v>170</v>
      </c>
      <c r="D9" s="34" t="s">
        <v>171</v>
      </c>
      <c r="E9" s="35">
        <v>-2.5000000000000001E-2</v>
      </c>
      <c r="F9" s="36"/>
      <c r="J9" s="10"/>
    </row>
    <row r="10" spans="3:10" ht="16.5" thickBot="1">
      <c r="C10" s="37" t="s">
        <v>172</v>
      </c>
      <c r="D10" s="38" t="s">
        <v>173</v>
      </c>
      <c r="E10" s="39"/>
      <c r="F10" s="37"/>
    </row>
    <row r="11" spans="3:10">
      <c r="C11" s="33" t="s">
        <v>170</v>
      </c>
      <c r="D11" s="36" t="s">
        <v>174</v>
      </c>
      <c r="E11" s="40">
        <v>0.03</v>
      </c>
      <c r="F11" s="36"/>
      <c r="J11" s="9"/>
    </row>
    <row r="12" spans="3:10" ht="30.75" thickBot="1">
      <c r="C12" s="37" t="s">
        <v>175</v>
      </c>
      <c r="D12" s="37"/>
      <c r="E12" s="41"/>
      <c r="F12" s="37"/>
    </row>
    <row r="13" spans="3:10">
      <c r="C13" s="33" t="s">
        <v>170</v>
      </c>
      <c r="D13" s="34" t="s">
        <v>176</v>
      </c>
      <c r="E13" s="40">
        <v>-0.15</v>
      </c>
      <c r="F13" s="36"/>
      <c r="J13" s="9"/>
    </row>
    <row r="14" spans="3:10" ht="16.5" thickBot="1">
      <c r="C14" s="37" t="s">
        <v>177</v>
      </c>
      <c r="D14" s="38" t="s">
        <v>178</v>
      </c>
      <c r="E14" s="41"/>
      <c r="F14" s="37"/>
    </row>
    <row r="15" spans="3:10">
      <c r="C15" s="33" t="s">
        <v>170</v>
      </c>
      <c r="D15" s="34" t="s">
        <v>171</v>
      </c>
      <c r="E15" s="35">
        <v>-2.5000000000000001E-2</v>
      </c>
      <c r="F15" s="36"/>
      <c r="J15" s="10"/>
    </row>
    <row r="16" spans="3:10" ht="16.5" thickBot="1">
      <c r="C16" s="37" t="s">
        <v>179</v>
      </c>
      <c r="D16" s="38" t="s">
        <v>180</v>
      </c>
      <c r="E16" s="39"/>
      <c r="F16" s="37"/>
    </row>
    <row r="17" spans="3:10" ht="39.75" customHeight="1">
      <c r="C17" s="33" t="s">
        <v>181</v>
      </c>
      <c r="D17" s="36" t="s">
        <v>182</v>
      </c>
      <c r="E17" s="40">
        <v>0.01</v>
      </c>
      <c r="F17" s="36" t="s">
        <v>183</v>
      </c>
    </row>
    <row r="18" spans="3:10" ht="16.5" thickBot="1">
      <c r="C18" s="37" t="s">
        <v>184</v>
      </c>
      <c r="D18" s="37"/>
      <c r="E18" s="37"/>
      <c r="F18" s="37"/>
    </row>
    <row r="19" spans="3:10">
      <c r="C19" s="33" t="s">
        <v>185</v>
      </c>
      <c r="D19" s="36"/>
      <c r="E19" s="36"/>
      <c r="F19" s="36"/>
    </row>
    <row r="20" spans="3:10" ht="16.5" thickBot="1">
      <c r="C20" s="37" t="s">
        <v>186</v>
      </c>
      <c r="D20" s="37"/>
      <c r="E20" s="37"/>
      <c r="F20" s="37"/>
    </row>
    <row r="21" spans="3:10">
      <c r="C21" s="33" t="s">
        <v>185</v>
      </c>
      <c r="D21" s="36" t="s">
        <v>187</v>
      </c>
      <c r="E21" s="35">
        <v>2.7E-2</v>
      </c>
      <c r="F21" s="36"/>
      <c r="J21" s="10"/>
    </row>
    <row r="22" spans="3:10" ht="75.75" thickBot="1">
      <c r="C22" s="37" t="s">
        <v>188</v>
      </c>
      <c r="D22" s="37"/>
      <c r="E22" s="39"/>
      <c r="F22" s="37"/>
    </row>
    <row r="23" spans="3:10" ht="16.5" thickBot="1">
      <c r="C23" s="37" t="s">
        <v>189</v>
      </c>
      <c r="D23" s="38" t="s">
        <v>190</v>
      </c>
      <c r="E23" s="42">
        <v>-0.02</v>
      </c>
      <c r="F23" s="38"/>
      <c r="J23" s="9"/>
    </row>
    <row r="24" spans="3:10" ht="16.5" thickBot="1">
      <c r="C24" s="37" t="s">
        <v>191</v>
      </c>
      <c r="D24" s="38" t="s">
        <v>187</v>
      </c>
      <c r="E24" s="43">
        <v>2.7E-2</v>
      </c>
      <c r="F24" s="38"/>
      <c r="J24" s="10"/>
    </row>
    <row r="25" spans="3:10" ht="16.5" thickBot="1">
      <c r="C25" s="37" t="s">
        <v>192</v>
      </c>
      <c r="D25" s="38"/>
      <c r="E25" s="38"/>
      <c r="F25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0" zoomScaleNormal="70" workbookViewId="0">
      <selection activeCell="A5" sqref="A5"/>
    </sheetView>
  </sheetViews>
  <sheetFormatPr defaultRowHeight="15"/>
  <cols>
    <col min="1" max="1" width="37" style="100" customWidth="1"/>
    <col min="2" max="2" width="15.28515625" style="100" customWidth="1"/>
    <col min="3" max="16" width="9.140625" style="100"/>
    <col min="17" max="17" width="35" style="100" customWidth="1"/>
    <col min="18" max="18" width="15.140625" style="100" customWidth="1"/>
    <col min="19" max="16384" width="9.140625" style="100"/>
  </cols>
  <sheetData>
    <row r="1" spans="1:30">
      <c r="A1" s="145" t="s">
        <v>434</v>
      </c>
      <c r="B1" s="146" t="s">
        <v>435</v>
      </c>
      <c r="C1" s="146">
        <v>2015</v>
      </c>
      <c r="D1" s="146">
        <v>2016</v>
      </c>
      <c r="E1" s="146">
        <v>2018</v>
      </c>
      <c r="F1" s="146">
        <v>2020</v>
      </c>
      <c r="G1" s="146">
        <v>2025</v>
      </c>
      <c r="H1" s="146">
        <v>2030</v>
      </c>
      <c r="I1" s="146">
        <v>2035</v>
      </c>
      <c r="J1" s="146">
        <v>2040</v>
      </c>
      <c r="K1" s="146">
        <v>2045</v>
      </c>
      <c r="L1" s="146">
        <v>2050</v>
      </c>
      <c r="M1" s="146">
        <v>2055</v>
      </c>
      <c r="N1" s="146">
        <v>2060</v>
      </c>
      <c r="O1" s="141"/>
      <c r="P1" s="141"/>
      <c r="Q1" s="147" t="s">
        <v>436</v>
      </c>
      <c r="R1" s="148" t="s">
        <v>435</v>
      </c>
      <c r="S1" s="148">
        <v>2015</v>
      </c>
      <c r="T1" s="148">
        <v>2016</v>
      </c>
      <c r="U1" s="148">
        <v>2018</v>
      </c>
      <c r="V1" s="148">
        <v>2020</v>
      </c>
      <c r="W1" s="148">
        <v>2025</v>
      </c>
      <c r="X1" s="148">
        <v>2030</v>
      </c>
      <c r="Y1" s="148">
        <v>2035</v>
      </c>
      <c r="Z1" s="148">
        <v>2040</v>
      </c>
      <c r="AA1" s="148">
        <v>2045</v>
      </c>
      <c r="AB1" s="148">
        <v>2050</v>
      </c>
      <c r="AC1" s="148">
        <v>2055</v>
      </c>
      <c r="AD1" s="148">
        <v>2060</v>
      </c>
    </row>
    <row r="2" spans="1:30">
      <c r="A2" s="143" t="s">
        <v>437</v>
      </c>
      <c r="B2" s="143" t="s">
        <v>438</v>
      </c>
      <c r="C2" s="144">
        <v>24.171934175712401</v>
      </c>
      <c r="D2" s="144">
        <v>25.188819946867444</v>
      </c>
      <c r="E2" s="144">
        <v>26.495413650098399</v>
      </c>
      <c r="F2" s="144">
        <v>28.368368862904926</v>
      </c>
      <c r="G2" s="144">
        <v>30.964349097953679</v>
      </c>
      <c r="H2" s="144">
        <v>34.546486970487997</v>
      </c>
      <c r="I2" s="144">
        <v>37.827381548019396</v>
      </c>
      <c r="J2" s="144">
        <v>40.077068550354952</v>
      </c>
      <c r="K2" s="144">
        <v>42.650909483796738</v>
      </c>
      <c r="L2" s="144">
        <v>45.406385107257343</v>
      </c>
      <c r="M2" s="144">
        <v>47.817445090650558</v>
      </c>
      <c r="N2" s="144">
        <v>50.049473526905331</v>
      </c>
      <c r="O2" s="142"/>
      <c r="P2" s="142"/>
      <c r="Q2" s="144" t="s">
        <v>437</v>
      </c>
      <c r="R2" s="144" t="s">
        <v>438</v>
      </c>
      <c r="S2" s="144">
        <v>8.4342179742875985</v>
      </c>
      <c r="T2" s="144">
        <v>8.7890359291325542</v>
      </c>
      <c r="U2" s="144">
        <v>9.2449405339015982</v>
      </c>
      <c r="V2" s="144">
        <v>9.8984634338919921</v>
      </c>
      <c r="W2" s="144">
        <v>10.804268612748691</v>
      </c>
      <c r="X2" s="144">
        <v>12.054169899558515</v>
      </c>
      <c r="Y2" s="144">
        <v>13.198959547602577</v>
      </c>
      <c r="Z2" s="144">
        <v>13.983933990015418</v>
      </c>
      <c r="AA2" s="144">
        <v>14.882014189389951</v>
      </c>
      <c r="AB2" s="144">
        <v>15.843471467163535</v>
      </c>
      <c r="AC2" s="144">
        <v>16.684753149514524</v>
      </c>
      <c r="AD2" s="144">
        <v>17.463566057878992</v>
      </c>
    </row>
    <row r="3" spans="1:30">
      <c r="A3" s="141" t="s">
        <v>439</v>
      </c>
      <c r="B3" s="141" t="s">
        <v>438</v>
      </c>
      <c r="C3" s="142">
        <v>5.1165752170375907</v>
      </c>
      <c r="D3" s="142">
        <v>5.5284947765519199</v>
      </c>
      <c r="E3" s="142">
        <v>6.4466085447777592</v>
      </c>
      <c r="F3" s="142">
        <v>7.0823163278944454</v>
      </c>
      <c r="G3" s="142">
        <v>7.9394847606035501</v>
      </c>
      <c r="H3" s="142">
        <v>9.1790740298088487</v>
      </c>
      <c r="I3" s="142">
        <v>10.448198193337724</v>
      </c>
      <c r="J3" s="142">
        <v>11.563856452056845</v>
      </c>
      <c r="K3" s="142">
        <v>12.854453863247157</v>
      </c>
      <c r="L3" s="142">
        <v>14.247528483120707</v>
      </c>
      <c r="M3" s="142">
        <v>15.579027774090804</v>
      </c>
      <c r="N3" s="142">
        <v>16.816601290542941</v>
      </c>
      <c r="O3" s="142"/>
      <c r="P3" s="142"/>
      <c r="Q3" s="142" t="s">
        <v>439</v>
      </c>
      <c r="R3" s="142" t="s">
        <v>438</v>
      </c>
      <c r="S3" s="142">
        <v>2.1327554899624093</v>
      </c>
      <c r="T3" s="142">
        <v>2.3044570021480806</v>
      </c>
      <c r="U3" s="142">
        <v>2.687156776222241</v>
      </c>
      <c r="V3" s="142">
        <v>2.9521405215875509</v>
      </c>
      <c r="W3" s="142">
        <v>3.3094362913429447</v>
      </c>
      <c r="X3" s="142">
        <v>3.8261375430694406</v>
      </c>
      <c r="Y3" s="142">
        <v>4.3551499023907825</v>
      </c>
      <c r="Z3" s="142">
        <v>4.820192665425302</v>
      </c>
      <c r="AA3" s="142">
        <v>5.3581557749837847</v>
      </c>
      <c r="AB3" s="142">
        <v>5.9388347286653875</v>
      </c>
      <c r="AC3" s="142">
        <v>6.4938470762297227</v>
      </c>
      <c r="AD3" s="142">
        <v>7.0097080964403418</v>
      </c>
    </row>
    <row r="4" spans="1:30">
      <c r="A4" s="143" t="s">
        <v>440</v>
      </c>
      <c r="B4" s="143" t="s">
        <v>438</v>
      </c>
      <c r="C4" s="144">
        <v>0.55099799615184097</v>
      </c>
      <c r="D4" s="144">
        <v>0.56758056809982849</v>
      </c>
      <c r="E4" s="144">
        <v>0.59674843715448822</v>
      </c>
      <c r="F4" s="144">
        <v>0.63668387556693984</v>
      </c>
      <c r="G4" s="144">
        <v>0.68003773656662825</v>
      </c>
      <c r="H4" s="144">
        <v>0.73016513698089147</v>
      </c>
      <c r="I4" s="144">
        <v>0.7669296659400695</v>
      </c>
      <c r="J4" s="144">
        <v>0.77663155129825778</v>
      </c>
      <c r="K4" s="144">
        <v>0.79256640202481032</v>
      </c>
      <c r="L4" s="144">
        <v>0.80701582294626406</v>
      </c>
      <c r="M4" s="144">
        <v>0.80782218703173636</v>
      </c>
      <c r="N4" s="144">
        <v>0.80820714740258148</v>
      </c>
      <c r="O4" s="142"/>
      <c r="P4" s="142"/>
      <c r="Q4" s="144" t="s">
        <v>440</v>
      </c>
      <c r="R4" s="144" t="s">
        <v>438</v>
      </c>
      <c r="S4" s="144">
        <v>0.23113406447545873</v>
      </c>
      <c r="T4" s="144">
        <v>0.23809016464381372</v>
      </c>
      <c r="U4" s="144">
        <v>0.25032557779191095</v>
      </c>
      <c r="V4" s="144">
        <v>0.26707779878244908</v>
      </c>
      <c r="W4" s="144">
        <v>0.28526398852096974</v>
      </c>
      <c r="X4" s="144">
        <v>0.30629156009156505</v>
      </c>
      <c r="Y4" s="144">
        <v>0.32171363978370032</v>
      </c>
      <c r="Z4" s="144">
        <v>0.32578341174580205</v>
      </c>
      <c r="AA4" s="144">
        <v>0.33246780414098392</v>
      </c>
      <c r="AB4" s="144">
        <v>0.33852908459974618</v>
      </c>
      <c r="AC4" s="144">
        <v>0.33886734029182475</v>
      </c>
      <c r="AD4" s="144">
        <v>0.33902882446381238</v>
      </c>
    </row>
    <row r="5" spans="1:30">
      <c r="A5" s="141" t="s">
        <v>232</v>
      </c>
      <c r="B5" s="141" t="s">
        <v>438</v>
      </c>
      <c r="C5" s="142">
        <v>1.3813412129800904</v>
      </c>
      <c r="D5" s="142">
        <v>1.4229133969243861</v>
      </c>
      <c r="E5" s="142">
        <v>1.4960366748698564</v>
      </c>
      <c r="F5" s="142">
        <v>1.5961540388432487</v>
      </c>
      <c r="G5" s="142">
        <v>1.704841321489482</v>
      </c>
      <c r="H5" s="142">
        <v>1.830509735135643</v>
      </c>
      <c r="I5" s="142">
        <v>1.9226776910419014</v>
      </c>
      <c r="J5" s="142">
        <v>1.9470001281148983</v>
      </c>
      <c r="K5" s="142">
        <v>1.9869484875991648</v>
      </c>
      <c r="L5" s="142">
        <v>2.0231729035990194</v>
      </c>
      <c r="M5" s="142">
        <v>2.0251944426056201</v>
      </c>
      <c r="N5" s="142">
        <v>2.0261595307317513</v>
      </c>
      <c r="O5" s="142"/>
      <c r="P5" s="142"/>
      <c r="Q5" s="142" t="s">
        <v>232</v>
      </c>
      <c r="R5" s="142" t="s">
        <v>438</v>
      </c>
      <c r="S5" s="142">
        <v>0.57944858459260984</v>
      </c>
      <c r="T5" s="142">
        <v>0.59688739183197148</v>
      </c>
      <c r="U5" s="142">
        <v>0.62756133358374455</v>
      </c>
      <c r="V5" s="142">
        <v>0.6695588243574897</v>
      </c>
      <c r="W5" s="142">
        <v>0.71515124678055442</v>
      </c>
      <c r="X5" s="142">
        <v>0.76786695795387783</v>
      </c>
      <c r="Y5" s="142">
        <v>0.80652981047201611</v>
      </c>
      <c r="Z5" s="142">
        <v>0.81673264928067335</v>
      </c>
      <c r="AA5" s="142">
        <v>0.83349029043583422</v>
      </c>
      <c r="AB5" s="142">
        <v>0.84868580214689482</v>
      </c>
      <c r="AC5" s="142">
        <v>0.84953380255770305</v>
      </c>
      <c r="AD5" s="142">
        <v>0.84993864022086629</v>
      </c>
    </row>
    <row r="6" spans="1:30">
      <c r="A6" s="143" t="s">
        <v>233</v>
      </c>
      <c r="B6" s="143" t="s">
        <v>438</v>
      </c>
      <c r="C6" s="144">
        <v>0.29365147205215325</v>
      </c>
      <c r="D6" s="144">
        <v>0.30369857068925404</v>
      </c>
      <c r="E6" s="144">
        <v>0.3006662503070463</v>
      </c>
      <c r="F6" s="144">
        <v>0.31799861570744831</v>
      </c>
      <c r="G6" s="144">
        <v>0.33789090399951949</v>
      </c>
      <c r="H6" s="144">
        <v>0.35812970747588629</v>
      </c>
      <c r="I6" s="144">
        <v>0.36725073513995921</v>
      </c>
      <c r="J6" s="144">
        <v>0.36054285476463599</v>
      </c>
      <c r="K6" s="144">
        <v>0.36363647646461489</v>
      </c>
      <c r="L6" s="144">
        <v>0.37594786169877392</v>
      </c>
      <c r="M6" s="144">
        <v>0.38414578534577659</v>
      </c>
      <c r="N6" s="144">
        <v>0.39163381974473171</v>
      </c>
      <c r="O6" s="142"/>
      <c r="P6" s="142"/>
      <c r="Q6" s="144" t="s">
        <v>233</v>
      </c>
      <c r="R6" s="144" t="s">
        <v>438</v>
      </c>
      <c r="S6" s="144">
        <v>0.11197415374784674</v>
      </c>
      <c r="T6" s="144">
        <v>0.11580527831074593</v>
      </c>
      <c r="U6" s="144">
        <v>0.11464900449295366</v>
      </c>
      <c r="V6" s="144">
        <v>0.12125812153430732</v>
      </c>
      <c r="W6" s="144">
        <v>0.12884337943220497</v>
      </c>
      <c r="X6" s="144">
        <v>0.13656076928997712</v>
      </c>
      <c r="Y6" s="144">
        <v>0.14003876770373574</v>
      </c>
      <c r="Z6" s="144">
        <v>0.13748094218622833</v>
      </c>
      <c r="AA6" s="144">
        <v>0.13866059120841878</v>
      </c>
      <c r="AB6" s="144">
        <v>0.143355125628508</v>
      </c>
      <c r="AC6" s="144">
        <v>0.14648112924240972</v>
      </c>
      <c r="AD6" s="144">
        <v>0.14933644036752761</v>
      </c>
    </row>
    <row r="7" spans="1:30">
      <c r="A7" s="141" t="s">
        <v>441</v>
      </c>
      <c r="B7" s="141" t="s">
        <v>438</v>
      </c>
      <c r="C7" s="142">
        <v>0.178416274872497</v>
      </c>
      <c r="D7" s="142">
        <v>0.18693557898384533</v>
      </c>
      <c r="E7" s="142">
        <v>0.2109879840412909</v>
      </c>
      <c r="F7" s="142">
        <v>0.23827682884910686</v>
      </c>
      <c r="G7" s="142">
        <v>0.27241939006281979</v>
      </c>
      <c r="H7" s="142">
        <v>0.31921972483495142</v>
      </c>
      <c r="I7" s="142">
        <v>0.3679609937115777</v>
      </c>
      <c r="J7" s="142">
        <v>0.41527208377024177</v>
      </c>
      <c r="K7" s="142">
        <v>0.46852502220082037</v>
      </c>
      <c r="L7" s="142">
        <v>0.52304740628379998</v>
      </c>
      <c r="M7" s="142">
        <v>0.5766534960537183</v>
      </c>
      <c r="N7" s="142">
        <v>0.62650122227843996</v>
      </c>
      <c r="O7" s="142"/>
      <c r="P7" s="142"/>
      <c r="Q7" s="142" t="s">
        <v>441</v>
      </c>
      <c r="R7" s="142" t="s">
        <v>438</v>
      </c>
      <c r="S7" s="142">
        <v>8.5651678327502964E-2</v>
      </c>
      <c r="T7" s="142">
        <v>8.9741510916154676E-2</v>
      </c>
      <c r="U7" s="142">
        <v>0.10128826505870911</v>
      </c>
      <c r="V7" s="142">
        <v>0.11438872553563897</v>
      </c>
      <c r="W7" s="142">
        <v>0.13077942572509133</v>
      </c>
      <c r="X7" s="142">
        <v>0.15324669908558891</v>
      </c>
      <c r="Y7" s="142">
        <v>0.17664574990692558</v>
      </c>
      <c r="Z7" s="142">
        <v>0.19935821977507034</v>
      </c>
      <c r="AA7" s="142">
        <v>0.22492317205148032</v>
      </c>
      <c r="AB7" s="142">
        <v>0.25109754267132012</v>
      </c>
      <c r="AC7" s="142">
        <v>0.27683203107855486</v>
      </c>
      <c r="AD7" s="142">
        <v>0.30076225501697346</v>
      </c>
    </row>
    <row r="8" spans="1:30">
      <c r="A8" s="143" t="s">
        <v>442</v>
      </c>
      <c r="B8" s="143" t="s">
        <v>443</v>
      </c>
      <c r="C8" s="144">
        <v>2.0027629369935154</v>
      </c>
      <c r="D8" s="144">
        <v>1.3966354923396591</v>
      </c>
      <c r="E8" s="144">
        <v>1.2158257095953435</v>
      </c>
      <c r="F8" s="144">
        <v>1.2307742706097287</v>
      </c>
      <c r="G8" s="144">
        <v>1.2939616560080698</v>
      </c>
      <c r="H8" s="144">
        <v>1.3909692088862022</v>
      </c>
      <c r="I8" s="144">
        <v>1.4912876335509173</v>
      </c>
      <c r="J8" s="144">
        <v>1.5938133060733546</v>
      </c>
      <c r="K8" s="144">
        <v>1.6773701416367666</v>
      </c>
      <c r="L8" s="144">
        <v>1.7482810858941622</v>
      </c>
      <c r="M8" s="144">
        <v>1.8191920301515587</v>
      </c>
      <c r="N8" s="144">
        <v>1.8901029744089568</v>
      </c>
      <c r="O8" s="142"/>
      <c r="P8" s="142"/>
      <c r="Q8" s="144" t="s">
        <v>442</v>
      </c>
      <c r="R8" s="144" t="s">
        <v>443</v>
      </c>
      <c r="S8" s="144">
        <v>3.8572631846494074</v>
      </c>
      <c r="T8" s="144">
        <v>2.713495287794029</v>
      </c>
      <c r="U8" s="144">
        <v>2.402815217338842</v>
      </c>
      <c r="V8" s="144">
        <v>2.49277596301383</v>
      </c>
      <c r="W8" s="144">
        <v>2.5861048144441008</v>
      </c>
      <c r="X8" s="144">
        <v>2.682927872589508</v>
      </c>
      <c r="Y8" s="144">
        <v>2.783375959595412</v>
      </c>
      <c r="Z8" s="144">
        <v>2.8875847955525753</v>
      </c>
      <c r="AA8" s="144">
        <v>2.9956951818749022</v>
      </c>
      <c r="AB8" s="144">
        <v>3.1078531915427892</v>
      </c>
      <c r="AC8" s="144">
        <v>3.2242103664691348</v>
      </c>
      <c r="AD8" s="144">
        <v>3.3449239222546803</v>
      </c>
    </row>
    <row r="9" spans="1:30">
      <c r="A9" s="141" t="s">
        <v>444</v>
      </c>
      <c r="B9" s="141" t="s">
        <v>443</v>
      </c>
      <c r="C9" s="142">
        <v>9.6999425924316949</v>
      </c>
      <c r="D9" s="142">
        <v>8.8021286135608445</v>
      </c>
      <c r="E9" s="142">
        <v>9.18319995559939</v>
      </c>
      <c r="F9" s="142">
        <v>9.7634398213340194</v>
      </c>
      <c r="G9" s="142">
        <v>10.679213178472313</v>
      </c>
      <c r="H9" s="142">
        <v>12.033782654096926</v>
      </c>
      <c r="I9" s="142">
        <v>13.763383616561876</v>
      </c>
      <c r="J9" s="142">
        <v>14.852869685353143</v>
      </c>
      <c r="K9" s="142">
        <v>15.950409339686846</v>
      </c>
      <c r="L9" s="142">
        <v>16.797262943431637</v>
      </c>
      <c r="M9" s="142">
        <v>17.689078467018277</v>
      </c>
      <c r="N9" s="142">
        <v>18.628243069486899</v>
      </c>
      <c r="O9" s="142"/>
      <c r="P9" s="142"/>
      <c r="Q9" s="142" t="s">
        <v>444</v>
      </c>
      <c r="R9" s="142" t="s">
        <v>443</v>
      </c>
      <c r="S9" s="142">
        <v>2.7084180911150257</v>
      </c>
      <c r="T9" s="142">
        <v>2.4577304607854349</v>
      </c>
      <c r="U9" s="142">
        <v>2.5641332056416739</v>
      </c>
      <c r="V9" s="142">
        <v>2.7261477881576575</v>
      </c>
      <c r="W9" s="142">
        <v>2.9818500363101079</v>
      </c>
      <c r="X9" s="142">
        <v>3.3600729421153859</v>
      </c>
      <c r="Y9" s="142">
        <v>3.8430121443334553</v>
      </c>
      <c r="Z9" s="142">
        <v>4.1472184579908555</v>
      </c>
      <c r="AA9" s="142">
        <v>4.4536734939034268</v>
      </c>
      <c r="AB9" s="142">
        <v>4.6901319676574822</v>
      </c>
      <c r="AC9" s="142">
        <v>4.9391447092281249</v>
      </c>
      <c r="AD9" s="142">
        <v>5.2013782611921888</v>
      </c>
    </row>
    <row r="10" spans="1:30">
      <c r="A10" s="143" t="s">
        <v>445</v>
      </c>
      <c r="B10" s="143" t="s">
        <v>443</v>
      </c>
      <c r="C10" s="144">
        <v>8.1921661410075348</v>
      </c>
      <c r="D10" s="144">
        <v>8.959151447376053</v>
      </c>
      <c r="E10" s="144">
        <v>10.712881413510891</v>
      </c>
      <c r="F10" s="144">
        <v>11.724135779338653</v>
      </c>
      <c r="G10" s="144">
        <v>13.192750176775005</v>
      </c>
      <c r="H10" s="144">
        <v>15.110094295189002</v>
      </c>
      <c r="I10" s="144">
        <v>16.946242569945394</v>
      </c>
      <c r="J10" s="144">
        <v>20.168715462670828</v>
      </c>
      <c r="K10" s="144">
        <v>22.665890975403741</v>
      </c>
      <c r="L10" s="144">
        <v>25.472252541801531</v>
      </c>
      <c r="M10" s="144">
        <v>28.626081818597335</v>
      </c>
      <c r="N10" s="144">
        <v>32.170400279294384</v>
      </c>
      <c r="O10" s="142"/>
      <c r="P10" s="142"/>
      <c r="Q10" s="144" t="s">
        <v>445</v>
      </c>
      <c r="R10" s="144" t="s">
        <v>443</v>
      </c>
      <c r="S10" s="144">
        <v>4.2202067999129715</v>
      </c>
      <c r="T10" s="144">
        <v>4.6153204425876631</v>
      </c>
      <c r="U10" s="144">
        <v>5.5187570918086397</v>
      </c>
      <c r="V10" s="144">
        <v>6.0397063105683957</v>
      </c>
      <c r="W10" s="144">
        <v>6.7962652425810628</v>
      </c>
      <c r="X10" s="144">
        <v>7.7839879702488783</v>
      </c>
      <c r="Y10" s="144">
        <v>8.7298825360324734</v>
      </c>
      <c r="Z10" s="144">
        <v>10.389944329254668</v>
      </c>
      <c r="AA10" s="144">
        <v>11.676368078238289</v>
      </c>
      <c r="AB10" s="144">
        <v>13.122069491231089</v>
      </c>
      <c r="AC10" s="144">
        <v>14.746769421701655</v>
      </c>
      <c r="AD10" s="144">
        <v>16.572630446909226</v>
      </c>
    </row>
    <row r="11" spans="1:30">
      <c r="A11" s="141" t="s">
        <v>446</v>
      </c>
      <c r="B11" s="141" t="s">
        <v>443</v>
      </c>
      <c r="C11" s="142">
        <v>32.285329782899957</v>
      </c>
      <c r="D11" s="142">
        <v>38.847072986378649</v>
      </c>
      <c r="E11" s="142">
        <v>45.716103195375645</v>
      </c>
      <c r="F11" s="142">
        <v>49.349502377221036</v>
      </c>
      <c r="G11" s="142">
        <v>55.560462510017473</v>
      </c>
      <c r="H11" s="142">
        <v>64.45111592222608</v>
      </c>
      <c r="I11" s="142">
        <v>73.991377838583247</v>
      </c>
      <c r="J11" s="142">
        <v>84.892824428526652</v>
      </c>
      <c r="K11" s="142">
        <v>95.140560468831822</v>
      </c>
      <c r="L11" s="142">
        <v>102.71649790031584</v>
      </c>
      <c r="M11" s="142">
        <v>110.89569883669128</v>
      </c>
      <c r="N11" s="142">
        <v>119.72620048254502</v>
      </c>
      <c r="O11" s="142"/>
      <c r="P11" s="142"/>
      <c r="Q11" s="142" t="s">
        <v>446</v>
      </c>
      <c r="R11" s="142" t="s">
        <v>443</v>
      </c>
      <c r="S11" s="142">
        <v>8.0713324457249858</v>
      </c>
      <c r="T11" s="142">
        <v>9.7117682465946586</v>
      </c>
      <c r="U11" s="142">
        <v>11.429025798843908</v>
      </c>
      <c r="V11" s="142">
        <v>12.29669571034762</v>
      </c>
      <c r="W11" s="142">
        <v>13.775821234589365</v>
      </c>
      <c r="X11" s="142">
        <v>15.884485297205215</v>
      </c>
      <c r="Y11" s="142">
        <v>18.165421391822289</v>
      </c>
      <c r="Z11" s="142">
        <v>20.793191090819398</v>
      </c>
      <c r="AA11" s="142">
        <v>23.265393757585446</v>
      </c>
      <c r="AB11" s="142">
        <v>25.086355853535391</v>
      </c>
      <c r="AC11" s="142">
        <v>27.049843065949585</v>
      </c>
      <c r="AD11" s="142">
        <v>29.16701071149734</v>
      </c>
    </row>
    <row r="12" spans="1:30">
      <c r="A12" s="143" t="s">
        <v>447</v>
      </c>
      <c r="B12" s="143" t="s">
        <v>443</v>
      </c>
      <c r="C12" s="144">
        <v>1.37100323069</v>
      </c>
      <c r="D12" s="144">
        <v>1.274046676964</v>
      </c>
      <c r="E12" s="144">
        <v>1.1678366799092881</v>
      </c>
      <c r="F12" s="144">
        <v>1.2490711204820664</v>
      </c>
      <c r="G12" s="144">
        <v>1.3227495576499657</v>
      </c>
      <c r="H12" s="144">
        <v>1.4004167081671435</v>
      </c>
      <c r="I12" s="144">
        <v>1.4571547763900865</v>
      </c>
      <c r="J12" s="144">
        <v>1.4999401230835394</v>
      </c>
      <c r="K12" s="144">
        <v>1.5441545884699186</v>
      </c>
      <c r="L12" s="144">
        <v>1.5893217996515814</v>
      </c>
      <c r="M12" s="144">
        <v>1.6344890108332431</v>
      </c>
      <c r="N12" s="144">
        <v>1.6796562220149063</v>
      </c>
      <c r="O12" s="142"/>
      <c r="P12" s="142"/>
      <c r="Q12" s="144" t="s">
        <v>447</v>
      </c>
      <c r="R12" s="144" t="s">
        <v>443</v>
      </c>
      <c r="S12" s="144">
        <v>0.48170383781000004</v>
      </c>
      <c r="T12" s="144">
        <v>0.44763802163600003</v>
      </c>
      <c r="U12" s="144">
        <v>0.41032099564380392</v>
      </c>
      <c r="V12" s="144">
        <v>0.40098626255164255</v>
      </c>
      <c r="W12" s="144">
        <v>0.41336946414317371</v>
      </c>
      <c r="X12" s="144">
        <v>0.43919409629137091</v>
      </c>
      <c r="Y12" s="144">
        <v>0.46044461506310219</v>
      </c>
      <c r="Z12" s="144">
        <v>0.47864572491718932</v>
      </c>
      <c r="AA12" s="144">
        <v>0.48957769763415249</v>
      </c>
      <c r="AB12" s="144">
        <v>0.49566357892636637</v>
      </c>
      <c r="AC12" s="144">
        <v>0.50174946021858025</v>
      </c>
      <c r="AD12" s="144">
        <v>0.5078353415107949</v>
      </c>
    </row>
    <row r="13" spans="1:30">
      <c r="A13" s="141" t="s">
        <v>448</v>
      </c>
      <c r="B13" s="141" t="s">
        <v>443</v>
      </c>
      <c r="C13" s="142">
        <v>0.5987194656999999</v>
      </c>
      <c r="D13" s="142">
        <v>0.33221614728128318</v>
      </c>
      <c r="E13" s="142">
        <v>0.34773540266064162</v>
      </c>
      <c r="F13" s="142">
        <v>0.43392555634846774</v>
      </c>
      <c r="G13" s="142">
        <v>0.6306779566643187</v>
      </c>
      <c r="H13" s="142">
        <v>0.91168966910318494</v>
      </c>
      <c r="I13" s="142">
        <v>1.1035718750591492</v>
      </c>
      <c r="J13" s="142">
        <v>1.2114293126037072</v>
      </c>
      <c r="K13" s="142">
        <v>1.3214917602108067</v>
      </c>
      <c r="L13" s="142">
        <v>1.4506060294940382</v>
      </c>
      <c r="M13" s="142">
        <v>1.59283275188066</v>
      </c>
      <c r="N13" s="142">
        <v>1.7250591481957536</v>
      </c>
      <c r="O13" s="142"/>
      <c r="P13" s="142"/>
      <c r="Q13" s="142" t="s">
        <v>448</v>
      </c>
      <c r="R13" s="142" t="s">
        <v>443</v>
      </c>
      <c r="S13" s="142">
        <v>0</v>
      </c>
      <c r="T13" s="142">
        <v>0</v>
      </c>
      <c r="U13" s="142">
        <v>0</v>
      </c>
      <c r="V13" s="142">
        <v>0</v>
      </c>
      <c r="W13" s="142">
        <v>0</v>
      </c>
      <c r="X13" s="142">
        <v>0</v>
      </c>
      <c r="Y13" s="142">
        <v>0</v>
      </c>
      <c r="Z13" s="142">
        <v>0</v>
      </c>
      <c r="AA13" s="142">
        <v>0</v>
      </c>
      <c r="AB13" s="142">
        <v>0</v>
      </c>
      <c r="AC13" s="142">
        <v>0</v>
      </c>
      <c r="AD13" s="142">
        <v>0</v>
      </c>
    </row>
    <row r="14" spans="1:30">
      <c r="A14" s="143"/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2"/>
      <c r="P14" s="142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</row>
    <row r="15" spans="1:30">
      <c r="A15" s="145" t="s">
        <v>434</v>
      </c>
      <c r="B15" s="146" t="s">
        <v>449</v>
      </c>
      <c r="C15" s="146">
        <v>2015</v>
      </c>
      <c r="D15" s="146">
        <v>2016</v>
      </c>
      <c r="E15" s="146">
        <v>2018</v>
      </c>
      <c r="F15" s="146">
        <v>2020</v>
      </c>
      <c r="G15" s="146">
        <v>2025</v>
      </c>
      <c r="H15" s="146">
        <v>2030</v>
      </c>
      <c r="I15" s="146">
        <v>2035</v>
      </c>
      <c r="J15" s="146">
        <v>2040</v>
      </c>
      <c r="K15" s="146">
        <v>2045</v>
      </c>
      <c r="L15" s="146">
        <v>2050</v>
      </c>
      <c r="M15" s="146">
        <v>2055</v>
      </c>
      <c r="N15" s="146">
        <v>2060</v>
      </c>
      <c r="O15" s="142"/>
      <c r="P15" s="142"/>
      <c r="Q15" s="149" t="s">
        <v>436</v>
      </c>
      <c r="R15" s="150" t="s">
        <v>449</v>
      </c>
      <c r="S15" s="148">
        <v>2015</v>
      </c>
      <c r="T15" s="148">
        <v>2016</v>
      </c>
      <c r="U15" s="148">
        <v>2018</v>
      </c>
      <c r="V15" s="148">
        <v>2020</v>
      </c>
      <c r="W15" s="148">
        <v>2025</v>
      </c>
      <c r="X15" s="148">
        <v>2030</v>
      </c>
      <c r="Y15" s="148">
        <v>2035</v>
      </c>
      <c r="Z15" s="148">
        <v>2040</v>
      </c>
      <c r="AA15" s="148">
        <v>2045</v>
      </c>
      <c r="AB15" s="148">
        <v>2050</v>
      </c>
      <c r="AC15" s="148">
        <v>2055</v>
      </c>
      <c r="AD15" s="148">
        <v>2060</v>
      </c>
    </row>
    <row r="16" spans="1:30">
      <c r="A16" s="143" t="s">
        <v>437</v>
      </c>
      <c r="B16" s="143" t="s">
        <v>438</v>
      </c>
      <c r="C16" s="144">
        <v>24.171934175712401</v>
      </c>
      <c r="D16" s="144">
        <v>25.188819946867444</v>
      </c>
      <c r="E16" s="144">
        <v>26.495413650098399</v>
      </c>
      <c r="F16" s="144">
        <v>26.423696044773354</v>
      </c>
      <c r="G16" s="144">
        <v>26.635280255866483</v>
      </c>
      <c r="H16" s="144">
        <v>27.360856009501465</v>
      </c>
      <c r="I16" s="144">
        <v>28.07131217369875</v>
      </c>
      <c r="J16" s="144">
        <v>29.03974358536756</v>
      </c>
      <c r="K16" s="144">
        <v>29.984796739867864</v>
      </c>
      <c r="L16" s="144">
        <v>31.130103731618142</v>
      </c>
      <c r="M16" s="144">
        <v>33.110885747786782</v>
      </c>
      <c r="N16" s="144">
        <v>35.080678600257684</v>
      </c>
      <c r="O16" s="142"/>
      <c r="P16" s="142"/>
      <c r="Q16" s="144" t="s">
        <v>437</v>
      </c>
      <c r="R16" s="144" t="s">
        <v>438</v>
      </c>
      <c r="S16" s="144">
        <v>8.4342179742875985</v>
      </c>
      <c r="T16" s="144">
        <v>8.7890359291325542</v>
      </c>
      <c r="U16" s="144">
        <v>9.2449405339015982</v>
      </c>
      <c r="V16" s="144">
        <v>9.2199163917908216</v>
      </c>
      <c r="W16" s="144">
        <v>9.2937436388495289</v>
      </c>
      <c r="X16" s="144">
        <v>9.5469159343940184</v>
      </c>
      <c r="Y16" s="144">
        <v>9.7948126110297267</v>
      </c>
      <c r="Z16" s="144">
        <v>10.13272357668877</v>
      </c>
      <c r="AA16" s="144">
        <v>10.462477258971777</v>
      </c>
      <c r="AB16" s="144">
        <v>10.862104725507056</v>
      </c>
      <c r="AC16" s="144">
        <v>11.553251208137372</v>
      </c>
      <c r="AD16" s="144">
        <v>12.240563285076027</v>
      </c>
    </row>
    <row r="17" spans="1:30">
      <c r="A17" s="141" t="s">
        <v>439</v>
      </c>
      <c r="B17" s="141" t="s">
        <v>438</v>
      </c>
      <c r="C17" s="142">
        <v>5.1165752170375907</v>
      </c>
      <c r="D17" s="142">
        <v>5.5284947765519199</v>
      </c>
      <c r="E17" s="142">
        <v>6.4466085447777592</v>
      </c>
      <c r="F17" s="142">
        <v>6.7441310592386179</v>
      </c>
      <c r="G17" s="142">
        <v>7.0292521403961707</v>
      </c>
      <c r="H17" s="142">
        <v>7.4535280116945399</v>
      </c>
      <c r="I17" s="142">
        <v>7.8885291604188357</v>
      </c>
      <c r="J17" s="142">
        <v>8.4331481999141378</v>
      </c>
      <c r="K17" s="142">
        <v>9.0074101626591254</v>
      </c>
      <c r="L17" s="142">
        <v>9.6604526182144355</v>
      </c>
      <c r="M17" s="142">
        <v>10.578787759852327</v>
      </c>
      <c r="N17" s="142">
        <v>11.512408021831456</v>
      </c>
      <c r="O17" s="142"/>
      <c r="P17" s="142"/>
      <c r="Q17" s="142" t="s">
        <v>439</v>
      </c>
      <c r="R17" s="142" t="s">
        <v>438</v>
      </c>
      <c r="S17" s="142">
        <v>2.1327554899624093</v>
      </c>
      <c r="T17" s="142">
        <v>2.3044570021480806</v>
      </c>
      <c r="U17" s="142">
        <v>2.687156776222241</v>
      </c>
      <c r="V17" s="142">
        <v>2.8111738675748446</v>
      </c>
      <c r="W17" s="142">
        <v>2.9300216369026377</v>
      </c>
      <c r="X17" s="142">
        <v>3.1068736629917004</v>
      </c>
      <c r="Y17" s="142">
        <v>3.2881963346476146</v>
      </c>
      <c r="Z17" s="142">
        <v>3.515211319701264</v>
      </c>
      <c r="AA17" s="142">
        <v>3.7545824423308409</v>
      </c>
      <c r="AB17" s="142">
        <v>4.0267918447503197</v>
      </c>
      <c r="AC17" s="142">
        <v>4.4095838944854178</v>
      </c>
      <c r="AD17" s="142">
        <v>4.7987472810893568</v>
      </c>
    </row>
    <row r="18" spans="1:30">
      <c r="A18" s="143" t="s">
        <v>440</v>
      </c>
      <c r="B18" s="143" t="s">
        <v>438</v>
      </c>
      <c r="C18" s="144">
        <v>0.55099799615184097</v>
      </c>
      <c r="D18" s="144">
        <v>0.56758056809982849</v>
      </c>
      <c r="E18" s="144">
        <v>0.59674843715448822</v>
      </c>
      <c r="F18" s="144">
        <v>0.63217629586530122</v>
      </c>
      <c r="G18" s="144">
        <v>0.64800802728893259</v>
      </c>
      <c r="H18" s="144">
        <v>0.66084873760766927</v>
      </c>
      <c r="I18" s="144">
        <v>0.66696923676797248</v>
      </c>
      <c r="J18" s="144">
        <v>0.67296831552955538</v>
      </c>
      <c r="K18" s="144">
        <v>0.6789110193397907</v>
      </c>
      <c r="L18" s="144">
        <v>0.68970263325014847</v>
      </c>
      <c r="M18" s="144">
        <v>0.71808849845251665</v>
      </c>
      <c r="N18" s="144">
        <v>0.74527661619381647</v>
      </c>
      <c r="O18" s="142"/>
      <c r="P18" s="142"/>
      <c r="Q18" s="144" t="s">
        <v>440</v>
      </c>
      <c r="R18" s="144" t="s">
        <v>438</v>
      </c>
      <c r="S18" s="144">
        <v>0.23113406447545873</v>
      </c>
      <c r="T18" s="144">
        <v>0.23809016464381372</v>
      </c>
      <c r="U18" s="144">
        <v>0.25032557779191095</v>
      </c>
      <c r="V18" s="144">
        <v>0.26518694759122313</v>
      </c>
      <c r="W18" s="144">
        <v>0.27182808323451751</v>
      </c>
      <c r="X18" s="144">
        <v>0.27721453760903336</v>
      </c>
      <c r="Y18" s="144">
        <v>0.27978198042628394</v>
      </c>
      <c r="Z18" s="144">
        <v>0.28229848950064901</v>
      </c>
      <c r="AA18" s="144">
        <v>0.28479135026461988</v>
      </c>
      <c r="AB18" s="144">
        <v>0.28931824437815762</v>
      </c>
      <c r="AC18" s="144">
        <v>0.301225620527794</v>
      </c>
      <c r="AD18" s="144">
        <v>0.31263056247471932</v>
      </c>
    </row>
    <row r="19" spans="1:30">
      <c r="A19" s="141" t="s">
        <v>232</v>
      </c>
      <c r="B19" s="141" t="s">
        <v>438</v>
      </c>
      <c r="C19" s="142">
        <v>1.3813412129800904</v>
      </c>
      <c r="D19" s="142">
        <v>1.4229133969243861</v>
      </c>
      <c r="E19" s="142">
        <v>1.4960366748698564</v>
      </c>
      <c r="F19" s="142">
        <v>1.5848536245839933</v>
      </c>
      <c r="G19" s="142">
        <v>1.6245434660260576</v>
      </c>
      <c r="H19" s="142">
        <v>1.6567348759469445</v>
      </c>
      <c r="I19" s="142">
        <v>1.6720788477639816</v>
      </c>
      <c r="J19" s="142">
        <v>1.6871184210385628</v>
      </c>
      <c r="K19" s="142">
        <v>1.7020166634160108</v>
      </c>
      <c r="L19" s="142">
        <v>1.7290710286650037</v>
      </c>
      <c r="M19" s="142">
        <v>1.800233838212534</v>
      </c>
      <c r="N19" s="142">
        <v>1.8683939182714386</v>
      </c>
      <c r="O19" s="142"/>
      <c r="P19" s="142"/>
      <c r="Q19" s="142" t="s">
        <v>232</v>
      </c>
      <c r="R19" s="142" t="s">
        <v>438</v>
      </c>
      <c r="S19" s="142">
        <v>0.57944858459260984</v>
      </c>
      <c r="T19" s="142">
        <v>0.59688739183197148</v>
      </c>
      <c r="U19" s="142">
        <v>0.62756133358374455</v>
      </c>
      <c r="V19" s="142">
        <v>0.66481849735768273</v>
      </c>
      <c r="W19" s="142">
        <v>0.68146769469589374</v>
      </c>
      <c r="X19" s="142">
        <v>0.69497143058635924</v>
      </c>
      <c r="Y19" s="142">
        <v>0.70140795956838364</v>
      </c>
      <c r="Z19" s="142">
        <v>0.70771679866255066</v>
      </c>
      <c r="AA19" s="142">
        <v>0.71396635190646329</v>
      </c>
      <c r="AB19" s="142">
        <v>0.72531518701199083</v>
      </c>
      <c r="AC19" s="142">
        <v>0.75516674640982384</v>
      </c>
      <c r="AD19" s="142">
        <v>0.78375871307578948</v>
      </c>
    </row>
    <row r="20" spans="1:30">
      <c r="A20" s="143" t="s">
        <v>233</v>
      </c>
      <c r="B20" s="143" t="s">
        <v>438</v>
      </c>
      <c r="C20" s="144">
        <v>0.29365147205215325</v>
      </c>
      <c r="D20" s="144">
        <v>0.30369857068925404</v>
      </c>
      <c r="E20" s="144">
        <v>0.3006662503070463</v>
      </c>
      <c r="F20" s="144">
        <v>0.30996089317026665</v>
      </c>
      <c r="G20" s="144">
        <v>0.3128866516404587</v>
      </c>
      <c r="H20" s="144">
        <v>0.31376298166466138</v>
      </c>
      <c r="I20" s="144">
        <v>0.31077167797979555</v>
      </c>
      <c r="J20" s="144">
        <v>0.30762019209712399</v>
      </c>
      <c r="K20" s="144">
        <v>0.30854873033414454</v>
      </c>
      <c r="L20" s="144">
        <v>0.31632921156075955</v>
      </c>
      <c r="M20" s="144">
        <v>0.33185957773937913</v>
      </c>
      <c r="N20" s="144">
        <v>0.34699522069741823</v>
      </c>
      <c r="O20" s="142"/>
      <c r="P20" s="142"/>
      <c r="Q20" s="144" t="s">
        <v>233</v>
      </c>
      <c r="R20" s="144" t="s">
        <v>438</v>
      </c>
      <c r="S20" s="144">
        <v>0.11197415374784674</v>
      </c>
      <c r="T20" s="144">
        <v>0.11580527831074593</v>
      </c>
      <c r="U20" s="144">
        <v>0.11464900449295366</v>
      </c>
      <c r="V20" s="144">
        <v>0.11819320524810166</v>
      </c>
      <c r="W20" s="144">
        <v>0.11930884524977059</v>
      </c>
      <c r="X20" s="144">
        <v>0.11964300435402497</v>
      </c>
      <c r="Y20" s="144">
        <v>0.1185023708800127</v>
      </c>
      <c r="Z20" s="144">
        <v>0.11730065728976799</v>
      </c>
      <c r="AA20" s="144">
        <v>0.11765472424739737</v>
      </c>
      <c r="AB20" s="144">
        <v>0.12062155017547067</v>
      </c>
      <c r="AC20" s="144">
        <v>0.12654353516704006</v>
      </c>
      <c r="AD20" s="144">
        <v>0.13231500567870494</v>
      </c>
    </row>
    <row r="21" spans="1:30">
      <c r="A21" s="141" t="s">
        <v>441</v>
      </c>
      <c r="B21" s="141" t="s">
        <v>438</v>
      </c>
      <c r="C21" s="142">
        <v>0.178416274872497</v>
      </c>
      <c r="D21" s="142">
        <v>0.18693557898384533</v>
      </c>
      <c r="E21" s="142">
        <v>0.2109879840412909</v>
      </c>
      <c r="F21" s="142">
        <v>0.31740783223075308</v>
      </c>
      <c r="G21" s="142">
        <v>0.3783693250960915</v>
      </c>
      <c r="H21" s="142">
        <v>0.42363308516480519</v>
      </c>
      <c r="I21" s="142">
        <v>0.46184810011011806</v>
      </c>
      <c r="J21" s="142">
        <v>0.50340330123328825</v>
      </c>
      <c r="K21" s="142">
        <v>0.55111071004802259</v>
      </c>
      <c r="L21" s="142">
        <v>0.60996708546427936</v>
      </c>
      <c r="M21" s="142">
        <v>0.69018219681053228</v>
      </c>
      <c r="N21" s="142">
        <v>0.77273115028618633</v>
      </c>
      <c r="O21" s="142"/>
      <c r="P21" s="142"/>
      <c r="Q21" s="142" t="s">
        <v>441</v>
      </c>
      <c r="R21" s="142" t="s">
        <v>438</v>
      </c>
      <c r="S21" s="142">
        <v>8.5651678327502964E-2</v>
      </c>
      <c r="T21" s="142">
        <v>8.9741510916154676E-2</v>
      </c>
      <c r="U21" s="142">
        <v>0.10128826505870911</v>
      </c>
      <c r="V21" s="142">
        <v>0.15237687012738607</v>
      </c>
      <c r="W21" s="142">
        <v>0.18164244122507761</v>
      </c>
      <c r="X21" s="142">
        <v>0.20337205653102058</v>
      </c>
      <c r="Y21" s="142">
        <v>0.22171780536876418</v>
      </c>
      <c r="Z21" s="142">
        <v>0.24166706572620664</v>
      </c>
      <c r="AA21" s="142">
        <v>0.26456979495625288</v>
      </c>
      <c r="AB21" s="142">
        <v>0.29282476966794085</v>
      </c>
      <c r="AC21" s="142">
        <v>0.33133335818624754</v>
      </c>
      <c r="AD21" s="142">
        <v>0.37096234614948997</v>
      </c>
    </row>
    <row r="22" spans="1:30">
      <c r="A22" s="143" t="s">
        <v>442</v>
      </c>
      <c r="B22" s="143" t="s">
        <v>443</v>
      </c>
      <c r="C22" s="144">
        <v>2.0027629369935154</v>
      </c>
      <c r="D22" s="144">
        <v>1.3966354923396591</v>
      </c>
      <c r="E22" s="144">
        <v>1.2158257095953435</v>
      </c>
      <c r="F22" s="144">
        <v>1.2128783045614917</v>
      </c>
      <c r="G22" s="144">
        <v>1.2406103022992359</v>
      </c>
      <c r="H22" s="144">
        <v>1.2884677457698388</v>
      </c>
      <c r="I22" s="144">
        <v>1.3592619740898977</v>
      </c>
      <c r="J22" s="144">
        <v>1.4453473923095943</v>
      </c>
      <c r="K22" s="144">
        <v>1.5386308724413074</v>
      </c>
      <c r="L22" s="144">
        <v>1.6367130605143656</v>
      </c>
      <c r="M22" s="144">
        <v>1.7347952485874243</v>
      </c>
      <c r="N22" s="144">
        <v>1.8328774366604843</v>
      </c>
      <c r="O22" s="142"/>
      <c r="P22" s="142"/>
      <c r="Q22" s="144" t="s">
        <v>442</v>
      </c>
      <c r="R22" s="144" t="s">
        <v>443</v>
      </c>
      <c r="S22" s="144">
        <v>3.8572631846494074</v>
      </c>
      <c r="T22" s="144">
        <v>2.713495287794029</v>
      </c>
      <c r="U22" s="144">
        <v>2.402815217338842</v>
      </c>
      <c r="V22" s="144">
        <v>2.4973180909125765</v>
      </c>
      <c r="W22" s="144">
        <v>2.5779588517219225</v>
      </c>
      <c r="X22" s="144">
        <v>2.6598585233076473</v>
      </c>
      <c r="Y22" s="144">
        <v>2.7744497889507485</v>
      </c>
      <c r="Z22" s="144">
        <v>2.9108354506320997</v>
      </c>
      <c r="AA22" s="144">
        <v>3.0172622096399064</v>
      </c>
      <c r="AB22" s="144">
        <v>3.1037163668653509</v>
      </c>
      <c r="AC22" s="144">
        <v>3.1901705240907927</v>
      </c>
      <c r="AD22" s="144">
        <v>3.2766246813162336</v>
      </c>
    </row>
    <row r="23" spans="1:30">
      <c r="A23" s="141" t="s">
        <v>444</v>
      </c>
      <c r="B23" s="141" t="s">
        <v>443</v>
      </c>
      <c r="C23" s="142">
        <v>9.6999425924316949</v>
      </c>
      <c r="D23" s="142">
        <v>8.8021286135608445</v>
      </c>
      <c r="E23" s="142">
        <v>9.18319995559939</v>
      </c>
      <c r="F23" s="142">
        <v>8.8656570606022331</v>
      </c>
      <c r="G23" s="142">
        <v>8.4321690641780975</v>
      </c>
      <c r="H23" s="142">
        <v>8.0696666130803081</v>
      </c>
      <c r="I23" s="142">
        <v>8.3232922082446663</v>
      </c>
      <c r="J23" s="142">
        <v>8.7105216531582634</v>
      </c>
      <c r="K23" s="142">
        <v>9.6612002337563805</v>
      </c>
      <c r="L23" s="142">
        <v>10.715637211336421</v>
      </c>
      <c r="M23" s="142">
        <v>11.885156923233819</v>
      </c>
      <c r="N23" s="142">
        <v>13.182319660883291</v>
      </c>
      <c r="O23" s="142"/>
      <c r="P23" s="142"/>
      <c r="Q23" s="142" t="s">
        <v>444</v>
      </c>
      <c r="R23" s="142" t="s">
        <v>443</v>
      </c>
      <c r="S23" s="142">
        <v>2.7084180911150257</v>
      </c>
      <c r="T23" s="142">
        <v>2.4577304607854349</v>
      </c>
      <c r="U23" s="142">
        <v>2.5641332056416739</v>
      </c>
      <c r="V23" s="142">
        <v>2.4754688745572428</v>
      </c>
      <c r="W23" s="142">
        <v>2.3544303508125366</v>
      </c>
      <c r="X23" s="142">
        <v>2.2532124119153676</v>
      </c>
      <c r="Y23" s="142">
        <v>2.3240297537467445</v>
      </c>
      <c r="Z23" s="142">
        <v>2.4321519641642286</v>
      </c>
      <c r="AA23" s="142">
        <v>2.6976004492445931</v>
      </c>
      <c r="AB23" s="142">
        <v>2.992020355218747</v>
      </c>
      <c r="AC23" s="142">
        <v>3.3185736636981185</v>
      </c>
      <c r="AD23" s="142">
        <v>3.680767459413087</v>
      </c>
    </row>
    <row r="24" spans="1:30">
      <c r="A24" s="143" t="s">
        <v>445</v>
      </c>
      <c r="B24" s="143" t="s">
        <v>443</v>
      </c>
      <c r="C24" s="144">
        <v>8.1921661410075348</v>
      </c>
      <c r="D24" s="144">
        <v>8.959151447376053</v>
      </c>
      <c r="E24" s="144">
        <v>10.712881413510891</v>
      </c>
      <c r="F24" s="144">
        <v>10.99877034074556</v>
      </c>
      <c r="G24" s="144">
        <v>11.351898344532831</v>
      </c>
      <c r="H24" s="144">
        <v>11.83947302370318</v>
      </c>
      <c r="I24" s="144">
        <v>12.14066625098949</v>
      </c>
      <c r="J24" s="144">
        <v>13.078680578888335</v>
      </c>
      <c r="K24" s="144">
        <v>13.576404691623683</v>
      </c>
      <c r="L24" s="144">
        <v>14.093070263392601</v>
      </c>
      <c r="M24" s="144">
        <v>14.629398133031589</v>
      </c>
      <c r="N24" s="144">
        <v>15.186136571721573</v>
      </c>
      <c r="O24" s="142"/>
      <c r="P24" s="142"/>
      <c r="Q24" s="144" t="s">
        <v>445</v>
      </c>
      <c r="R24" s="144" t="s">
        <v>443</v>
      </c>
      <c r="S24" s="144">
        <v>4.2202067999129715</v>
      </c>
      <c r="T24" s="144">
        <v>4.6153204425876631</v>
      </c>
      <c r="U24" s="144">
        <v>5.5187570918086397</v>
      </c>
      <c r="V24" s="144">
        <v>5.6660332058386214</v>
      </c>
      <c r="W24" s="144">
        <v>5.8479476320320636</v>
      </c>
      <c r="X24" s="144">
        <v>6.0991224667561825</v>
      </c>
      <c r="Y24" s="144">
        <v>6.2542826141461001</v>
      </c>
      <c r="Z24" s="144">
        <v>6.7375021163970201</v>
      </c>
      <c r="AA24" s="144">
        <v>6.9939054472000777</v>
      </c>
      <c r="AB24" s="144">
        <v>7.26006649932346</v>
      </c>
      <c r="AC24" s="144">
        <v>7.5363566139859692</v>
      </c>
      <c r="AD24" s="144">
        <v>7.8231612642202029</v>
      </c>
    </row>
    <row r="25" spans="1:30">
      <c r="A25" s="141" t="s">
        <v>446</v>
      </c>
      <c r="B25" s="141" t="s">
        <v>443</v>
      </c>
      <c r="C25" s="142">
        <v>32.285329782899957</v>
      </c>
      <c r="D25" s="142">
        <v>38.847072986378649</v>
      </c>
      <c r="E25" s="142">
        <v>45.716103195375645</v>
      </c>
      <c r="F25" s="142">
        <v>48.74445531090015</v>
      </c>
      <c r="G25" s="142">
        <v>53.518675640000353</v>
      </c>
      <c r="H25" s="142">
        <v>59.407195843117627</v>
      </c>
      <c r="I25" s="142">
        <v>65.047280063847325</v>
      </c>
      <c r="J25" s="142">
        <v>69.800488457468191</v>
      </c>
      <c r="K25" s="142">
        <v>70.886290955576271</v>
      </c>
      <c r="L25" s="142">
        <v>67.656479476558701</v>
      </c>
      <c r="M25" s="142">
        <v>64.046805597951689</v>
      </c>
      <c r="N25" s="142">
        <v>60.62971852863042</v>
      </c>
      <c r="O25" s="142"/>
      <c r="P25" s="142"/>
      <c r="Q25" s="142" t="s">
        <v>446</v>
      </c>
      <c r="R25" s="142" t="s">
        <v>443</v>
      </c>
      <c r="S25" s="142">
        <v>8.0713324457249858</v>
      </c>
      <c r="T25" s="142">
        <v>9.7117682465946586</v>
      </c>
      <c r="U25" s="142">
        <v>11.429025798843908</v>
      </c>
      <c r="V25" s="142">
        <v>12.159827353090101</v>
      </c>
      <c r="W25" s="142">
        <v>13.295971292806056</v>
      </c>
      <c r="X25" s="142">
        <v>14.668573777884031</v>
      </c>
      <c r="Y25" s="142">
        <v>15.989388003948493</v>
      </c>
      <c r="Z25" s="142">
        <v>17.106945884079291</v>
      </c>
      <c r="AA25" s="142">
        <v>17.337361748428027</v>
      </c>
      <c r="AB25" s="142">
        <v>16.525932428403699</v>
      </c>
      <c r="AC25" s="142">
        <v>15.623915098216223</v>
      </c>
      <c r="AD25" s="142">
        <v>14.771131617161528</v>
      </c>
    </row>
    <row r="26" spans="1:30">
      <c r="A26" s="143" t="s">
        <v>447</v>
      </c>
      <c r="B26" s="143" t="s">
        <v>443</v>
      </c>
      <c r="C26" s="144">
        <v>1.37100323069</v>
      </c>
      <c r="D26" s="144">
        <v>1.274046676964</v>
      </c>
      <c r="E26" s="144">
        <v>1.1678366799092881</v>
      </c>
      <c r="F26" s="144">
        <v>1.2364709625133679</v>
      </c>
      <c r="G26" s="144">
        <v>1.2832692217289972</v>
      </c>
      <c r="H26" s="144">
        <v>1.3231361634194456</v>
      </c>
      <c r="I26" s="144">
        <v>1.3609693608040621</v>
      </c>
      <c r="J26" s="144">
        <v>1.3974467286514567</v>
      </c>
      <c r="K26" s="144">
        <v>1.4540508382143837</v>
      </c>
      <c r="L26" s="144">
        <v>1.5240727755876662</v>
      </c>
      <c r="M26" s="144">
        <v>1.5940947129609475</v>
      </c>
      <c r="N26" s="144">
        <v>1.6641166503342355</v>
      </c>
      <c r="O26" s="142"/>
      <c r="P26" s="142"/>
      <c r="Q26" s="144" t="s">
        <v>447</v>
      </c>
      <c r="R26" s="144" t="s">
        <v>443</v>
      </c>
      <c r="S26" s="144">
        <v>0.48170383781000004</v>
      </c>
      <c r="T26" s="144">
        <v>0.44763802163600003</v>
      </c>
      <c r="U26" s="144">
        <v>0.41032099564380392</v>
      </c>
      <c r="V26" s="144">
        <v>0.39830480289066245</v>
      </c>
      <c r="W26" s="144">
        <v>0.40505420456426255</v>
      </c>
      <c r="X26" s="144">
        <v>0.42297886999423023</v>
      </c>
      <c r="Y26" s="144">
        <v>0.44206219767498928</v>
      </c>
      <c r="Z26" s="144">
        <v>0.46191796685627579</v>
      </c>
      <c r="AA26" s="144">
        <v>0.47800616807929897</v>
      </c>
      <c r="AB26" s="144">
        <v>0.49158265733014661</v>
      </c>
      <c r="AC26" s="144">
        <v>0.50515914658099381</v>
      </c>
      <c r="AD26" s="144">
        <v>0.51873563583184101</v>
      </c>
    </row>
    <row r="27" spans="1:30">
      <c r="A27" s="141" t="s">
        <v>448</v>
      </c>
      <c r="B27" s="141" t="s">
        <v>443</v>
      </c>
      <c r="C27" s="142">
        <v>0.5987194656999999</v>
      </c>
      <c r="D27" s="142">
        <v>0.33221614728128318</v>
      </c>
      <c r="E27" s="142">
        <v>0.34773540266064162</v>
      </c>
      <c r="F27" s="142">
        <v>0.42625190399061241</v>
      </c>
      <c r="G27" s="142">
        <v>0.81519875551201926</v>
      </c>
      <c r="H27" s="142">
        <v>1.2115048138500806</v>
      </c>
      <c r="I27" s="142">
        <v>1.3907825278194452</v>
      </c>
      <c r="J27" s="142">
        <v>1.513633525880119</v>
      </c>
      <c r="K27" s="142">
        <v>1.6152298484856011</v>
      </c>
      <c r="L27" s="142">
        <v>1.7390349611891527</v>
      </c>
      <c r="M27" s="142">
        <v>1.9210690617520967</v>
      </c>
      <c r="N27" s="142">
        <v>2.1068841093538859</v>
      </c>
      <c r="O27" s="142"/>
      <c r="P27" s="142"/>
      <c r="Q27" s="142" t="s">
        <v>448</v>
      </c>
      <c r="R27" s="142" t="s">
        <v>443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  <c r="AC27" s="142">
        <v>0</v>
      </c>
      <c r="AD27" s="142">
        <v>0</v>
      </c>
    </row>
    <row r="36" spans="10:13">
      <c r="L36" s="100" t="s">
        <v>450</v>
      </c>
      <c r="M36" s="100" t="s">
        <v>451</v>
      </c>
    </row>
    <row r="37" spans="10:13">
      <c r="J37" s="100" t="s">
        <v>452</v>
      </c>
      <c r="K37" s="100" t="s">
        <v>453</v>
      </c>
      <c r="L37" s="100">
        <v>0.74133047237566796</v>
      </c>
    </row>
    <row r="38" spans="10:13">
      <c r="J38" s="100" t="s">
        <v>454</v>
      </c>
      <c r="K38" s="100" t="s">
        <v>455</v>
      </c>
      <c r="L38" s="100">
        <v>0.70579966949183226</v>
      </c>
    </row>
    <row r="39" spans="10:13">
      <c r="J39" s="100" t="s">
        <v>456</v>
      </c>
      <c r="K39" s="100" t="s">
        <v>457</v>
      </c>
      <c r="L39" s="100">
        <v>0.70448204835116923</v>
      </c>
    </row>
    <row r="40" spans="10:13">
      <c r="J40" s="100" t="s">
        <v>458</v>
      </c>
      <c r="K40" s="100" t="s">
        <v>459</v>
      </c>
      <c r="L40" s="100">
        <v>0.70448204835116923</v>
      </c>
    </row>
    <row r="41" spans="10:13">
      <c r="K41" s="100" t="s">
        <v>233</v>
      </c>
      <c r="L41" s="100">
        <v>0.72394704223382245</v>
      </c>
    </row>
    <row r="42" spans="10:13">
      <c r="J42" s="100" t="s">
        <v>460</v>
      </c>
      <c r="K42" s="100" t="s">
        <v>441</v>
      </c>
      <c r="L42" s="100">
        <v>0.67564531292204155</v>
      </c>
    </row>
    <row r="43" spans="10:13">
      <c r="J43" s="100" t="s">
        <v>461</v>
      </c>
      <c r="K43" s="100" t="s">
        <v>462</v>
      </c>
      <c r="L43" s="100">
        <v>0.66</v>
      </c>
    </row>
    <row r="44" spans="10:13">
      <c r="J44" s="100" t="s">
        <v>463</v>
      </c>
      <c r="K44" s="100" t="s">
        <v>462</v>
      </c>
      <c r="L44" s="100"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67"/>
  <sheetViews>
    <sheetView topLeftCell="H1" zoomScale="70" zoomScaleNormal="70" workbookViewId="0">
      <selection activeCell="AD6" sqref="AD6"/>
    </sheetView>
  </sheetViews>
  <sheetFormatPr defaultRowHeight="14.25"/>
  <cols>
    <col min="1" max="16384" width="9.140625" style="154"/>
  </cols>
  <sheetData>
    <row r="1" spans="2:40" ht="25.5">
      <c r="B1" s="153" t="s">
        <v>493</v>
      </c>
    </row>
    <row r="2" spans="2:40">
      <c r="B2" s="155"/>
    </row>
    <row r="3" spans="2:40">
      <c r="B3" s="155" t="s">
        <v>434</v>
      </c>
      <c r="V3" s="155" t="s">
        <v>436</v>
      </c>
    </row>
    <row r="4" spans="2:40">
      <c r="E4" s="53" t="s">
        <v>193</v>
      </c>
      <c r="F4" s="54"/>
      <c r="G4" s="54"/>
      <c r="H4" s="54"/>
      <c r="Y4" s="53" t="s">
        <v>194</v>
      </c>
      <c r="Z4" s="54"/>
      <c r="AA4" s="54"/>
      <c r="AB4" s="54"/>
    </row>
    <row r="5" spans="2:40" ht="15" thickBot="1">
      <c r="E5" s="55" t="s">
        <v>7</v>
      </c>
      <c r="F5" s="55" t="s">
        <v>4</v>
      </c>
      <c r="G5" s="57" t="s">
        <v>3</v>
      </c>
      <c r="H5" s="56" t="s">
        <v>546</v>
      </c>
      <c r="I5" s="56" t="s">
        <v>547</v>
      </c>
      <c r="J5" s="56">
        <v>2020</v>
      </c>
      <c r="K5" s="56">
        <v>2025</v>
      </c>
      <c r="L5" s="56">
        <v>2030</v>
      </c>
      <c r="M5" s="56">
        <v>2035</v>
      </c>
      <c r="N5" s="56">
        <v>2040</v>
      </c>
      <c r="O5" s="56">
        <v>2045</v>
      </c>
      <c r="P5" s="56">
        <v>2050</v>
      </c>
      <c r="Q5" s="56">
        <v>2055</v>
      </c>
      <c r="R5" s="56">
        <v>2060</v>
      </c>
      <c r="Y5" s="55" t="s">
        <v>7</v>
      </c>
      <c r="Z5" s="55" t="s">
        <v>4</v>
      </c>
      <c r="AA5" s="57" t="s">
        <v>3</v>
      </c>
      <c r="AB5" s="56" t="s">
        <v>546</v>
      </c>
      <c r="AC5" s="56" t="s">
        <v>547</v>
      </c>
      <c r="AD5" s="56">
        <v>2020</v>
      </c>
      <c r="AE5" s="56">
        <v>2025</v>
      </c>
      <c r="AF5" s="56">
        <v>2030</v>
      </c>
      <c r="AG5" s="56">
        <v>2035</v>
      </c>
      <c r="AH5" s="56">
        <v>2040</v>
      </c>
      <c r="AI5" s="56">
        <v>2045</v>
      </c>
      <c r="AJ5" s="56">
        <v>2050</v>
      </c>
      <c r="AK5" s="56">
        <v>2055</v>
      </c>
      <c r="AL5" s="56">
        <v>2060</v>
      </c>
    </row>
    <row r="6" spans="2:40">
      <c r="B6" s="154" t="s">
        <v>494</v>
      </c>
      <c r="C6" s="154" t="s">
        <v>495</v>
      </c>
      <c r="F6" s="154" t="s">
        <v>158</v>
      </c>
      <c r="G6" s="154" t="s">
        <v>496</v>
      </c>
      <c r="I6" s="156">
        <v>0</v>
      </c>
      <c r="J6" s="156">
        <v>0</v>
      </c>
      <c r="K6" s="156">
        <v>0</v>
      </c>
      <c r="L6" s="156">
        <v>0</v>
      </c>
      <c r="M6" s="156">
        <v>0</v>
      </c>
      <c r="N6" s="156">
        <v>0</v>
      </c>
      <c r="O6" s="156">
        <v>0</v>
      </c>
      <c r="P6" s="156">
        <v>0</v>
      </c>
      <c r="Q6" s="156">
        <v>0</v>
      </c>
      <c r="R6" s="156">
        <v>0</v>
      </c>
      <c r="T6" s="158" t="s">
        <v>494</v>
      </c>
      <c r="U6" s="158" t="s">
        <v>495</v>
      </c>
      <c r="Z6" s="154" t="s">
        <v>158</v>
      </c>
      <c r="AA6" s="154" t="str">
        <f>+G6</f>
        <v>ALU-PH-FURN</v>
      </c>
      <c r="AC6" s="154">
        <v>14.6282</v>
      </c>
      <c r="AD6" s="154">
        <v>14.6282</v>
      </c>
      <c r="AE6" s="156">
        <v>14.6282</v>
      </c>
      <c r="AF6" s="156">
        <v>14.6282</v>
      </c>
      <c r="AG6" s="156">
        <v>14.6282</v>
      </c>
      <c r="AH6" s="156">
        <v>14.6282</v>
      </c>
      <c r="AI6" s="156">
        <v>14.6282</v>
      </c>
      <c r="AJ6" s="156">
        <v>14.6282</v>
      </c>
      <c r="AK6" s="156">
        <v>14.6282</v>
      </c>
      <c r="AL6" s="156">
        <v>14.6282</v>
      </c>
      <c r="AM6" s="156"/>
      <c r="AN6" s="156"/>
    </row>
    <row r="7" spans="2:40">
      <c r="B7" s="154" t="s">
        <v>497</v>
      </c>
      <c r="C7" s="154" t="s">
        <v>498</v>
      </c>
      <c r="F7" s="154" t="s">
        <v>158</v>
      </c>
      <c r="G7" s="154" t="s">
        <v>541</v>
      </c>
      <c r="I7" s="156">
        <v>1.2122999999999999</v>
      </c>
      <c r="J7" s="156">
        <v>1.2490000000000001</v>
      </c>
      <c r="K7" s="156">
        <v>1.2868999999999999</v>
      </c>
      <c r="L7" s="156">
        <v>1.3259000000000001</v>
      </c>
      <c r="M7" s="156">
        <v>1.4278</v>
      </c>
      <c r="N7" s="156">
        <v>1.5376000000000001</v>
      </c>
      <c r="O7" s="156">
        <v>1.6801999999999999</v>
      </c>
      <c r="P7" s="156">
        <v>1.8360000000000001</v>
      </c>
      <c r="Q7" s="156">
        <v>2.0062000000000002</v>
      </c>
      <c r="R7" s="156">
        <v>2.1922999999999999</v>
      </c>
      <c r="T7" s="158" t="s">
        <v>497</v>
      </c>
      <c r="U7" s="158" t="s">
        <v>498</v>
      </c>
      <c r="Z7" s="154" t="s">
        <v>158</v>
      </c>
      <c r="AA7" s="154" t="s">
        <v>541</v>
      </c>
      <c r="AC7" s="154">
        <v>0</v>
      </c>
      <c r="AD7" s="154">
        <v>0</v>
      </c>
      <c r="AE7" s="156">
        <v>0</v>
      </c>
      <c r="AF7" s="156">
        <v>0</v>
      </c>
      <c r="AG7" s="156">
        <v>0</v>
      </c>
      <c r="AH7" s="156">
        <v>0</v>
      </c>
      <c r="AI7" s="156">
        <v>0</v>
      </c>
      <c r="AJ7" s="156">
        <v>0</v>
      </c>
      <c r="AK7" s="156">
        <v>0</v>
      </c>
      <c r="AL7" s="156">
        <v>0</v>
      </c>
      <c r="AM7" s="156"/>
      <c r="AN7" s="156"/>
    </row>
    <row r="8" spans="2:40">
      <c r="B8" s="154" t="s">
        <v>497</v>
      </c>
      <c r="C8" s="154" t="s">
        <v>499</v>
      </c>
      <c r="F8" s="154" t="s">
        <v>158</v>
      </c>
      <c r="G8" s="154" t="s">
        <v>542</v>
      </c>
      <c r="I8" s="156">
        <v>0.52800000000000002</v>
      </c>
      <c r="J8" s="156">
        <v>0.54400000000000004</v>
      </c>
      <c r="K8" s="156">
        <v>0.56040000000000001</v>
      </c>
      <c r="L8" s="156">
        <v>0.57740000000000002</v>
      </c>
      <c r="M8" s="156">
        <v>0.62180000000000002</v>
      </c>
      <c r="N8" s="156">
        <v>0.66959999999999997</v>
      </c>
      <c r="O8" s="156">
        <v>0.73170000000000002</v>
      </c>
      <c r="P8" s="156">
        <v>0.79959999999999998</v>
      </c>
      <c r="Q8" s="156">
        <v>0.87370000000000003</v>
      </c>
      <c r="R8" s="156">
        <v>0.95469999999999999</v>
      </c>
      <c r="T8" s="158" t="s">
        <v>497</v>
      </c>
      <c r="U8" s="158" t="s">
        <v>499</v>
      </c>
      <c r="Z8" s="154" t="s">
        <v>158</v>
      </c>
      <c r="AA8" s="154" t="s">
        <v>542</v>
      </c>
      <c r="AC8" s="154">
        <v>0.1547</v>
      </c>
      <c r="AD8" s="154">
        <v>0.15939999999999999</v>
      </c>
      <c r="AE8" s="156">
        <v>0.16420000000000001</v>
      </c>
      <c r="AF8" s="156">
        <v>0.16919999999999999</v>
      </c>
      <c r="AG8" s="156">
        <v>0.1822</v>
      </c>
      <c r="AH8" s="156">
        <v>0.19620000000000001</v>
      </c>
      <c r="AI8" s="156">
        <v>0.21440000000000001</v>
      </c>
      <c r="AJ8" s="156">
        <v>0.23430000000000001</v>
      </c>
      <c r="AK8" s="156">
        <v>0.25600000000000001</v>
      </c>
      <c r="AL8" s="156">
        <v>0.27979999999999999</v>
      </c>
      <c r="AM8" s="156"/>
      <c r="AN8" s="156"/>
    </row>
    <row r="9" spans="2:40">
      <c r="B9" s="154" t="s">
        <v>500</v>
      </c>
      <c r="C9" s="154" t="s">
        <v>586</v>
      </c>
      <c r="F9" s="154" t="s">
        <v>158</v>
      </c>
      <c r="G9" s="154" t="s">
        <v>549</v>
      </c>
      <c r="I9" s="156">
        <v>6.6013999999999999</v>
      </c>
      <c r="J9" s="156">
        <v>6.3613</v>
      </c>
      <c r="K9" s="156">
        <v>6.1299000000000001</v>
      </c>
      <c r="L9" s="156">
        <v>5.907</v>
      </c>
      <c r="M9" s="156">
        <v>6.3612000000000002</v>
      </c>
      <c r="N9" s="156">
        <v>6.8502999999999998</v>
      </c>
      <c r="O9" s="156">
        <v>7.4855</v>
      </c>
      <c r="P9" s="156">
        <v>8.1796000000000006</v>
      </c>
      <c r="Q9" s="156">
        <v>8.9380000000000006</v>
      </c>
      <c r="R9" s="156">
        <v>9.7667999999999999</v>
      </c>
      <c r="T9" s="158" t="s">
        <v>500</v>
      </c>
      <c r="U9" s="158" t="s">
        <v>586</v>
      </c>
      <c r="Z9" s="154" t="s">
        <v>158</v>
      </c>
      <c r="AA9" s="154" t="s">
        <v>549</v>
      </c>
      <c r="AC9" s="154">
        <v>2.7475999999999998</v>
      </c>
      <c r="AD9" s="154">
        <v>2.6476999999999999</v>
      </c>
      <c r="AE9" s="156">
        <v>2.5514000000000001</v>
      </c>
      <c r="AF9" s="156">
        <v>2.4586000000000001</v>
      </c>
      <c r="AG9" s="156">
        <v>2.6476000000000002</v>
      </c>
      <c r="AH9" s="156">
        <v>2.8512</v>
      </c>
      <c r="AI9" s="156">
        <v>3.1156000000000001</v>
      </c>
      <c r="AJ9" s="156">
        <v>3.4045000000000001</v>
      </c>
      <c r="AK9" s="156">
        <v>3.7202000000000002</v>
      </c>
      <c r="AL9" s="156">
        <v>4.0651999999999999</v>
      </c>
      <c r="AM9" s="156"/>
      <c r="AN9" s="156"/>
    </row>
    <row r="10" spans="2:40">
      <c r="B10" s="154" t="s">
        <v>500</v>
      </c>
      <c r="C10" s="154" t="s">
        <v>587</v>
      </c>
      <c r="F10" s="154" t="s">
        <v>158</v>
      </c>
      <c r="G10" s="154" t="s">
        <v>550</v>
      </c>
      <c r="I10" s="156">
        <v>1.7650999999999999</v>
      </c>
      <c r="J10" s="156">
        <v>1.7009000000000001</v>
      </c>
      <c r="K10" s="156">
        <v>1.639</v>
      </c>
      <c r="L10" s="156">
        <v>1.5793999999999999</v>
      </c>
      <c r="M10" s="156">
        <v>1.7009000000000001</v>
      </c>
      <c r="N10" s="156">
        <v>1.8315999999999999</v>
      </c>
      <c r="O10" s="156">
        <v>2.0015000000000001</v>
      </c>
      <c r="P10" s="156">
        <v>2.1871</v>
      </c>
      <c r="Q10" s="156">
        <v>2.3898999999999999</v>
      </c>
      <c r="R10" s="156">
        <v>2.6114999999999999</v>
      </c>
      <c r="T10" s="158" t="s">
        <v>500</v>
      </c>
      <c r="U10" s="158" t="s">
        <v>587</v>
      </c>
      <c r="Z10" s="154" t="s">
        <v>158</v>
      </c>
      <c r="AA10" s="154" t="s">
        <v>550</v>
      </c>
      <c r="AC10" s="154">
        <v>0.73470000000000002</v>
      </c>
      <c r="AD10" s="154">
        <v>0.70789999999999997</v>
      </c>
      <c r="AE10" s="156">
        <v>0.68220000000000003</v>
      </c>
      <c r="AF10" s="156">
        <v>0.65739999999999998</v>
      </c>
      <c r="AG10" s="156">
        <v>0.70789999999999997</v>
      </c>
      <c r="AH10" s="156">
        <v>0.76239999999999997</v>
      </c>
      <c r="AI10" s="156">
        <v>0.83309999999999995</v>
      </c>
      <c r="AJ10" s="156">
        <v>0.9103</v>
      </c>
      <c r="AK10" s="156">
        <v>0.99470000000000003</v>
      </c>
      <c r="AL10" s="156">
        <v>1.0869</v>
      </c>
      <c r="AM10" s="156"/>
      <c r="AN10" s="156"/>
    </row>
    <row r="11" spans="2:40">
      <c r="B11" s="154" t="s">
        <v>500</v>
      </c>
      <c r="C11" s="154" t="s">
        <v>588</v>
      </c>
      <c r="F11" s="154" t="s">
        <v>158</v>
      </c>
      <c r="G11" s="154" t="s">
        <v>551</v>
      </c>
      <c r="I11" s="156">
        <v>1.4678</v>
      </c>
      <c r="J11" s="156">
        <v>1.4144000000000001</v>
      </c>
      <c r="K11" s="156">
        <v>1.363</v>
      </c>
      <c r="L11" s="156">
        <v>1.3133999999999999</v>
      </c>
      <c r="M11" s="156">
        <v>1.4144000000000001</v>
      </c>
      <c r="N11" s="156">
        <v>1.5232000000000001</v>
      </c>
      <c r="O11" s="156">
        <v>1.6644000000000001</v>
      </c>
      <c r="P11" s="156">
        <v>1.8187</v>
      </c>
      <c r="Q11" s="156">
        <v>1.9874000000000001</v>
      </c>
      <c r="R11" s="156">
        <v>2.1717</v>
      </c>
      <c r="T11" s="158" t="s">
        <v>500</v>
      </c>
      <c r="U11" s="158" t="s">
        <v>588</v>
      </c>
      <c r="Z11" s="154" t="s">
        <v>158</v>
      </c>
      <c r="AA11" s="154" t="s">
        <v>551</v>
      </c>
      <c r="AC11" s="154">
        <v>0.6109</v>
      </c>
      <c r="AD11" s="154">
        <v>0.5887</v>
      </c>
      <c r="AE11" s="156">
        <v>0.56730000000000003</v>
      </c>
      <c r="AF11" s="156">
        <v>0.54669999999999996</v>
      </c>
      <c r="AG11" s="156">
        <v>0.5887</v>
      </c>
      <c r="AH11" s="156">
        <v>0.63400000000000001</v>
      </c>
      <c r="AI11" s="156">
        <v>0.69279999999999997</v>
      </c>
      <c r="AJ11" s="156">
        <v>0.75700000000000001</v>
      </c>
      <c r="AK11" s="156">
        <v>0.82720000000000005</v>
      </c>
      <c r="AL11" s="156">
        <v>0.90390000000000004</v>
      </c>
      <c r="AM11" s="156"/>
      <c r="AN11" s="156"/>
    </row>
    <row r="12" spans="2:40">
      <c r="B12" s="154" t="s">
        <v>500</v>
      </c>
      <c r="C12" s="154" t="s">
        <v>589</v>
      </c>
      <c r="F12" s="154" t="s">
        <v>158</v>
      </c>
      <c r="G12" s="154" t="s">
        <v>552</v>
      </c>
      <c r="I12" s="156">
        <v>1.4276</v>
      </c>
      <c r="J12" s="156">
        <v>1.3756999999999999</v>
      </c>
      <c r="K12" s="156">
        <v>1.3257000000000001</v>
      </c>
      <c r="L12" s="156">
        <v>1.2774000000000001</v>
      </c>
      <c r="M12" s="156">
        <v>1.3756999999999999</v>
      </c>
      <c r="N12" s="156">
        <v>1.4814000000000001</v>
      </c>
      <c r="O12" s="156">
        <v>1.6188</v>
      </c>
      <c r="P12" s="156">
        <v>1.7688999999999999</v>
      </c>
      <c r="Q12" s="156">
        <v>1.9329000000000001</v>
      </c>
      <c r="R12" s="156">
        <v>2.1122000000000001</v>
      </c>
      <c r="T12" s="158" t="s">
        <v>500</v>
      </c>
      <c r="U12" s="158" t="s">
        <v>589</v>
      </c>
      <c r="Z12" s="154" t="s">
        <v>158</v>
      </c>
      <c r="AA12" s="154" t="s">
        <v>552</v>
      </c>
      <c r="AC12" s="154">
        <v>0.59419999999999995</v>
      </c>
      <c r="AD12" s="154">
        <v>0.5726</v>
      </c>
      <c r="AE12" s="156">
        <v>0.55179999999999996</v>
      </c>
      <c r="AF12" s="156">
        <v>0.53169999999999995</v>
      </c>
      <c r="AG12" s="156">
        <v>0.5726</v>
      </c>
      <c r="AH12" s="156">
        <v>0.61660000000000004</v>
      </c>
      <c r="AI12" s="156">
        <v>0.67379999999999995</v>
      </c>
      <c r="AJ12" s="156">
        <v>0.73629999999999995</v>
      </c>
      <c r="AK12" s="156">
        <v>0.80449999999999999</v>
      </c>
      <c r="AL12" s="156">
        <v>0.87909999999999999</v>
      </c>
      <c r="AM12" s="156"/>
      <c r="AN12" s="156"/>
    </row>
    <row r="13" spans="2:40">
      <c r="B13" s="154" t="s">
        <v>500</v>
      </c>
      <c r="C13" s="154" t="s">
        <v>590</v>
      </c>
      <c r="F13" s="154" t="s">
        <v>158</v>
      </c>
      <c r="G13" s="154" t="s">
        <v>553</v>
      </c>
      <c r="I13" s="156">
        <v>0.6946</v>
      </c>
      <c r="J13" s="156">
        <v>0.66930000000000001</v>
      </c>
      <c r="K13" s="156">
        <v>0.64500000000000002</v>
      </c>
      <c r="L13" s="156">
        <v>0.62150000000000005</v>
      </c>
      <c r="M13" s="156">
        <v>0.66930000000000001</v>
      </c>
      <c r="N13" s="156">
        <v>0.7208</v>
      </c>
      <c r="O13" s="156">
        <v>0.78759999999999997</v>
      </c>
      <c r="P13" s="156">
        <v>0.86070000000000002</v>
      </c>
      <c r="Q13" s="156">
        <v>0.9405</v>
      </c>
      <c r="R13" s="156">
        <v>1.0277000000000001</v>
      </c>
      <c r="T13" s="158" t="s">
        <v>500</v>
      </c>
      <c r="U13" s="158" t="s">
        <v>590</v>
      </c>
      <c r="Z13" s="154" t="s">
        <v>158</v>
      </c>
      <c r="AA13" s="154" t="s">
        <v>553</v>
      </c>
      <c r="AC13" s="154">
        <v>0.28910000000000002</v>
      </c>
      <c r="AD13" s="154">
        <v>0.27860000000000001</v>
      </c>
      <c r="AE13" s="156">
        <v>0.26850000000000002</v>
      </c>
      <c r="AF13" s="156">
        <v>0.25869999999999999</v>
      </c>
      <c r="AG13" s="156">
        <v>0.27860000000000001</v>
      </c>
      <c r="AH13" s="156">
        <v>0.3</v>
      </c>
      <c r="AI13" s="156">
        <v>0.32779999999999998</v>
      </c>
      <c r="AJ13" s="156">
        <v>0.35820000000000002</v>
      </c>
      <c r="AK13" s="156">
        <v>0.39140000000000003</v>
      </c>
      <c r="AL13" s="156">
        <v>0.42770000000000002</v>
      </c>
      <c r="AM13" s="156"/>
      <c r="AN13" s="156"/>
    </row>
    <row r="14" spans="2:40">
      <c r="B14" s="154" t="s">
        <v>500</v>
      </c>
      <c r="C14" s="154" t="s">
        <v>591</v>
      </c>
      <c r="F14" s="154" t="s">
        <v>158</v>
      </c>
      <c r="G14" s="154" t="s">
        <v>554</v>
      </c>
      <c r="I14" s="156">
        <v>36.439300000000003</v>
      </c>
      <c r="J14" s="156">
        <v>35.113900000000001</v>
      </c>
      <c r="K14" s="156">
        <v>33.836799999999997</v>
      </c>
      <c r="L14" s="156">
        <v>32.606099999999998</v>
      </c>
      <c r="M14" s="156">
        <v>35.113199999999999</v>
      </c>
      <c r="N14" s="156">
        <v>37.813000000000002</v>
      </c>
      <c r="O14" s="156">
        <v>41.319299999999998</v>
      </c>
      <c r="P14" s="156">
        <v>45.150700000000001</v>
      </c>
      <c r="Q14" s="156">
        <v>49.337400000000002</v>
      </c>
      <c r="R14" s="156">
        <v>53.912300000000002</v>
      </c>
      <c r="T14" s="158" t="s">
        <v>500</v>
      </c>
      <c r="U14" s="158" t="s">
        <v>591</v>
      </c>
      <c r="Z14" s="154" t="s">
        <v>158</v>
      </c>
      <c r="AA14" s="154" t="s">
        <v>554</v>
      </c>
      <c r="AC14" s="154">
        <v>15.1668</v>
      </c>
      <c r="AD14" s="154">
        <v>14.6151</v>
      </c>
      <c r="AE14" s="156">
        <v>14.083600000000001</v>
      </c>
      <c r="AF14" s="156">
        <v>13.571300000000001</v>
      </c>
      <c r="AG14" s="156">
        <v>14.614800000000001</v>
      </c>
      <c r="AH14" s="156">
        <v>15.7386</v>
      </c>
      <c r="AI14" s="156">
        <v>17.197900000000001</v>
      </c>
      <c r="AJ14" s="156">
        <v>18.7927</v>
      </c>
      <c r="AK14" s="156">
        <v>20.5352</v>
      </c>
      <c r="AL14" s="156">
        <v>22.439399999999999</v>
      </c>
      <c r="AM14" s="156"/>
      <c r="AN14" s="156"/>
    </row>
    <row r="15" spans="2:40">
      <c r="B15" s="154" t="s">
        <v>500</v>
      </c>
      <c r="C15" s="154" t="s">
        <v>502</v>
      </c>
      <c r="F15" s="154" t="s">
        <v>158</v>
      </c>
      <c r="G15" s="154" t="s">
        <v>544</v>
      </c>
      <c r="I15" s="156">
        <v>0.55989999999999995</v>
      </c>
      <c r="J15" s="156">
        <v>0.53949999999999998</v>
      </c>
      <c r="K15" s="156">
        <v>0.51990000000000003</v>
      </c>
      <c r="L15" s="156">
        <v>0.501</v>
      </c>
      <c r="M15" s="156">
        <v>0.53949999999999998</v>
      </c>
      <c r="N15" s="156">
        <v>0.58099999999999996</v>
      </c>
      <c r="O15" s="156">
        <v>0.63480000000000003</v>
      </c>
      <c r="P15" s="156">
        <v>0.69369999999999998</v>
      </c>
      <c r="Q15" s="156">
        <v>0.75800000000000001</v>
      </c>
      <c r="R15" s="156">
        <v>0.82830000000000004</v>
      </c>
      <c r="T15" s="158" t="s">
        <v>500</v>
      </c>
      <c r="U15" s="158" t="s">
        <v>502</v>
      </c>
      <c r="Z15" s="154" t="s">
        <v>158</v>
      </c>
      <c r="AA15" s="154" t="s">
        <v>544</v>
      </c>
      <c r="AC15" s="154">
        <v>0.23300000000000001</v>
      </c>
      <c r="AD15" s="154">
        <v>0.22450000000000001</v>
      </c>
      <c r="AE15" s="156">
        <v>0.21640000000000001</v>
      </c>
      <c r="AF15" s="156">
        <v>0.20849999999999999</v>
      </c>
      <c r="AG15" s="156">
        <v>0.22450000000000001</v>
      </c>
      <c r="AH15" s="156">
        <v>0.24179999999999999</v>
      </c>
      <c r="AI15" s="156">
        <v>0.26419999999999999</v>
      </c>
      <c r="AJ15" s="156">
        <v>0.28870000000000001</v>
      </c>
      <c r="AK15" s="156">
        <v>0.3155</v>
      </c>
      <c r="AL15" s="156">
        <v>0.3448</v>
      </c>
      <c r="AM15" s="156"/>
      <c r="AN15" s="156"/>
    </row>
    <row r="16" spans="2:40">
      <c r="B16" s="154" t="s">
        <v>500</v>
      </c>
      <c r="C16" s="154" t="s">
        <v>503</v>
      </c>
      <c r="F16" s="154" t="s">
        <v>158</v>
      </c>
      <c r="G16" s="154" t="s">
        <v>545</v>
      </c>
      <c r="I16" s="156">
        <v>0.66790000000000005</v>
      </c>
      <c r="J16" s="156">
        <v>0.64370000000000005</v>
      </c>
      <c r="K16" s="156">
        <v>0.62019999999999997</v>
      </c>
      <c r="L16" s="156">
        <v>0.59770000000000001</v>
      </c>
      <c r="M16" s="156">
        <v>0.64359999999999995</v>
      </c>
      <c r="N16" s="156">
        <v>0.69310000000000005</v>
      </c>
      <c r="O16" s="156">
        <v>0.75739999999999996</v>
      </c>
      <c r="P16" s="156">
        <v>0.8276</v>
      </c>
      <c r="Q16" s="156">
        <v>0.90439999999999998</v>
      </c>
      <c r="R16" s="156">
        <v>0.98819999999999997</v>
      </c>
      <c r="T16" s="158" t="s">
        <v>500</v>
      </c>
      <c r="U16" s="158" t="s">
        <v>503</v>
      </c>
      <c r="Z16" s="154" t="s">
        <v>158</v>
      </c>
      <c r="AA16" s="154" t="s">
        <v>545</v>
      </c>
      <c r="AC16" s="154">
        <v>0.27800000000000002</v>
      </c>
      <c r="AD16" s="154">
        <v>0.26790000000000003</v>
      </c>
      <c r="AE16" s="156">
        <v>0.25819999999999999</v>
      </c>
      <c r="AF16" s="156">
        <v>0.24879999999999999</v>
      </c>
      <c r="AG16" s="156">
        <v>0.26790000000000003</v>
      </c>
      <c r="AH16" s="156">
        <v>0.28849999999999998</v>
      </c>
      <c r="AI16" s="156">
        <v>0.31519999999999998</v>
      </c>
      <c r="AJ16" s="156">
        <v>0.34449999999999997</v>
      </c>
      <c r="AK16" s="156">
        <v>0.37640000000000001</v>
      </c>
      <c r="AL16" s="156">
        <v>0.4113</v>
      </c>
      <c r="AM16" s="156"/>
      <c r="AN16" s="156"/>
    </row>
    <row r="17" spans="2:40">
      <c r="B17" s="154" t="s">
        <v>500</v>
      </c>
      <c r="C17" s="154" t="s">
        <v>592</v>
      </c>
      <c r="F17" s="154" t="s">
        <v>158</v>
      </c>
      <c r="G17" s="154" t="s">
        <v>555</v>
      </c>
      <c r="I17" s="156">
        <v>0.46710000000000002</v>
      </c>
      <c r="J17" s="156">
        <v>0.4501</v>
      </c>
      <c r="K17" s="156">
        <v>0.43369999999999997</v>
      </c>
      <c r="L17" s="156">
        <v>0.41789999999999999</v>
      </c>
      <c r="M17" s="156">
        <v>0.4501</v>
      </c>
      <c r="N17" s="156">
        <v>0.48470000000000002</v>
      </c>
      <c r="O17" s="156">
        <v>0.52959999999999996</v>
      </c>
      <c r="P17" s="156">
        <v>0.57869999999999999</v>
      </c>
      <c r="Q17" s="156">
        <v>0.63239999999999996</v>
      </c>
      <c r="R17" s="156">
        <v>0.69099999999999995</v>
      </c>
      <c r="T17" s="158" t="s">
        <v>500</v>
      </c>
      <c r="U17" s="158" t="s">
        <v>592</v>
      </c>
      <c r="Z17" s="154" t="s">
        <v>158</v>
      </c>
      <c r="AA17" s="154" t="s">
        <v>555</v>
      </c>
      <c r="AC17" s="154">
        <v>0.19439999999999999</v>
      </c>
      <c r="AD17" s="154">
        <v>0.18729999999999999</v>
      </c>
      <c r="AE17" s="156">
        <v>0.18049999999999999</v>
      </c>
      <c r="AF17" s="156">
        <v>0.17399999999999999</v>
      </c>
      <c r="AG17" s="156">
        <v>0.18729999999999999</v>
      </c>
      <c r="AH17" s="156">
        <v>0.20169999999999999</v>
      </c>
      <c r="AI17" s="156">
        <v>0.22040000000000001</v>
      </c>
      <c r="AJ17" s="156">
        <v>0.2409</v>
      </c>
      <c r="AK17" s="156">
        <v>0.26319999999999999</v>
      </c>
      <c r="AL17" s="156">
        <v>0.28760000000000002</v>
      </c>
      <c r="AM17" s="156"/>
      <c r="AN17" s="156"/>
    </row>
    <row r="18" spans="2:40">
      <c r="B18" s="154" t="s">
        <v>500</v>
      </c>
      <c r="C18" s="154" t="s">
        <v>499</v>
      </c>
      <c r="F18" s="154" t="s">
        <v>158</v>
      </c>
      <c r="G18" s="154" t="s">
        <v>543</v>
      </c>
      <c r="I18" s="156">
        <v>0.11849999999999999</v>
      </c>
      <c r="J18" s="156">
        <v>0.1142</v>
      </c>
      <c r="K18" s="156">
        <v>0.1101</v>
      </c>
      <c r="L18" s="156">
        <v>0.1061</v>
      </c>
      <c r="M18" s="156">
        <v>0.1142</v>
      </c>
      <c r="N18" s="156">
        <v>0.123</v>
      </c>
      <c r="O18" s="156">
        <v>0.13439999999999999</v>
      </c>
      <c r="P18" s="156">
        <v>0.1469</v>
      </c>
      <c r="Q18" s="156">
        <v>0.1605</v>
      </c>
      <c r="R18" s="156">
        <v>0.1754</v>
      </c>
      <c r="T18" s="158" t="s">
        <v>500</v>
      </c>
      <c r="U18" s="158" t="s">
        <v>499</v>
      </c>
      <c r="Z18" s="154" t="s">
        <v>158</v>
      </c>
      <c r="AA18" s="154" t="s">
        <v>543</v>
      </c>
      <c r="AC18" s="154">
        <v>4.9299999999999997E-2</v>
      </c>
      <c r="AD18" s="154">
        <v>4.7500000000000001E-2</v>
      </c>
      <c r="AE18" s="156">
        <v>4.58E-2</v>
      </c>
      <c r="AF18" s="156">
        <v>4.41E-2</v>
      </c>
      <c r="AG18" s="156">
        <v>4.7500000000000001E-2</v>
      </c>
      <c r="AH18" s="156">
        <v>5.1200000000000002E-2</v>
      </c>
      <c r="AI18" s="156">
        <v>5.5899999999999998E-2</v>
      </c>
      <c r="AJ18" s="156">
        <v>6.1100000000000002E-2</v>
      </c>
      <c r="AK18" s="156">
        <v>6.6799999999999998E-2</v>
      </c>
      <c r="AL18" s="156">
        <v>7.2999999999999995E-2</v>
      </c>
      <c r="AM18" s="156"/>
      <c r="AN18" s="156"/>
    </row>
    <row r="19" spans="2:40">
      <c r="B19" s="154" t="s">
        <v>500</v>
      </c>
      <c r="C19" s="154" t="s">
        <v>593</v>
      </c>
      <c r="F19" s="154" t="s">
        <v>158</v>
      </c>
      <c r="G19" s="154" t="s">
        <v>548</v>
      </c>
      <c r="I19" s="156">
        <v>0.1588</v>
      </c>
      <c r="J19" s="156">
        <v>0.153</v>
      </c>
      <c r="K19" s="156">
        <v>0.1474</v>
      </c>
      <c r="L19" s="156">
        <v>0.1421</v>
      </c>
      <c r="M19" s="156">
        <v>0.153</v>
      </c>
      <c r="N19" s="156">
        <v>0.1648</v>
      </c>
      <c r="O19" s="156">
        <v>0.18</v>
      </c>
      <c r="P19" s="156">
        <v>0.19670000000000001</v>
      </c>
      <c r="Q19" s="156">
        <v>0.215</v>
      </c>
      <c r="R19" s="156">
        <v>0.2349</v>
      </c>
      <c r="T19" s="158" t="s">
        <v>500</v>
      </c>
      <c r="U19" s="158" t="s">
        <v>593</v>
      </c>
      <c r="Z19" s="154" t="s">
        <v>158</v>
      </c>
      <c r="AA19" s="154" t="s">
        <v>548</v>
      </c>
      <c r="AC19" s="154">
        <v>6.6100000000000006E-2</v>
      </c>
      <c r="AD19" s="154">
        <v>6.3700000000000007E-2</v>
      </c>
      <c r="AE19" s="156">
        <v>6.1400000000000003E-2</v>
      </c>
      <c r="AF19" s="156">
        <v>5.91E-2</v>
      </c>
      <c r="AG19" s="156">
        <v>6.3700000000000007E-2</v>
      </c>
      <c r="AH19" s="156">
        <v>6.8599999999999994E-2</v>
      </c>
      <c r="AI19" s="156">
        <v>7.4899999999999994E-2</v>
      </c>
      <c r="AJ19" s="156">
        <v>8.1900000000000001E-2</v>
      </c>
      <c r="AK19" s="156">
        <v>8.9499999999999996E-2</v>
      </c>
      <c r="AL19" s="156">
        <v>9.7799999999999998E-2</v>
      </c>
      <c r="AM19" s="156"/>
      <c r="AN19" s="156"/>
    </row>
    <row r="20" spans="2:40">
      <c r="B20" s="154" t="s">
        <v>504</v>
      </c>
      <c r="C20" s="154" t="s">
        <v>592</v>
      </c>
      <c r="F20" s="154" t="s">
        <v>158</v>
      </c>
      <c r="G20" s="154" t="s">
        <v>557</v>
      </c>
      <c r="I20" s="156">
        <v>7.5357000000000003</v>
      </c>
      <c r="J20" s="156">
        <v>7.2615999999999996</v>
      </c>
      <c r="K20" s="156">
        <v>6.9974999999999996</v>
      </c>
      <c r="L20" s="156">
        <v>6.7430000000000003</v>
      </c>
      <c r="M20" s="156">
        <v>7.2614999999999998</v>
      </c>
      <c r="N20" s="156">
        <v>7.8197999999999999</v>
      </c>
      <c r="O20" s="156">
        <v>8.5449000000000002</v>
      </c>
      <c r="P20" s="156">
        <v>9.3373000000000008</v>
      </c>
      <c r="Q20" s="156">
        <v>10.203099999999999</v>
      </c>
      <c r="R20" s="156">
        <v>11.1492</v>
      </c>
      <c r="T20" s="158" t="s">
        <v>504</v>
      </c>
      <c r="U20" s="158" t="s">
        <v>592</v>
      </c>
      <c r="Z20" s="154" t="s">
        <v>158</v>
      </c>
      <c r="AA20" s="154" t="s">
        <v>557</v>
      </c>
      <c r="AC20" s="154">
        <v>0.34010000000000001</v>
      </c>
      <c r="AD20" s="154">
        <v>0.32779999999999998</v>
      </c>
      <c r="AE20" s="156">
        <v>0.31580000000000003</v>
      </c>
      <c r="AF20" s="156">
        <v>0.3044</v>
      </c>
      <c r="AG20" s="156">
        <v>0.32779999999999998</v>
      </c>
      <c r="AH20" s="156">
        <v>0.35299999999999998</v>
      </c>
      <c r="AI20" s="156">
        <v>0.38569999999999999</v>
      </c>
      <c r="AJ20" s="156">
        <v>0.42149999999999999</v>
      </c>
      <c r="AK20" s="156">
        <v>0.46050000000000002</v>
      </c>
      <c r="AL20" s="156">
        <v>0.50319999999999998</v>
      </c>
      <c r="AM20" s="156"/>
      <c r="AN20" s="156"/>
    </row>
    <row r="21" spans="2:40">
      <c r="B21" s="154" t="s">
        <v>504</v>
      </c>
      <c r="C21" s="154" t="s">
        <v>594</v>
      </c>
      <c r="F21" s="154" t="s">
        <v>158</v>
      </c>
      <c r="G21" s="154" t="s">
        <v>556</v>
      </c>
      <c r="I21" s="156">
        <v>1.3387</v>
      </c>
      <c r="J21" s="156">
        <v>1.29</v>
      </c>
      <c r="K21" s="156">
        <v>1.2431000000000001</v>
      </c>
      <c r="L21" s="156">
        <v>1.1979</v>
      </c>
      <c r="M21" s="156">
        <v>1.29</v>
      </c>
      <c r="N21" s="156">
        <v>1.3892</v>
      </c>
      <c r="O21" s="156">
        <v>1.518</v>
      </c>
      <c r="P21" s="156">
        <v>1.6587000000000001</v>
      </c>
      <c r="Q21" s="156">
        <v>1.8125</v>
      </c>
      <c r="R21" s="156">
        <v>1.9805999999999999</v>
      </c>
      <c r="T21" s="158" t="s">
        <v>504</v>
      </c>
      <c r="U21" s="158" t="s">
        <v>594</v>
      </c>
      <c r="Z21" s="154" t="s">
        <v>158</v>
      </c>
      <c r="AA21" s="154" t="s">
        <v>556</v>
      </c>
      <c r="AC21" s="154">
        <v>7.5399999999999995E-2</v>
      </c>
      <c r="AD21" s="154">
        <v>7.2599999999999998E-2</v>
      </c>
      <c r="AE21" s="156">
        <v>7.0000000000000007E-2</v>
      </c>
      <c r="AF21" s="156">
        <v>6.7400000000000002E-2</v>
      </c>
      <c r="AG21" s="156">
        <v>7.2599999999999998E-2</v>
      </c>
      <c r="AH21" s="156">
        <v>7.8200000000000006E-2</v>
      </c>
      <c r="AI21" s="156">
        <v>8.5500000000000007E-2</v>
      </c>
      <c r="AJ21" s="156">
        <v>9.3399999999999997E-2</v>
      </c>
      <c r="AK21" s="156">
        <v>0.10199999999999999</v>
      </c>
      <c r="AL21" s="156">
        <v>0.1115</v>
      </c>
      <c r="AM21" s="156"/>
      <c r="AN21" s="156"/>
    </row>
    <row r="22" spans="2:40">
      <c r="B22" s="154" t="s">
        <v>504</v>
      </c>
      <c r="C22" s="154" t="s">
        <v>502</v>
      </c>
      <c r="F22" s="154" t="s">
        <v>158</v>
      </c>
      <c r="G22" s="154" t="s">
        <v>507</v>
      </c>
      <c r="I22" s="156">
        <v>0.69099999999999995</v>
      </c>
      <c r="J22" s="156">
        <v>0.66590000000000005</v>
      </c>
      <c r="K22" s="156">
        <v>0.64170000000000005</v>
      </c>
      <c r="L22" s="156">
        <v>0.61829999999999996</v>
      </c>
      <c r="M22" s="156">
        <v>0.66590000000000005</v>
      </c>
      <c r="N22" s="156">
        <v>0.71709999999999996</v>
      </c>
      <c r="O22" s="156">
        <v>0.78359999999999996</v>
      </c>
      <c r="P22" s="156">
        <v>0.85619999999999996</v>
      </c>
      <c r="Q22" s="156">
        <v>0.93559999999999999</v>
      </c>
      <c r="R22" s="156">
        <v>1.0224</v>
      </c>
      <c r="T22" s="158" t="s">
        <v>504</v>
      </c>
      <c r="U22" s="158" t="s">
        <v>502</v>
      </c>
      <c r="Z22" s="154" t="s">
        <v>158</v>
      </c>
      <c r="AA22" s="154" t="s">
        <v>507</v>
      </c>
      <c r="AC22" s="154">
        <v>0.21659999999999999</v>
      </c>
      <c r="AD22" s="154">
        <v>0.2087</v>
      </c>
      <c r="AE22" s="156">
        <v>0.2011</v>
      </c>
      <c r="AF22" s="156">
        <v>0.1938</v>
      </c>
      <c r="AG22" s="156">
        <v>0.2087</v>
      </c>
      <c r="AH22" s="156">
        <v>0.2248</v>
      </c>
      <c r="AI22" s="156">
        <v>0.24560000000000001</v>
      </c>
      <c r="AJ22" s="156">
        <v>0.26840000000000003</v>
      </c>
      <c r="AK22" s="156">
        <v>0.29330000000000001</v>
      </c>
      <c r="AL22" s="156">
        <v>0.32050000000000001</v>
      </c>
      <c r="AM22" s="156"/>
      <c r="AN22" s="156"/>
    </row>
    <row r="23" spans="2:40">
      <c r="B23" s="154" t="s">
        <v>504</v>
      </c>
      <c r="C23" s="154" t="s">
        <v>499</v>
      </c>
      <c r="F23" s="154" t="s">
        <v>158</v>
      </c>
      <c r="G23" s="154" t="s">
        <v>505</v>
      </c>
      <c r="I23" s="156">
        <v>0.43790000000000001</v>
      </c>
      <c r="J23" s="156">
        <v>0.42199999999999999</v>
      </c>
      <c r="K23" s="156">
        <v>0.40670000000000001</v>
      </c>
      <c r="L23" s="156">
        <v>0.39190000000000003</v>
      </c>
      <c r="M23" s="156">
        <v>0.42199999999999999</v>
      </c>
      <c r="N23" s="156">
        <v>0.45450000000000002</v>
      </c>
      <c r="O23" s="156">
        <v>0.49659999999999999</v>
      </c>
      <c r="P23" s="156">
        <v>0.54259999999999997</v>
      </c>
      <c r="Q23" s="156">
        <v>0.59299999999999997</v>
      </c>
      <c r="R23" s="156">
        <v>0.64790000000000003</v>
      </c>
      <c r="T23" s="158" t="s">
        <v>504</v>
      </c>
      <c r="U23" s="158" t="s">
        <v>499</v>
      </c>
      <c r="Z23" s="154" t="s">
        <v>158</v>
      </c>
      <c r="AA23" s="154" t="s">
        <v>505</v>
      </c>
      <c r="AC23" s="154">
        <v>0.13730000000000001</v>
      </c>
      <c r="AD23" s="154">
        <v>0.1323</v>
      </c>
      <c r="AE23" s="156">
        <v>0.1275</v>
      </c>
      <c r="AF23" s="156">
        <v>0.12280000000000001</v>
      </c>
      <c r="AG23" s="156">
        <v>0.1323</v>
      </c>
      <c r="AH23" s="156">
        <v>0.1424</v>
      </c>
      <c r="AI23" s="156">
        <v>0.15570000000000001</v>
      </c>
      <c r="AJ23" s="156">
        <v>0.1701</v>
      </c>
      <c r="AK23" s="156">
        <v>0.18590000000000001</v>
      </c>
      <c r="AL23" s="156">
        <v>0.2031</v>
      </c>
      <c r="AM23" s="156"/>
      <c r="AN23" s="156"/>
    </row>
    <row r="24" spans="2:40">
      <c r="B24" s="154" t="s">
        <v>504</v>
      </c>
      <c r="C24" s="154" t="s">
        <v>503</v>
      </c>
      <c r="F24" s="154" t="s">
        <v>158</v>
      </c>
      <c r="G24" s="154" t="s">
        <v>508</v>
      </c>
      <c r="I24" s="156">
        <v>0.35370000000000001</v>
      </c>
      <c r="J24" s="156">
        <v>0.34079999999999999</v>
      </c>
      <c r="K24" s="156">
        <v>0.32840000000000003</v>
      </c>
      <c r="L24" s="156">
        <v>0.3165</v>
      </c>
      <c r="M24" s="156">
        <v>0.34079999999999999</v>
      </c>
      <c r="N24" s="156">
        <v>0.36699999999999999</v>
      </c>
      <c r="O24" s="156">
        <v>0.40110000000000001</v>
      </c>
      <c r="P24" s="156">
        <v>0.43830000000000002</v>
      </c>
      <c r="Q24" s="156">
        <v>0.47889999999999999</v>
      </c>
      <c r="R24" s="156">
        <v>0.52329999999999999</v>
      </c>
      <c r="T24" s="158" t="s">
        <v>504</v>
      </c>
      <c r="U24" s="158" t="s">
        <v>503</v>
      </c>
      <c r="Z24" s="154" t="s">
        <v>158</v>
      </c>
      <c r="AA24" s="154" t="s">
        <v>508</v>
      </c>
      <c r="AC24" s="154">
        <v>0.1109</v>
      </c>
      <c r="AD24" s="154">
        <v>0.10680000000000001</v>
      </c>
      <c r="AE24" s="156">
        <v>0.10299999999999999</v>
      </c>
      <c r="AF24" s="156">
        <v>9.9199999999999997E-2</v>
      </c>
      <c r="AG24" s="156">
        <v>0.10680000000000001</v>
      </c>
      <c r="AH24" s="156">
        <v>0.115</v>
      </c>
      <c r="AI24" s="156">
        <v>0.12570000000000001</v>
      </c>
      <c r="AJ24" s="156">
        <v>0.13739999999999999</v>
      </c>
      <c r="AK24" s="156">
        <v>0.15010000000000001</v>
      </c>
      <c r="AL24" s="156">
        <v>0.16400000000000001</v>
      </c>
      <c r="AM24" s="156"/>
      <c r="AN24" s="156"/>
    </row>
    <row r="25" spans="2:40">
      <c r="B25" s="154" t="s">
        <v>504</v>
      </c>
      <c r="C25" s="154" t="s">
        <v>501</v>
      </c>
      <c r="F25" s="154" t="s">
        <v>158</v>
      </c>
      <c r="G25" s="154" t="s">
        <v>506</v>
      </c>
      <c r="I25" s="156">
        <v>6.4000000000000001E-2</v>
      </c>
      <c r="J25" s="156">
        <v>6.1699999999999998E-2</v>
      </c>
      <c r="K25" s="156">
        <v>5.9400000000000001E-2</v>
      </c>
      <c r="L25" s="156">
        <v>5.7299999999999997E-2</v>
      </c>
      <c r="M25" s="156">
        <v>6.1699999999999998E-2</v>
      </c>
      <c r="N25" s="156">
        <v>6.6400000000000001E-2</v>
      </c>
      <c r="O25" s="156">
        <v>7.2599999999999998E-2</v>
      </c>
      <c r="P25" s="156">
        <v>7.9299999999999995E-2</v>
      </c>
      <c r="Q25" s="156">
        <v>8.6699999999999999E-2</v>
      </c>
      <c r="R25" s="156">
        <v>9.4700000000000006E-2</v>
      </c>
      <c r="T25" s="158" t="s">
        <v>504</v>
      </c>
      <c r="U25" s="158" t="s">
        <v>501</v>
      </c>
      <c r="Z25" s="154" t="s">
        <v>158</v>
      </c>
      <c r="AA25" s="154" t="s">
        <v>506</v>
      </c>
      <c r="AC25" s="154">
        <v>2.01E-2</v>
      </c>
      <c r="AD25" s="154">
        <v>1.9300000000000001E-2</v>
      </c>
      <c r="AE25" s="156">
        <v>1.8599999999999998E-2</v>
      </c>
      <c r="AF25" s="156">
        <v>1.7999999999999999E-2</v>
      </c>
      <c r="AG25" s="156">
        <v>1.9300000000000001E-2</v>
      </c>
      <c r="AH25" s="156">
        <v>2.0799999999999999E-2</v>
      </c>
      <c r="AI25" s="156">
        <v>2.2800000000000001E-2</v>
      </c>
      <c r="AJ25" s="156">
        <v>2.4899999999999999E-2</v>
      </c>
      <c r="AK25" s="156">
        <v>2.7199999999999998E-2</v>
      </c>
      <c r="AL25" s="156">
        <v>2.9700000000000001E-2</v>
      </c>
      <c r="AM25" s="156"/>
      <c r="AN25" s="156"/>
    </row>
    <row r="26" spans="2:40">
      <c r="B26" s="154" t="s">
        <v>509</v>
      </c>
      <c r="C26" s="154" t="s">
        <v>595</v>
      </c>
      <c r="F26" s="154" t="s">
        <v>158</v>
      </c>
      <c r="G26" s="154" t="s">
        <v>558</v>
      </c>
      <c r="I26" s="156">
        <v>18.5</v>
      </c>
      <c r="J26" s="156">
        <v>18.5</v>
      </c>
      <c r="K26" s="156">
        <v>18.5</v>
      </c>
      <c r="L26" s="156">
        <v>18.5</v>
      </c>
      <c r="M26" s="156">
        <v>18.5</v>
      </c>
      <c r="N26" s="156">
        <v>18.5</v>
      </c>
      <c r="O26" s="156">
        <v>18.5</v>
      </c>
      <c r="P26" s="156">
        <v>18.5</v>
      </c>
      <c r="Q26" s="156">
        <v>18.5</v>
      </c>
      <c r="R26" s="156">
        <v>18.5</v>
      </c>
      <c r="T26" s="158" t="s">
        <v>509</v>
      </c>
      <c r="U26" s="158" t="s">
        <v>595</v>
      </c>
      <c r="Z26" s="154" t="s">
        <v>158</v>
      </c>
      <c r="AA26" s="154" t="s">
        <v>558</v>
      </c>
      <c r="AC26" s="154">
        <v>0</v>
      </c>
      <c r="AD26" s="154">
        <v>0</v>
      </c>
      <c r="AE26" s="156">
        <v>0</v>
      </c>
      <c r="AF26" s="156">
        <v>0</v>
      </c>
      <c r="AG26" s="156">
        <v>0</v>
      </c>
      <c r="AH26" s="156">
        <v>0</v>
      </c>
      <c r="AI26" s="156">
        <v>0</v>
      </c>
      <c r="AJ26" s="156">
        <v>0</v>
      </c>
      <c r="AK26" s="156">
        <v>0</v>
      </c>
      <c r="AL26" s="156">
        <v>0</v>
      </c>
      <c r="AM26" s="156"/>
      <c r="AN26" s="156"/>
    </row>
    <row r="27" spans="2:40">
      <c r="B27" s="154" t="s">
        <v>509</v>
      </c>
      <c r="C27" s="154" t="s">
        <v>495</v>
      </c>
      <c r="F27" s="154" t="s">
        <v>158</v>
      </c>
      <c r="G27" s="154" t="s">
        <v>510</v>
      </c>
      <c r="I27" s="156">
        <v>2.2187000000000001</v>
      </c>
      <c r="J27" s="156">
        <v>2.2187000000000001</v>
      </c>
      <c r="K27" s="156">
        <v>2.2187000000000001</v>
      </c>
      <c r="L27" s="156">
        <v>2.2187000000000001</v>
      </c>
      <c r="M27" s="156">
        <v>2.2187000000000001</v>
      </c>
      <c r="N27" s="156">
        <v>2.2187000000000001</v>
      </c>
      <c r="O27" s="156">
        <v>2.2187000000000001</v>
      </c>
      <c r="P27" s="156">
        <v>2.2187000000000001</v>
      </c>
      <c r="Q27" s="156">
        <v>2.2187000000000001</v>
      </c>
      <c r="R27" s="156">
        <v>2.2187000000000001</v>
      </c>
      <c r="T27" s="158" t="s">
        <v>509</v>
      </c>
      <c r="U27" s="158" t="s">
        <v>495</v>
      </c>
      <c r="Z27" s="154" t="s">
        <v>158</v>
      </c>
      <c r="AA27" s="154" t="s">
        <v>510</v>
      </c>
      <c r="AC27" s="154">
        <v>0</v>
      </c>
      <c r="AD27" s="154">
        <v>0</v>
      </c>
      <c r="AE27" s="156">
        <v>0</v>
      </c>
      <c r="AF27" s="156">
        <v>0</v>
      </c>
      <c r="AG27" s="156">
        <v>0</v>
      </c>
      <c r="AH27" s="156">
        <v>0</v>
      </c>
      <c r="AI27" s="156">
        <v>0</v>
      </c>
      <c r="AJ27" s="156">
        <v>0</v>
      </c>
      <c r="AK27" s="156">
        <v>0</v>
      </c>
      <c r="AL27" s="156">
        <v>0</v>
      </c>
      <c r="AM27" s="156"/>
      <c r="AN27" s="156"/>
    </row>
    <row r="28" spans="2:40">
      <c r="B28" s="154" t="s">
        <v>509</v>
      </c>
      <c r="C28" s="154" t="s">
        <v>499</v>
      </c>
      <c r="F28" s="154" t="s">
        <v>158</v>
      </c>
      <c r="G28" s="154" t="s">
        <v>559</v>
      </c>
      <c r="I28" s="156">
        <v>0.60580000000000001</v>
      </c>
      <c r="J28" s="156">
        <v>0.60580000000000001</v>
      </c>
      <c r="K28" s="156">
        <v>0.60580000000000001</v>
      </c>
      <c r="L28" s="156">
        <v>0.60580000000000001</v>
      </c>
      <c r="M28" s="156">
        <v>0.60580000000000001</v>
      </c>
      <c r="N28" s="156">
        <v>0.60580000000000001</v>
      </c>
      <c r="O28" s="156">
        <v>0.60580000000000001</v>
      </c>
      <c r="P28" s="156">
        <v>0.60580000000000001</v>
      </c>
      <c r="Q28" s="156">
        <v>0.60580000000000001</v>
      </c>
      <c r="R28" s="156">
        <v>0.60580000000000001</v>
      </c>
      <c r="T28" s="158" t="s">
        <v>509</v>
      </c>
      <c r="U28" s="158" t="s">
        <v>499</v>
      </c>
      <c r="Z28" s="154" t="s">
        <v>158</v>
      </c>
      <c r="AA28" s="154" t="s">
        <v>559</v>
      </c>
      <c r="AC28" s="154">
        <v>0</v>
      </c>
      <c r="AD28" s="154">
        <v>0</v>
      </c>
      <c r="AE28" s="156">
        <v>0</v>
      </c>
      <c r="AF28" s="156">
        <v>0</v>
      </c>
      <c r="AG28" s="156">
        <v>0</v>
      </c>
      <c r="AH28" s="156">
        <v>0</v>
      </c>
      <c r="AI28" s="156">
        <v>0</v>
      </c>
      <c r="AJ28" s="156">
        <v>0</v>
      </c>
      <c r="AK28" s="156">
        <v>0</v>
      </c>
      <c r="AL28" s="156">
        <v>0</v>
      </c>
      <c r="AM28" s="156"/>
      <c r="AN28" s="156"/>
    </row>
    <row r="29" spans="2:40">
      <c r="B29" s="154" t="s">
        <v>511</v>
      </c>
      <c r="C29" s="154" t="s">
        <v>592</v>
      </c>
      <c r="F29" s="154" t="s">
        <v>158</v>
      </c>
      <c r="G29" s="154" t="s">
        <v>560</v>
      </c>
      <c r="I29" s="156">
        <v>1.9489000000000001</v>
      </c>
      <c r="J29" s="156">
        <v>1.8779999999999999</v>
      </c>
      <c r="K29" s="156">
        <v>1.8097000000000001</v>
      </c>
      <c r="L29" s="156">
        <v>1.7438</v>
      </c>
      <c r="M29" s="156">
        <v>1.8778999999999999</v>
      </c>
      <c r="N29" s="156">
        <v>2.0223</v>
      </c>
      <c r="O29" s="156">
        <v>2.2098</v>
      </c>
      <c r="P29" s="156">
        <v>2.4148000000000001</v>
      </c>
      <c r="Q29" s="156">
        <v>2.6387</v>
      </c>
      <c r="R29" s="156">
        <v>2.8833000000000002</v>
      </c>
      <c r="T29" s="158" t="s">
        <v>511</v>
      </c>
      <c r="U29" s="158" t="s">
        <v>592</v>
      </c>
      <c r="Z29" s="154" t="s">
        <v>158</v>
      </c>
      <c r="AA29" s="154" t="s">
        <v>560</v>
      </c>
      <c r="AC29" s="154">
        <v>0.81120000000000003</v>
      </c>
      <c r="AD29" s="154">
        <v>0.78159999999999996</v>
      </c>
      <c r="AE29" s="156">
        <v>0.75319999999999998</v>
      </c>
      <c r="AF29" s="156">
        <v>0.7258</v>
      </c>
      <c r="AG29" s="156">
        <v>0.78159999999999996</v>
      </c>
      <c r="AH29" s="156">
        <v>0.8417</v>
      </c>
      <c r="AI29" s="156">
        <v>0.91979999999999995</v>
      </c>
      <c r="AJ29" s="156">
        <v>1.0051000000000001</v>
      </c>
      <c r="AK29" s="156">
        <v>1.0983000000000001</v>
      </c>
      <c r="AL29" s="156">
        <v>1.2000999999999999</v>
      </c>
      <c r="AM29" s="156"/>
      <c r="AN29" s="156"/>
    </row>
    <row r="30" spans="2:40">
      <c r="B30" s="154" t="s">
        <v>511</v>
      </c>
      <c r="C30" s="154" t="s">
        <v>501</v>
      </c>
      <c r="F30" s="154" t="s">
        <v>158</v>
      </c>
      <c r="G30" s="154" t="s">
        <v>561</v>
      </c>
      <c r="I30" s="156">
        <v>3.2399999999999998E-2</v>
      </c>
      <c r="J30" s="156">
        <v>3.1199999999999999E-2</v>
      </c>
      <c r="K30" s="156">
        <v>3.0099999999999998E-2</v>
      </c>
      <c r="L30" s="156">
        <v>2.9000000000000001E-2</v>
      </c>
      <c r="M30" s="156">
        <v>3.1199999999999999E-2</v>
      </c>
      <c r="N30" s="156">
        <v>3.3599999999999998E-2</v>
      </c>
      <c r="O30" s="156">
        <v>3.6700000000000003E-2</v>
      </c>
      <c r="P30" s="156">
        <v>4.0099999999999997E-2</v>
      </c>
      <c r="Q30" s="156">
        <v>4.3799999999999999E-2</v>
      </c>
      <c r="R30" s="156">
        <v>4.7899999999999998E-2</v>
      </c>
      <c r="T30" s="158" t="s">
        <v>511</v>
      </c>
      <c r="U30" s="158" t="s">
        <v>501</v>
      </c>
      <c r="Z30" s="154" t="s">
        <v>158</v>
      </c>
      <c r="AA30" s="154" t="s">
        <v>561</v>
      </c>
      <c r="AC30" s="154">
        <v>1.35E-2</v>
      </c>
      <c r="AD30" s="154">
        <v>1.2999999999999999E-2</v>
      </c>
      <c r="AE30" s="156">
        <v>1.2500000000000001E-2</v>
      </c>
      <c r="AF30" s="156">
        <v>1.21E-2</v>
      </c>
      <c r="AG30" s="156">
        <v>1.2999999999999999E-2</v>
      </c>
      <c r="AH30" s="156">
        <v>1.4E-2</v>
      </c>
      <c r="AI30" s="156">
        <v>1.5299999999999999E-2</v>
      </c>
      <c r="AJ30" s="156">
        <v>1.67E-2</v>
      </c>
      <c r="AK30" s="156">
        <v>1.8200000000000001E-2</v>
      </c>
      <c r="AL30" s="156">
        <v>1.9900000000000001E-2</v>
      </c>
      <c r="AM30" s="156"/>
      <c r="AN30" s="156"/>
    </row>
    <row r="31" spans="2:40">
      <c r="B31" s="154" t="s">
        <v>511</v>
      </c>
      <c r="C31" s="154" t="s">
        <v>503</v>
      </c>
      <c r="F31" s="154" t="s">
        <v>158</v>
      </c>
      <c r="G31" s="154" t="s">
        <v>513</v>
      </c>
      <c r="I31" s="156">
        <v>1.1698999999999999</v>
      </c>
      <c r="J31" s="156">
        <v>1.1273</v>
      </c>
      <c r="K31" s="156">
        <v>1.0863</v>
      </c>
      <c r="L31" s="156">
        <v>1.0468</v>
      </c>
      <c r="M31" s="156">
        <v>1.1273</v>
      </c>
      <c r="N31" s="156">
        <v>1.214</v>
      </c>
      <c r="O31" s="156">
        <v>1.3265</v>
      </c>
      <c r="P31" s="156">
        <v>1.4495</v>
      </c>
      <c r="Q31" s="156">
        <v>1.5839000000000001</v>
      </c>
      <c r="R31" s="156">
        <v>1.7307999999999999</v>
      </c>
      <c r="T31" s="158" t="s">
        <v>511</v>
      </c>
      <c r="U31" s="158" t="s">
        <v>503</v>
      </c>
      <c r="Z31" s="154" t="s">
        <v>158</v>
      </c>
      <c r="AA31" s="154" t="s">
        <v>513</v>
      </c>
      <c r="AC31" s="154">
        <v>0.4869</v>
      </c>
      <c r="AD31" s="154">
        <v>0.46920000000000001</v>
      </c>
      <c r="AE31" s="156">
        <v>0.4521</v>
      </c>
      <c r="AF31" s="156">
        <v>0.43569999999999998</v>
      </c>
      <c r="AG31" s="156">
        <v>0.46920000000000001</v>
      </c>
      <c r="AH31" s="156">
        <v>0.50529999999999997</v>
      </c>
      <c r="AI31" s="156">
        <v>0.55210000000000004</v>
      </c>
      <c r="AJ31" s="156">
        <v>0.60329999999999995</v>
      </c>
      <c r="AK31" s="156">
        <v>0.6593</v>
      </c>
      <c r="AL31" s="156">
        <v>0.72040000000000004</v>
      </c>
      <c r="AM31" s="156"/>
      <c r="AN31" s="156"/>
    </row>
    <row r="32" spans="2:40">
      <c r="B32" s="154" t="s">
        <v>511</v>
      </c>
      <c r="C32" s="154" t="s">
        <v>499</v>
      </c>
      <c r="F32" s="154" t="s">
        <v>158</v>
      </c>
      <c r="G32" s="154" t="s">
        <v>512</v>
      </c>
      <c r="I32" s="156">
        <v>0.49590000000000001</v>
      </c>
      <c r="J32" s="156">
        <v>0.4778</v>
      </c>
      <c r="K32" s="156">
        <v>0.46039999999999998</v>
      </c>
      <c r="L32" s="156">
        <v>0.44369999999999998</v>
      </c>
      <c r="M32" s="156">
        <v>0.4778</v>
      </c>
      <c r="N32" s="156">
        <v>0.51459999999999995</v>
      </c>
      <c r="O32" s="156">
        <v>0.56230000000000002</v>
      </c>
      <c r="P32" s="156">
        <v>0.61439999999999995</v>
      </c>
      <c r="Q32" s="156">
        <v>0.6714</v>
      </c>
      <c r="R32" s="156">
        <v>0.73360000000000003</v>
      </c>
      <c r="T32" s="158" t="s">
        <v>511</v>
      </c>
      <c r="U32" s="158" t="s">
        <v>499</v>
      </c>
      <c r="Z32" s="154" t="s">
        <v>158</v>
      </c>
      <c r="AA32" s="154" t="s">
        <v>512</v>
      </c>
      <c r="AC32" s="154">
        <v>0.2064</v>
      </c>
      <c r="AD32" s="154">
        <v>0.19889999999999999</v>
      </c>
      <c r="AE32" s="156">
        <v>0.19159999999999999</v>
      </c>
      <c r="AF32" s="156">
        <v>0.1847</v>
      </c>
      <c r="AG32" s="156">
        <v>0.19889999999999999</v>
      </c>
      <c r="AH32" s="156">
        <v>0.2142</v>
      </c>
      <c r="AI32" s="156">
        <v>0.23400000000000001</v>
      </c>
      <c r="AJ32" s="156">
        <v>0.25569999999999998</v>
      </c>
      <c r="AK32" s="156">
        <v>0.27939999999999998</v>
      </c>
      <c r="AL32" s="156">
        <v>0.3054</v>
      </c>
      <c r="AM32" s="156"/>
      <c r="AN32" s="156"/>
    </row>
    <row r="33" spans="2:40">
      <c r="B33" s="154" t="s">
        <v>514</v>
      </c>
      <c r="C33" s="154" t="s">
        <v>495</v>
      </c>
      <c r="F33" s="154" t="s">
        <v>158</v>
      </c>
      <c r="G33" s="154" t="s">
        <v>516</v>
      </c>
      <c r="I33" s="156">
        <v>1.6345000000000001</v>
      </c>
      <c r="J33" s="156">
        <v>1.5750999999999999</v>
      </c>
      <c r="K33" s="156">
        <v>1.5178</v>
      </c>
      <c r="L33" s="156">
        <v>1.4625999999999999</v>
      </c>
      <c r="M33" s="156">
        <v>1.575</v>
      </c>
      <c r="N33" s="156">
        <v>1.6960999999999999</v>
      </c>
      <c r="O33" s="156">
        <v>1.8533999999999999</v>
      </c>
      <c r="P33" s="156">
        <v>2.0253000000000001</v>
      </c>
      <c r="Q33" s="156">
        <v>2.2130999999999998</v>
      </c>
      <c r="R33" s="156">
        <v>2.4182999999999999</v>
      </c>
      <c r="T33" s="158" t="s">
        <v>514</v>
      </c>
      <c r="U33" s="158" t="s">
        <v>495</v>
      </c>
      <c r="Z33" s="154" t="s">
        <v>158</v>
      </c>
      <c r="AA33" s="154" t="s">
        <v>516</v>
      </c>
      <c r="AC33" s="154">
        <v>0.2797</v>
      </c>
      <c r="AD33" s="154">
        <v>0.26950000000000002</v>
      </c>
      <c r="AE33" s="156">
        <v>0.25969999999999999</v>
      </c>
      <c r="AF33" s="156">
        <v>0.25030000000000002</v>
      </c>
      <c r="AG33" s="156">
        <v>0.26950000000000002</v>
      </c>
      <c r="AH33" s="156">
        <v>0.29020000000000001</v>
      </c>
      <c r="AI33" s="156">
        <v>0.31719999999999998</v>
      </c>
      <c r="AJ33" s="156">
        <v>0.34660000000000002</v>
      </c>
      <c r="AK33" s="156">
        <v>0.37869999999999998</v>
      </c>
      <c r="AL33" s="156">
        <v>0.4138</v>
      </c>
      <c r="AM33" s="156"/>
      <c r="AN33" s="156"/>
    </row>
    <row r="34" spans="2:40">
      <c r="B34" s="154" t="s">
        <v>514</v>
      </c>
      <c r="C34" s="154" t="s">
        <v>499</v>
      </c>
      <c r="F34" s="154" t="s">
        <v>158</v>
      </c>
      <c r="G34" s="154" t="s">
        <v>515</v>
      </c>
      <c r="I34" s="156">
        <v>0.83430000000000004</v>
      </c>
      <c r="J34" s="156">
        <v>0.80400000000000005</v>
      </c>
      <c r="K34" s="156">
        <v>0.77470000000000006</v>
      </c>
      <c r="L34" s="156">
        <v>0.74660000000000004</v>
      </c>
      <c r="M34" s="156">
        <v>0.80400000000000005</v>
      </c>
      <c r="N34" s="156">
        <v>0.86580000000000001</v>
      </c>
      <c r="O34" s="156">
        <v>0.94610000000000005</v>
      </c>
      <c r="P34" s="156">
        <v>1.0338000000000001</v>
      </c>
      <c r="Q34" s="156">
        <v>1.1295999999999999</v>
      </c>
      <c r="R34" s="156">
        <v>1.2343999999999999</v>
      </c>
      <c r="T34" s="158" t="s">
        <v>514</v>
      </c>
      <c r="U34" s="158" t="s">
        <v>499</v>
      </c>
      <c r="Z34" s="154" t="s">
        <v>158</v>
      </c>
      <c r="AA34" s="154" t="s">
        <v>515</v>
      </c>
      <c r="AC34" s="154">
        <v>0.20519999999999999</v>
      </c>
      <c r="AD34" s="154">
        <v>0.1978</v>
      </c>
      <c r="AE34" s="156">
        <v>0.19059999999999999</v>
      </c>
      <c r="AF34" s="156">
        <v>0.18360000000000001</v>
      </c>
      <c r="AG34" s="156">
        <v>0.19769999999999999</v>
      </c>
      <c r="AH34" s="156">
        <v>0.21299999999999999</v>
      </c>
      <c r="AI34" s="156">
        <v>0.23269999999999999</v>
      </c>
      <c r="AJ34" s="156">
        <v>0.25430000000000003</v>
      </c>
      <c r="AK34" s="156">
        <v>0.27789999999999998</v>
      </c>
      <c r="AL34" s="156">
        <v>0.30359999999999998</v>
      </c>
      <c r="AM34" s="156"/>
      <c r="AN34" s="156"/>
    </row>
    <row r="35" spans="2:40">
      <c r="B35" s="154" t="s">
        <v>514</v>
      </c>
      <c r="C35" s="154" t="s">
        <v>503</v>
      </c>
      <c r="F35" s="154" t="s">
        <v>158</v>
      </c>
      <c r="G35" s="154" t="s">
        <v>562</v>
      </c>
      <c r="I35" s="156">
        <v>0.21740000000000001</v>
      </c>
      <c r="J35" s="156">
        <v>0.20949999999999999</v>
      </c>
      <c r="K35" s="156">
        <v>0.2019</v>
      </c>
      <c r="L35" s="156">
        <v>0.1946</v>
      </c>
      <c r="M35" s="156">
        <v>0.20949999999999999</v>
      </c>
      <c r="N35" s="156">
        <v>0.22559999999999999</v>
      </c>
      <c r="O35" s="156">
        <v>0.24660000000000001</v>
      </c>
      <c r="P35" s="156">
        <v>0.26939999999999997</v>
      </c>
      <c r="Q35" s="156">
        <v>0.2944</v>
      </c>
      <c r="R35" s="156">
        <v>0.32169999999999999</v>
      </c>
      <c r="T35" s="158" t="s">
        <v>514</v>
      </c>
      <c r="U35" s="158" t="s">
        <v>503</v>
      </c>
      <c r="Z35" s="154" t="s">
        <v>158</v>
      </c>
      <c r="AA35" s="154" t="s">
        <v>562</v>
      </c>
      <c r="AC35" s="154">
        <v>5.3499999999999999E-2</v>
      </c>
      <c r="AD35" s="154">
        <v>5.1499999999999997E-2</v>
      </c>
      <c r="AE35" s="156">
        <v>4.9700000000000001E-2</v>
      </c>
      <c r="AF35" s="156">
        <v>4.7899999999999998E-2</v>
      </c>
      <c r="AG35" s="156">
        <v>5.1499999999999997E-2</v>
      </c>
      <c r="AH35" s="156">
        <v>5.5500000000000001E-2</v>
      </c>
      <c r="AI35" s="156">
        <v>6.0600000000000001E-2</v>
      </c>
      <c r="AJ35" s="156">
        <v>6.6299999999999998E-2</v>
      </c>
      <c r="AK35" s="156">
        <v>7.2400000000000006E-2</v>
      </c>
      <c r="AL35" s="156">
        <v>7.9100000000000004E-2</v>
      </c>
      <c r="AM35" s="156"/>
      <c r="AN35" s="156"/>
    </row>
    <row r="36" spans="2:40">
      <c r="B36" s="154" t="s">
        <v>514</v>
      </c>
      <c r="C36" s="154" t="s">
        <v>501</v>
      </c>
      <c r="F36" s="154" t="s">
        <v>158</v>
      </c>
      <c r="G36" s="154" t="s">
        <v>563</v>
      </c>
      <c r="I36" s="156">
        <v>3.2199999999999999E-2</v>
      </c>
      <c r="J36" s="156">
        <v>3.1E-2</v>
      </c>
      <c r="K36" s="156">
        <v>2.9899999999999999E-2</v>
      </c>
      <c r="L36" s="156">
        <v>2.8799999999999999E-2</v>
      </c>
      <c r="M36" s="156">
        <v>3.1E-2</v>
      </c>
      <c r="N36" s="156">
        <v>3.3399999999999999E-2</v>
      </c>
      <c r="O36" s="156">
        <v>3.6499999999999998E-2</v>
      </c>
      <c r="P36" s="156">
        <v>3.9899999999999998E-2</v>
      </c>
      <c r="Q36" s="156">
        <v>4.36E-2</v>
      </c>
      <c r="R36" s="156">
        <v>4.7699999999999999E-2</v>
      </c>
      <c r="T36" s="158" t="s">
        <v>514</v>
      </c>
      <c r="U36" s="158" t="s">
        <v>501</v>
      </c>
      <c r="Z36" s="154" t="s">
        <v>158</v>
      </c>
      <c r="AA36" s="154" t="s">
        <v>563</v>
      </c>
      <c r="AC36" s="154">
        <v>0</v>
      </c>
      <c r="AD36" s="154">
        <v>0</v>
      </c>
      <c r="AE36" s="156">
        <v>0</v>
      </c>
      <c r="AF36" s="156">
        <v>0</v>
      </c>
      <c r="AG36" s="156">
        <v>0</v>
      </c>
      <c r="AH36" s="156">
        <v>0</v>
      </c>
      <c r="AI36" s="156">
        <v>0</v>
      </c>
      <c r="AJ36" s="156">
        <v>0</v>
      </c>
      <c r="AK36" s="156">
        <v>0</v>
      </c>
      <c r="AL36" s="156">
        <v>0</v>
      </c>
      <c r="AM36" s="156"/>
      <c r="AN36" s="156"/>
    </row>
    <row r="37" spans="2:40">
      <c r="B37" s="154" t="s">
        <v>517</v>
      </c>
      <c r="C37" s="154" t="s">
        <v>518</v>
      </c>
      <c r="F37" s="154" t="s">
        <v>158</v>
      </c>
      <c r="G37" s="154" t="s">
        <v>519</v>
      </c>
      <c r="I37" s="156">
        <v>41.068899999999999</v>
      </c>
      <c r="J37" s="156">
        <v>41.068899999999999</v>
      </c>
      <c r="K37" s="156">
        <v>41.068899999999999</v>
      </c>
      <c r="L37" s="156">
        <v>41.068899999999999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T37" s="158" t="s">
        <v>517</v>
      </c>
      <c r="U37" s="158" t="s">
        <v>518</v>
      </c>
      <c r="Z37" s="154" t="s">
        <v>158</v>
      </c>
      <c r="AA37" s="154" t="s">
        <v>519</v>
      </c>
      <c r="AC37" s="154">
        <v>0</v>
      </c>
      <c r="AD37" s="154">
        <v>0</v>
      </c>
      <c r="AE37" s="156">
        <v>0</v>
      </c>
      <c r="AF37" s="156">
        <v>0</v>
      </c>
      <c r="AG37" s="156">
        <v>0</v>
      </c>
      <c r="AH37" s="156">
        <v>0</v>
      </c>
      <c r="AI37" s="156">
        <v>0</v>
      </c>
      <c r="AJ37" s="156">
        <v>0</v>
      </c>
      <c r="AK37" s="156">
        <v>0</v>
      </c>
      <c r="AL37" s="156">
        <v>0</v>
      </c>
      <c r="AM37" s="156"/>
      <c r="AN37" s="156"/>
    </row>
    <row r="38" spans="2:40">
      <c r="B38" s="154" t="s">
        <v>517</v>
      </c>
      <c r="C38" s="154" t="s">
        <v>596</v>
      </c>
      <c r="F38" s="154" t="s">
        <v>158</v>
      </c>
      <c r="G38" s="154" t="s">
        <v>564</v>
      </c>
      <c r="I38" s="156">
        <v>16.4618</v>
      </c>
      <c r="J38" s="156">
        <v>16.4618</v>
      </c>
      <c r="K38" s="156">
        <v>16.4618</v>
      </c>
      <c r="L38" s="156">
        <v>16.4618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T38" s="158" t="s">
        <v>517</v>
      </c>
      <c r="U38" s="158" t="s">
        <v>596</v>
      </c>
      <c r="Z38" s="154" t="s">
        <v>158</v>
      </c>
      <c r="AA38" s="154" t="s">
        <v>564</v>
      </c>
      <c r="AC38" s="154">
        <v>0</v>
      </c>
      <c r="AD38" s="154">
        <v>0</v>
      </c>
      <c r="AE38" s="156">
        <v>0</v>
      </c>
      <c r="AF38" s="156">
        <v>0</v>
      </c>
      <c r="AG38" s="156">
        <v>0</v>
      </c>
      <c r="AH38" s="156">
        <v>0</v>
      </c>
      <c r="AI38" s="156">
        <v>0</v>
      </c>
      <c r="AJ38" s="156">
        <v>0</v>
      </c>
      <c r="AK38" s="156">
        <v>0</v>
      </c>
      <c r="AL38" s="156">
        <v>0</v>
      </c>
      <c r="AM38" s="156"/>
      <c r="AN38" s="156"/>
    </row>
    <row r="39" spans="2:40">
      <c r="B39" s="154" t="s">
        <v>520</v>
      </c>
      <c r="C39" s="154" t="s">
        <v>495</v>
      </c>
      <c r="F39" s="154" t="s">
        <v>158</v>
      </c>
      <c r="G39" s="154" t="s">
        <v>522</v>
      </c>
      <c r="I39" s="156">
        <v>3.9838</v>
      </c>
      <c r="J39" s="156">
        <v>4.1044999999999998</v>
      </c>
      <c r="K39" s="156">
        <v>4.2289000000000003</v>
      </c>
      <c r="L39" s="156">
        <v>4.3570000000000002</v>
      </c>
      <c r="M39" s="156">
        <v>4.6920000000000002</v>
      </c>
      <c r="N39" s="156">
        <v>5.0528000000000004</v>
      </c>
      <c r="O39" s="156">
        <v>5.5213000000000001</v>
      </c>
      <c r="P39" s="156">
        <v>6.0332999999999997</v>
      </c>
      <c r="Q39" s="156">
        <v>6.5928000000000004</v>
      </c>
      <c r="R39" s="156">
        <v>7.2041000000000004</v>
      </c>
      <c r="T39" s="158" t="s">
        <v>520</v>
      </c>
      <c r="U39" s="158" t="s">
        <v>495</v>
      </c>
      <c r="Z39" s="154" t="s">
        <v>158</v>
      </c>
      <c r="AA39" s="154" t="s">
        <v>522</v>
      </c>
      <c r="AC39" s="154">
        <v>0</v>
      </c>
      <c r="AD39" s="154">
        <v>0</v>
      </c>
      <c r="AE39" s="156">
        <v>0</v>
      </c>
      <c r="AF39" s="156">
        <v>0</v>
      </c>
      <c r="AG39" s="156">
        <v>0</v>
      </c>
      <c r="AH39" s="156">
        <v>0</v>
      </c>
      <c r="AI39" s="156">
        <v>0</v>
      </c>
      <c r="AJ39" s="156">
        <v>0</v>
      </c>
      <c r="AK39" s="156">
        <v>0</v>
      </c>
      <c r="AL39" s="156">
        <v>0</v>
      </c>
      <c r="AM39" s="156"/>
      <c r="AN39" s="156"/>
    </row>
    <row r="40" spans="2:40">
      <c r="B40" s="154" t="s">
        <v>520</v>
      </c>
      <c r="C40" s="154" t="s">
        <v>499</v>
      </c>
      <c r="F40" s="154" t="s">
        <v>158</v>
      </c>
      <c r="G40" s="154" t="s">
        <v>521</v>
      </c>
      <c r="I40" s="156">
        <v>0.51580000000000004</v>
      </c>
      <c r="J40" s="156">
        <v>0.53139999999999998</v>
      </c>
      <c r="K40" s="156">
        <v>0.54749999999999999</v>
      </c>
      <c r="L40" s="156">
        <v>0.56410000000000005</v>
      </c>
      <c r="M40" s="156">
        <v>0.60750000000000004</v>
      </c>
      <c r="N40" s="156">
        <v>0.6542</v>
      </c>
      <c r="O40" s="156">
        <v>0.71479999999999999</v>
      </c>
      <c r="P40" s="156">
        <v>0.78110000000000002</v>
      </c>
      <c r="Q40" s="156">
        <v>0.85350000000000004</v>
      </c>
      <c r="R40" s="156">
        <v>0.93269999999999997</v>
      </c>
      <c r="T40" s="158" t="s">
        <v>520</v>
      </c>
      <c r="U40" s="158" t="s">
        <v>499</v>
      </c>
      <c r="Z40" s="154" t="s">
        <v>158</v>
      </c>
      <c r="AA40" s="154" t="s">
        <v>521</v>
      </c>
      <c r="AC40" s="154">
        <v>0</v>
      </c>
      <c r="AD40" s="154">
        <v>0</v>
      </c>
      <c r="AE40" s="156">
        <v>0</v>
      </c>
      <c r="AF40" s="156">
        <v>0</v>
      </c>
      <c r="AG40" s="156">
        <v>0</v>
      </c>
      <c r="AH40" s="156">
        <v>0</v>
      </c>
      <c r="AI40" s="156">
        <v>0</v>
      </c>
      <c r="AJ40" s="156">
        <v>0</v>
      </c>
      <c r="AK40" s="156">
        <v>0</v>
      </c>
      <c r="AL40" s="156">
        <v>0</v>
      </c>
      <c r="AM40" s="156"/>
      <c r="AN40" s="156"/>
    </row>
    <row r="41" spans="2:40">
      <c r="B41" s="154" t="s">
        <v>520</v>
      </c>
      <c r="C41" s="154" t="s">
        <v>592</v>
      </c>
      <c r="F41" s="154" t="s">
        <v>158</v>
      </c>
      <c r="G41" s="154" t="s">
        <v>565</v>
      </c>
      <c r="I41" s="156">
        <v>0.43159999999999998</v>
      </c>
      <c r="J41" s="156">
        <v>0.4446</v>
      </c>
      <c r="K41" s="156">
        <v>0.45810000000000001</v>
      </c>
      <c r="L41" s="156">
        <v>0.47199999999999998</v>
      </c>
      <c r="M41" s="156">
        <v>0.50829999999999997</v>
      </c>
      <c r="N41" s="156">
        <v>0.5474</v>
      </c>
      <c r="O41" s="156">
        <v>0.59809999999999997</v>
      </c>
      <c r="P41" s="156">
        <v>0.65359999999999996</v>
      </c>
      <c r="Q41" s="156">
        <v>0.71419999999999995</v>
      </c>
      <c r="R41" s="156">
        <v>0.78039999999999998</v>
      </c>
      <c r="T41" s="158" t="s">
        <v>520</v>
      </c>
      <c r="U41" s="158" t="s">
        <v>592</v>
      </c>
      <c r="Z41" s="154" t="s">
        <v>158</v>
      </c>
      <c r="AA41" s="154" t="s">
        <v>565</v>
      </c>
      <c r="AC41" s="154">
        <v>0</v>
      </c>
      <c r="AD41" s="154">
        <v>0</v>
      </c>
      <c r="AE41" s="156">
        <v>0</v>
      </c>
      <c r="AF41" s="156">
        <v>0</v>
      </c>
      <c r="AG41" s="156">
        <v>0</v>
      </c>
      <c r="AH41" s="156">
        <v>0</v>
      </c>
      <c r="AI41" s="156">
        <v>0</v>
      </c>
      <c r="AJ41" s="156">
        <v>0</v>
      </c>
      <c r="AK41" s="156">
        <v>0</v>
      </c>
      <c r="AL41" s="156">
        <v>0</v>
      </c>
      <c r="AM41" s="156"/>
      <c r="AN41" s="156"/>
    </row>
    <row r="42" spans="2:40">
      <c r="B42" s="154" t="s">
        <v>523</v>
      </c>
      <c r="C42" s="154" t="s">
        <v>498</v>
      </c>
      <c r="F42" s="154" t="s">
        <v>158</v>
      </c>
      <c r="G42" s="154" t="s">
        <v>524</v>
      </c>
      <c r="I42" s="156">
        <v>0.64090000000000003</v>
      </c>
      <c r="J42" s="156">
        <v>0.6603</v>
      </c>
      <c r="K42" s="156">
        <v>0.68030000000000002</v>
      </c>
      <c r="L42" s="156">
        <v>0.70099999999999996</v>
      </c>
      <c r="M42" s="156">
        <v>0.75490000000000002</v>
      </c>
      <c r="N42" s="156">
        <v>0.81289999999999996</v>
      </c>
      <c r="O42" s="156">
        <v>0.88829999999999998</v>
      </c>
      <c r="P42" s="156">
        <v>0.97060000000000002</v>
      </c>
      <c r="Q42" s="156">
        <v>1.0607</v>
      </c>
      <c r="R42" s="156">
        <v>1.159</v>
      </c>
      <c r="T42" s="158" t="s">
        <v>523</v>
      </c>
      <c r="U42" s="158" t="s">
        <v>498</v>
      </c>
      <c r="Z42" s="154" t="s">
        <v>158</v>
      </c>
      <c r="AA42" s="154" t="s">
        <v>524</v>
      </c>
      <c r="AC42" s="154">
        <v>0</v>
      </c>
      <c r="AD42" s="154">
        <v>0</v>
      </c>
      <c r="AE42" s="156">
        <v>0</v>
      </c>
      <c r="AF42" s="156">
        <v>0</v>
      </c>
      <c r="AG42" s="156">
        <v>0</v>
      </c>
      <c r="AH42" s="156">
        <v>0</v>
      </c>
      <c r="AI42" s="156">
        <v>0</v>
      </c>
      <c r="AJ42" s="156">
        <v>0</v>
      </c>
      <c r="AK42" s="156">
        <v>0</v>
      </c>
      <c r="AL42" s="156">
        <v>0</v>
      </c>
      <c r="AM42" s="156"/>
      <c r="AN42" s="156"/>
    </row>
    <row r="43" spans="2:40">
      <c r="B43" s="154" t="s">
        <v>523</v>
      </c>
      <c r="C43" s="154" t="s">
        <v>499</v>
      </c>
      <c r="F43" s="154" t="s">
        <v>158</v>
      </c>
      <c r="G43" s="154" t="s">
        <v>525</v>
      </c>
      <c r="I43" s="156">
        <v>1.081</v>
      </c>
      <c r="J43" s="156">
        <v>1.1136999999999999</v>
      </c>
      <c r="K43" s="156">
        <v>1.1475</v>
      </c>
      <c r="L43" s="156">
        <v>1.1822999999999999</v>
      </c>
      <c r="M43" s="156">
        <v>1.2732000000000001</v>
      </c>
      <c r="N43" s="156">
        <v>1.371</v>
      </c>
      <c r="O43" s="156">
        <v>1.4982</v>
      </c>
      <c r="P43" s="156">
        <v>1.6371</v>
      </c>
      <c r="Q43" s="156">
        <v>1.7888999999999999</v>
      </c>
      <c r="R43" s="156">
        <v>1.9548000000000001</v>
      </c>
      <c r="T43" s="158" t="s">
        <v>523</v>
      </c>
      <c r="U43" s="158" t="s">
        <v>499</v>
      </c>
      <c r="Z43" s="154" t="s">
        <v>158</v>
      </c>
      <c r="AA43" s="154" t="s">
        <v>525</v>
      </c>
      <c r="AC43" s="154">
        <v>0</v>
      </c>
      <c r="AD43" s="154">
        <v>0</v>
      </c>
      <c r="AE43" s="156">
        <v>0</v>
      </c>
      <c r="AF43" s="156">
        <v>0</v>
      </c>
      <c r="AG43" s="156">
        <v>0</v>
      </c>
      <c r="AH43" s="156">
        <v>0</v>
      </c>
      <c r="AI43" s="156">
        <v>0</v>
      </c>
      <c r="AJ43" s="156">
        <v>0</v>
      </c>
      <c r="AK43" s="156">
        <v>0</v>
      </c>
      <c r="AL43" s="156">
        <v>0</v>
      </c>
      <c r="AM43" s="156"/>
      <c r="AN43" s="156"/>
    </row>
    <row r="44" spans="2:40">
      <c r="B44" s="154" t="s">
        <v>523</v>
      </c>
      <c r="C44" s="154" t="s">
        <v>592</v>
      </c>
      <c r="F44" s="154" t="s">
        <v>158</v>
      </c>
      <c r="G44" s="154" t="s">
        <v>566</v>
      </c>
      <c r="I44" s="156">
        <v>0.16439999999999999</v>
      </c>
      <c r="J44" s="156">
        <v>0.1694</v>
      </c>
      <c r="K44" s="156">
        <v>0.17449999999999999</v>
      </c>
      <c r="L44" s="156">
        <v>0.17979999999999999</v>
      </c>
      <c r="M44" s="156">
        <v>0.19359999999999999</v>
      </c>
      <c r="N44" s="156">
        <v>0.20849999999999999</v>
      </c>
      <c r="O44" s="156">
        <v>0.2278</v>
      </c>
      <c r="P44" s="156">
        <v>0.249</v>
      </c>
      <c r="Q44" s="156">
        <v>0.27200000000000002</v>
      </c>
      <c r="R44" s="156">
        <v>0.29730000000000001</v>
      </c>
      <c r="T44" s="158" t="s">
        <v>523</v>
      </c>
      <c r="U44" s="158" t="s">
        <v>592</v>
      </c>
      <c r="Z44" s="154" t="s">
        <v>158</v>
      </c>
      <c r="AA44" s="154" t="s">
        <v>566</v>
      </c>
      <c r="AC44" s="154">
        <v>0</v>
      </c>
      <c r="AD44" s="154">
        <v>0</v>
      </c>
      <c r="AE44" s="156">
        <v>0</v>
      </c>
      <c r="AF44" s="156">
        <v>0</v>
      </c>
      <c r="AG44" s="156">
        <v>0</v>
      </c>
      <c r="AH44" s="156">
        <v>0</v>
      </c>
      <c r="AI44" s="156">
        <v>0</v>
      </c>
      <c r="AJ44" s="156">
        <v>0</v>
      </c>
      <c r="AK44" s="156">
        <v>0</v>
      </c>
      <c r="AL44" s="156">
        <v>0</v>
      </c>
      <c r="AM44" s="156"/>
      <c r="AN44" s="156"/>
    </row>
    <row r="45" spans="2:40">
      <c r="B45" s="154" t="s">
        <v>340</v>
      </c>
      <c r="C45" s="154" t="s">
        <v>597</v>
      </c>
      <c r="F45" s="154" t="s">
        <v>158</v>
      </c>
      <c r="G45" s="154" t="s">
        <v>567</v>
      </c>
      <c r="I45" s="156">
        <v>4.0838000000000001</v>
      </c>
      <c r="J45" s="156">
        <v>4.2074999999999996</v>
      </c>
      <c r="K45" s="156">
        <v>4.335</v>
      </c>
      <c r="L45" s="156">
        <v>4.4664000000000001</v>
      </c>
      <c r="M45" s="156">
        <v>4.8098000000000001</v>
      </c>
      <c r="N45" s="156">
        <v>5.1795999999999998</v>
      </c>
      <c r="O45" s="156">
        <v>5.6599000000000004</v>
      </c>
      <c r="P45" s="156">
        <v>6.1848000000000001</v>
      </c>
      <c r="Q45" s="156">
        <v>6.7582000000000004</v>
      </c>
      <c r="R45" s="156">
        <v>7.3849</v>
      </c>
      <c r="T45" s="158" t="s">
        <v>340</v>
      </c>
      <c r="U45" s="158" t="s">
        <v>597</v>
      </c>
      <c r="Z45" s="154" t="s">
        <v>158</v>
      </c>
      <c r="AA45" s="154" t="s">
        <v>567</v>
      </c>
      <c r="AC45" s="154">
        <v>1.3937999999999999</v>
      </c>
      <c r="AD45" s="154">
        <v>1.4360999999999999</v>
      </c>
      <c r="AE45" s="156">
        <v>1.4796</v>
      </c>
      <c r="AF45" s="156">
        <v>1.5244</v>
      </c>
      <c r="AG45" s="156">
        <v>1.6415999999999999</v>
      </c>
      <c r="AH45" s="156">
        <v>1.7678</v>
      </c>
      <c r="AI45" s="156">
        <v>1.9318</v>
      </c>
      <c r="AJ45" s="156">
        <v>2.1109</v>
      </c>
      <c r="AK45" s="156">
        <v>2.3066</v>
      </c>
      <c r="AL45" s="156">
        <v>2.5205000000000002</v>
      </c>
      <c r="AM45" s="156"/>
      <c r="AN45" s="156"/>
    </row>
    <row r="46" spans="2:40">
      <c r="B46" s="154" t="s">
        <v>340</v>
      </c>
      <c r="C46" s="154" t="s">
        <v>598</v>
      </c>
      <c r="F46" s="154" t="s">
        <v>158</v>
      </c>
      <c r="G46" s="154" t="s">
        <v>568</v>
      </c>
      <c r="I46" s="156">
        <v>4.0376000000000003</v>
      </c>
      <c r="J46" s="156">
        <v>4.1599000000000004</v>
      </c>
      <c r="K46" s="156">
        <v>4.2859999999999996</v>
      </c>
      <c r="L46" s="156">
        <v>4.4157999999999999</v>
      </c>
      <c r="M46" s="156">
        <v>4.7553999999999998</v>
      </c>
      <c r="N46" s="156">
        <v>5.1210000000000004</v>
      </c>
      <c r="O46" s="156">
        <v>5.5959000000000003</v>
      </c>
      <c r="P46" s="156">
        <v>6.1147999999999998</v>
      </c>
      <c r="Q46" s="156">
        <v>6.6818</v>
      </c>
      <c r="R46" s="156">
        <v>7.3014000000000001</v>
      </c>
      <c r="T46" s="158" t="s">
        <v>340</v>
      </c>
      <c r="U46" s="158" t="s">
        <v>598</v>
      </c>
      <c r="Z46" s="154" t="s">
        <v>158</v>
      </c>
      <c r="AA46" s="154" t="s">
        <v>568</v>
      </c>
      <c r="AC46" s="154">
        <v>1.3781000000000001</v>
      </c>
      <c r="AD46" s="154">
        <v>1.4198</v>
      </c>
      <c r="AE46" s="156">
        <v>1.4628000000000001</v>
      </c>
      <c r="AF46" s="156">
        <v>1.5072000000000001</v>
      </c>
      <c r="AG46" s="156">
        <v>1.623</v>
      </c>
      <c r="AH46" s="156">
        <v>1.7478</v>
      </c>
      <c r="AI46" s="156">
        <v>1.9098999999999999</v>
      </c>
      <c r="AJ46" s="156">
        <v>2.0870000000000002</v>
      </c>
      <c r="AK46" s="156">
        <v>2.2805</v>
      </c>
      <c r="AL46" s="156">
        <v>2.492</v>
      </c>
      <c r="AM46" s="156"/>
      <c r="AN46" s="156"/>
    </row>
    <row r="47" spans="2:40">
      <c r="B47" s="154" t="s">
        <v>340</v>
      </c>
      <c r="C47" s="154" t="s">
        <v>599</v>
      </c>
      <c r="F47" s="154" t="s">
        <v>158</v>
      </c>
      <c r="G47" s="154" t="s">
        <v>569</v>
      </c>
      <c r="I47" s="156">
        <v>2.6537999999999999</v>
      </c>
      <c r="J47" s="156">
        <v>2.7342</v>
      </c>
      <c r="K47" s="156">
        <v>2.8170999999999999</v>
      </c>
      <c r="L47" s="156">
        <v>2.9024000000000001</v>
      </c>
      <c r="M47" s="156">
        <v>3.1255999999999999</v>
      </c>
      <c r="N47" s="156">
        <v>3.3658999999999999</v>
      </c>
      <c r="O47" s="156">
        <v>3.6779999999999999</v>
      </c>
      <c r="P47" s="156">
        <v>4.0190999999999999</v>
      </c>
      <c r="Q47" s="156">
        <v>4.3917999999999999</v>
      </c>
      <c r="R47" s="156">
        <v>4.7990000000000004</v>
      </c>
      <c r="T47" s="158" t="s">
        <v>340</v>
      </c>
      <c r="U47" s="158" t="s">
        <v>599</v>
      </c>
      <c r="Z47" s="154" t="s">
        <v>158</v>
      </c>
      <c r="AA47" s="154" t="s">
        <v>569</v>
      </c>
      <c r="AC47" s="154">
        <v>0.90580000000000005</v>
      </c>
      <c r="AD47" s="154">
        <v>0.93320000000000003</v>
      </c>
      <c r="AE47" s="156">
        <v>0.96150000000000002</v>
      </c>
      <c r="AF47" s="156">
        <v>0.99060000000000004</v>
      </c>
      <c r="AG47" s="156">
        <v>1.0668</v>
      </c>
      <c r="AH47" s="156">
        <v>1.1488</v>
      </c>
      <c r="AI47" s="156">
        <v>1.2553000000000001</v>
      </c>
      <c r="AJ47" s="156">
        <v>1.3716999999999999</v>
      </c>
      <c r="AK47" s="156">
        <v>1.4988999999999999</v>
      </c>
      <c r="AL47" s="156">
        <v>1.6378999999999999</v>
      </c>
      <c r="AM47" s="156"/>
      <c r="AN47" s="156"/>
    </row>
    <row r="48" spans="2:40">
      <c r="B48" s="154" t="s">
        <v>340</v>
      </c>
      <c r="C48" s="154" t="s">
        <v>600</v>
      </c>
      <c r="F48" s="154" t="s">
        <v>158</v>
      </c>
      <c r="G48" s="154" t="s">
        <v>570</v>
      </c>
      <c r="I48" s="156">
        <v>1.0025999999999999</v>
      </c>
      <c r="J48" s="156">
        <v>1.0329999999999999</v>
      </c>
      <c r="K48" s="156">
        <v>1.0643</v>
      </c>
      <c r="L48" s="156">
        <v>1.0965</v>
      </c>
      <c r="M48" s="156">
        <v>1.1808000000000001</v>
      </c>
      <c r="N48" s="156">
        <v>1.2716000000000001</v>
      </c>
      <c r="O48" s="156">
        <v>1.3895999999999999</v>
      </c>
      <c r="P48" s="156">
        <v>1.5184</v>
      </c>
      <c r="Q48" s="156">
        <v>1.6592</v>
      </c>
      <c r="R48" s="156">
        <v>1.8129999999999999</v>
      </c>
      <c r="T48" s="158" t="s">
        <v>340</v>
      </c>
      <c r="U48" s="158" t="s">
        <v>600</v>
      </c>
      <c r="Z48" s="154" t="s">
        <v>158</v>
      </c>
      <c r="AA48" s="154" t="s">
        <v>570</v>
      </c>
      <c r="AC48" s="154">
        <v>0.3422</v>
      </c>
      <c r="AD48" s="154">
        <v>0.35260000000000002</v>
      </c>
      <c r="AE48" s="156">
        <v>0.36320000000000002</v>
      </c>
      <c r="AF48" s="156">
        <v>0.37430000000000002</v>
      </c>
      <c r="AG48" s="156">
        <v>0.40300000000000002</v>
      </c>
      <c r="AH48" s="156">
        <v>0.434</v>
      </c>
      <c r="AI48" s="156">
        <v>0.4743</v>
      </c>
      <c r="AJ48" s="156">
        <v>0.51819999999999999</v>
      </c>
      <c r="AK48" s="156">
        <v>0.56630000000000003</v>
      </c>
      <c r="AL48" s="156">
        <v>0.61880000000000002</v>
      </c>
      <c r="AM48" s="156"/>
      <c r="AN48" s="156"/>
    </row>
    <row r="49" spans="2:40">
      <c r="B49" s="154" t="s">
        <v>340</v>
      </c>
      <c r="C49" s="154" t="s">
        <v>601</v>
      </c>
      <c r="F49" s="154" t="s">
        <v>158</v>
      </c>
      <c r="G49" s="154" t="s">
        <v>571</v>
      </c>
      <c r="I49" s="156">
        <v>1.0553999999999999</v>
      </c>
      <c r="J49" s="156">
        <v>1.0872999999999999</v>
      </c>
      <c r="K49" s="156">
        <v>1.1203000000000001</v>
      </c>
      <c r="L49" s="156">
        <v>1.1541999999999999</v>
      </c>
      <c r="M49" s="156">
        <v>1.2430000000000001</v>
      </c>
      <c r="N49" s="156">
        <v>1.3385</v>
      </c>
      <c r="O49" s="156">
        <v>1.4626999999999999</v>
      </c>
      <c r="P49" s="156">
        <v>1.5983000000000001</v>
      </c>
      <c r="Q49" s="156">
        <v>1.7464999999999999</v>
      </c>
      <c r="R49" s="156">
        <v>1.9085000000000001</v>
      </c>
      <c r="T49" s="158" t="s">
        <v>340</v>
      </c>
      <c r="U49" s="158" t="s">
        <v>601</v>
      </c>
      <c r="Z49" s="154" t="s">
        <v>158</v>
      </c>
      <c r="AA49" s="154" t="s">
        <v>571</v>
      </c>
      <c r="AC49" s="154">
        <v>0</v>
      </c>
      <c r="AD49" s="154">
        <v>0</v>
      </c>
      <c r="AE49" s="156">
        <v>0</v>
      </c>
      <c r="AF49" s="156">
        <v>0</v>
      </c>
      <c r="AG49" s="156">
        <v>0</v>
      </c>
      <c r="AH49" s="156">
        <v>0</v>
      </c>
      <c r="AI49" s="156">
        <v>0</v>
      </c>
      <c r="AJ49" s="156">
        <v>0</v>
      </c>
      <c r="AK49" s="156">
        <v>0</v>
      </c>
      <c r="AL49" s="156">
        <v>0</v>
      </c>
      <c r="AM49" s="156"/>
      <c r="AN49" s="156"/>
    </row>
    <row r="50" spans="2:40">
      <c r="B50" s="154" t="s">
        <v>340</v>
      </c>
      <c r="C50" s="154" t="s">
        <v>602</v>
      </c>
      <c r="F50" s="154" t="s">
        <v>158</v>
      </c>
      <c r="G50" s="154" t="s">
        <v>572</v>
      </c>
      <c r="I50" s="156">
        <v>5.0099999999999999E-2</v>
      </c>
      <c r="J50" s="156">
        <v>5.1700000000000003E-2</v>
      </c>
      <c r="K50" s="156">
        <v>5.3199999999999997E-2</v>
      </c>
      <c r="L50" s="156">
        <v>5.4800000000000001E-2</v>
      </c>
      <c r="M50" s="156">
        <v>5.91E-2</v>
      </c>
      <c r="N50" s="156">
        <v>6.3600000000000004E-2</v>
      </c>
      <c r="O50" s="156">
        <v>6.9500000000000006E-2</v>
      </c>
      <c r="P50" s="156">
        <v>7.5899999999999995E-2</v>
      </c>
      <c r="Q50" s="156">
        <v>8.3000000000000004E-2</v>
      </c>
      <c r="R50" s="156">
        <v>9.0700000000000003E-2</v>
      </c>
      <c r="T50" s="158" t="s">
        <v>340</v>
      </c>
      <c r="U50" s="158" t="s">
        <v>602</v>
      </c>
      <c r="Z50" s="154" t="s">
        <v>158</v>
      </c>
      <c r="AA50" s="154" t="s">
        <v>572</v>
      </c>
      <c r="AC50" s="154">
        <v>1.7100000000000001E-2</v>
      </c>
      <c r="AD50" s="154">
        <v>1.7600000000000001E-2</v>
      </c>
      <c r="AE50" s="156">
        <v>1.8200000000000001E-2</v>
      </c>
      <c r="AF50" s="156">
        <v>1.8700000000000001E-2</v>
      </c>
      <c r="AG50" s="156">
        <v>2.0199999999999999E-2</v>
      </c>
      <c r="AH50" s="156">
        <v>2.1700000000000001E-2</v>
      </c>
      <c r="AI50" s="156">
        <v>2.3699999999999999E-2</v>
      </c>
      <c r="AJ50" s="156">
        <v>2.5899999999999999E-2</v>
      </c>
      <c r="AK50" s="156">
        <v>2.8299999999999999E-2</v>
      </c>
      <c r="AL50" s="156">
        <v>3.09E-2</v>
      </c>
      <c r="AM50" s="156"/>
      <c r="AN50" s="156"/>
    </row>
    <row r="51" spans="2:40">
      <c r="B51" s="154" t="s">
        <v>340</v>
      </c>
      <c r="C51" s="154" t="s">
        <v>603</v>
      </c>
      <c r="F51" s="154" t="s">
        <v>158</v>
      </c>
      <c r="G51" s="154" t="s">
        <v>573</v>
      </c>
      <c r="I51" s="156">
        <v>3.9699999999999999E-2</v>
      </c>
      <c r="J51" s="156">
        <v>4.0899999999999999E-2</v>
      </c>
      <c r="K51" s="156">
        <v>4.2099999999999999E-2</v>
      </c>
      <c r="L51" s="156">
        <v>4.3400000000000001E-2</v>
      </c>
      <c r="M51" s="156">
        <v>4.6800000000000001E-2</v>
      </c>
      <c r="N51" s="156">
        <v>5.04E-2</v>
      </c>
      <c r="O51" s="156">
        <v>5.5E-2</v>
      </c>
      <c r="P51" s="156">
        <v>6.0100000000000001E-2</v>
      </c>
      <c r="Q51" s="156">
        <v>6.5699999999999995E-2</v>
      </c>
      <c r="R51" s="156">
        <v>7.1800000000000003E-2</v>
      </c>
      <c r="T51" s="158" t="s">
        <v>340</v>
      </c>
      <c r="U51" s="158" t="s">
        <v>603</v>
      </c>
      <c r="Z51" s="154" t="s">
        <v>158</v>
      </c>
      <c r="AA51" s="154" t="s">
        <v>573</v>
      </c>
      <c r="AC51" s="154">
        <v>1.3599999999999999E-2</v>
      </c>
      <c r="AD51" s="154">
        <v>1.4E-2</v>
      </c>
      <c r="AE51" s="156">
        <v>1.44E-2</v>
      </c>
      <c r="AF51" s="156">
        <v>1.4800000000000001E-2</v>
      </c>
      <c r="AG51" s="156">
        <v>1.6E-2</v>
      </c>
      <c r="AH51" s="156">
        <v>1.72E-2</v>
      </c>
      <c r="AI51" s="156">
        <v>1.8800000000000001E-2</v>
      </c>
      <c r="AJ51" s="156">
        <v>2.0500000000000001E-2</v>
      </c>
      <c r="AK51" s="156">
        <v>2.24E-2</v>
      </c>
      <c r="AL51" s="156">
        <v>2.4500000000000001E-2</v>
      </c>
      <c r="AM51" s="156"/>
      <c r="AN51" s="156"/>
    </row>
    <row r="52" spans="2:40">
      <c r="B52" s="154" t="s">
        <v>340</v>
      </c>
      <c r="C52" s="154" t="s">
        <v>604</v>
      </c>
      <c r="F52" s="154" t="s">
        <v>158</v>
      </c>
      <c r="G52" s="154" t="s">
        <v>574</v>
      </c>
      <c r="I52" s="156">
        <v>8.3000000000000001E-3</v>
      </c>
      <c r="J52" s="156">
        <v>8.5000000000000006E-3</v>
      </c>
      <c r="K52" s="156">
        <v>8.8000000000000005E-3</v>
      </c>
      <c r="L52" s="156">
        <v>8.9999999999999993E-3</v>
      </c>
      <c r="M52" s="156">
        <v>9.7000000000000003E-3</v>
      </c>
      <c r="N52" s="156">
        <v>1.0500000000000001E-2</v>
      </c>
      <c r="O52" s="156">
        <v>1.14E-2</v>
      </c>
      <c r="P52" s="156">
        <v>1.2500000000000001E-2</v>
      </c>
      <c r="Q52" s="156">
        <v>1.37E-2</v>
      </c>
      <c r="R52" s="156">
        <v>1.49E-2</v>
      </c>
      <c r="T52" s="158" t="s">
        <v>340</v>
      </c>
      <c r="U52" s="158" t="s">
        <v>604</v>
      </c>
      <c r="Z52" s="154" t="s">
        <v>158</v>
      </c>
      <c r="AA52" s="154" t="s">
        <v>574</v>
      </c>
      <c r="AC52" s="154">
        <v>2.8E-3</v>
      </c>
      <c r="AD52" s="154">
        <v>2.8999999999999998E-3</v>
      </c>
      <c r="AE52" s="156">
        <v>3.0000000000000001E-3</v>
      </c>
      <c r="AF52" s="156">
        <v>3.0999999999999999E-3</v>
      </c>
      <c r="AG52" s="156">
        <v>3.3E-3</v>
      </c>
      <c r="AH52" s="156">
        <v>3.5999999999999999E-3</v>
      </c>
      <c r="AI52" s="156">
        <v>3.8999999999999998E-3</v>
      </c>
      <c r="AJ52" s="156">
        <v>4.3E-3</v>
      </c>
      <c r="AK52" s="156">
        <v>4.7000000000000002E-3</v>
      </c>
      <c r="AL52" s="156">
        <v>5.1000000000000004E-3</v>
      </c>
      <c r="AM52" s="156"/>
      <c r="AN52" s="156"/>
    </row>
    <row r="53" spans="2:40">
      <c r="B53" s="154" t="s">
        <v>526</v>
      </c>
      <c r="C53" s="154" t="s">
        <v>592</v>
      </c>
      <c r="F53" s="154" t="s">
        <v>158</v>
      </c>
      <c r="G53" s="154" t="s">
        <v>575</v>
      </c>
      <c r="I53" s="156">
        <v>4.7526000000000002</v>
      </c>
      <c r="J53" s="156">
        <v>3.4131</v>
      </c>
      <c r="K53" s="156">
        <v>2.4512</v>
      </c>
      <c r="L53" s="156">
        <v>1.7604</v>
      </c>
      <c r="M53" s="156">
        <v>1.7604</v>
      </c>
      <c r="N53" s="156">
        <v>1.7604</v>
      </c>
      <c r="O53" s="156">
        <v>1.7604</v>
      </c>
      <c r="P53" s="156">
        <v>1.7604</v>
      </c>
      <c r="Q53" s="156">
        <v>1.7604</v>
      </c>
      <c r="R53" s="156">
        <v>1.7604</v>
      </c>
      <c r="T53" s="158" t="s">
        <v>526</v>
      </c>
      <c r="U53" s="158" t="s">
        <v>592</v>
      </c>
      <c r="Z53" s="154" t="s">
        <v>158</v>
      </c>
      <c r="AA53" s="154" t="s">
        <v>575</v>
      </c>
      <c r="AC53" s="154">
        <v>0</v>
      </c>
      <c r="AD53" s="154">
        <v>0</v>
      </c>
      <c r="AE53" s="156">
        <v>0</v>
      </c>
      <c r="AF53" s="156">
        <v>0</v>
      </c>
      <c r="AG53" s="156">
        <v>0</v>
      </c>
      <c r="AH53" s="156">
        <v>0</v>
      </c>
      <c r="AI53" s="156">
        <v>0</v>
      </c>
      <c r="AJ53" s="156">
        <v>0</v>
      </c>
      <c r="AK53" s="156">
        <v>0</v>
      </c>
      <c r="AL53" s="156">
        <v>0</v>
      </c>
      <c r="AM53" s="156"/>
      <c r="AN53" s="156"/>
    </row>
    <row r="54" spans="2:40">
      <c r="B54" s="154" t="s">
        <v>526</v>
      </c>
      <c r="C54" s="154" t="s">
        <v>499</v>
      </c>
      <c r="F54" s="154" t="s">
        <v>158</v>
      </c>
      <c r="G54" s="154" t="s">
        <v>527</v>
      </c>
      <c r="I54" s="156">
        <v>1.1516999999999999</v>
      </c>
      <c r="J54" s="156">
        <v>0.82709999999999995</v>
      </c>
      <c r="K54" s="156">
        <v>0.59399999999999997</v>
      </c>
      <c r="L54" s="156">
        <v>0.42659999999999998</v>
      </c>
      <c r="M54" s="156">
        <v>0.42659999999999998</v>
      </c>
      <c r="N54" s="156">
        <v>0.42659999999999998</v>
      </c>
      <c r="O54" s="156">
        <v>0.42659999999999998</v>
      </c>
      <c r="P54" s="156">
        <v>0.42659999999999998</v>
      </c>
      <c r="Q54" s="156">
        <v>0.42659999999999998</v>
      </c>
      <c r="R54" s="156">
        <v>0.42659999999999998</v>
      </c>
      <c r="T54" s="158" t="s">
        <v>526</v>
      </c>
      <c r="U54" s="158" t="s">
        <v>499</v>
      </c>
      <c r="Z54" s="154" t="s">
        <v>158</v>
      </c>
      <c r="AA54" s="154" t="s">
        <v>527</v>
      </c>
      <c r="AC54" s="154">
        <v>0</v>
      </c>
      <c r="AD54" s="154">
        <v>0</v>
      </c>
      <c r="AE54" s="156">
        <v>0</v>
      </c>
      <c r="AF54" s="156">
        <v>0</v>
      </c>
      <c r="AG54" s="156">
        <v>0</v>
      </c>
      <c r="AH54" s="156">
        <v>0</v>
      </c>
      <c r="AI54" s="156">
        <v>0</v>
      </c>
      <c r="AJ54" s="156">
        <v>0</v>
      </c>
      <c r="AK54" s="156">
        <v>0</v>
      </c>
      <c r="AL54" s="156">
        <v>0</v>
      </c>
      <c r="AM54" s="156"/>
      <c r="AN54" s="156"/>
    </row>
    <row r="55" spans="2:40">
      <c r="B55" s="154" t="s">
        <v>526</v>
      </c>
      <c r="C55" s="154" t="s">
        <v>596</v>
      </c>
      <c r="F55" s="154" t="s">
        <v>158</v>
      </c>
      <c r="G55" s="154" t="s">
        <v>610</v>
      </c>
      <c r="I55" s="156">
        <v>1.5106999999999999</v>
      </c>
      <c r="J55" s="156">
        <v>1.085</v>
      </c>
      <c r="K55" s="156">
        <v>0.7792</v>
      </c>
      <c r="L55" s="156">
        <v>0.55959999999999999</v>
      </c>
      <c r="M55" s="156">
        <v>0.55959999999999999</v>
      </c>
      <c r="N55" s="156">
        <v>0.55959999999999999</v>
      </c>
      <c r="O55" s="156">
        <v>0.55959999999999999</v>
      </c>
      <c r="P55" s="156">
        <v>0.55959999999999999</v>
      </c>
      <c r="Q55" s="156">
        <v>0.55959999999999999</v>
      </c>
      <c r="R55" s="156">
        <v>0.55959999999999999</v>
      </c>
      <c r="T55" s="158" t="s">
        <v>526</v>
      </c>
      <c r="U55" s="158" t="s">
        <v>596</v>
      </c>
      <c r="Z55" s="154" t="s">
        <v>158</v>
      </c>
      <c r="AA55" s="154" t="s">
        <v>610</v>
      </c>
      <c r="AC55" s="154">
        <v>0</v>
      </c>
      <c r="AD55" s="154">
        <v>0</v>
      </c>
      <c r="AE55" s="156">
        <v>0</v>
      </c>
      <c r="AF55" s="156">
        <v>0</v>
      </c>
      <c r="AG55" s="156">
        <v>0</v>
      </c>
      <c r="AH55" s="156">
        <v>0</v>
      </c>
      <c r="AI55" s="156">
        <v>0</v>
      </c>
      <c r="AJ55" s="156">
        <v>0</v>
      </c>
      <c r="AK55" s="156">
        <v>0</v>
      </c>
      <c r="AL55" s="156">
        <v>0</v>
      </c>
      <c r="AM55" s="156"/>
      <c r="AN55" s="156"/>
    </row>
    <row r="56" spans="2:40">
      <c r="B56" s="154" t="s">
        <v>526</v>
      </c>
      <c r="C56" s="154" t="s">
        <v>501</v>
      </c>
      <c r="F56" s="154" t="s">
        <v>158</v>
      </c>
      <c r="G56" s="154" t="s">
        <v>528</v>
      </c>
      <c r="I56" s="156">
        <v>0.50870000000000004</v>
      </c>
      <c r="J56" s="156">
        <v>0.36530000000000001</v>
      </c>
      <c r="K56" s="156">
        <v>0.26240000000000002</v>
      </c>
      <c r="L56" s="156">
        <v>0.18840000000000001</v>
      </c>
      <c r="M56" s="156">
        <v>0.18840000000000001</v>
      </c>
      <c r="N56" s="156">
        <v>0.18840000000000001</v>
      </c>
      <c r="O56" s="156">
        <v>0.18840000000000001</v>
      </c>
      <c r="P56" s="156">
        <v>0.18840000000000001</v>
      </c>
      <c r="Q56" s="156">
        <v>0.18840000000000001</v>
      </c>
      <c r="R56" s="156">
        <v>0.18840000000000001</v>
      </c>
      <c r="T56" s="158" t="s">
        <v>526</v>
      </c>
      <c r="U56" s="158" t="s">
        <v>501</v>
      </c>
      <c r="Z56" s="154" t="s">
        <v>158</v>
      </c>
      <c r="AA56" s="154" t="s">
        <v>528</v>
      </c>
      <c r="AC56" s="154">
        <v>0</v>
      </c>
      <c r="AD56" s="154">
        <v>0</v>
      </c>
      <c r="AE56" s="156">
        <v>0</v>
      </c>
      <c r="AF56" s="156">
        <v>0</v>
      </c>
      <c r="AG56" s="156">
        <v>0</v>
      </c>
      <c r="AH56" s="156">
        <v>0</v>
      </c>
      <c r="AI56" s="156">
        <v>0</v>
      </c>
      <c r="AJ56" s="156">
        <v>0</v>
      </c>
      <c r="AK56" s="156">
        <v>0</v>
      </c>
      <c r="AL56" s="156">
        <v>0</v>
      </c>
      <c r="AM56" s="156"/>
      <c r="AN56" s="156"/>
    </row>
    <row r="57" spans="2:40">
      <c r="B57" s="154" t="s">
        <v>526</v>
      </c>
      <c r="C57" s="154" t="s">
        <v>495</v>
      </c>
      <c r="F57" s="154" t="s">
        <v>158</v>
      </c>
      <c r="G57" s="154" t="s">
        <v>576</v>
      </c>
      <c r="I57" s="156">
        <v>0.3352</v>
      </c>
      <c r="J57" s="156">
        <v>0.2407</v>
      </c>
      <c r="K57" s="156">
        <v>0.1729</v>
      </c>
      <c r="L57" s="156">
        <v>0.1241</v>
      </c>
      <c r="M57" s="156">
        <v>0.1241</v>
      </c>
      <c r="N57" s="156">
        <v>0.1241</v>
      </c>
      <c r="O57" s="156">
        <v>0.1241</v>
      </c>
      <c r="P57" s="156">
        <v>0.1241</v>
      </c>
      <c r="Q57" s="156">
        <v>0.1241</v>
      </c>
      <c r="R57" s="156">
        <v>0.1241</v>
      </c>
      <c r="T57" s="158" t="s">
        <v>526</v>
      </c>
      <c r="U57" s="158" t="s">
        <v>495</v>
      </c>
      <c r="Z57" s="154" t="s">
        <v>158</v>
      </c>
      <c r="AA57" s="154" t="s">
        <v>576</v>
      </c>
      <c r="AC57" s="154">
        <v>0</v>
      </c>
      <c r="AD57" s="154">
        <v>0</v>
      </c>
      <c r="AE57" s="156">
        <v>0</v>
      </c>
      <c r="AF57" s="156">
        <v>0</v>
      </c>
      <c r="AG57" s="156">
        <v>0</v>
      </c>
      <c r="AH57" s="156">
        <v>0</v>
      </c>
      <c r="AI57" s="156">
        <v>0</v>
      </c>
      <c r="AJ57" s="156">
        <v>0</v>
      </c>
      <c r="AK57" s="156">
        <v>0</v>
      </c>
      <c r="AL57" s="156">
        <v>0</v>
      </c>
      <c r="AM57" s="156"/>
      <c r="AN57" s="156"/>
    </row>
    <row r="58" spans="2:40">
      <c r="B58" s="154" t="s">
        <v>529</v>
      </c>
      <c r="C58" s="154" t="s">
        <v>495</v>
      </c>
      <c r="F58" s="154" t="s">
        <v>158</v>
      </c>
      <c r="G58" s="154" t="s">
        <v>531</v>
      </c>
      <c r="I58" s="156">
        <v>2.3136000000000001</v>
      </c>
      <c r="J58" s="156">
        <v>1.6616</v>
      </c>
      <c r="K58" s="156">
        <v>1.1933</v>
      </c>
      <c r="L58" s="156">
        <v>0.85699999999999998</v>
      </c>
      <c r="M58" s="156">
        <v>0.92290000000000005</v>
      </c>
      <c r="N58" s="156">
        <v>0.99380000000000002</v>
      </c>
      <c r="O58" s="156">
        <v>1.0860000000000001</v>
      </c>
      <c r="P58" s="156">
        <v>1.1867000000000001</v>
      </c>
      <c r="Q58" s="156">
        <v>1.2967</v>
      </c>
      <c r="R58" s="156">
        <v>1.417</v>
      </c>
      <c r="T58" s="158" t="s">
        <v>529</v>
      </c>
      <c r="U58" s="158" t="s">
        <v>495</v>
      </c>
      <c r="Z58" s="154" t="s">
        <v>158</v>
      </c>
      <c r="AA58" s="154" t="s">
        <v>531</v>
      </c>
      <c r="AC58" s="154">
        <v>0</v>
      </c>
      <c r="AD58" s="154">
        <v>0</v>
      </c>
      <c r="AE58" s="156">
        <v>0</v>
      </c>
      <c r="AF58" s="156">
        <v>0</v>
      </c>
      <c r="AG58" s="156">
        <v>0</v>
      </c>
      <c r="AH58" s="156">
        <v>0</v>
      </c>
      <c r="AI58" s="156">
        <v>0</v>
      </c>
      <c r="AJ58" s="156">
        <v>0</v>
      </c>
      <c r="AK58" s="156">
        <v>0</v>
      </c>
      <c r="AL58" s="156">
        <v>0</v>
      </c>
      <c r="AM58" s="156"/>
      <c r="AN58" s="156"/>
    </row>
    <row r="59" spans="2:40">
      <c r="B59" s="154" t="s">
        <v>529</v>
      </c>
      <c r="C59" s="154" t="s">
        <v>499</v>
      </c>
      <c r="F59" s="154" t="s">
        <v>158</v>
      </c>
      <c r="G59" s="154" t="s">
        <v>530</v>
      </c>
      <c r="I59" s="156">
        <v>0.626</v>
      </c>
      <c r="J59" s="156">
        <v>0.4496</v>
      </c>
      <c r="K59" s="156">
        <v>0.32290000000000002</v>
      </c>
      <c r="L59" s="156">
        <v>0.2319</v>
      </c>
      <c r="M59" s="156">
        <v>0.24970000000000001</v>
      </c>
      <c r="N59" s="156">
        <v>0.26889999999999997</v>
      </c>
      <c r="O59" s="156">
        <v>0.29380000000000001</v>
      </c>
      <c r="P59" s="156">
        <v>0.3211</v>
      </c>
      <c r="Q59" s="156">
        <v>0.35089999999999999</v>
      </c>
      <c r="R59" s="156">
        <v>0.38340000000000002</v>
      </c>
      <c r="T59" s="158" t="s">
        <v>529</v>
      </c>
      <c r="U59" s="158" t="s">
        <v>499</v>
      </c>
      <c r="Z59" s="154" t="s">
        <v>158</v>
      </c>
      <c r="AA59" s="154" t="s">
        <v>530</v>
      </c>
      <c r="AC59" s="154">
        <v>0</v>
      </c>
      <c r="AD59" s="154">
        <v>0</v>
      </c>
      <c r="AE59" s="156">
        <v>0</v>
      </c>
      <c r="AF59" s="156">
        <v>0</v>
      </c>
      <c r="AG59" s="156">
        <v>0</v>
      </c>
      <c r="AH59" s="156">
        <v>0</v>
      </c>
      <c r="AI59" s="156">
        <v>0</v>
      </c>
      <c r="AJ59" s="156">
        <v>0</v>
      </c>
      <c r="AK59" s="156">
        <v>0</v>
      </c>
      <c r="AL59" s="156">
        <v>0</v>
      </c>
      <c r="AM59" s="156"/>
      <c r="AN59" s="156"/>
    </row>
    <row r="60" spans="2:40">
      <c r="B60" s="154" t="s">
        <v>529</v>
      </c>
      <c r="C60" s="154" t="s">
        <v>592</v>
      </c>
      <c r="F60" s="154" t="s">
        <v>158</v>
      </c>
      <c r="G60" s="154" t="s">
        <v>577</v>
      </c>
      <c r="I60" s="156">
        <v>0.41760000000000003</v>
      </c>
      <c r="J60" s="156">
        <v>0.2999</v>
      </c>
      <c r="K60" s="156">
        <v>0.21540000000000001</v>
      </c>
      <c r="L60" s="156">
        <v>0.1547</v>
      </c>
      <c r="M60" s="156">
        <v>0.1666</v>
      </c>
      <c r="N60" s="156">
        <v>0.1794</v>
      </c>
      <c r="O60" s="156">
        <v>0.19600000000000001</v>
      </c>
      <c r="P60" s="156">
        <v>0.2142</v>
      </c>
      <c r="Q60" s="156">
        <v>0.2341</v>
      </c>
      <c r="R60" s="156">
        <v>0.25580000000000003</v>
      </c>
      <c r="T60" s="158" t="s">
        <v>529</v>
      </c>
      <c r="U60" s="158" t="s">
        <v>592</v>
      </c>
      <c r="Z60" s="154" t="s">
        <v>158</v>
      </c>
      <c r="AA60" s="154" t="s">
        <v>577</v>
      </c>
      <c r="AC60" s="154">
        <v>0</v>
      </c>
      <c r="AD60" s="154">
        <v>0</v>
      </c>
      <c r="AE60" s="156">
        <v>0</v>
      </c>
      <c r="AF60" s="156">
        <v>0</v>
      </c>
      <c r="AG60" s="156">
        <v>0</v>
      </c>
      <c r="AH60" s="156">
        <v>0</v>
      </c>
      <c r="AI60" s="156">
        <v>0</v>
      </c>
      <c r="AJ60" s="156">
        <v>0</v>
      </c>
      <c r="AK60" s="156">
        <v>0</v>
      </c>
      <c r="AL60" s="156">
        <v>0</v>
      </c>
      <c r="AM60" s="156"/>
      <c r="AN60" s="156"/>
    </row>
    <row r="61" spans="2:40">
      <c r="B61" s="154" t="s">
        <v>532</v>
      </c>
      <c r="C61" s="154" t="s">
        <v>605</v>
      </c>
      <c r="F61" s="154" t="s">
        <v>158</v>
      </c>
      <c r="G61" s="154" t="s">
        <v>533</v>
      </c>
      <c r="I61" s="156">
        <v>3.9925999999999999</v>
      </c>
      <c r="J61" s="156">
        <v>2.8673999999999999</v>
      </c>
      <c r="K61" s="156">
        <v>2.0592999999999999</v>
      </c>
      <c r="L61" s="156">
        <v>1.4789000000000001</v>
      </c>
      <c r="M61" s="156">
        <v>1.4789000000000001</v>
      </c>
      <c r="N61" s="156">
        <v>1.4789000000000001</v>
      </c>
      <c r="O61" s="156">
        <v>1.4789000000000001</v>
      </c>
      <c r="P61" s="156">
        <v>1.4789000000000001</v>
      </c>
      <c r="Q61" s="156">
        <v>1.4789000000000001</v>
      </c>
      <c r="R61" s="156">
        <v>1.4789000000000001</v>
      </c>
      <c r="T61" s="158" t="s">
        <v>532</v>
      </c>
      <c r="U61" s="158" t="s">
        <v>605</v>
      </c>
      <c r="Z61" s="154" t="s">
        <v>158</v>
      </c>
      <c r="AA61" s="154" t="s">
        <v>533</v>
      </c>
      <c r="AC61" s="154">
        <v>0</v>
      </c>
      <c r="AD61" s="154">
        <v>0</v>
      </c>
      <c r="AE61" s="156">
        <v>0</v>
      </c>
      <c r="AF61" s="156">
        <v>0</v>
      </c>
      <c r="AG61" s="156">
        <v>0</v>
      </c>
      <c r="AH61" s="156">
        <v>0</v>
      </c>
      <c r="AI61" s="156">
        <v>0</v>
      </c>
      <c r="AJ61" s="156">
        <v>0</v>
      </c>
      <c r="AK61" s="156">
        <v>0</v>
      </c>
      <c r="AL61" s="156">
        <v>0</v>
      </c>
      <c r="AM61" s="156"/>
      <c r="AN61" s="156"/>
    </row>
    <row r="62" spans="2:40">
      <c r="B62" s="154" t="s">
        <v>606</v>
      </c>
      <c r="C62" s="154" t="s">
        <v>592</v>
      </c>
      <c r="F62" s="154" t="s">
        <v>158</v>
      </c>
      <c r="G62" s="154" t="s">
        <v>578</v>
      </c>
      <c r="I62" s="156">
        <v>14.037699999999999</v>
      </c>
      <c r="J62" s="156">
        <v>15.2151</v>
      </c>
      <c r="K62" s="156">
        <v>16.491299999999999</v>
      </c>
      <c r="L62" s="156">
        <v>17.874500000000001</v>
      </c>
      <c r="M62" s="156">
        <v>19.248899999999999</v>
      </c>
      <c r="N62" s="156">
        <v>20.728899999999999</v>
      </c>
      <c r="O62" s="156">
        <v>22.6511</v>
      </c>
      <c r="P62" s="156">
        <v>24.7514</v>
      </c>
      <c r="Q62" s="156">
        <v>27.046500000000002</v>
      </c>
      <c r="R62" s="156">
        <v>29.554500000000001</v>
      </c>
      <c r="T62" s="158" t="s">
        <v>606</v>
      </c>
      <c r="U62" s="158" t="s">
        <v>592</v>
      </c>
      <c r="Z62" s="154" t="s">
        <v>158</v>
      </c>
      <c r="AA62" s="154" t="s">
        <v>578</v>
      </c>
      <c r="AC62" s="154">
        <v>0</v>
      </c>
      <c r="AD62" s="154">
        <v>0</v>
      </c>
      <c r="AE62" s="156">
        <v>0</v>
      </c>
      <c r="AF62" s="156">
        <v>0</v>
      </c>
      <c r="AG62" s="156">
        <v>0</v>
      </c>
      <c r="AH62" s="156">
        <v>0</v>
      </c>
      <c r="AI62" s="156">
        <v>0</v>
      </c>
      <c r="AJ62" s="156">
        <v>0</v>
      </c>
      <c r="AK62" s="156">
        <v>0</v>
      </c>
      <c r="AL62" s="156">
        <v>0</v>
      </c>
      <c r="AM62" s="156"/>
      <c r="AN62" s="156"/>
    </row>
    <row r="63" spans="2:40">
      <c r="B63" s="154" t="s">
        <v>606</v>
      </c>
      <c r="C63" s="154" t="s">
        <v>607</v>
      </c>
      <c r="F63" s="154" t="s">
        <v>158</v>
      </c>
      <c r="G63" s="154" t="s">
        <v>579</v>
      </c>
      <c r="I63" s="157">
        <v>95.016999999999996</v>
      </c>
      <c r="J63" s="156">
        <v>102.9866</v>
      </c>
      <c r="K63" s="156">
        <v>111.6246</v>
      </c>
      <c r="L63" s="156">
        <v>120.9872</v>
      </c>
      <c r="M63" s="156">
        <v>130.29</v>
      </c>
      <c r="N63" s="156">
        <v>140.30799999999999</v>
      </c>
      <c r="O63" s="156">
        <v>153.3184</v>
      </c>
      <c r="P63" s="156">
        <v>167.5351</v>
      </c>
      <c r="Q63" s="156">
        <v>183.0702</v>
      </c>
      <c r="R63" s="156">
        <v>200.04570000000001</v>
      </c>
      <c r="T63" s="158" t="s">
        <v>606</v>
      </c>
      <c r="U63" s="158" t="s">
        <v>607</v>
      </c>
      <c r="Z63" s="154" t="s">
        <v>158</v>
      </c>
      <c r="AA63" s="154" t="s">
        <v>579</v>
      </c>
      <c r="AC63" s="154">
        <v>0</v>
      </c>
      <c r="AD63" s="154">
        <v>0</v>
      </c>
      <c r="AE63" s="157">
        <v>0</v>
      </c>
      <c r="AF63" s="156">
        <v>0</v>
      </c>
      <c r="AG63" s="156">
        <v>0</v>
      </c>
      <c r="AH63" s="156">
        <v>0</v>
      </c>
      <c r="AI63" s="156">
        <v>0</v>
      </c>
      <c r="AJ63" s="156">
        <v>0</v>
      </c>
      <c r="AK63" s="156">
        <v>0</v>
      </c>
      <c r="AL63" s="156">
        <v>0</v>
      </c>
      <c r="AM63" s="156"/>
      <c r="AN63" s="156"/>
    </row>
    <row r="64" spans="2:40">
      <c r="B64" s="154" t="s">
        <v>606</v>
      </c>
      <c r="C64" s="154" t="s">
        <v>499</v>
      </c>
      <c r="F64" s="154" t="s">
        <v>158</v>
      </c>
      <c r="G64" s="154" t="s">
        <v>534</v>
      </c>
      <c r="I64" s="156">
        <v>0.98809999999999998</v>
      </c>
      <c r="J64" s="156">
        <v>1.071</v>
      </c>
      <c r="K64" s="156">
        <v>1.1608000000000001</v>
      </c>
      <c r="L64" s="156">
        <v>1.2582</v>
      </c>
      <c r="M64" s="156">
        <v>1.3549</v>
      </c>
      <c r="N64" s="156">
        <v>1.4591000000000001</v>
      </c>
      <c r="O64" s="156">
        <v>1.5944</v>
      </c>
      <c r="P64" s="156">
        <v>1.7422</v>
      </c>
      <c r="Q64" s="156">
        <v>1.9037999999999999</v>
      </c>
      <c r="R64" s="156">
        <v>2.0802999999999998</v>
      </c>
      <c r="T64" s="158" t="s">
        <v>606</v>
      </c>
      <c r="U64" s="158" t="s">
        <v>499</v>
      </c>
      <c r="Z64" s="154" t="s">
        <v>158</v>
      </c>
      <c r="AA64" s="154" t="s">
        <v>534</v>
      </c>
      <c r="AC64" s="154">
        <v>0</v>
      </c>
      <c r="AD64" s="154">
        <v>0</v>
      </c>
      <c r="AE64" s="156">
        <v>0</v>
      </c>
      <c r="AF64" s="156">
        <v>0</v>
      </c>
      <c r="AG64" s="156">
        <v>0</v>
      </c>
      <c r="AH64" s="156">
        <v>0</v>
      </c>
      <c r="AI64" s="156">
        <v>0</v>
      </c>
      <c r="AJ64" s="156">
        <v>0</v>
      </c>
      <c r="AK64" s="156">
        <v>0</v>
      </c>
      <c r="AL64" s="156">
        <v>0</v>
      </c>
      <c r="AM64" s="156"/>
      <c r="AN64" s="156"/>
    </row>
    <row r="65" spans="2:40">
      <c r="B65" s="154" t="s">
        <v>606</v>
      </c>
      <c r="C65" s="154" t="s">
        <v>608</v>
      </c>
      <c r="F65" s="154" t="s">
        <v>158</v>
      </c>
      <c r="G65" s="154" t="s">
        <v>580</v>
      </c>
      <c r="I65" s="156">
        <v>0.48730000000000001</v>
      </c>
      <c r="J65" s="156">
        <v>0.5282</v>
      </c>
      <c r="K65" s="156">
        <v>0.57250000000000001</v>
      </c>
      <c r="L65" s="156">
        <v>0.62050000000000005</v>
      </c>
      <c r="M65" s="156">
        <v>0.66820000000000002</v>
      </c>
      <c r="N65" s="156">
        <v>0.71960000000000002</v>
      </c>
      <c r="O65" s="156">
        <v>0.7863</v>
      </c>
      <c r="P65" s="156">
        <v>0.85919999999999996</v>
      </c>
      <c r="Q65" s="156">
        <v>0.93889999999999996</v>
      </c>
      <c r="R65" s="156">
        <v>1.0259</v>
      </c>
      <c r="T65" s="158" t="s">
        <v>606</v>
      </c>
      <c r="U65" s="158" t="s">
        <v>608</v>
      </c>
      <c r="Z65" s="154" t="s">
        <v>158</v>
      </c>
      <c r="AA65" s="154" t="s">
        <v>580</v>
      </c>
      <c r="AC65" s="154">
        <v>0</v>
      </c>
      <c r="AD65" s="154">
        <v>0</v>
      </c>
      <c r="AE65" s="156">
        <v>0</v>
      </c>
      <c r="AF65" s="156">
        <v>0</v>
      </c>
      <c r="AG65" s="156">
        <v>0</v>
      </c>
      <c r="AH65" s="156">
        <v>0</v>
      </c>
      <c r="AI65" s="156">
        <v>0</v>
      </c>
      <c r="AJ65" s="156">
        <v>0</v>
      </c>
      <c r="AK65" s="156">
        <v>0</v>
      </c>
      <c r="AL65" s="156">
        <v>0</v>
      </c>
      <c r="AM65" s="156"/>
      <c r="AN65" s="156"/>
    </row>
    <row r="66" spans="2:40">
      <c r="B66" s="154" t="s">
        <v>606</v>
      </c>
      <c r="C66" s="154" t="s">
        <v>502</v>
      </c>
      <c r="F66" s="154" t="s">
        <v>158</v>
      </c>
      <c r="G66" s="154" t="s">
        <v>536</v>
      </c>
      <c r="I66" s="156">
        <v>0.30969999999999998</v>
      </c>
      <c r="J66" s="156">
        <v>0.33560000000000001</v>
      </c>
      <c r="K66" s="156">
        <v>0.36380000000000001</v>
      </c>
      <c r="L66" s="156">
        <v>0.39429999999999998</v>
      </c>
      <c r="M66" s="156">
        <v>0.42459999999999998</v>
      </c>
      <c r="N66" s="156">
        <v>0.45729999999999998</v>
      </c>
      <c r="O66" s="156">
        <v>0.49969999999999998</v>
      </c>
      <c r="P66" s="156">
        <v>0.54600000000000004</v>
      </c>
      <c r="Q66" s="156">
        <v>0.59660000000000002</v>
      </c>
      <c r="R66" s="156">
        <v>0.65190000000000003</v>
      </c>
      <c r="T66" s="158" t="s">
        <v>606</v>
      </c>
      <c r="U66" s="158" t="s">
        <v>502</v>
      </c>
      <c r="Z66" s="154" t="s">
        <v>158</v>
      </c>
      <c r="AA66" s="154" t="s">
        <v>536</v>
      </c>
      <c r="AC66" s="154">
        <v>0</v>
      </c>
      <c r="AD66" s="154">
        <v>0</v>
      </c>
      <c r="AE66" s="156">
        <v>0</v>
      </c>
      <c r="AF66" s="156">
        <v>0</v>
      </c>
      <c r="AG66" s="156">
        <v>0</v>
      </c>
      <c r="AH66" s="156">
        <v>0</v>
      </c>
      <c r="AI66" s="156">
        <v>0</v>
      </c>
      <c r="AJ66" s="156">
        <v>0</v>
      </c>
      <c r="AK66" s="156">
        <v>0</v>
      </c>
      <c r="AL66" s="156">
        <v>0</v>
      </c>
      <c r="AM66" s="156"/>
      <c r="AN66" s="156"/>
    </row>
    <row r="67" spans="2:40">
      <c r="B67" s="154" t="s">
        <v>606</v>
      </c>
      <c r="C67" s="154" t="s">
        <v>495</v>
      </c>
      <c r="F67" s="154" t="s">
        <v>158</v>
      </c>
      <c r="G67" s="154" t="s">
        <v>535</v>
      </c>
      <c r="I67" s="156">
        <v>0.21940000000000001</v>
      </c>
      <c r="J67" s="156">
        <v>0.23780000000000001</v>
      </c>
      <c r="K67" s="156">
        <v>0.25769999999999998</v>
      </c>
      <c r="L67" s="156">
        <v>0.27929999999999999</v>
      </c>
      <c r="M67" s="156">
        <v>0.30080000000000001</v>
      </c>
      <c r="N67" s="156">
        <v>0.32390000000000002</v>
      </c>
      <c r="O67" s="156">
        <v>0.35399999999999998</v>
      </c>
      <c r="P67" s="156">
        <v>0.38679999999999998</v>
      </c>
      <c r="Q67" s="156">
        <v>0.42270000000000002</v>
      </c>
      <c r="R67" s="156">
        <v>0.46179999999999999</v>
      </c>
      <c r="T67" s="158" t="s">
        <v>606</v>
      </c>
      <c r="U67" s="158" t="s">
        <v>495</v>
      </c>
      <c r="Z67" s="154" t="s">
        <v>158</v>
      </c>
      <c r="AA67" s="154" t="s">
        <v>535</v>
      </c>
      <c r="AC67" s="154">
        <v>0</v>
      </c>
      <c r="AD67" s="154">
        <v>0</v>
      </c>
      <c r="AE67" s="156">
        <v>0</v>
      </c>
      <c r="AF67" s="156">
        <v>0</v>
      </c>
      <c r="AG67" s="156">
        <v>0</v>
      </c>
      <c r="AH67" s="156">
        <v>0</v>
      </c>
      <c r="AI67" s="156">
        <v>0</v>
      </c>
      <c r="AJ67" s="156">
        <v>0</v>
      </c>
      <c r="AK67" s="156">
        <v>0</v>
      </c>
      <c r="AL67" s="156">
        <v>0</v>
      </c>
      <c r="AM67" s="156"/>
      <c r="AN67" s="156"/>
    </row>
    <row r="68" spans="2:40">
      <c r="B68" s="154" t="s">
        <v>606</v>
      </c>
      <c r="C68" s="154" t="s">
        <v>593</v>
      </c>
      <c r="F68" s="154" t="s">
        <v>158</v>
      </c>
      <c r="G68" s="154" t="s">
        <v>581</v>
      </c>
      <c r="I68" s="156">
        <v>0.24660000000000001</v>
      </c>
      <c r="J68" s="156">
        <v>0.26729999999999998</v>
      </c>
      <c r="K68" s="156">
        <v>0.28970000000000001</v>
      </c>
      <c r="L68" s="156">
        <v>0.314</v>
      </c>
      <c r="M68" s="156">
        <v>0.3382</v>
      </c>
      <c r="N68" s="156">
        <v>0.36420000000000002</v>
      </c>
      <c r="O68" s="156">
        <v>0.39789999999999998</v>
      </c>
      <c r="P68" s="156">
        <v>0.43480000000000002</v>
      </c>
      <c r="Q68" s="156">
        <v>0.47520000000000001</v>
      </c>
      <c r="R68" s="156">
        <v>0.51919999999999999</v>
      </c>
      <c r="T68" s="158" t="s">
        <v>606</v>
      </c>
      <c r="U68" s="158" t="s">
        <v>593</v>
      </c>
      <c r="Z68" s="154" t="s">
        <v>158</v>
      </c>
      <c r="AA68" s="154" t="s">
        <v>581</v>
      </c>
      <c r="AC68" s="154">
        <v>0</v>
      </c>
      <c r="AD68" s="154">
        <v>0</v>
      </c>
      <c r="AE68" s="156">
        <v>0</v>
      </c>
      <c r="AF68" s="156">
        <v>0</v>
      </c>
      <c r="AG68" s="156">
        <v>0</v>
      </c>
      <c r="AH68" s="156">
        <v>0</v>
      </c>
      <c r="AI68" s="156">
        <v>0</v>
      </c>
      <c r="AJ68" s="156">
        <v>0</v>
      </c>
      <c r="AK68" s="156">
        <v>0</v>
      </c>
      <c r="AL68" s="156">
        <v>0</v>
      </c>
      <c r="AM68" s="156"/>
      <c r="AN68" s="156"/>
    </row>
    <row r="69" spans="2:40">
      <c r="B69" s="154" t="s">
        <v>609</v>
      </c>
      <c r="C69" s="154" t="s">
        <v>592</v>
      </c>
      <c r="F69" s="154" t="s">
        <v>158</v>
      </c>
      <c r="G69" s="154" t="s">
        <v>582</v>
      </c>
      <c r="I69" s="156">
        <v>30.824300000000001</v>
      </c>
      <c r="J69" s="156">
        <v>33.409700000000001</v>
      </c>
      <c r="K69" s="156">
        <v>36.212000000000003</v>
      </c>
      <c r="L69" s="156">
        <v>39.249200000000002</v>
      </c>
      <c r="M69" s="156">
        <v>42.267099999999999</v>
      </c>
      <c r="N69" s="156">
        <v>45.517099999999999</v>
      </c>
      <c r="O69" s="156">
        <v>49.737699999999997</v>
      </c>
      <c r="P69" s="156">
        <v>54.349800000000002</v>
      </c>
      <c r="Q69" s="156">
        <v>59.389499999999998</v>
      </c>
      <c r="R69" s="156">
        <v>64.896500000000003</v>
      </c>
      <c r="T69" s="158" t="s">
        <v>609</v>
      </c>
      <c r="U69" s="158" t="s">
        <v>592</v>
      </c>
      <c r="Z69" s="154" t="s">
        <v>158</v>
      </c>
      <c r="AA69" s="154" t="s">
        <v>582</v>
      </c>
      <c r="AC69" s="154">
        <v>2.24E-2</v>
      </c>
      <c r="AD69" s="154">
        <v>2.4299999999999999E-2</v>
      </c>
      <c r="AE69" s="156">
        <v>2.63E-2</v>
      </c>
      <c r="AF69" s="156">
        <v>2.86E-2</v>
      </c>
      <c r="AG69" s="156">
        <v>3.0700000000000002E-2</v>
      </c>
      <c r="AH69" s="156">
        <v>3.3099999999999997E-2</v>
      </c>
      <c r="AI69" s="156">
        <v>3.6200000000000003E-2</v>
      </c>
      <c r="AJ69" s="156">
        <v>3.95E-2</v>
      </c>
      <c r="AK69" s="156">
        <v>4.3200000000000002E-2</v>
      </c>
      <c r="AL69" s="156">
        <v>4.7199999999999999E-2</v>
      </c>
      <c r="AM69" s="156"/>
      <c r="AN69" s="156"/>
    </row>
    <row r="70" spans="2:40">
      <c r="B70" s="154" t="s">
        <v>609</v>
      </c>
      <c r="C70" s="154" t="s">
        <v>608</v>
      </c>
      <c r="F70" s="154" t="s">
        <v>158</v>
      </c>
      <c r="G70" s="154" t="s">
        <v>584</v>
      </c>
      <c r="I70" s="156">
        <v>2.2726999999999999</v>
      </c>
      <c r="J70" s="156">
        <v>2.4632999999999998</v>
      </c>
      <c r="K70" s="156">
        <v>2.6699000000000002</v>
      </c>
      <c r="L70" s="156">
        <v>2.8938000000000001</v>
      </c>
      <c r="M70" s="156">
        <v>3.1162999999999998</v>
      </c>
      <c r="N70" s="156">
        <v>3.3559999999999999</v>
      </c>
      <c r="O70" s="156">
        <v>3.6671</v>
      </c>
      <c r="P70" s="156">
        <v>4.0072000000000001</v>
      </c>
      <c r="Q70" s="156">
        <v>4.3788</v>
      </c>
      <c r="R70" s="156">
        <v>4.7847999999999997</v>
      </c>
      <c r="T70" s="158" t="s">
        <v>609</v>
      </c>
      <c r="U70" s="158" t="s">
        <v>608</v>
      </c>
      <c r="Z70" s="154" t="s">
        <v>158</v>
      </c>
      <c r="AA70" s="154" t="s">
        <v>584</v>
      </c>
      <c r="AC70" s="154">
        <v>3.3E-3</v>
      </c>
      <c r="AD70" s="154">
        <v>3.5999999999999999E-3</v>
      </c>
      <c r="AE70" s="156">
        <v>3.8999999999999998E-3</v>
      </c>
      <c r="AF70" s="156">
        <v>4.1999999999999997E-3</v>
      </c>
      <c r="AG70" s="156">
        <v>4.4999999999999997E-3</v>
      </c>
      <c r="AH70" s="156">
        <v>4.8999999999999998E-3</v>
      </c>
      <c r="AI70" s="156">
        <v>5.3E-3</v>
      </c>
      <c r="AJ70" s="156">
        <v>5.7999999999999996E-3</v>
      </c>
      <c r="AK70" s="156">
        <v>6.3E-3</v>
      </c>
      <c r="AL70" s="156">
        <v>6.8999999999999999E-3</v>
      </c>
      <c r="AM70" s="156"/>
      <c r="AN70" s="156"/>
    </row>
    <row r="71" spans="2:40">
      <c r="B71" s="154" t="s">
        <v>609</v>
      </c>
      <c r="C71" s="154" t="s">
        <v>495</v>
      </c>
      <c r="F71" s="154" t="s">
        <v>158</v>
      </c>
      <c r="G71" s="154" t="s">
        <v>539</v>
      </c>
      <c r="I71" s="156">
        <v>0.77749999999999997</v>
      </c>
      <c r="J71" s="156">
        <v>0.84279999999999999</v>
      </c>
      <c r="K71" s="156">
        <v>0.91339999999999999</v>
      </c>
      <c r="L71" s="156">
        <v>0.99009999999999998</v>
      </c>
      <c r="M71" s="156">
        <v>1.0662</v>
      </c>
      <c r="N71" s="156">
        <v>1.1482000000000001</v>
      </c>
      <c r="O71" s="156">
        <v>1.2545999999999999</v>
      </c>
      <c r="P71" s="156">
        <v>1.371</v>
      </c>
      <c r="Q71" s="156">
        <v>1.4981</v>
      </c>
      <c r="R71" s="156">
        <v>1.637</v>
      </c>
      <c r="T71" s="158" t="s">
        <v>609</v>
      </c>
      <c r="U71" s="158" t="s">
        <v>495</v>
      </c>
      <c r="Z71" s="154" t="s">
        <v>158</v>
      </c>
      <c r="AA71" s="154" t="s">
        <v>539</v>
      </c>
      <c r="AC71" s="154">
        <v>0</v>
      </c>
      <c r="AD71" s="154">
        <v>0</v>
      </c>
      <c r="AE71" s="156">
        <v>0</v>
      </c>
      <c r="AF71" s="156">
        <v>0</v>
      </c>
      <c r="AG71" s="156">
        <v>0</v>
      </c>
      <c r="AH71" s="156">
        <v>0</v>
      </c>
      <c r="AI71" s="156">
        <v>0</v>
      </c>
      <c r="AJ71" s="156">
        <v>0</v>
      </c>
      <c r="AK71" s="156">
        <v>0</v>
      </c>
      <c r="AL71" s="156">
        <v>0</v>
      </c>
      <c r="AM71" s="156"/>
      <c r="AN71" s="156"/>
    </row>
    <row r="72" spans="2:40">
      <c r="B72" s="154" t="s">
        <v>609</v>
      </c>
      <c r="C72" s="154" t="s">
        <v>502</v>
      </c>
      <c r="F72" s="154" t="s">
        <v>158</v>
      </c>
      <c r="G72" s="154" t="s">
        <v>540</v>
      </c>
      <c r="I72" s="156">
        <v>0.62360000000000004</v>
      </c>
      <c r="J72" s="156">
        <v>0.67589999999999995</v>
      </c>
      <c r="K72" s="156">
        <v>0.73260000000000003</v>
      </c>
      <c r="L72" s="156">
        <v>0.79410000000000003</v>
      </c>
      <c r="M72" s="156">
        <v>0.85509999999999997</v>
      </c>
      <c r="N72" s="156">
        <v>0.92090000000000005</v>
      </c>
      <c r="O72" s="156">
        <v>1.0063</v>
      </c>
      <c r="P72" s="156">
        <v>1.0995999999999999</v>
      </c>
      <c r="Q72" s="156">
        <v>1.2016</v>
      </c>
      <c r="R72" s="156">
        <v>1.3129999999999999</v>
      </c>
      <c r="T72" s="158" t="s">
        <v>609</v>
      </c>
      <c r="U72" s="158" t="s">
        <v>502</v>
      </c>
      <c r="Z72" s="154" t="s">
        <v>158</v>
      </c>
      <c r="AA72" s="154" t="s">
        <v>540</v>
      </c>
      <c r="AC72" s="154">
        <v>8.9999999999999998E-4</v>
      </c>
      <c r="AD72" s="154">
        <v>1E-3</v>
      </c>
      <c r="AE72" s="156">
        <v>1.1000000000000001E-3</v>
      </c>
      <c r="AF72" s="156">
        <v>1.1999999999999999E-3</v>
      </c>
      <c r="AG72" s="156">
        <v>1.1999999999999999E-3</v>
      </c>
      <c r="AH72" s="156">
        <v>1.2999999999999999E-3</v>
      </c>
      <c r="AI72" s="156">
        <v>1.5E-3</v>
      </c>
      <c r="AJ72" s="156">
        <v>1.6000000000000001E-3</v>
      </c>
      <c r="AK72" s="156">
        <v>1.6999999999999999E-3</v>
      </c>
      <c r="AL72" s="156">
        <v>1.9E-3</v>
      </c>
      <c r="AM72" s="156"/>
      <c r="AN72" s="156"/>
    </row>
    <row r="73" spans="2:40">
      <c r="B73" s="154" t="s">
        <v>609</v>
      </c>
      <c r="C73" s="154" t="s">
        <v>499</v>
      </c>
      <c r="F73" s="154" t="s">
        <v>158</v>
      </c>
      <c r="G73" s="154" t="s">
        <v>537</v>
      </c>
      <c r="I73" s="156">
        <v>0.45040000000000002</v>
      </c>
      <c r="J73" s="156">
        <v>0.48820000000000002</v>
      </c>
      <c r="K73" s="156">
        <v>0.52910000000000001</v>
      </c>
      <c r="L73" s="156">
        <v>0.57350000000000001</v>
      </c>
      <c r="M73" s="156">
        <v>0.61760000000000004</v>
      </c>
      <c r="N73" s="156">
        <v>0.66510000000000002</v>
      </c>
      <c r="O73" s="156">
        <v>0.7268</v>
      </c>
      <c r="P73" s="156">
        <v>0.79420000000000002</v>
      </c>
      <c r="Q73" s="156">
        <v>0.86780000000000002</v>
      </c>
      <c r="R73" s="156">
        <v>0.94830000000000003</v>
      </c>
      <c r="T73" s="158" t="s">
        <v>609</v>
      </c>
      <c r="U73" s="158" t="s">
        <v>499</v>
      </c>
      <c r="Z73" s="154" t="s">
        <v>158</v>
      </c>
      <c r="AA73" s="154" t="s">
        <v>537</v>
      </c>
      <c r="AC73" s="154">
        <v>6.9999999999999999E-4</v>
      </c>
      <c r="AD73" s="154">
        <v>6.9999999999999999E-4</v>
      </c>
      <c r="AE73" s="156">
        <v>8.0000000000000004E-4</v>
      </c>
      <c r="AF73" s="156">
        <v>8.0000000000000004E-4</v>
      </c>
      <c r="AG73" s="156">
        <v>8.9999999999999998E-4</v>
      </c>
      <c r="AH73" s="156">
        <v>1E-3</v>
      </c>
      <c r="AI73" s="156">
        <v>1.1000000000000001E-3</v>
      </c>
      <c r="AJ73" s="156">
        <v>1.1999999999999999E-3</v>
      </c>
      <c r="AK73" s="156">
        <v>1.2999999999999999E-3</v>
      </c>
      <c r="AL73" s="156">
        <v>1.4E-3</v>
      </c>
      <c r="AM73" s="156"/>
      <c r="AN73" s="156"/>
    </row>
    <row r="74" spans="2:40">
      <c r="B74" s="154" t="s">
        <v>609</v>
      </c>
      <c r="C74" s="154" t="s">
        <v>607</v>
      </c>
      <c r="F74" s="154" t="s">
        <v>158</v>
      </c>
      <c r="G74" s="154" t="s">
        <v>583</v>
      </c>
      <c r="I74" s="156">
        <v>9.7815999999999992</v>
      </c>
      <c r="J74" s="156">
        <v>10.602</v>
      </c>
      <c r="K74" s="156">
        <v>11.491300000000001</v>
      </c>
      <c r="L74" s="156">
        <v>12.4551</v>
      </c>
      <c r="M74" s="156">
        <v>13.412800000000001</v>
      </c>
      <c r="N74" s="156">
        <v>14.444100000000001</v>
      </c>
      <c r="O74" s="156">
        <v>15.7835</v>
      </c>
      <c r="P74" s="156">
        <v>17.247</v>
      </c>
      <c r="Q74" s="156">
        <v>18.846299999999999</v>
      </c>
      <c r="R74" s="156">
        <v>20.593900000000001</v>
      </c>
      <c r="T74" s="158" t="s">
        <v>609</v>
      </c>
      <c r="U74" s="158" t="s">
        <v>607</v>
      </c>
      <c r="Z74" s="154" t="s">
        <v>158</v>
      </c>
      <c r="AA74" s="154" t="s">
        <v>583</v>
      </c>
      <c r="AC74" s="154">
        <v>1.4200000000000001E-2</v>
      </c>
      <c r="AD74" s="154">
        <v>1.54E-2</v>
      </c>
      <c r="AE74" s="156">
        <v>1.67E-2</v>
      </c>
      <c r="AF74" s="156">
        <v>1.7999999999999999E-2</v>
      </c>
      <c r="AG74" s="156">
        <v>1.9400000000000001E-2</v>
      </c>
      <c r="AH74" s="156">
        <v>2.0899999999999998E-2</v>
      </c>
      <c r="AI74" s="156">
        <v>2.29E-2</v>
      </c>
      <c r="AJ74" s="156">
        <v>2.5000000000000001E-2</v>
      </c>
      <c r="AK74" s="156">
        <v>2.7300000000000001E-2</v>
      </c>
      <c r="AL74" s="156">
        <v>2.98E-2</v>
      </c>
      <c r="AM74" s="156"/>
      <c r="AN74" s="156"/>
    </row>
    <row r="75" spans="2:40">
      <c r="B75" s="154" t="s">
        <v>609</v>
      </c>
      <c r="C75" s="154" t="s">
        <v>501</v>
      </c>
      <c r="F75" s="154" t="s">
        <v>158</v>
      </c>
      <c r="G75" s="154" t="s">
        <v>538</v>
      </c>
      <c r="I75" s="156">
        <v>0.154</v>
      </c>
      <c r="J75" s="156">
        <v>0.16689999999999999</v>
      </c>
      <c r="K75" s="156">
        <v>0.18090000000000001</v>
      </c>
      <c r="L75" s="156">
        <v>0.1961</v>
      </c>
      <c r="M75" s="156">
        <v>0.2112</v>
      </c>
      <c r="N75" s="156">
        <v>0.22739999999999999</v>
      </c>
      <c r="O75" s="156">
        <v>0.2485</v>
      </c>
      <c r="P75" s="156">
        <v>0.27150000000000002</v>
      </c>
      <c r="Q75" s="156">
        <v>0.29670000000000002</v>
      </c>
      <c r="R75" s="156">
        <v>0.32419999999999999</v>
      </c>
      <c r="T75" s="158" t="s">
        <v>609</v>
      </c>
      <c r="U75" s="158" t="s">
        <v>501</v>
      </c>
      <c r="Z75" s="154" t="s">
        <v>158</v>
      </c>
      <c r="AA75" s="154" t="s">
        <v>538</v>
      </c>
      <c r="AC75" s="154">
        <v>0</v>
      </c>
      <c r="AD75" s="154">
        <v>0</v>
      </c>
      <c r="AE75" s="156">
        <v>0</v>
      </c>
      <c r="AF75" s="156">
        <v>0</v>
      </c>
      <c r="AG75" s="156">
        <v>0</v>
      </c>
      <c r="AH75" s="156">
        <v>0</v>
      </c>
      <c r="AI75" s="156">
        <v>0</v>
      </c>
      <c r="AJ75" s="156">
        <v>0</v>
      </c>
      <c r="AK75" s="156">
        <v>0</v>
      </c>
      <c r="AL75" s="156">
        <v>0</v>
      </c>
      <c r="AM75" s="156"/>
      <c r="AN75" s="156"/>
    </row>
    <row r="76" spans="2:40">
      <c r="B76" s="154" t="s">
        <v>609</v>
      </c>
      <c r="C76" s="154" t="s">
        <v>593</v>
      </c>
      <c r="F76" s="154" t="s">
        <v>158</v>
      </c>
      <c r="G76" s="154" t="s">
        <v>585</v>
      </c>
      <c r="I76" s="156">
        <v>6.8000000000000005E-2</v>
      </c>
      <c r="J76" s="156">
        <v>7.3700000000000002E-2</v>
      </c>
      <c r="K76" s="156">
        <v>7.9899999999999999E-2</v>
      </c>
      <c r="L76" s="156">
        <v>8.6599999999999996E-2</v>
      </c>
      <c r="M76" s="156">
        <v>9.3200000000000005E-2</v>
      </c>
      <c r="N76" s="156">
        <v>0.1004</v>
      </c>
      <c r="O76" s="156">
        <v>0.10970000000000001</v>
      </c>
      <c r="P76" s="156">
        <v>0.11990000000000001</v>
      </c>
      <c r="Q76" s="156">
        <v>0.13100000000000001</v>
      </c>
      <c r="R76" s="156">
        <v>0.1431</v>
      </c>
      <c r="T76" s="158" t="s">
        <v>609</v>
      </c>
      <c r="U76" s="158" t="s">
        <v>593</v>
      </c>
      <c r="Z76" s="154" t="s">
        <v>158</v>
      </c>
      <c r="AA76" s="154" t="s">
        <v>585</v>
      </c>
      <c r="AC76" s="154">
        <v>1E-4</v>
      </c>
      <c r="AD76" s="154">
        <v>1E-4</v>
      </c>
      <c r="AE76" s="156">
        <v>1E-4</v>
      </c>
      <c r="AF76" s="156">
        <v>1E-4</v>
      </c>
      <c r="AG76" s="156">
        <v>1E-4</v>
      </c>
      <c r="AH76" s="156">
        <v>1E-4</v>
      </c>
      <c r="AI76" s="156">
        <v>2.0000000000000001E-4</v>
      </c>
      <c r="AJ76" s="156">
        <v>2.0000000000000001E-4</v>
      </c>
      <c r="AK76" s="156">
        <v>2.0000000000000001E-4</v>
      </c>
      <c r="AL76" s="156">
        <v>2.0000000000000001E-4</v>
      </c>
      <c r="AM76" s="156"/>
      <c r="AN76" s="156"/>
    </row>
    <row r="78" spans="2:40"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</row>
    <row r="79" spans="2:40"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</row>
    <row r="80" spans="2:40"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</row>
    <row r="81" spans="9:38"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</row>
    <row r="82" spans="9:38"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</row>
    <row r="83" spans="9:38"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</row>
    <row r="84" spans="9:38"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</row>
    <row r="85" spans="9:38"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</row>
    <row r="86" spans="9:38"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</row>
    <row r="87" spans="9:38"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</row>
    <row r="88" spans="9:38"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</row>
    <row r="89" spans="9:38"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</row>
    <row r="90" spans="9:38"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</row>
    <row r="91" spans="9:38"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</row>
    <row r="92" spans="9:38"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</row>
    <row r="93" spans="9:38"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</row>
    <row r="94" spans="9:38"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</row>
    <row r="95" spans="9:38"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</row>
    <row r="96" spans="9:38"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</row>
    <row r="97" spans="9:38"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</row>
    <row r="98" spans="9:38"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</row>
    <row r="99" spans="9:38"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</row>
    <row r="100" spans="9:38"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</row>
    <row r="101" spans="9:38"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</row>
    <row r="102" spans="9:38"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</row>
    <row r="103" spans="9:38"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</row>
    <row r="104" spans="9:38"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</row>
    <row r="105" spans="9:38"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</row>
    <row r="106" spans="9:38"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</row>
    <row r="107" spans="9:38"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</row>
    <row r="108" spans="9:38"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</row>
    <row r="109" spans="9:38"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</row>
    <row r="110" spans="9:38"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</row>
    <row r="111" spans="9:38"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</row>
    <row r="112" spans="9:38"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</row>
    <row r="113" spans="9:38"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</row>
    <row r="114" spans="9:38"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</row>
    <row r="115" spans="9:38"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</row>
    <row r="116" spans="9:38"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</row>
    <row r="117" spans="9:38"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</row>
    <row r="118" spans="9:38"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</row>
    <row r="119" spans="9:38"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</row>
    <row r="120" spans="9:38"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</row>
    <row r="121" spans="9:38"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</row>
    <row r="122" spans="9:38"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</row>
    <row r="123" spans="9:38"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</row>
    <row r="124" spans="9:38"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</row>
    <row r="125" spans="9:38"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</row>
    <row r="126" spans="9:38"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</row>
    <row r="127" spans="9:38"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</row>
    <row r="128" spans="9:38"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</row>
    <row r="129" spans="9:38"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</row>
    <row r="130" spans="9:38"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</row>
    <row r="131" spans="9:38"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</row>
    <row r="132" spans="9:38"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</row>
    <row r="133" spans="9:38"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</row>
    <row r="134" spans="9:38"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</row>
    <row r="135" spans="9:38"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</row>
    <row r="136" spans="9:38"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</row>
    <row r="137" spans="9:38"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</row>
    <row r="138" spans="9:38"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</row>
    <row r="139" spans="9:38"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</row>
    <row r="140" spans="9:38"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</row>
    <row r="141" spans="9:38"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</row>
    <row r="142" spans="9:38"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</row>
    <row r="143" spans="9:38"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</row>
    <row r="144" spans="9:38"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</row>
    <row r="145" spans="9:38"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</row>
    <row r="146" spans="9:38"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</row>
    <row r="147" spans="9:38"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</row>
    <row r="148" spans="9:38"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</row>
    <row r="149" spans="9:38"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</row>
    <row r="150" spans="9:38"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</row>
    <row r="151" spans="9:38"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</row>
    <row r="152" spans="9:38"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</row>
    <row r="153" spans="9:38"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</row>
    <row r="154" spans="9:38"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</row>
    <row r="155" spans="9:38"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</row>
    <row r="156" spans="9:38"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</row>
    <row r="157" spans="9:38"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</row>
    <row r="158" spans="9:38"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</row>
    <row r="159" spans="9:38"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</row>
    <row r="160" spans="9:38"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</row>
    <row r="161" spans="9:38"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</row>
    <row r="162" spans="9:38"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</row>
    <row r="163" spans="9:38"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</row>
    <row r="164" spans="9:38"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</row>
    <row r="165" spans="9:38"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</row>
    <row r="166" spans="9:38"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</row>
    <row r="167" spans="9:38"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41"/>
  <sheetViews>
    <sheetView topLeftCell="A31" workbookViewId="0">
      <selection activeCell="AB38" sqref="S38:AB38"/>
    </sheetView>
  </sheetViews>
  <sheetFormatPr defaultRowHeight="15"/>
  <sheetData>
    <row r="4" spans="2:28">
      <c r="B4" s="53" t="s">
        <v>193</v>
      </c>
      <c r="C4" s="54"/>
      <c r="D4" s="54"/>
      <c r="E4" s="54"/>
      <c r="F4" s="54"/>
      <c r="G4" s="141"/>
      <c r="H4" s="141"/>
      <c r="I4" s="141"/>
      <c r="J4" s="141"/>
      <c r="K4" s="141"/>
      <c r="L4" s="141"/>
      <c r="M4" s="141"/>
      <c r="N4" s="141"/>
      <c r="O4" s="141"/>
      <c r="P4" s="53" t="s">
        <v>194</v>
      </c>
      <c r="Q4" s="54"/>
      <c r="R4" s="54"/>
      <c r="S4" s="54"/>
      <c r="T4" s="54"/>
      <c r="U4" s="141"/>
      <c r="V4" s="141"/>
      <c r="W4" s="141"/>
      <c r="X4" s="141"/>
      <c r="Y4" s="141"/>
      <c r="Z4" s="141"/>
      <c r="AA4" s="141"/>
      <c r="AB4" s="141"/>
    </row>
    <row r="5" spans="2:28" ht="15.75" thickBot="1">
      <c r="B5" s="55" t="s">
        <v>7</v>
      </c>
      <c r="C5" s="55" t="s">
        <v>4</v>
      </c>
      <c r="D5" s="57" t="s">
        <v>3</v>
      </c>
      <c r="E5" s="56" t="s">
        <v>547</v>
      </c>
      <c r="F5" s="56">
        <v>2020</v>
      </c>
      <c r="G5" s="56">
        <v>2025</v>
      </c>
      <c r="H5" s="56">
        <v>2030</v>
      </c>
      <c r="I5" s="56">
        <v>2035</v>
      </c>
      <c r="J5" s="56">
        <v>2040</v>
      </c>
      <c r="K5" s="56">
        <v>2045</v>
      </c>
      <c r="L5" s="56">
        <v>2050</v>
      </c>
      <c r="M5" s="56">
        <v>2055</v>
      </c>
      <c r="N5" s="56">
        <v>2060</v>
      </c>
      <c r="O5" s="141"/>
      <c r="P5" s="55" t="s">
        <v>7</v>
      </c>
      <c r="Q5" s="55" t="s">
        <v>4</v>
      </c>
      <c r="R5" s="57" t="s">
        <v>3</v>
      </c>
      <c r="S5" s="56" t="s">
        <v>547</v>
      </c>
      <c r="T5" s="56">
        <v>2020</v>
      </c>
      <c r="U5" s="56">
        <v>2025</v>
      </c>
      <c r="V5" s="56">
        <v>2030</v>
      </c>
      <c r="W5" s="56">
        <v>2035</v>
      </c>
      <c r="X5" s="56">
        <v>2040</v>
      </c>
      <c r="Y5" s="56">
        <v>2045</v>
      </c>
      <c r="Z5" s="56">
        <v>2050</v>
      </c>
      <c r="AA5" s="56">
        <v>2055</v>
      </c>
      <c r="AB5" s="56">
        <v>2060</v>
      </c>
    </row>
    <row r="6" spans="2:28">
      <c r="B6" s="141"/>
      <c r="C6" s="141" t="s">
        <v>158</v>
      </c>
      <c r="D6" s="159" t="s">
        <v>617</v>
      </c>
      <c r="E6" s="141">
        <v>0.60399999999999998</v>
      </c>
      <c r="F6" s="160">
        <v>0.601325</v>
      </c>
      <c r="G6" s="142">
        <v>0.59173799999999999</v>
      </c>
      <c r="H6" s="142">
        <v>0.57996800000000004</v>
      </c>
      <c r="I6" s="142">
        <v>0.57268300000000005</v>
      </c>
      <c r="J6" s="142">
        <v>0.569712</v>
      </c>
      <c r="K6" s="142">
        <v>0.56675600000000004</v>
      </c>
      <c r="L6" s="142">
        <v>0.56381599999999998</v>
      </c>
      <c r="M6" s="142">
        <v>0.56089100000000003</v>
      </c>
      <c r="N6" s="142">
        <v>0.55798099999999995</v>
      </c>
      <c r="O6" s="141"/>
      <c r="P6" s="141"/>
      <c r="Q6" s="141" t="s">
        <v>158</v>
      </c>
      <c r="R6" s="141" t="s">
        <v>617</v>
      </c>
      <c r="S6" s="142">
        <v>0.41199999999999998</v>
      </c>
      <c r="T6" s="142">
        <v>0.41042699999999999</v>
      </c>
      <c r="U6" s="142">
        <v>0.40388400000000002</v>
      </c>
      <c r="V6" s="142">
        <v>0.39585100000000001</v>
      </c>
      <c r="W6" s="142">
        <v>0.390878</v>
      </c>
      <c r="X6" s="142">
        <v>0.38884999999999997</v>
      </c>
      <c r="Y6" s="142">
        <v>0.38683299999999998</v>
      </c>
      <c r="Z6" s="142">
        <v>0.384826</v>
      </c>
      <c r="AA6" s="142">
        <v>0.38282899999999997</v>
      </c>
      <c r="AB6" s="142">
        <v>0.38084299999999999</v>
      </c>
    </row>
    <row r="7" spans="2:28">
      <c r="C7" s="141" t="s">
        <v>158</v>
      </c>
      <c r="D7" s="159" t="s">
        <v>618</v>
      </c>
      <c r="E7" s="141">
        <v>0.14699999999999999</v>
      </c>
      <c r="F7" s="160">
        <v>0.14207500000000001</v>
      </c>
      <c r="G7">
        <v>0.134274</v>
      </c>
      <c r="H7">
        <v>0.12512200000000001</v>
      </c>
      <c r="I7">
        <v>0.117465</v>
      </c>
      <c r="J7">
        <v>0.1111</v>
      </c>
      <c r="K7">
        <v>0.10508000000000001</v>
      </c>
      <c r="L7">
        <v>9.9387000000000003E-2</v>
      </c>
      <c r="M7">
        <v>9.4002000000000002E-2</v>
      </c>
      <c r="N7">
        <v>8.8908000000000001E-2</v>
      </c>
      <c r="Q7" s="141" t="s">
        <v>158</v>
      </c>
      <c r="R7" t="s">
        <v>618</v>
      </c>
      <c r="S7">
        <v>0.93500000000000005</v>
      </c>
      <c r="T7">
        <v>0.90352699999999997</v>
      </c>
      <c r="U7">
        <v>0.85391300000000003</v>
      </c>
      <c r="V7">
        <v>0.795709</v>
      </c>
      <c r="W7">
        <v>0.74701700000000004</v>
      </c>
      <c r="X7">
        <v>0.70654099999999997</v>
      </c>
      <c r="Y7">
        <v>0.66825699999999999</v>
      </c>
      <c r="Z7">
        <v>0.63204899999999997</v>
      </c>
      <c r="AA7">
        <v>0.59780199999999994</v>
      </c>
      <c r="AB7">
        <v>0.56540999999999997</v>
      </c>
    </row>
    <row r="8" spans="2:28">
      <c r="C8" s="141" t="s">
        <v>158</v>
      </c>
      <c r="D8" s="159" t="s">
        <v>619</v>
      </c>
      <c r="E8" s="141">
        <v>1.2330000000000001</v>
      </c>
      <c r="F8" s="160">
        <v>1.2276100000000001</v>
      </c>
      <c r="G8">
        <v>1.208037</v>
      </c>
      <c r="H8">
        <v>1.18401</v>
      </c>
      <c r="I8">
        <v>1.169138</v>
      </c>
      <c r="J8">
        <v>1.1630720000000001</v>
      </c>
      <c r="K8">
        <v>1.157038</v>
      </c>
      <c r="L8">
        <v>1.151035</v>
      </c>
      <c r="M8">
        <v>1.1450629999999999</v>
      </c>
      <c r="N8">
        <v>1.139122</v>
      </c>
      <c r="Q8" s="141" t="s">
        <v>158</v>
      </c>
      <c r="R8" t="s">
        <v>619</v>
      </c>
      <c r="S8">
        <v>0.84099999999999997</v>
      </c>
      <c r="T8">
        <v>0.83789100000000005</v>
      </c>
      <c r="U8">
        <v>0.82453200000000004</v>
      </c>
      <c r="V8">
        <v>0.80813199999999996</v>
      </c>
      <c r="W8">
        <v>0.79798100000000005</v>
      </c>
      <c r="X8">
        <v>0.79384100000000002</v>
      </c>
      <c r="Y8">
        <v>0.78972299999999995</v>
      </c>
      <c r="Z8">
        <v>0.78562500000000002</v>
      </c>
      <c r="AA8">
        <v>0.78154900000000005</v>
      </c>
      <c r="AB8">
        <v>0.77749400000000002</v>
      </c>
    </row>
    <row r="9" spans="2:28">
      <c r="C9" s="141" t="s">
        <v>158</v>
      </c>
      <c r="D9" s="159" t="s">
        <v>620</v>
      </c>
      <c r="E9" s="161">
        <v>0.21299999999999999</v>
      </c>
      <c r="F9" s="160">
        <v>0.209064</v>
      </c>
      <c r="G9">
        <v>0.201626</v>
      </c>
      <c r="H9">
        <v>0.19270000000000001</v>
      </c>
      <c r="I9">
        <v>0.18554699999999999</v>
      </c>
      <c r="J9">
        <v>0.17999299999999999</v>
      </c>
      <c r="K9">
        <v>0.17460500000000001</v>
      </c>
      <c r="L9">
        <v>0.169378</v>
      </c>
      <c r="M9">
        <v>0.16430800000000001</v>
      </c>
      <c r="N9">
        <v>0.15939</v>
      </c>
      <c r="Q9" s="141" t="s">
        <v>158</v>
      </c>
      <c r="R9" t="s">
        <v>620</v>
      </c>
      <c r="S9">
        <v>0.155</v>
      </c>
      <c r="T9">
        <v>0.152536</v>
      </c>
      <c r="U9">
        <v>0.14710999999999999</v>
      </c>
      <c r="V9">
        <v>0.140597</v>
      </c>
      <c r="W9">
        <v>0.135378</v>
      </c>
      <c r="X9">
        <v>0.131326</v>
      </c>
      <c r="Y9">
        <v>0.12739500000000001</v>
      </c>
      <c r="Z9">
        <v>0.123581</v>
      </c>
      <c r="AA9">
        <v>0.119882</v>
      </c>
      <c r="AB9">
        <v>0.11629399999999999</v>
      </c>
    </row>
    <row r="10" spans="2:28">
      <c r="C10" s="141" t="s">
        <v>158</v>
      </c>
      <c r="D10" s="159" t="s">
        <v>621</v>
      </c>
      <c r="E10" s="161">
        <v>6.8000000000000005E-2</v>
      </c>
      <c r="F10" s="160">
        <v>6.7287E-2</v>
      </c>
      <c r="G10">
        <v>6.4893000000000006E-2</v>
      </c>
      <c r="H10">
        <v>6.2019999999999999E-2</v>
      </c>
      <c r="I10">
        <v>5.9718E-2</v>
      </c>
      <c r="J10">
        <v>5.7930000000000002E-2</v>
      </c>
      <c r="K10">
        <v>5.6196000000000003E-2</v>
      </c>
      <c r="L10">
        <v>5.4514E-2</v>
      </c>
      <c r="M10">
        <v>5.2881999999999998E-2</v>
      </c>
      <c r="N10">
        <v>5.1298999999999997E-2</v>
      </c>
      <c r="Q10" s="141" t="s">
        <v>158</v>
      </c>
      <c r="R10" t="s">
        <v>621</v>
      </c>
      <c r="S10">
        <v>0.05</v>
      </c>
      <c r="T10">
        <v>4.9092999999999998E-2</v>
      </c>
      <c r="U10">
        <v>4.7347E-2</v>
      </c>
      <c r="V10">
        <v>4.5251E-2</v>
      </c>
      <c r="W10">
        <v>4.3570999999999999E-2</v>
      </c>
      <c r="X10">
        <v>4.2266999999999999E-2</v>
      </c>
      <c r="Y10">
        <v>4.1001999999999997E-2</v>
      </c>
      <c r="Z10">
        <v>3.9773999999999997E-2</v>
      </c>
      <c r="AA10">
        <v>3.8584E-2</v>
      </c>
      <c r="AB10">
        <v>3.7428999999999997E-2</v>
      </c>
    </row>
    <row r="11" spans="2:28">
      <c r="C11" s="141" t="s">
        <v>158</v>
      </c>
      <c r="D11" s="159" t="s">
        <v>622</v>
      </c>
      <c r="E11" s="161">
        <v>6.3E-2</v>
      </c>
      <c r="F11" s="160">
        <v>6.1823000000000003E-2</v>
      </c>
      <c r="G11">
        <v>5.9624000000000003E-2</v>
      </c>
      <c r="H11">
        <v>5.6984E-2</v>
      </c>
      <c r="I11">
        <v>5.4869000000000001E-2</v>
      </c>
      <c r="J11">
        <v>5.3226000000000002E-2</v>
      </c>
      <c r="K11">
        <v>5.1632999999999998E-2</v>
      </c>
      <c r="L11">
        <v>5.0088000000000001E-2</v>
      </c>
      <c r="M11">
        <v>4.8587999999999999E-2</v>
      </c>
      <c r="N11">
        <v>4.7134000000000002E-2</v>
      </c>
      <c r="Q11" s="141" t="s">
        <v>158</v>
      </c>
      <c r="R11" t="s">
        <v>622</v>
      </c>
      <c r="S11">
        <v>4.5999999999999999E-2</v>
      </c>
      <c r="T11">
        <v>4.5107000000000001E-2</v>
      </c>
      <c r="U11">
        <v>4.3503E-2</v>
      </c>
      <c r="V11">
        <v>4.1577000000000003E-2</v>
      </c>
      <c r="W11">
        <v>4.0032999999999999E-2</v>
      </c>
      <c r="X11">
        <v>3.8835000000000001E-2</v>
      </c>
      <c r="Y11">
        <v>3.7671999999999997E-2</v>
      </c>
      <c r="Z11">
        <v>3.6545000000000001E-2</v>
      </c>
      <c r="AA11">
        <v>3.5451000000000003E-2</v>
      </c>
      <c r="AB11">
        <v>3.4389999999999997E-2</v>
      </c>
    </row>
    <row r="12" spans="2:28">
      <c r="C12" s="141" t="s">
        <v>158</v>
      </c>
      <c r="D12" s="159" t="s">
        <v>623</v>
      </c>
      <c r="E12" s="161">
        <v>3.9E-2</v>
      </c>
      <c r="F12" s="160">
        <v>3.8573000000000003E-2</v>
      </c>
      <c r="G12">
        <v>3.7200999999999998E-2</v>
      </c>
      <c r="H12">
        <v>3.5554000000000002E-2</v>
      </c>
      <c r="I12">
        <v>3.4234000000000001E-2</v>
      </c>
      <c r="J12">
        <v>3.3210000000000003E-2</v>
      </c>
      <c r="K12">
        <v>3.2216000000000002E-2</v>
      </c>
      <c r="L12">
        <v>3.1251000000000001E-2</v>
      </c>
      <c r="M12">
        <v>3.0315999999999999E-2</v>
      </c>
      <c r="N12">
        <v>2.9408E-2</v>
      </c>
      <c r="Q12" s="141" t="s">
        <v>158</v>
      </c>
      <c r="R12" t="s">
        <v>623</v>
      </c>
      <c r="S12">
        <v>2.8000000000000001E-2</v>
      </c>
      <c r="T12">
        <v>2.8143999999999999E-2</v>
      </c>
      <c r="U12">
        <v>2.7143E-2</v>
      </c>
      <c r="V12">
        <v>2.5940999999999999E-2</v>
      </c>
      <c r="W12">
        <v>2.4978E-2</v>
      </c>
      <c r="X12">
        <v>2.4230000000000002E-2</v>
      </c>
      <c r="Y12">
        <v>2.3505000000000002E-2</v>
      </c>
      <c r="Z12">
        <v>2.2800999999999998E-2</v>
      </c>
      <c r="AA12">
        <v>2.2119E-2</v>
      </c>
      <c r="AB12">
        <v>2.1457E-2</v>
      </c>
    </row>
    <row r="13" spans="2:28">
      <c r="C13" s="141" t="s">
        <v>158</v>
      </c>
      <c r="D13" s="159" t="s">
        <v>624</v>
      </c>
      <c r="E13" s="161">
        <v>0.53100000000000003</v>
      </c>
      <c r="F13" s="160">
        <v>0.52868400000000004</v>
      </c>
      <c r="G13">
        <v>0.52025500000000002</v>
      </c>
      <c r="H13">
        <v>0.509907</v>
      </c>
      <c r="I13">
        <v>0.50350200000000001</v>
      </c>
      <c r="J13">
        <v>0.50088999999999995</v>
      </c>
      <c r="K13">
        <v>0.49829099999999998</v>
      </c>
      <c r="L13">
        <v>0.49570599999999998</v>
      </c>
      <c r="M13">
        <v>0.49313400000000002</v>
      </c>
      <c r="N13">
        <v>0.49057600000000001</v>
      </c>
      <c r="Q13" s="141" t="s">
        <v>158</v>
      </c>
      <c r="R13" t="s">
        <v>624</v>
      </c>
      <c r="S13">
        <v>0.36199999999999999</v>
      </c>
      <c r="T13">
        <v>0.36084699999999997</v>
      </c>
      <c r="U13">
        <v>0.35509400000000002</v>
      </c>
      <c r="V13">
        <v>0.34803099999999998</v>
      </c>
      <c r="W13">
        <v>0.34366000000000002</v>
      </c>
      <c r="X13">
        <v>0.34187699999999999</v>
      </c>
      <c r="Y13">
        <v>0.34010299999999999</v>
      </c>
      <c r="Z13">
        <v>0.338339</v>
      </c>
      <c r="AA13">
        <v>0.33658300000000002</v>
      </c>
      <c r="AB13">
        <v>0.334837</v>
      </c>
    </row>
    <row r="14" spans="2:28">
      <c r="C14" s="141" t="s">
        <v>158</v>
      </c>
      <c r="D14" s="159" t="s">
        <v>625</v>
      </c>
      <c r="E14" s="161">
        <v>2.004</v>
      </c>
      <c r="F14" s="160">
        <v>1.9952240000000001</v>
      </c>
      <c r="G14">
        <v>1.9634130000000001</v>
      </c>
      <c r="H14">
        <v>1.924361</v>
      </c>
      <c r="I14">
        <v>1.90019</v>
      </c>
      <c r="J14">
        <v>1.890331</v>
      </c>
      <c r="K14">
        <v>1.8805240000000001</v>
      </c>
      <c r="L14">
        <v>1.8707670000000001</v>
      </c>
      <c r="M14">
        <v>1.8610610000000001</v>
      </c>
      <c r="N14">
        <v>1.8514060000000001</v>
      </c>
      <c r="Q14" s="141" t="s">
        <v>158</v>
      </c>
      <c r="R14" t="s">
        <v>625</v>
      </c>
      <c r="S14">
        <v>1.3680000000000001</v>
      </c>
      <c r="T14">
        <v>1.3618170000000001</v>
      </c>
      <c r="U14">
        <v>1.3401050000000001</v>
      </c>
      <c r="V14">
        <v>1.31345</v>
      </c>
      <c r="W14">
        <v>1.2969520000000001</v>
      </c>
      <c r="X14">
        <v>1.290224</v>
      </c>
      <c r="Y14">
        <v>1.2835300000000001</v>
      </c>
      <c r="Z14">
        <v>1.2768699999999999</v>
      </c>
      <c r="AA14">
        <v>1.270246</v>
      </c>
      <c r="AB14">
        <v>1.263655</v>
      </c>
    </row>
    <row r="15" spans="2:28">
      <c r="C15" s="141" t="s">
        <v>158</v>
      </c>
      <c r="D15" s="159" t="s">
        <v>626</v>
      </c>
      <c r="E15" s="161">
        <v>7.0000000000000001E-3</v>
      </c>
      <c r="F15" s="160">
        <v>6.986E-3</v>
      </c>
      <c r="G15">
        <v>6.8739999999999999E-3</v>
      </c>
      <c r="H15">
        <v>6.7380000000000001E-3</v>
      </c>
      <c r="I15">
        <v>6.6530000000000001E-3</v>
      </c>
      <c r="J15">
        <v>6.6179999999999998E-3</v>
      </c>
      <c r="K15">
        <v>6.5839999999999996E-3</v>
      </c>
      <c r="L15">
        <v>6.5500000000000003E-3</v>
      </c>
      <c r="M15">
        <v>6.5160000000000001E-3</v>
      </c>
      <c r="N15">
        <v>6.4819999999999999E-3</v>
      </c>
      <c r="Q15" s="141" t="s">
        <v>158</v>
      </c>
      <c r="R15" t="s">
        <v>626</v>
      </c>
      <c r="S15">
        <v>4.0000000000000001E-3</v>
      </c>
      <c r="T15">
        <v>4.7679999999999997E-3</v>
      </c>
      <c r="U15">
        <v>4.692E-3</v>
      </c>
      <c r="V15">
        <v>4.5989999999999998E-3</v>
      </c>
      <c r="W15">
        <v>4.5409999999999999E-3</v>
      </c>
      <c r="X15">
        <v>4.5170000000000002E-3</v>
      </c>
      <c r="Y15">
        <v>4.4939999999999997E-3</v>
      </c>
      <c r="Z15">
        <v>4.4710000000000001E-3</v>
      </c>
      <c r="AA15">
        <v>4.4470000000000004E-3</v>
      </c>
      <c r="AB15">
        <v>4.424E-3</v>
      </c>
    </row>
    <row r="16" spans="2:28">
      <c r="C16" s="141" t="s">
        <v>158</v>
      </c>
      <c r="D16" s="159" t="s">
        <v>627</v>
      </c>
      <c r="E16" s="161">
        <v>4.3999999999999997E-2</v>
      </c>
      <c r="F16" s="160">
        <v>4.1736000000000002E-2</v>
      </c>
      <c r="G16">
        <v>3.8511999999999998E-2</v>
      </c>
      <c r="H16">
        <v>3.4828999999999999E-2</v>
      </c>
      <c r="I16">
        <v>3.1498999999999999E-2</v>
      </c>
      <c r="J16">
        <v>2.8486999999999998E-2</v>
      </c>
      <c r="K16">
        <v>2.5763000000000001E-2</v>
      </c>
      <c r="L16">
        <v>2.3300000000000001E-2</v>
      </c>
      <c r="M16">
        <v>2.1072E-2</v>
      </c>
      <c r="N16">
        <v>1.9057000000000001E-2</v>
      </c>
      <c r="Q16" s="141" t="s">
        <v>158</v>
      </c>
      <c r="R16" t="s">
        <v>627</v>
      </c>
      <c r="S16">
        <v>0.48</v>
      </c>
      <c r="T16">
        <v>0.452708</v>
      </c>
      <c r="U16">
        <v>0.41773300000000002</v>
      </c>
      <c r="V16">
        <v>0.37778899999999999</v>
      </c>
      <c r="W16">
        <v>0.341665</v>
      </c>
      <c r="X16">
        <v>0.30899500000000002</v>
      </c>
      <c r="Y16">
        <v>0.279449</v>
      </c>
      <c r="Z16">
        <v>0.25272800000000001</v>
      </c>
      <c r="AA16">
        <v>0.22856199999999999</v>
      </c>
      <c r="AB16">
        <v>0.206707</v>
      </c>
    </row>
    <row r="17" spans="3:28">
      <c r="C17" s="141" t="s">
        <v>158</v>
      </c>
      <c r="D17" s="159" t="s">
        <v>628</v>
      </c>
      <c r="E17" s="161">
        <v>8.8999999999999996E-2</v>
      </c>
      <c r="F17" s="160">
        <v>8.5842000000000002E-2</v>
      </c>
      <c r="G17">
        <v>8.0831E-2</v>
      </c>
      <c r="H17">
        <v>7.4976000000000001E-2</v>
      </c>
      <c r="I17">
        <v>6.9545999999999997E-2</v>
      </c>
      <c r="J17">
        <v>6.4507999999999996E-2</v>
      </c>
      <c r="K17">
        <v>5.9836E-2</v>
      </c>
      <c r="L17">
        <v>5.5502000000000003E-2</v>
      </c>
      <c r="M17">
        <v>5.1482E-2</v>
      </c>
      <c r="N17">
        <v>4.7752999999999997E-2</v>
      </c>
      <c r="Q17" s="141" t="s">
        <v>158</v>
      </c>
      <c r="R17" t="s">
        <v>628</v>
      </c>
      <c r="S17">
        <v>0.115</v>
      </c>
      <c r="T17">
        <v>0.11062900000000001</v>
      </c>
      <c r="U17">
        <v>0.104171</v>
      </c>
      <c r="V17">
        <v>9.6626000000000004E-2</v>
      </c>
      <c r="W17">
        <v>8.9626999999999998E-2</v>
      </c>
      <c r="X17">
        <v>8.3135000000000001E-2</v>
      </c>
      <c r="Y17">
        <v>7.7113000000000001E-2</v>
      </c>
      <c r="Z17">
        <v>7.1527999999999994E-2</v>
      </c>
      <c r="AA17">
        <v>6.6347000000000003E-2</v>
      </c>
      <c r="AB17">
        <v>6.1540999999999998E-2</v>
      </c>
    </row>
    <row r="18" spans="3:28">
      <c r="C18" s="141" t="s">
        <v>158</v>
      </c>
      <c r="D18" s="159" t="s">
        <v>629</v>
      </c>
      <c r="E18" s="161">
        <v>5.0000000000000001E-3</v>
      </c>
      <c r="F18" s="160">
        <v>5.372E-3</v>
      </c>
      <c r="G18">
        <v>5.0590000000000001E-3</v>
      </c>
      <c r="H18">
        <v>4.692E-3</v>
      </c>
      <c r="I18">
        <v>4.352E-3</v>
      </c>
      <c r="J18">
        <v>4.0369999999999998E-3</v>
      </c>
      <c r="K18">
        <v>3.7450000000000001E-3</v>
      </c>
      <c r="L18">
        <v>3.473E-3</v>
      </c>
      <c r="M18">
        <v>3.222E-3</v>
      </c>
      <c r="N18">
        <v>2.9880000000000002E-3</v>
      </c>
      <c r="Q18" s="141" t="s">
        <v>158</v>
      </c>
      <c r="R18" t="s">
        <v>629</v>
      </c>
      <c r="S18">
        <v>7.0000000000000001E-3</v>
      </c>
      <c r="T18">
        <v>6.9230000000000003E-3</v>
      </c>
      <c r="U18">
        <v>6.5189999999999996E-3</v>
      </c>
      <c r="V18">
        <v>6.0470000000000003E-3</v>
      </c>
      <c r="W18">
        <v>5.6090000000000003E-3</v>
      </c>
      <c r="X18">
        <v>5.2030000000000002E-3</v>
      </c>
      <c r="Y18">
        <v>4.8260000000000004E-3</v>
      </c>
      <c r="Z18">
        <v>4.4759999999999999E-3</v>
      </c>
      <c r="AA18">
        <v>4.1520000000000003E-3</v>
      </c>
      <c r="AB18">
        <v>3.8509999999999998E-3</v>
      </c>
    </row>
    <row r="19" spans="3:28">
      <c r="C19" s="141" t="s">
        <v>158</v>
      </c>
      <c r="D19" s="159" t="s">
        <v>630</v>
      </c>
      <c r="E19" s="161">
        <v>0.01</v>
      </c>
      <c r="F19" s="160">
        <v>9.8720000000000006E-3</v>
      </c>
      <c r="G19">
        <v>9.2960000000000004E-3</v>
      </c>
      <c r="H19">
        <v>8.6219999999999995E-3</v>
      </c>
      <c r="I19">
        <v>7.9979999999999999E-3</v>
      </c>
      <c r="J19">
        <v>7.4180000000000001E-3</v>
      </c>
      <c r="K19">
        <v>6.881E-3</v>
      </c>
      <c r="L19">
        <v>6.3829999999999998E-3</v>
      </c>
      <c r="M19">
        <v>5.9199999999999999E-3</v>
      </c>
      <c r="N19">
        <v>5.4920000000000004E-3</v>
      </c>
      <c r="Q19" s="141" t="s">
        <v>158</v>
      </c>
      <c r="R19" t="s">
        <v>630</v>
      </c>
      <c r="S19">
        <v>1.2999999999999999E-2</v>
      </c>
      <c r="T19">
        <v>1.2722000000000001E-2</v>
      </c>
      <c r="U19">
        <v>1.1979999999999999E-2</v>
      </c>
      <c r="V19">
        <v>1.1112E-2</v>
      </c>
      <c r="W19">
        <v>1.0307E-2</v>
      </c>
      <c r="X19">
        <v>9.5610000000000001E-3</v>
      </c>
      <c r="Y19">
        <v>8.8679999999999991E-3</v>
      </c>
      <c r="Z19">
        <v>8.2260000000000007E-3</v>
      </c>
      <c r="AA19">
        <v>7.6299999999999996E-3</v>
      </c>
      <c r="AB19">
        <v>7.077E-3</v>
      </c>
    </row>
    <row r="20" spans="3:28">
      <c r="C20" s="141" t="s">
        <v>158</v>
      </c>
      <c r="D20" s="159" t="s">
        <v>631</v>
      </c>
      <c r="E20" s="161">
        <v>1.6E-2</v>
      </c>
      <c r="F20" s="160">
        <v>1.5810999999999999E-2</v>
      </c>
      <c r="G20">
        <v>1.4888E-2</v>
      </c>
      <c r="H20">
        <v>1.3809E-2</v>
      </c>
      <c r="I20">
        <v>1.2808999999999999E-2</v>
      </c>
      <c r="J20">
        <v>1.1880999999999999E-2</v>
      </c>
      <c r="K20">
        <v>1.1021E-2</v>
      </c>
      <c r="L20">
        <v>1.0222E-2</v>
      </c>
      <c r="M20">
        <v>9.4820000000000008E-3</v>
      </c>
      <c r="N20">
        <v>8.7950000000000007E-3</v>
      </c>
      <c r="Q20" s="141" t="s">
        <v>158</v>
      </c>
      <c r="R20" t="s">
        <v>631</v>
      </c>
      <c r="S20">
        <v>2.1000000000000001E-2</v>
      </c>
      <c r="T20">
        <v>2.0375999999999998E-2</v>
      </c>
      <c r="U20">
        <v>1.9186000000000002E-2</v>
      </c>
      <c r="V20">
        <v>1.7797E-2</v>
      </c>
      <c r="W20">
        <v>1.6507999999999998E-2</v>
      </c>
      <c r="X20">
        <v>1.5311999999999999E-2</v>
      </c>
      <c r="Y20">
        <v>1.4203E-2</v>
      </c>
      <c r="Z20">
        <v>1.3174E-2</v>
      </c>
      <c r="AA20">
        <v>1.222E-2</v>
      </c>
      <c r="AB20">
        <v>1.1335E-2</v>
      </c>
    </row>
    <row r="21" spans="3:28">
      <c r="C21" s="141" t="s">
        <v>158</v>
      </c>
      <c r="D21" s="159" t="s">
        <v>632</v>
      </c>
      <c r="E21" s="161">
        <v>2.5000000000000001E-2</v>
      </c>
      <c r="F21" s="160">
        <v>2.4368000000000001E-2</v>
      </c>
      <c r="G21">
        <v>2.3411999999999999E-2</v>
      </c>
      <c r="H21">
        <v>2.2270000000000002E-2</v>
      </c>
      <c r="I21">
        <v>2.1184000000000001E-2</v>
      </c>
      <c r="J21">
        <v>2.0150999999999999E-2</v>
      </c>
      <c r="K21">
        <v>1.9168000000000001E-2</v>
      </c>
      <c r="L21">
        <v>1.8232999999999999E-2</v>
      </c>
      <c r="M21">
        <v>1.7343999999999998E-2</v>
      </c>
      <c r="N21">
        <v>1.6497999999999999E-2</v>
      </c>
      <c r="Q21" s="141" t="s">
        <v>158</v>
      </c>
      <c r="R21" t="s">
        <v>632</v>
      </c>
      <c r="S21">
        <v>3.2000000000000001E-2</v>
      </c>
      <c r="T21">
        <v>3.1404000000000001E-2</v>
      </c>
      <c r="U21">
        <v>3.0172000000000001E-2</v>
      </c>
      <c r="V21">
        <v>2.8701000000000001E-2</v>
      </c>
      <c r="W21">
        <v>2.7300999999999999E-2</v>
      </c>
      <c r="X21">
        <v>2.597E-2</v>
      </c>
      <c r="Y21">
        <v>2.4702999999999999E-2</v>
      </c>
      <c r="Z21">
        <v>2.3498000000000002E-2</v>
      </c>
      <c r="AA21">
        <v>2.2352E-2</v>
      </c>
      <c r="AB21">
        <v>2.1262E-2</v>
      </c>
    </row>
    <row r="22" spans="3:28">
      <c r="C22" s="141" t="s">
        <v>158</v>
      </c>
      <c r="D22" s="159" t="s">
        <v>633</v>
      </c>
      <c r="E22" s="161">
        <v>0.11600000000000001</v>
      </c>
      <c r="F22" s="160">
        <v>0.13484099999999999</v>
      </c>
      <c r="G22">
        <v>0.12442400000000001</v>
      </c>
      <c r="H22">
        <v>0.13677700000000001</v>
      </c>
      <c r="I22">
        <v>0.15787399999999999</v>
      </c>
      <c r="J22">
        <v>0.193333</v>
      </c>
      <c r="K22">
        <v>0.25101400000000001</v>
      </c>
      <c r="L22">
        <v>0.325905</v>
      </c>
      <c r="M22">
        <v>0.42314099999999999</v>
      </c>
      <c r="N22">
        <v>0.54938600000000004</v>
      </c>
      <c r="Q22" s="141" t="s">
        <v>158</v>
      </c>
      <c r="R22" t="s">
        <v>633</v>
      </c>
      <c r="S22">
        <v>0.48599999999999999</v>
      </c>
      <c r="T22">
        <v>0.56117300000000003</v>
      </c>
      <c r="U22">
        <v>0.517818</v>
      </c>
      <c r="V22">
        <v>0.56922700000000004</v>
      </c>
      <c r="W22">
        <v>0.657026</v>
      </c>
      <c r="X22">
        <v>0.80459599999999998</v>
      </c>
      <c r="Y22">
        <v>1.044651</v>
      </c>
      <c r="Z22">
        <v>1.3563270000000001</v>
      </c>
      <c r="AA22">
        <v>1.760993</v>
      </c>
      <c r="AB22">
        <v>2.2863920000000002</v>
      </c>
    </row>
    <row r="23" spans="3:28">
      <c r="C23" s="141" t="s">
        <v>158</v>
      </c>
      <c r="D23" s="159" t="s">
        <v>634</v>
      </c>
      <c r="E23" s="161">
        <v>0.107</v>
      </c>
      <c r="F23" s="160">
        <v>0.125859</v>
      </c>
      <c r="G23">
        <v>0.11851200000000001</v>
      </c>
      <c r="H23">
        <v>0.13361799999999999</v>
      </c>
      <c r="I23">
        <v>0.15818199999999999</v>
      </c>
      <c r="J23">
        <v>0.19867699999999999</v>
      </c>
      <c r="K23">
        <v>0.264567</v>
      </c>
      <c r="L23">
        <v>0.35230899999999998</v>
      </c>
      <c r="M23">
        <v>0.46915000000000001</v>
      </c>
      <c r="N23">
        <v>0.62474099999999999</v>
      </c>
      <c r="Q23" s="141" t="s">
        <v>158</v>
      </c>
      <c r="R23" t="s">
        <v>634</v>
      </c>
      <c r="S23">
        <v>0.13400000000000001</v>
      </c>
      <c r="T23">
        <v>0.156968</v>
      </c>
      <c r="U23">
        <v>0.14780399999999999</v>
      </c>
      <c r="V23">
        <v>0.16664399999999999</v>
      </c>
      <c r="W23">
        <v>0.19727900000000001</v>
      </c>
      <c r="X23">
        <v>0.247783</v>
      </c>
      <c r="Y23">
        <v>0.329959</v>
      </c>
      <c r="Z23">
        <v>0.439388</v>
      </c>
      <c r="AA23">
        <v>0.58510799999999996</v>
      </c>
      <c r="AB23">
        <v>0.77915500000000004</v>
      </c>
    </row>
    <row r="24" spans="3:28">
      <c r="C24" s="141" t="s">
        <v>158</v>
      </c>
      <c r="D24" s="159" t="s">
        <v>635</v>
      </c>
      <c r="E24" s="161">
        <v>6.0000000000000001E-3</v>
      </c>
      <c r="F24" s="160">
        <v>7.8759999999999993E-3</v>
      </c>
      <c r="G24">
        <v>7.417E-3</v>
      </c>
      <c r="H24">
        <v>8.3619999999999996E-3</v>
      </c>
      <c r="I24">
        <v>9.8989999999999998E-3</v>
      </c>
      <c r="J24">
        <v>1.2434000000000001E-2</v>
      </c>
      <c r="K24">
        <v>1.6556999999999999E-2</v>
      </c>
      <c r="L24">
        <v>2.2048000000000002E-2</v>
      </c>
      <c r="M24">
        <v>2.9360000000000001E-2</v>
      </c>
      <c r="N24">
        <v>3.9097E-2</v>
      </c>
      <c r="Q24" s="141" t="s">
        <v>158</v>
      </c>
      <c r="R24" t="s">
        <v>635</v>
      </c>
      <c r="S24">
        <v>8.0000000000000002E-3</v>
      </c>
      <c r="T24">
        <v>9.8230000000000001E-3</v>
      </c>
      <c r="U24">
        <v>9.2499999999999995E-3</v>
      </c>
      <c r="V24">
        <v>1.0429000000000001E-2</v>
      </c>
      <c r="W24">
        <v>1.2345999999999999E-2</v>
      </c>
      <c r="X24">
        <v>1.5507E-2</v>
      </c>
      <c r="Y24">
        <v>2.0649000000000001E-2</v>
      </c>
      <c r="Z24">
        <v>2.7498000000000002E-2</v>
      </c>
      <c r="AA24">
        <v>3.6616999999999997E-2</v>
      </c>
      <c r="AB24">
        <v>4.8760999999999999E-2</v>
      </c>
    </row>
    <row r="25" spans="3:28">
      <c r="C25" s="141" t="s">
        <v>158</v>
      </c>
      <c r="D25" s="159" t="s">
        <v>636</v>
      </c>
      <c r="E25" s="161">
        <v>1.2E-2</v>
      </c>
      <c r="F25" s="160">
        <v>1.4474000000000001E-2</v>
      </c>
      <c r="G25">
        <v>1.3629E-2</v>
      </c>
      <c r="H25">
        <v>1.5365999999999999E-2</v>
      </c>
      <c r="I25">
        <v>1.8190999999999999E-2</v>
      </c>
      <c r="J25">
        <v>2.2848E-2</v>
      </c>
      <c r="K25">
        <v>3.0425000000000001E-2</v>
      </c>
      <c r="L25">
        <v>4.0516000000000003E-2</v>
      </c>
      <c r="M25">
        <v>5.3952E-2</v>
      </c>
      <c r="N25">
        <v>7.1845000000000006E-2</v>
      </c>
      <c r="Q25" s="141" t="s">
        <v>158</v>
      </c>
      <c r="R25" t="s">
        <v>636</v>
      </c>
      <c r="S25">
        <v>1.4999999999999999E-2</v>
      </c>
      <c r="T25">
        <v>1.8051000000000001E-2</v>
      </c>
      <c r="U25">
        <v>1.6997000000000002E-2</v>
      </c>
      <c r="V25">
        <v>1.9164E-2</v>
      </c>
      <c r="W25">
        <v>2.2686999999999999E-2</v>
      </c>
      <c r="X25">
        <v>2.8494999999999999E-2</v>
      </c>
      <c r="Y25">
        <v>3.7945E-2</v>
      </c>
      <c r="Z25">
        <v>5.0529999999999999E-2</v>
      </c>
      <c r="AA25">
        <v>6.7287E-2</v>
      </c>
      <c r="AB25">
        <v>8.9603000000000002E-2</v>
      </c>
    </row>
    <row r="26" spans="3:28">
      <c r="C26" s="141" t="s">
        <v>158</v>
      </c>
      <c r="D26" s="159" t="s">
        <v>637</v>
      </c>
      <c r="E26" s="161">
        <v>5.6000000000000001E-2</v>
      </c>
      <c r="F26" s="160">
        <v>6.6322000000000006E-2</v>
      </c>
      <c r="G26">
        <v>6.2449999999999999E-2</v>
      </c>
      <c r="H26">
        <v>7.0411000000000001E-2</v>
      </c>
      <c r="I26">
        <v>8.3354999999999999E-2</v>
      </c>
      <c r="J26">
        <v>0.104694</v>
      </c>
      <c r="K26">
        <v>0.13941500000000001</v>
      </c>
      <c r="L26">
        <v>0.18565100000000001</v>
      </c>
      <c r="M26">
        <v>0.247221</v>
      </c>
      <c r="N26">
        <v>0.32921</v>
      </c>
      <c r="Q26" s="141" t="s">
        <v>158</v>
      </c>
      <c r="R26" t="s">
        <v>637</v>
      </c>
      <c r="S26">
        <v>7.0000000000000007E-2</v>
      </c>
      <c r="T26">
        <v>8.2714999999999997E-2</v>
      </c>
      <c r="U26">
        <v>7.7885999999999997E-2</v>
      </c>
      <c r="V26">
        <v>8.7814000000000003E-2</v>
      </c>
      <c r="W26">
        <v>0.10395699999999999</v>
      </c>
      <c r="X26">
        <v>0.13057099999999999</v>
      </c>
      <c r="Y26">
        <v>0.173873</v>
      </c>
      <c r="Z26">
        <v>0.23153699999999999</v>
      </c>
      <c r="AA26">
        <v>0.30832500000000002</v>
      </c>
      <c r="AB26">
        <v>0.41057900000000003</v>
      </c>
    </row>
    <row r="27" spans="3:28">
      <c r="C27" s="141" t="s">
        <v>158</v>
      </c>
      <c r="D27" s="159" t="s">
        <v>638</v>
      </c>
      <c r="E27" s="161">
        <v>1E-3</v>
      </c>
      <c r="F27" s="160">
        <v>2.2039999999999998E-3</v>
      </c>
      <c r="G27">
        <v>2.117E-3</v>
      </c>
      <c r="H27">
        <v>2.4480000000000001E-3</v>
      </c>
      <c r="I27">
        <v>2.9719999999999998E-3</v>
      </c>
      <c r="J27">
        <v>3.8279999999999998E-3</v>
      </c>
      <c r="K27">
        <v>5.2269999999999999E-3</v>
      </c>
      <c r="L27">
        <v>7.1390000000000004E-3</v>
      </c>
      <c r="M27">
        <v>9.7490000000000007E-3</v>
      </c>
      <c r="N27">
        <v>1.3313E-2</v>
      </c>
      <c r="Q27" s="141" t="s">
        <v>158</v>
      </c>
      <c r="R27" t="s">
        <v>638</v>
      </c>
      <c r="S27">
        <v>2E-3</v>
      </c>
      <c r="T27">
        <v>2.748E-3</v>
      </c>
      <c r="U27">
        <v>2.64E-3</v>
      </c>
      <c r="V27">
        <v>3.0530000000000002E-3</v>
      </c>
      <c r="W27">
        <v>3.7060000000000001E-3</v>
      </c>
      <c r="X27">
        <v>4.7739999999999996E-3</v>
      </c>
      <c r="Y27">
        <v>6.5189999999999996E-3</v>
      </c>
      <c r="Z27">
        <v>8.9029999999999995E-3</v>
      </c>
      <c r="AA27">
        <v>1.2158E-2</v>
      </c>
      <c r="AB27">
        <v>1.6603E-2</v>
      </c>
    </row>
    <row r="28" spans="3:28">
      <c r="C28" s="141" t="s">
        <v>158</v>
      </c>
      <c r="D28" s="159" t="s">
        <v>639</v>
      </c>
      <c r="E28" s="161">
        <v>2.274</v>
      </c>
      <c r="F28" s="160">
        <v>2.6614270000000002</v>
      </c>
      <c r="G28">
        <v>3.2275939999999999</v>
      </c>
      <c r="H28">
        <v>4.1075619999999997</v>
      </c>
      <c r="I28">
        <v>5.6079280000000002</v>
      </c>
      <c r="J28">
        <v>8.2056109999999993</v>
      </c>
      <c r="K28">
        <v>12.00658</v>
      </c>
      <c r="L28">
        <v>17.56822</v>
      </c>
      <c r="M28">
        <v>25.706109999999999</v>
      </c>
      <c r="N28">
        <v>37.613590000000002</v>
      </c>
      <c r="Q28" s="141" t="s">
        <v>158</v>
      </c>
      <c r="R28" t="s">
        <v>639</v>
      </c>
      <c r="S28">
        <v>1.0740000000000001</v>
      </c>
      <c r="T28">
        <v>1.477651</v>
      </c>
      <c r="U28">
        <v>1.791992</v>
      </c>
      <c r="V28">
        <v>2.2805589999999998</v>
      </c>
      <c r="W28">
        <v>3.113578</v>
      </c>
      <c r="X28">
        <v>4.5558370000000004</v>
      </c>
      <c r="Y28">
        <v>6.6661729999999997</v>
      </c>
      <c r="Z28">
        <v>9.7540519999999997</v>
      </c>
      <c r="AA28">
        <v>14.27229</v>
      </c>
      <c r="AB28">
        <v>20.88344</v>
      </c>
    </row>
    <row r="29" spans="3:28">
      <c r="C29" s="141" t="s">
        <v>158</v>
      </c>
      <c r="D29" s="159" t="s">
        <v>640</v>
      </c>
      <c r="E29" s="161">
        <v>1E-3</v>
      </c>
      <c r="F29" s="160">
        <v>2.3270000000000001E-3</v>
      </c>
      <c r="G29">
        <v>2.879E-3</v>
      </c>
      <c r="H29">
        <v>3.7569999999999999E-3</v>
      </c>
      <c r="I29">
        <v>5.2599999999999999E-3</v>
      </c>
      <c r="J29">
        <v>7.894E-3</v>
      </c>
      <c r="K29">
        <v>1.1845E-2</v>
      </c>
      <c r="L29">
        <v>1.7773000000000001E-2</v>
      </c>
      <c r="M29">
        <v>2.6669000000000002E-2</v>
      </c>
      <c r="N29">
        <v>4.0018999999999999E-2</v>
      </c>
      <c r="Q29" s="141" t="s">
        <v>158</v>
      </c>
      <c r="R29" t="s">
        <v>640</v>
      </c>
      <c r="S29">
        <v>1E-3</v>
      </c>
      <c r="T29">
        <v>1.292E-3</v>
      </c>
      <c r="U29">
        <v>1.598E-3</v>
      </c>
      <c r="V29">
        <v>2.0860000000000002E-3</v>
      </c>
      <c r="W29">
        <v>2.921E-3</v>
      </c>
      <c r="X29">
        <v>4.3829999999999997E-3</v>
      </c>
      <c r="Y29">
        <v>6.5760000000000002E-3</v>
      </c>
      <c r="Z29">
        <v>9.868E-3</v>
      </c>
      <c r="AA29">
        <v>1.4807000000000001E-2</v>
      </c>
      <c r="AB29">
        <v>2.2218999999999999E-2</v>
      </c>
    </row>
    <row r="30" spans="3:28">
      <c r="C30" s="141" t="s">
        <v>158</v>
      </c>
      <c r="D30" s="159" t="s">
        <v>641</v>
      </c>
      <c r="E30" s="161">
        <v>0.152</v>
      </c>
      <c r="F30" s="160">
        <v>0.15678700000000001</v>
      </c>
      <c r="G30">
        <v>0.150639</v>
      </c>
      <c r="H30">
        <v>0.151726</v>
      </c>
      <c r="I30">
        <v>0.15502099999999999</v>
      </c>
      <c r="J30">
        <v>0.161219</v>
      </c>
      <c r="K30">
        <v>0.17065</v>
      </c>
      <c r="L30">
        <v>0.18063199999999999</v>
      </c>
      <c r="M30">
        <v>0.19119800000000001</v>
      </c>
      <c r="N30">
        <v>0.20238300000000001</v>
      </c>
      <c r="Q30" s="141" t="s">
        <v>158</v>
      </c>
      <c r="R30" t="s">
        <v>641</v>
      </c>
      <c r="S30">
        <v>5.2999999999999999E-2</v>
      </c>
      <c r="T30">
        <v>5.5204000000000003E-2</v>
      </c>
      <c r="U30">
        <v>5.3039000000000003E-2</v>
      </c>
      <c r="V30">
        <v>5.3421999999999997E-2</v>
      </c>
      <c r="W30">
        <v>5.4581999999999999E-2</v>
      </c>
      <c r="X30">
        <v>5.6764000000000002E-2</v>
      </c>
      <c r="Y30">
        <v>6.0085E-2</v>
      </c>
      <c r="Z30">
        <v>6.3600000000000004E-2</v>
      </c>
      <c r="AA30">
        <v>6.7320000000000005E-2</v>
      </c>
      <c r="AB30">
        <v>7.1258000000000002E-2</v>
      </c>
    </row>
    <row r="31" spans="3:28">
      <c r="C31" s="141" t="s">
        <v>158</v>
      </c>
      <c r="D31" s="159" t="s">
        <v>642</v>
      </c>
      <c r="E31" s="162">
        <v>6.5000000000000002E-2</v>
      </c>
      <c r="F31" s="160">
        <v>6.7489999999999994E-2</v>
      </c>
      <c r="G31">
        <v>6.4843999999999999E-2</v>
      </c>
      <c r="H31">
        <v>6.5311999999999995E-2</v>
      </c>
      <c r="I31">
        <v>6.6729999999999998E-2</v>
      </c>
      <c r="J31">
        <v>6.9398000000000001E-2</v>
      </c>
      <c r="K31">
        <v>7.3457999999999996E-2</v>
      </c>
      <c r="L31">
        <v>7.7755000000000005E-2</v>
      </c>
      <c r="M31">
        <v>8.2303000000000001E-2</v>
      </c>
      <c r="N31">
        <v>8.7117E-2</v>
      </c>
      <c r="Q31" s="141" t="s">
        <v>158</v>
      </c>
      <c r="R31" t="s">
        <v>642</v>
      </c>
      <c r="S31">
        <v>2.3E-2</v>
      </c>
      <c r="T31">
        <v>2.3762999999999999E-2</v>
      </c>
      <c r="U31">
        <v>2.2831000000000001E-2</v>
      </c>
      <c r="V31">
        <v>2.2995999999999999E-2</v>
      </c>
      <c r="W31">
        <v>2.3494999999999999E-2</v>
      </c>
      <c r="X31">
        <v>2.4434999999999998E-2</v>
      </c>
      <c r="Y31">
        <v>2.5864000000000002E-2</v>
      </c>
      <c r="Z31">
        <v>2.7376999999999999E-2</v>
      </c>
      <c r="AA31">
        <v>2.8978E-2</v>
      </c>
      <c r="AB31">
        <v>3.0674E-2</v>
      </c>
    </row>
    <row r="32" spans="3:28">
      <c r="C32" s="141" t="s">
        <v>158</v>
      </c>
      <c r="D32" s="159" t="s">
        <v>643</v>
      </c>
      <c r="E32" s="162">
        <v>6.5000000000000002E-2</v>
      </c>
      <c r="F32" s="160">
        <v>5.3088000000000003E-2</v>
      </c>
      <c r="G32">
        <v>5.1006000000000003E-2</v>
      </c>
      <c r="H32">
        <v>5.1374000000000003E-2</v>
      </c>
      <c r="I32">
        <v>5.2490000000000002E-2</v>
      </c>
      <c r="J32">
        <v>5.4588999999999999E-2</v>
      </c>
      <c r="K32">
        <v>5.7782E-2</v>
      </c>
      <c r="L32">
        <v>6.1162000000000001E-2</v>
      </c>
      <c r="M32">
        <v>6.4740000000000006E-2</v>
      </c>
      <c r="N32">
        <v>6.8527000000000005E-2</v>
      </c>
      <c r="Q32" s="141" t="s">
        <v>158</v>
      </c>
      <c r="R32" t="s">
        <v>643</v>
      </c>
      <c r="S32">
        <v>2.3E-2</v>
      </c>
      <c r="T32">
        <v>1.8692E-2</v>
      </c>
      <c r="U32">
        <v>1.7958999999999999E-2</v>
      </c>
      <c r="V32">
        <v>1.8089000000000001E-2</v>
      </c>
      <c r="W32">
        <v>1.8481000000000001E-2</v>
      </c>
      <c r="X32">
        <v>1.9220000000000001E-2</v>
      </c>
      <c r="Y32">
        <v>2.0344999999999999E-2</v>
      </c>
      <c r="Z32">
        <v>2.1534999999999999E-2</v>
      </c>
      <c r="AA32">
        <v>2.2793999999999998E-2</v>
      </c>
      <c r="AB32">
        <v>2.4128E-2</v>
      </c>
    </row>
    <row r="33" spans="3:28">
      <c r="C33" s="141" t="s">
        <v>158</v>
      </c>
      <c r="D33" s="159" t="s">
        <v>644</v>
      </c>
      <c r="E33" s="162">
        <v>5.0000000000000001E-3</v>
      </c>
      <c r="F33" s="160">
        <v>6.025E-3</v>
      </c>
      <c r="G33">
        <v>5.6730000000000001E-3</v>
      </c>
      <c r="H33">
        <v>5.5719999999999997E-3</v>
      </c>
      <c r="I33">
        <v>5.5519999999999996E-3</v>
      </c>
      <c r="J33">
        <v>5.6299999999999996E-3</v>
      </c>
      <c r="K33">
        <v>5.8110000000000002E-3</v>
      </c>
      <c r="L33">
        <v>5.9979999999999999E-3</v>
      </c>
      <c r="M33">
        <v>6.1910000000000003E-3</v>
      </c>
      <c r="N33">
        <v>6.3899999999999998E-3</v>
      </c>
      <c r="Q33" s="141" t="s">
        <v>158</v>
      </c>
      <c r="R33" t="s">
        <v>644</v>
      </c>
      <c r="S33">
        <v>2E-3</v>
      </c>
      <c r="T33">
        <v>2.1210000000000001E-3</v>
      </c>
      <c r="U33">
        <v>1.9980000000000002E-3</v>
      </c>
      <c r="V33">
        <v>1.9620000000000002E-3</v>
      </c>
      <c r="W33">
        <v>1.9550000000000001E-3</v>
      </c>
      <c r="X33">
        <v>1.9819999999999998E-3</v>
      </c>
      <c r="Y33">
        <v>2.0460000000000001E-3</v>
      </c>
      <c r="Z33">
        <v>2.1120000000000002E-3</v>
      </c>
      <c r="AA33">
        <v>2.1800000000000001E-3</v>
      </c>
      <c r="AB33">
        <v>2.2499999999999998E-3</v>
      </c>
    </row>
    <row r="34" spans="3:28">
      <c r="C34" s="141" t="s">
        <v>158</v>
      </c>
      <c r="D34" s="159" t="s">
        <v>645</v>
      </c>
      <c r="E34" s="162">
        <v>0.155</v>
      </c>
      <c r="F34" s="160">
        <v>0.14918899999999999</v>
      </c>
      <c r="G34">
        <v>0.14055000000000001</v>
      </c>
      <c r="H34">
        <v>0.13045000000000001</v>
      </c>
      <c r="I34">
        <v>0.12110700000000001</v>
      </c>
      <c r="J34">
        <v>0.11246100000000001</v>
      </c>
      <c r="K34">
        <v>0.104432</v>
      </c>
      <c r="L34">
        <v>9.6976999999999994E-2</v>
      </c>
      <c r="M34">
        <v>9.0052999999999994E-2</v>
      </c>
      <c r="N34">
        <v>8.3624000000000004E-2</v>
      </c>
      <c r="Q34" s="141" t="s">
        <v>158</v>
      </c>
      <c r="R34" t="s">
        <v>645</v>
      </c>
      <c r="S34">
        <v>0.33700000000000002</v>
      </c>
      <c r="T34">
        <v>0.32252999999999998</v>
      </c>
      <c r="U34">
        <v>0.30385200000000001</v>
      </c>
      <c r="V34">
        <v>0.28201799999999999</v>
      </c>
      <c r="W34">
        <v>0.26181900000000002</v>
      </c>
      <c r="X34">
        <v>0.24312700000000001</v>
      </c>
      <c r="Y34">
        <v>0.22577</v>
      </c>
      <c r="Z34">
        <v>0.20965200000000001</v>
      </c>
      <c r="AA34">
        <v>0.194684</v>
      </c>
      <c r="AB34">
        <v>0.180786</v>
      </c>
    </row>
    <row r="35" spans="3:28">
      <c r="C35" s="141" t="s">
        <v>158</v>
      </c>
      <c r="D35" s="159" t="s">
        <v>646</v>
      </c>
      <c r="E35" s="162">
        <v>7.3999999999999996E-2</v>
      </c>
      <c r="F35" s="160">
        <v>7.3598999999999998E-2</v>
      </c>
      <c r="G35">
        <v>7.2195999999999996E-2</v>
      </c>
      <c r="H35">
        <v>7.0479E-2</v>
      </c>
      <c r="I35">
        <v>6.8820999999999993E-2</v>
      </c>
      <c r="J35">
        <v>6.7218E-2</v>
      </c>
      <c r="K35">
        <v>6.5653000000000003E-2</v>
      </c>
      <c r="L35">
        <v>6.4124E-2</v>
      </c>
      <c r="M35">
        <v>6.2631000000000006E-2</v>
      </c>
      <c r="N35">
        <v>6.1171999999999997E-2</v>
      </c>
      <c r="Q35" s="141" t="s">
        <v>158</v>
      </c>
      <c r="R35" t="s">
        <v>646</v>
      </c>
      <c r="S35">
        <v>0.161</v>
      </c>
      <c r="T35">
        <v>0.159112</v>
      </c>
      <c r="U35">
        <v>0.156079</v>
      </c>
      <c r="V35">
        <v>0.152368</v>
      </c>
      <c r="W35">
        <v>0.148782</v>
      </c>
      <c r="X35">
        <v>0.145317</v>
      </c>
      <c r="Y35">
        <v>0.141933</v>
      </c>
      <c r="Z35">
        <v>0.138628</v>
      </c>
      <c r="AA35">
        <v>0.13539999999999999</v>
      </c>
      <c r="AB35">
        <v>0.132247</v>
      </c>
    </row>
    <row r="36" spans="3:28">
      <c r="C36" s="141" t="s">
        <v>158</v>
      </c>
      <c r="D36" s="159" t="s">
        <v>647</v>
      </c>
      <c r="E36" s="162">
        <v>0</v>
      </c>
      <c r="F36" s="160">
        <v>8.9800000000000004E-4</v>
      </c>
      <c r="G36">
        <v>8.8099999999999995E-4</v>
      </c>
      <c r="H36">
        <v>8.5999999999999998E-4</v>
      </c>
      <c r="I36">
        <v>8.3900000000000001E-4</v>
      </c>
      <c r="J36">
        <v>8.1999999999999998E-4</v>
      </c>
      <c r="K36">
        <v>8.0099999999999995E-4</v>
      </c>
      <c r="L36">
        <v>7.8200000000000003E-4</v>
      </c>
      <c r="M36">
        <v>7.6400000000000003E-4</v>
      </c>
      <c r="N36">
        <v>7.4600000000000003E-4</v>
      </c>
      <c r="Q36" s="141" t="s">
        <v>158</v>
      </c>
      <c r="R36" t="s">
        <v>647</v>
      </c>
      <c r="S36">
        <v>1E-3</v>
      </c>
      <c r="T36">
        <v>1.941E-3</v>
      </c>
      <c r="U36">
        <v>1.9040000000000001E-3</v>
      </c>
      <c r="V36">
        <v>1.859E-3</v>
      </c>
      <c r="W36">
        <v>1.815E-3</v>
      </c>
      <c r="X36">
        <v>1.7730000000000001E-3</v>
      </c>
      <c r="Y36">
        <v>1.7309999999999999E-3</v>
      </c>
      <c r="Z36">
        <v>1.691E-3</v>
      </c>
      <c r="AA36">
        <v>1.652E-3</v>
      </c>
      <c r="AB36">
        <v>1.6130000000000001E-3</v>
      </c>
    </row>
    <row r="37" spans="3:28">
      <c r="C37" s="141" t="s">
        <v>158</v>
      </c>
      <c r="D37" s="159" t="s">
        <v>648</v>
      </c>
      <c r="E37" s="162">
        <v>1.0999999999999999E-2</v>
      </c>
      <c r="F37" s="160">
        <v>1.1299999999999999E-2</v>
      </c>
      <c r="G37">
        <v>1.0854000000000001E-2</v>
      </c>
      <c r="H37">
        <v>1.0322E-2</v>
      </c>
      <c r="I37">
        <v>9.8160000000000001E-3</v>
      </c>
      <c r="J37">
        <v>9.3349999999999995E-3</v>
      </c>
      <c r="K37">
        <v>8.8780000000000005E-3</v>
      </c>
      <c r="L37">
        <v>8.4430000000000009E-3</v>
      </c>
      <c r="M37">
        <v>8.0289999999999997E-3</v>
      </c>
      <c r="N37">
        <v>7.6350000000000003E-3</v>
      </c>
      <c r="Q37" s="141" t="s">
        <v>158</v>
      </c>
      <c r="R37" t="s">
        <v>648</v>
      </c>
      <c r="S37">
        <v>1.0999999999999999E-2</v>
      </c>
      <c r="T37">
        <v>1.1299999999999999E-2</v>
      </c>
      <c r="U37">
        <v>1.0854000000000001E-2</v>
      </c>
      <c r="V37">
        <v>1.0322E-2</v>
      </c>
      <c r="W37">
        <v>9.8160000000000001E-3</v>
      </c>
      <c r="X37">
        <v>9.3349999999999995E-3</v>
      </c>
      <c r="Y37">
        <v>8.8780000000000005E-3</v>
      </c>
      <c r="Z37">
        <v>8.4430000000000009E-3</v>
      </c>
      <c r="AA37">
        <v>8.0289999999999997E-3</v>
      </c>
      <c r="AB37">
        <v>7.6350000000000003E-3</v>
      </c>
    </row>
    <row r="38" spans="3:28">
      <c r="C38" s="141" t="s">
        <v>158</v>
      </c>
      <c r="D38" s="159" t="s">
        <v>649</v>
      </c>
      <c r="E38" s="162">
        <v>0</v>
      </c>
      <c r="F38" s="160">
        <v>6.0300000000000002E-4</v>
      </c>
      <c r="G38">
        <v>5.7899999999999998E-4</v>
      </c>
      <c r="H38">
        <v>5.5000000000000003E-4</v>
      </c>
      <c r="I38">
        <v>5.2300000000000003E-4</v>
      </c>
      <c r="J38">
        <v>4.9799999999999996E-4</v>
      </c>
      <c r="K38">
        <v>4.73E-4</v>
      </c>
      <c r="L38">
        <v>4.4999999999999999E-4</v>
      </c>
      <c r="M38">
        <v>4.28E-4</v>
      </c>
      <c r="N38">
        <v>4.0700000000000003E-4</v>
      </c>
      <c r="Q38" s="141" t="s">
        <v>158</v>
      </c>
      <c r="R38" s="159" t="s">
        <v>649</v>
      </c>
    </row>
    <row r="39" spans="3:28">
      <c r="C39" s="141" t="s">
        <v>158</v>
      </c>
      <c r="D39" s="159" t="s">
        <v>650</v>
      </c>
      <c r="E39" s="162">
        <v>1.4999999999999999E-2</v>
      </c>
      <c r="F39" s="160">
        <v>1.5469E-2</v>
      </c>
      <c r="G39">
        <v>1.4859000000000001E-2</v>
      </c>
      <c r="H39">
        <v>1.4130999999999999E-2</v>
      </c>
      <c r="I39">
        <v>1.3438E-2</v>
      </c>
      <c r="J39">
        <v>1.278E-2</v>
      </c>
      <c r="K39">
        <v>1.2154E-2</v>
      </c>
      <c r="L39">
        <v>1.1558000000000001E-2</v>
      </c>
      <c r="M39">
        <v>1.0991000000000001E-2</v>
      </c>
      <c r="N39">
        <v>1.0453E-2</v>
      </c>
      <c r="Q39" s="141" t="s">
        <v>158</v>
      </c>
      <c r="R39" t="s">
        <v>650</v>
      </c>
      <c r="S39">
        <v>1.4999999999999999E-2</v>
      </c>
      <c r="T39">
        <v>1.5469E-2</v>
      </c>
      <c r="U39">
        <v>1.4859000000000001E-2</v>
      </c>
      <c r="V39">
        <v>1.4130999999999999E-2</v>
      </c>
      <c r="W39">
        <v>1.3438E-2</v>
      </c>
      <c r="X39">
        <v>1.278E-2</v>
      </c>
      <c r="Y39">
        <v>1.2154E-2</v>
      </c>
      <c r="Z39">
        <v>1.1558000000000001E-2</v>
      </c>
      <c r="AA39">
        <v>1.0991000000000001E-2</v>
      </c>
      <c r="AB39">
        <v>1.0453E-2</v>
      </c>
    </row>
    <row r="40" spans="3:28">
      <c r="C40" s="141" t="s">
        <v>158</v>
      </c>
      <c r="D40" s="159" t="s">
        <v>651</v>
      </c>
      <c r="E40" s="162">
        <v>5.5E-2</v>
      </c>
      <c r="F40" s="160">
        <v>5.3782000000000003E-2</v>
      </c>
      <c r="G40">
        <v>5.1662E-2</v>
      </c>
      <c r="H40">
        <v>4.9131000000000001E-2</v>
      </c>
      <c r="I40">
        <v>4.6723000000000001E-2</v>
      </c>
      <c r="J40">
        <v>4.4433E-2</v>
      </c>
      <c r="K40">
        <v>4.2255000000000001E-2</v>
      </c>
      <c r="L40">
        <v>4.0183999999999997E-2</v>
      </c>
      <c r="M40">
        <v>3.8214999999999999E-2</v>
      </c>
      <c r="N40">
        <v>3.6341999999999999E-2</v>
      </c>
      <c r="Q40" s="141" t="s">
        <v>158</v>
      </c>
      <c r="R40" t="s">
        <v>651</v>
      </c>
      <c r="S40">
        <v>5.5E-2</v>
      </c>
      <c r="T40">
        <v>5.3782000000000003E-2</v>
      </c>
      <c r="U40">
        <v>5.1662E-2</v>
      </c>
      <c r="V40">
        <v>4.9131000000000001E-2</v>
      </c>
      <c r="W40">
        <v>4.6723000000000001E-2</v>
      </c>
      <c r="X40">
        <v>4.4433E-2</v>
      </c>
      <c r="Y40">
        <v>4.2255000000000001E-2</v>
      </c>
      <c r="Z40">
        <v>4.0183999999999997E-2</v>
      </c>
      <c r="AA40">
        <v>3.8214999999999999E-2</v>
      </c>
      <c r="AB40">
        <v>3.6341999999999999E-2</v>
      </c>
    </row>
    <row r="41" spans="3:28">
      <c r="C41" s="141" t="s">
        <v>158</v>
      </c>
      <c r="D41" s="159" t="s">
        <v>652</v>
      </c>
      <c r="E41" s="162">
        <v>6.0000000000000001E-3</v>
      </c>
      <c r="F41" s="162">
        <v>6.7359999999999998E-3</v>
      </c>
      <c r="G41">
        <v>6.4710000000000002E-3</v>
      </c>
      <c r="H41">
        <v>6.1539999999999997E-3</v>
      </c>
      <c r="I41">
        <v>5.8520000000000004E-3</v>
      </c>
      <c r="J41">
        <v>5.5649999999999996E-3</v>
      </c>
      <c r="K41">
        <v>5.293E-3</v>
      </c>
      <c r="L41">
        <v>5.0330000000000001E-3</v>
      </c>
      <c r="M41">
        <v>4.7860000000000003E-3</v>
      </c>
      <c r="N41">
        <v>4.5519999999999996E-3</v>
      </c>
      <c r="Q41" s="141" t="s">
        <v>158</v>
      </c>
      <c r="R41" t="s">
        <v>652</v>
      </c>
      <c r="S41">
        <v>6.0000000000000001E-3</v>
      </c>
      <c r="T41">
        <v>6.7359999999999998E-3</v>
      </c>
      <c r="U41">
        <v>6.4710000000000002E-3</v>
      </c>
      <c r="V41">
        <v>6.1539999999999997E-3</v>
      </c>
      <c r="W41">
        <v>5.8520000000000004E-3</v>
      </c>
      <c r="X41">
        <v>5.5649999999999996E-3</v>
      </c>
      <c r="Y41">
        <v>5.293E-3</v>
      </c>
      <c r="Z41">
        <v>5.0330000000000001E-3</v>
      </c>
      <c r="AA41">
        <v>4.7860000000000003E-3</v>
      </c>
      <c r="AB41">
        <v>4.5519999999999996E-3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115"/>
  <sheetViews>
    <sheetView tabSelected="1" topLeftCell="M34" zoomScale="90" zoomScaleNormal="90" workbookViewId="0">
      <selection activeCell="AC12" sqref="AC12"/>
    </sheetView>
  </sheetViews>
  <sheetFormatPr defaultRowHeight="15"/>
  <cols>
    <col min="4" max="4" width="17.42578125" customWidth="1"/>
    <col min="13" max="13" width="13.140625" bestFit="1" customWidth="1"/>
    <col min="14" max="14" width="49.42578125" bestFit="1" customWidth="1"/>
  </cols>
  <sheetData>
    <row r="4" spans="2:28">
      <c r="B4" s="53" t="s">
        <v>193</v>
      </c>
      <c r="C4" s="54"/>
      <c r="D4" s="54"/>
      <c r="E4" s="54"/>
      <c r="F4" s="54"/>
      <c r="G4" s="141"/>
      <c r="H4" s="141"/>
      <c r="I4" s="141"/>
      <c r="J4" s="141"/>
      <c r="K4" s="141"/>
      <c r="L4" s="141"/>
      <c r="M4" s="141"/>
      <c r="N4" s="141"/>
      <c r="O4" s="141"/>
      <c r="P4" s="53" t="s">
        <v>194</v>
      </c>
      <c r="Q4" s="54"/>
      <c r="R4" s="54"/>
      <c r="S4" s="54"/>
      <c r="T4" s="54"/>
      <c r="U4" s="141"/>
      <c r="V4" s="141"/>
      <c r="W4" s="141"/>
      <c r="X4" s="141"/>
      <c r="Y4" s="141"/>
      <c r="Z4" s="141"/>
      <c r="AA4" s="141"/>
      <c r="AB4" s="141"/>
    </row>
    <row r="5" spans="2:28" ht="15.75" thickBot="1">
      <c r="B5" s="55" t="s">
        <v>7</v>
      </c>
      <c r="C5" s="55" t="s">
        <v>4</v>
      </c>
      <c r="D5" s="57" t="s">
        <v>3</v>
      </c>
      <c r="E5" s="56" t="s">
        <v>547</v>
      </c>
      <c r="F5" s="56">
        <v>2020</v>
      </c>
      <c r="G5" s="56">
        <v>2025</v>
      </c>
      <c r="H5" s="56">
        <v>2030</v>
      </c>
      <c r="I5" s="56">
        <v>2035</v>
      </c>
      <c r="J5" s="56">
        <v>2040</v>
      </c>
      <c r="K5" s="56">
        <v>2045</v>
      </c>
      <c r="L5" s="56">
        <v>2050</v>
      </c>
      <c r="M5" s="56">
        <v>2055</v>
      </c>
      <c r="N5" s="56">
        <v>2060</v>
      </c>
      <c r="O5" s="141"/>
      <c r="P5" s="55" t="s">
        <v>7</v>
      </c>
      <c r="Q5" s="55" t="s">
        <v>4</v>
      </c>
      <c r="R5" s="57" t="s">
        <v>3</v>
      </c>
      <c r="S5" s="56" t="s">
        <v>547</v>
      </c>
      <c r="T5" s="56">
        <v>2020</v>
      </c>
      <c r="U5" s="56">
        <v>2025</v>
      </c>
      <c r="V5" s="56">
        <v>2030</v>
      </c>
      <c r="W5" s="56">
        <v>2035</v>
      </c>
      <c r="X5" s="56">
        <v>2040</v>
      </c>
      <c r="Y5" s="56">
        <v>2045</v>
      </c>
      <c r="Z5" s="56">
        <v>2050</v>
      </c>
      <c r="AA5" s="56">
        <v>2055</v>
      </c>
      <c r="AB5" s="56">
        <v>2060</v>
      </c>
    </row>
    <row r="6" spans="2:28">
      <c r="B6" s="141"/>
      <c r="C6" s="141" t="s">
        <v>158</v>
      </c>
      <c r="D6" s="159" t="s">
        <v>653</v>
      </c>
      <c r="E6" s="141">
        <v>7.9000000000000001E-2</v>
      </c>
      <c r="F6" s="160">
        <f>+$E6*SUMIF($M$52:$M$115,$D6,P$52:P$115)</f>
        <v>8.5164862607556568E-2</v>
      </c>
      <c r="G6" s="160">
        <f t="shared" ref="G6:N6" si="0">+$E6*SUMIF($M$52:$M$115,$D6,Q$52:Q$115)</f>
        <v>8.8763238735141886E-2</v>
      </c>
      <c r="H6" s="160">
        <f t="shared" si="0"/>
        <v>9.2156934623712813E-2</v>
      </c>
      <c r="I6" s="160">
        <f t="shared" si="0"/>
        <v>9.6759532326582798E-2</v>
      </c>
      <c r="J6" s="160">
        <f t="shared" si="0"/>
        <v>0.10061409303023391</v>
      </c>
      <c r="K6" s="160">
        <f t="shared" si="0"/>
        <v>0.10365379392656926</v>
      </c>
      <c r="L6" s="160">
        <f t="shared" si="0"/>
        <v>0.10614648560180022</v>
      </c>
      <c r="M6" s="160">
        <f t="shared" si="0"/>
        <v>0.10833638340392585</v>
      </c>
      <c r="N6" s="160">
        <f t="shared" si="0"/>
        <v>0.11035392269199919</v>
      </c>
      <c r="O6" s="141"/>
      <c r="P6" s="141"/>
      <c r="Q6" s="141" t="s">
        <v>158</v>
      </c>
      <c r="R6" s="141" t="s">
        <v>653</v>
      </c>
      <c r="S6" s="142">
        <v>2.1999999999999999E-2</v>
      </c>
      <c r="T6" s="142">
        <f>+$S6*SUMIF($M$52:$M$115,$R6,P$52:P$115)</f>
        <v>2.3716797181851195E-2</v>
      </c>
      <c r="U6" s="142">
        <f t="shared" ref="U6:AB6" si="1">+$S6*SUMIF($M$52:$M$115,$R6,Q$52:Q$115)</f>
        <v>2.4718876609786347E-2</v>
      </c>
      <c r="V6" s="142">
        <f t="shared" si="1"/>
        <v>2.5663956477489643E-2</v>
      </c>
      <c r="W6" s="142">
        <f t="shared" si="1"/>
        <v>2.6945692546643311E-2</v>
      </c>
      <c r="X6" s="142">
        <f t="shared" si="1"/>
        <v>2.8019114514748686E-2</v>
      </c>
      <c r="Y6" s="142">
        <f t="shared" si="1"/>
        <v>2.8865613498538271E-2</v>
      </c>
      <c r="Z6" s="142">
        <f t="shared" si="1"/>
        <v>2.9559780800501326E-2</v>
      </c>
      <c r="AA6" s="142">
        <f t="shared" si="1"/>
        <v>3.0169625758055298E-2</v>
      </c>
      <c r="AB6" s="142">
        <f t="shared" si="1"/>
        <v>3.0731472142075722E-2</v>
      </c>
    </row>
    <row r="7" spans="2:28">
      <c r="C7" s="141" t="s">
        <v>158</v>
      </c>
      <c r="D7" t="s">
        <v>654</v>
      </c>
      <c r="E7">
        <v>7.2999999999999995E-2</v>
      </c>
      <c r="F7" s="160">
        <f t="shared" ref="F7:F45" si="2">+$E7*SUMIF($M$52:$M$115,$D7,P$52:P$115)</f>
        <v>7.8696645194324427E-2</v>
      </c>
      <c r="G7" s="160">
        <f t="shared" ref="G7:G45" si="3">+$E7*SUMIF($M$52:$M$115,$D7,Q$52:Q$115)</f>
        <v>8.202172693247288E-2</v>
      </c>
      <c r="H7" s="160">
        <f t="shared" ref="H7:H45" si="4">+$E7*SUMIF($M$52:$M$115,$D7,R$52:R$115)</f>
        <v>8.5157673766215608E-2</v>
      </c>
      <c r="I7" s="160">
        <f t="shared" ref="I7:I45" si="5">+$E7*SUMIF($M$52:$M$115,$D7,S$52:S$115)</f>
        <v>8.9410707086589158E-2</v>
      </c>
      <c r="J7" s="160">
        <f t="shared" ref="J7:J45" si="6">+$E7*SUMIF($M$52:$M$115,$D7,T$52:T$115)</f>
        <v>9.2972516344393324E-2</v>
      </c>
      <c r="K7" s="160">
        <f t="shared" ref="K7:K45" si="7">+$E7*SUMIF($M$52:$M$115,$D7,U$52:U$115)</f>
        <v>9.578135388151332E-2</v>
      </c>
      <c r="L7" s="160">
        <f t="shared" ref="L7:L45" si="8">+$E7*SUMIF($M$52:$M$115,$D7,V$52:V$115)</f>
        <v>9.8084727201663446E-2</v>
      </c>
      <c r="M7" s="160">
        <f t="shared" ref="M7:M45" si="9">+$E7*SUMIF($M$52:$M$115,$D7,W$52:W$115)</f>
        <v>0.10010830365172889</v>
      </c>
      <c r="N7" s="160">
        <f t="shared" ref="N7:N45" si="10">+$E7*SUMIF($M$52:$M$115,$D7,X$52:X$115)</f>
        <v>0.10197261210779665</v>
      </c>
      <c r="Q7" s="141" t="s">
        <v>158</v>
      </c>
      <c r="R7" t="s">
        <v>654</v>
      </c>
      <c r="S7">
        <v>0.02</v>
      </c>
      <c r="T7" s="142">
        <f t="shared" ref="T7:T44" si="11">+$S7*SUMIF($M$52:$M$115,$R7,P$52:P$115)</f>
        <v>2.1560724710773815E-2</v>
      </c>
      <c r="U7" s="142">
        <f t="shared" ref="U7:U44" si="12">+$S7*SUMIF($M$52:$M$115,$R7,Q$52:Q$115)</f>
        <v>2.247170600889668E-2</v>
      </c>
      <c r="V7" s="142">
        <f t="shared" ref="V7:V44" si="13">+$S7*SUMIF($M$52:$M$115,$R7,R$52:R$115)</f>
        <v>2.3330869524990583E-2</v>
      </c>
      <c r="W7" s="142">
        <f t="shared" ref="W7:W44" si="14">+$S7*SUMIF($M$52:$M$115,$R7,S$52:S$115)</f>
        <v>2.4496084133312102E-2</v>
      </c>
      <c r="X7" s="142">
        <f t="shared" ref="X7:X44" si="15">+$S7*SUMIF($M$52:$M$115,$R7,T$52:T$115)</f>
        <v>2.5471922286135162E-2</v>
      </c>
      <c r="Y7" s="142">
        <f t="shared" ref="Y7:Y44" si="16">+$S7*SUMIF($M$52:$M$115,$R7,U$52:U$115)</f>
        <v>2.6241466816852969E-2</v>
      </c>
      <c r="Z7" s="142">
        <f t="shared" ref="Z7:Z44" si="17">+$S7*SUMIF($M$52:$M$115,$R7,V$52:V$115)</f>
        <v>2.6872528000455743E-2</v>
      </c>
      <c r="AA7" s="142">
        <f t="shared" ref="AA7:AA44" si="18">+$S7*SUMIF($M$52:$M$115,$R7,W$52:W$115)</f>
        <v>2.7426932507322987E-2</v>
      </c>
      <c r="AB7" s="142">
        <f t="shared" ref="AB7:AB44" si="19">+$S7*SUMIF($M$52:$M$115,$R7,X$52:X$115)</f>
        <v>2.7937701947341548E-2</v>
      </c>
    </row>
    <row r="8" spans="2:28">
      <c r="C8" s="141" t="s">
        <v>158</v>
      </c>
      <c r="D8" t="s">
        <v>655</v>
      </c>
      <c r="E8">
        <v>1.748</v>
      </c>
      <c r="F8" s="160">
        <f t="shared" si="2"/>
        <v>1.8844073397216319</v>
      </c>
      <c r="G8" s="160">
        <f t="shared" si="3"/>
        <v>1.9640271051775697</v>
      </c>
      <c r="H8" s="160">
        <f t="shared" si="4"/>
        <v>2.039117996484177</v>
      </c>
      <c r="I8" s="160">
        <f t="shared" si="5"/>
        <v>2.1409577532514779</v>
      </c>
      <c r="J8" s="160">
        <f t="shared" si="6"/>
        <v>2.2262460078082138</v>
      </c>
      <c r="K8" s="160">
        <f t="shared" si="7"/>
        <v>2.2935041997929502</v>
      </c>
      <c r="L8" s="160">
        <f t="shared" si="8"/>
        <v>2.3486589472398332</v>
      </c>
      <c r="M8" s="160">
        <f t="shared" si="9"/>
        <v>2.3971139011400302</v>
      </c>
      <c r="N8" s="160">
        <f t="shared" si="10"/>
        <v>2.4417551501976531</v>
      </c>
      <c r="Q8" s="141" t="s">
        <v>158</v>
      </c>
      <c r="R8" t="s">
        <v>655</v>
      </c>
      <c r="S8">
        <v>0.33200000000000002</v>
      </c>
      <c r="T8" s="142">
        <f t="shared" si="11"/>
        <v>0.35790803019884543</v>
      </c>
      <c r="U8" s="142">
        <f t="shared" si="12"/>
        <v>0.37303031974768491</v>
      </c>
      <c r="V8" s="142">
        <f t="shared" si="13"/>
        <v>0.38729243411484371</v>
      </c>
      <c r="W8" s="142">
        <f t="shared" si="14"/>
        <v>0.40663499661298097</v>
      </c>
      <c r="X8" s="142">
        <f t="shared" si="15"/>
        <v>0.42283390994984382</v>
      </c>
      <c r="Y8" s="142">
        <f t="shared" si="16"/>
        <v>0.43560834915975943</v>
      </c>
      <c r="Z8" s="142">
        <f t="shared" si="17"/>
        <v>0.44608396480756557</v>
      </c>
      <c r="AA8" s="142">
        <f t="shared" si="18"/>
        <v>0.45528707962156179</v>
      </c>
      <c r="AB8" s="142">
        <f t="shared" si="19"/>
        <v>0.46376585232587009</v>
      </c>
    </row>
    <row r="9" spans="2:28">
      <c r="C9" s="141" t="s">
        <v>158</v>
      </c>
      <c r="D9" t="s">
        <v>656</v>
      </c>
      <c r="E9">
        <v>0.128</v>
      </c>
      <c r="F9" s="160">
        <f t="shared" si="2"/>
        <v>0.13798863814895243</v>
      </c>
      <c r="G9" s="160">
        <f t="shared" si="3"/>
        <v>0.14381891845693875</v>
      </c>
      <c r="H9" s="160">
        <f t="shared" si="4"/>
        <v>0.14931756495993972</v>
      </c>
      <c r="I9" s="160">
        <f t="shared" si="5"/>
        <v>0.15677493845319745</v>
      </c>
      <c r="J9" s="160">
        <f t="shared" si="6"/>
        <v>0.16302030263126505</v>
      </c>
      <c r="K9" s="160">
        <f t="shared" si="7"/>
        <v>0.16794538762785902</v>
      </c>
      <c r="L9" s="160">
        <f t="shared" si="8"/>
        <v>0.17198417920291678</v>
      </c>
      <c r="M9" s="160">
        <f t="shared" si="9"/>
        <v>0.17553236804686714</v>
      </c>
      <c r="N9" s="160">
        <f t="shared" si="10"/>
        <v>0.17880129246298598</v>
      </c>
      <c r="Q9" s="141" t="s">
        <v>158</v>
      </c>
      <c r="R9" t="s">
        <v>656</v>
      </c>
      <c r="S9">
        <v>2.5999999999999999E-2</v>
      </c>
      <c r="T9" s="142">
        <f t="shared" si="11"/>
        <v>2.8028942124005959E-2</v>
      </c>
      <c r="U9" s="142">
        <f t="shared" si="12"/>
        <v>2.9213217811565682E-2</v>
      </c>
      <c r="V9" s="142">
        <f t="shared" si="13"/>
        <v>3.0330130382487754E-2</v>
      </c>
      <c r="W9" s="142">
        <f t="shared" si="14"/>
        <v>3.1844909373305731E-2</v>
      </c>
      <c r="X9" s="142">
        <f t="shared" si="15"/>
        <v>3.3113498971975713E-2</v>
      </c>
      <c r="Y9" s="142">
        <f t="shared" si="16"/>
        <v>3.4113906861908863E-2</v>
      </c>
      <c r="Z9" s="142">
        <f t="shared" si="17"/>
        <v>3.4934286400592471E-2</v>
      </c>
      <c r="AA9" s="142">
        <f t="shared" si="18"/>
        <v>3.5655012259519885E-2</v>
      </c>
      <c r="AB9" s="142">
        <f t="shared" si="19"/>
        <v>3.6319012531544022E-2</v>
      </c>
    </row>
    <row r="10" spans="2:28">
      <c r="C10" s="141" t="s">
        <v>158</v>
      </c>
      <c r="D10" t="s">
        <v>657</v>
      </c>
      <c r="E10">
        <v>6.8000000000000005E-2</v>
      </c>
      <c r="F10" s="160">
        <f t="shared" si="2"/>
        <v>7.3306464016630976E-2</v>
      </c>
      <c r="G10" s="160">
        <f t="shared" si="3"/>
        <v>7.6403800430248706E-2</v>
      </c>
      <c r="H10" s="160">
        <f t="shared" si="4"/>
        <v>7.9324956384967962E-2</v>
      </c>
      <c r="I10" s="160">
        <f t="shared" si="5"/>
        <v>8.328668605326113E-2</v>
      </c>
      <c r="J10" s="160">
        <f t="shared" si="6"/>
        <v>8.6604535772859551E-2</v>
      </c>
      <c r="K10" s="160">
        <f t="shared" si="7"/>
        <v>8.9220987177300079E-2</v>
      </c>
      <c r="L10" s="160">
        <f t="shared" si="8"/>
        <v>9.1366595201549508E-2</v>
      </c>
      <c r="M10" s="160">
        <f t="shared" si="9"/>
        <v>9.3251570524898159E-2</v>
      </c>
      <c r="N10" s="160">
        <f t="shared" si="10"/>
        <v>9.4988186620961285E-2</v>
      </c>
      <c r="Q10" s="141" t="s">
        <v>158</v>
      </c>
      <c r="R10" t="s">
        <v>657</v>
      </c>
      <c r="S10">
        <v>1.7999999999999999E-2</v>
      </c>
      <c r="T10" s="142">
        <f t="shared" si="11"/>
        <v>1.9404652239696431E-2</v>
      </c>
      <c r="U10" s="142">
        <f t="shared" si="12"/>
        <v>2.0224535408007005E-2</v>
      </c>
      <c r="V10" s="142">
        <f t="shared" si="13"/>
        <v>2.0997782572491516E-2</v>
      </c>
      <c r="W10" s="142">
        <f t="shared" si="14"/>
        <v>2.2046475719980887E-2</v>
      </c>
      <c r="X10" s="142">
        <f t="shared" si="15"/>
        <v>2.2924730057521641E-2</v>
      </c>
      <c r="Y10" s="142">
        <f t="shared" si="16"/>
        <v>2.3617320135167666E-2</v>
      </c>
      <c r="Z10" s="142">
        <f t="shared" si="17"/>
        <v>2.4185275200410163E-2</v>
      </c>
      <c r="AA10" s="142">
        <f t="shared" si="18"/>
        <v>2.4684239256590686E-2</v>
      </c>
      <c r="AB10" s="142">
        <f t="shared" si="19"/>
        <v>2.5143931752607394E-2</v>
      </c>
    </row>
    <row r="11" spans="2:28">
      <c r="C11" s="141" t="s">
        <v>158</v>
      </c>
      <c r="D11" t="s">
        <v>658</v>
      </c>
      <c r="E11">
        <v>7.0000000000000001E-3</v>
      </c>
      <c r="F11" s="160">
        <f t="shared" si="2"/>
        <v>7.5462536487708358E-3</v>
      </c>
      <c r="G11" s="160">
        <f t="shared" si="3"/>
        <v>7.8650971031138384E-3</v>
      </c>
      <c r="H11" s="160">
        <f t="shared" si="4"/>
        <v>8.1658043337467043E-3</v>
      </c>
      <c r="I11" s="160">
        <f t="shared" si="5"/>
        <v>8.5736294466592367E-3</v>
      </c>
      <c r="J11" s="160">
        <f t="shared" si="6"/>
        <v>8.9151728001473085E-3</v>
      </c>
      <c r="K11" s="160">
        <f t="shared" si="7"/>
        <v>9.1845133858985423E-3</v>
      </c>
      <c r="L11" s="160">
        <f t="shared" si="8"/>
        <v>9.4053848001595108E-3</v>
      </c>
      <c r="M11" s="160">
        <f t="shared" si="9"/>
        <v>9.5994263775630462E-3</v>
      </c>
      <c r="N11" s="160">
        <f t="shared" si="10"/>
        <v>9.7781956815695455E-3</v>
      </c>
      <c r="Q11" s="141" t="s">
        <v>158</v>
      </c>
      <c r="R11" t="s">
        <v>658</v>
      </c>
      <c r="S11">
        <v>2E-3</v>
      </c>
      <c r="T11" s="142">
        <f t="shared" si="11"/>
        <v>2.1560724710773817E-3</v>
      </c>
      <c r="U11" s="142">
        <f t="shared" si="12"/>
        <v>2.247170600889668E-3</v>
      </c>
      <c r="V11" s="142">
        <f t="shared" si="13"/>
        <v>2.3330869524990586E-3</v>
      </c>
      <c r="W11" s="142">
        <f t="shared" si="14"/>
        <v>2.4496084133312107E-3</v>
      </c>
      <c r="X11" s="142">
        <f t="shared" si="15"/>
        <v>2.5471922286135168E-3</v>
      </c>
      <c r="Y11" s="142">
        <f t="shared" si="16"/>
        <v>2.6241466816852976E-3</v>
      </c>
      <c r="Z11" s="142">
        <f t="shared" si="17"/>
        <v>2.6872528000455747E-3</v>
      </c>
      <c r="AA11" s="142">
        <f t="shared" si="18"/>
        <v>2.7426932507322991E-3</v>
      </c>
      <c r="AB11" s="142">
        <f t="shared" si="19"/>
        <v>2.793770194734156E-3</v>
      </c>
    </row>
    <row r="12" spans="2:28">
      <c r="C12" s="141" t="s">
        <v>158</v>
      </c>
      <c r="D12" t="s">
        <v>659</v>
      </c>
      <c r="E12">
        <v>2E-3</v>
      </c>
      <c r="F12" s="160">
        <f t="shared" si="2"/>
        <v>2.1560724710773822E-3</v>
      </c>
      <c r="G12" s="160">
        <f t="shared" si="3"/>
        <v>2.2471706008896685E-3</v>
      </c>
      <c r="H12" s="160">
        <f t="shared" si="4"/>
        <v>2.3330869524990586E-3</v>
      </c>
      <c r="I12" s="160">
        <f t="shared" si="5"/>
        <v>2.4496084133312107E-3</v>
      </c>
      <c r="J12" s="160">
        <f t="shared" si="6"/>
        <v>2.5471922286135172E-3</v>
      </c>
      <c r="K12" s="160">
        <f t="shared" si="7"/>
        <v>2.624146681685298E-3</v>
      </c>
      <c r="L12" s="160">
        <f t="shared" si="8"/>
        <v>2.6872528000455756E-3</v>
      </c>
      <c r="M12" s="160">
        <f t="shared" si="9"/>
        <v>2.7426932507323E-3</v>
      </c>
      <c r="N12" s="160">
        <f t="shared" si="10"/>
        <v>2.7937701947341569E-3</v>
      </c>
      <c r="Q12" s="141" t="s">
        <v>158</v>
      </c>
      <c r="R12" t="s">
        <v>659</v>
      </c>
      <c r="S12">
        <v>0</v>
      </c>
      <c r="T12" s="142">
        <f t="shared" si="11"/>
        <v>0</v>
      </c>
      <c r="U12" s="142">
        <f t="shared" si="12"/>
        <v>0</v>
      </c>
      <c r="V12" s="142">
        <f t="shared" si="13"/>
        <v>0</v>
      </c>
      <c r="W12" s="142">
        <f t="shared" si="14"/>
        <v>0</v>
      </c>
      <c r="X12" s="142">
        <f t="shared" si="15"/>
        <v>0</v>
      </c>
      <c r="Y12" s="142">
        <f t="shared" si="16"/>
        <v>0</v>
      </c>
      <c r="Z12" s="142">
        <f t="shared" si="17"/>
        <v>0</v>
      </c>
      <c r="AA12" s="142">
        <f t="shared" si="18"/>
        <v>0</v>
      </c>
      <c r="AB12" s="142">
        <f t="shared" si="19"/>
        <v>0</v>
      </c>
    </row>
    <row r="13" spans="2:28">
      <c r="C13" s="141" t="s">
        <v>158</v>
      </c>
      <c r="D13" t="s">
        <v>660</v>
      </c>
      <c r="E13">
        <v>0.35399999999999998</v>
      </c>
      <c r="F13" s="160">
        <f t="shared" si="2"/>
        <v>0.38162482738069653</v>
      </c>
      <c r="G13" s="160">
        <f t="shared" si="3"/>
        <v>0.39774919635747119</v>
      </c>
      <c r="H13" s="160">
        <f t="shared" si="4"/>
        <v>0.41295639059233324</v>
      </c>
      <c r="I13" s="160">
        <f t="shared" si="5"/>
        <v>0.43358068915962411</v>
      </c>
      <c r="J13" s="160">
        <f t="shared" si="6"/>
        <v>0.45085302446459241</v>
      </c>
      <c r="K13" s="160">
        <f t="shared" si="7"/>
        <v>0.46447396265829749</v>
      </c>
      <c r="L13" s="160">
        <f t="shared" si="8"/>
        <v>0.47564374560806671</v>
      </c>
      <c r="M13" s="160">
        <f t="shared" si="9"/>
        <v>0.48545670537961688</v>
      </c>
      <c r="N13" s="160">
        <f t="shared" si="10"/>
        <v>0.49449732446794548</v>
      </c>
      <c r="Q13" s="141" t="s">
        <v>158</v>
      </c>
      <c r="R13" t="s">
        <v>660</v>
      </c>
      <c r="S13">
        <v>9.8000000000000004E-2</v>
      </c>
      <c r="T13" s="142">
        <f t="shared" si="11"/>
        <v>0.1056475510827917</v>
      </c>
      <c r="U13" s="142">
        <f t="shared" si="12"/>
        <v>0.11011135944359374</v>
      </c>
      <c r="V13" s="142">
        <f t="shared" si="13"/>
        <v>0.11432126067245385</v>
      </c>
      <c r="W13" s="142">
        <f t="shared" si="14"/>
        <v>0.12003081225322929</v>
      </c>
      <c r="X13" s="142">
        <f t="shared" si="15"/>
        <v>0.12481241920206231</v>
      </c>
      <c r="Y13" s="142">
        <f t="shared" si="16"/>
        <v>0.12858318740257954</v>
      </c>
      <c r="Z13" s="142">
        <f t="shared" si="17"/>
        <v>0.13167538720223315</v>
      </c>
      <c r="AA13" s="142">
        <f t="shared" si="18"/>
        <v>0.13439196928588265</v>
      </c>
      <c r="AB13" s="142">
        <f t="shared" si="19"/>
        <v>0.13689473954197362</v>
      </c>
    </row>
    <row r="14" spans="2:28">
      <c r="C14" s="141" t="s">
        <v>158</v>
      </c>
      <c r="D14" t="s">
        <v>661</v>
      </c>
      <c r="E14">
        <v>0.16</v>
      </c>
      <c r="F14" s="160">
        <f t="shared" si="2"/>
        <v>0.17248579768619052</v>
      </c>
      <c r="G14" s="160">
        <f t="shared" si="3"/>
        <v>0.17977364807117346</v>
      </c>
      <c r="H14" s="160">
        <f t="shared" si="4"/>
        <v>0.18664695619992469</v>
      </c>
      <c r="I14" s="160">
        <f t="shared" si="5"/>
        <v>0.19596867306649682</v>
      </c>
      <c r="J14" s="160">
        <f t="shared" si="6"/>
        <v>0.20377537828908135</v>
      </c>
      <c r="K14" s="160">
        <f t="shared" si="7"/>
        <v>0.20993173453482378</v>
      </c>
      <c r="L14" s="160">
        <f t="shared" si="8"/>
        <v>0.21498022400364597</v>
      </c>
      <c r="M14" s="160">
        <f t="shared" si="9"/>
        <v>0.21941546005858395</v>
      </c>
      <c r="N14" s="160">
        <f t="shared" si="10"/>
        <v>0.22350161557873247</v>
      </c>
      <c r="Q14" s="141" t="s">
        <v>158</v>
      </c>
      <c r="R14" t="s">
        <v>661</v>
      </c>
      <c r="S14">
        <v>5.7000000000000002E-2</v>
      </c>
      <c r="T14" s="142">
        <f t="shared" si="11"/>
        <v>6.1448065425705377E-2</v>
      </c>
      <c r="U14" s="142">
        <f t="shared" si="12"/>
        <v>6.4044362125355553E-2</v>
      </c>
      <c r="V14" s="142">
        <f t="shared" si="13"/>
        <v>6.6492978146223167E-2</v>
      </c>
      <c r="W14" s="142">
        <f t="shared" si="14"/>
        <v>6.9813839779939491E-2</v>
      </c>
      <c r="X14" s="142">
        <f t="shared" si="15"/>
        <v>7.2594978515485228E-2</v>
      </c>
      <c r="Y14" s="142">
        <f t="shared" si="16"/>
        <v>7.4788180428030968E-2</v>
      </c>
      <c r="Z14" s="142">
        <f t="shared" si="17"/>
        <v>7.658670480129888E-2</v>
      </c>
      <c r="AA14" s="142">
        <f t="shared" si="18"/>
        <v>7.8166757645870541E-2</v>
      </c>
      <c r="AB14" s="142">
        <f t="shared" si="19"/>
        <v>7.9622450549923438E-2</v>
      </c>
    </row>
    <row r="15" spans="2:28">
      <c r="C15" s="141" t="s">
        <v>158</v>
      </c>
      <c r="D15" t="s">
        <v>662</v>
      </c>
      <c r="E15">
        <v>0.05</v>
      </c>
      <c r="F15" s="160">
        <f t="shared" si="2"/>
        <v>5.3901811776934538E-2</v>
      </c>
      <c r="G15" s="160">
        <f t="shared" si="3"/>
        <v>5.6179265022241687E-2</v>
      </c>
      <c r="H15" s="160">
        <f t="shared" si="4"/>
        <v>5.8327173812476457E-2</v>
      </c>
      <c r="I15" s="160">
        <f t="shared" si="5"/>
        <v>6.1240210333280233E-2</v>
      </c>
      <c r="J15" s="160">
        <f t="shared" si="6"/>
        <v>6.3679805715337906E-2</v>
      </c>
      <c r="K15" s="160">
        <f t="shared" si="7"/>
        <v>6.5603667042132413E-2</v>
      </c>
      <c r="L15" s="160">
        <f t="shared" si="8"/>
        <v>6.7181320001139341E-2</v>
      </c>
      <c r="M15" s="160">
        <f t="shared" si="9"/>
        <v>6.8567331268307455E-2</v>
      </c>
      <c r="N15" s="160">
        <f t="shared" si="10"/>
        <v>6.9844254868353869E-2</v>
      </c>
      <c r="Q15" s="141" t="s">
        <v>158</v>
      </c>
      <c r="R15" t="s">
        <v>662</v>
      </c>
      <c r="S15">
        <v>1.7999999999999999E-2</v>
      </c>
      <c r="T15" s="142">
        <f t="shared" si="11"/>
        <v>1.9404652239696431E-2</v>
      </c>
      <c r="U15" s="142">
        <f t="shared" si="12"/>
        <v>2.0224535408007005E-2</v>
      </c>
      <c r="V15" s="142">
        <f t="shared" si="13"/>
        <v>2.0997782572491522E-2</v>
      </c>
      <c r="W15" s="142">
        <f t="shared" si="14"/>
        <v>2.2046475719980883E-2</v>
      </c>
      <c r="X15" s="142">
        <f t="shared" si="15"/>
        <v>2.2924730057521641E-2</v>
      </c>
      <c r="Y15" s="142">
        <f t="shared" si="16"/>
        <v>2.3617320135167666E-2</v>
      </c>
      <c r="Z15" s="142">
        <f t="shared" si="17"/>
        <v>2.4185275200410163E-2</v>
      </c>
      <c r="AA15" s="142">
        <f t="shared" si="18"/>
        <v>2.4684239256590679E-2</v>
      </c>
      <c r="AB15" s="142">
        <f t="shared" si="19"/>
        <v>2.5143931752607391E-2</v>
      </c>
    </row>
    <row r="16" spans="2:28">
      <c r="C16" s="141" t="s">
        <v>158</v>
      </c>
      <c r="D16" t="s">
        <v>663</v>
      </c>
      <c r="E16">
        <v>1.98</v>
      </c>
      <c r="F16" s="160">
        <f t="shared" si="2"/>
        <v>2.1345117463666079</v>
      </c>
      <c r="G16" s="160">
        <f t="shared" si="3"/>
        <v>2.2246988948807713</v>
      </c>
      <c r="H16" s="160">
        <f t="shared" si="4"/>
        <v>2.3097560829740669</v>
      </c>
      <c r="I16" s="160">
        <f t="shared" si="5"/>
        <v>2.4251123291978978</v>
      </c>
      <c r="J16" s="160">
        <f t="shared" si="6"/>
        <v>2.521720306327381</v>
      </c>
      <c r="K16" s="160">
        <f t="shared" si="7"/>
        <v>2.5979052148684434</v>
      </c>
      <c r="L16" s="160">
        <f t="shared" si="8"/>
        <v>2.6603802720451175</v>
      </c>
      <c r="M16" s="160">
        <f t="shared" si="9"/>
        <v>2.715266318224975</v>
      </c>
      <c r="N16" s="160">
        <f t="shared" si="10"/>
        <v>2.7658324927868123</v>
      </c>
      <c r="Q16" s="141" t="s">
        <v>158</v>
      </c>
      <c r="R16" t="s">
        <v>663</v>
      </c>
      <c r="S16">
        <v>0.249</v>
      </c>
      <c r="T16" s="142">
        <f t="shared" si="11"/>
        <v>0.26843102264913399</v>
      </c>
      <c r="U16" s="142">
        <f t="shared" si="12"/>
        <v>0.27977273981076367</v>
      </c>
      <c r="V16" s="142">
        <f t="shared" si="13"/>
        <v>0.2904693255861327</v>
      </c>
      <c r="W16" s="142">
        <f t="shared" si="14"/>
        <v>0.30497624745973562</v>
      </c>
      <c r="X16" s="142">
        <f t="shared" si="15"/>
        <v>0.31712543246238273</v>
      </c>
      <c r="Y16" s="142">
        <f t="shared" si="16"/>
        <v>0.32670626186981938</v>
      </c>
      <c r="Z16" s="142">
        <f t="shared" si="17"/>
        <v>0.33456297360567389</v>
      </c>
      <c r="AA16" s="142">
        <f t="shared" si="18"/>
        <v>0.34146530971617112</v>
      </c>
      <c r="AB16" s="142">
        <f t="shared" si="19"/>
        <v>0.34782438924440218</v>
      </c>
    </row>
    <row r="17" spans="3:28">
      <c r="C17" s="141" t="s">
        <v>158</v>
      </c>
      <c r="D17" t="s">
        <v>664</v>
      </c>
      <c r="E17">
        <v>0.47299999999999998</v>
      </c>
      <c r="F17" s="160">
        <f t="shared" si="2"/>
        <v>0.50991113940980082</v>
      </c>
      <c r="G17" s="160">
        <f t="shared" si="3"/>
        <v>0.53145584711040639</v>
      </c>
      <c r="H17" s="160">
        <f t="shared" si="4"/>
        <v>0.55177506426602718</v>
      </c>
      <c r="I17" s="160">
        <f t="shared" si="5"/>
        <v>0.57933238975283108</v>
      </c>
      <c r="J17" s="160">
        <f t="shared" si="6"/>
        <v>0.60241096206709666</v>
      </c>
      <c r="K17" s="160">
        <f t="shared" si="7"/>
        <v>0.62061069021857274</v>
      </c>
      <c r="L17" s="160">
        <f t="shared" si="8"/>
        <v>0.63553528721077834</v>
      </c>
      <c r="M17" s="160">
        <f t="shared" si="9"/>
        <v>0.64864695379818871</v>
      </c>
      <c r="N17" s="160">
        <f t="shared" si="10"/>
        <v>0.66072665105462769</v>
      </c>
      <c r="Q17" s="141" t="s">
        <v>158</v>
      </c>
      <c r="R17" t="s">
        <v>664</v>
      </c>
      <c r="S17">
        <v>0.15</v>
      </c>
      <c r="T17" s="142">
        <f t="shared" si="11"/>
        <v>0.16170543533080364</v>
      </c>
      <c r="U17" s="142">
        <f t="shared" si="12"/>
        <v>0.16853779506672509</v>
      </c>
      <c r="V17" s="142">
        <f t="shared" si="13"/>
        <v>0.17498152143742934</v>
      </c>
      <c r="W17" s="142">
        <f t="shared" si="14"/>
        <v>0.18372063099984073</v>
      </c>
      <c r="X17" s="142">
        <f t="shared" si="15"/>
        <v>0.19103941714601372</v>
      </c>
      <c r="Y17" s="142">
        <f t="shared" si="16"/>
        <v>0.19681100112639729</v>
      </c>
      <c r="Z17" s="142">
        <f t="shared" si="17"/>
        <v>0.20154396000341809</v>
      </c>
      <c r="AA17" s="142">
        <f t="shared" si="18"/>
        <v>0.20570199380492241</v>
      </c>
      <c r="AB17" s="142">
        <f t="shared" si="19"/>
        <v>0.20953276460506165</v>
      </c>
    </row>
    <row r="18" spans="3:28">
      <c r="C18" s="141" t="s">
        <v>158</v>
      </c>
      <c r="D18" t="s">
        <v>665</v>
      </c>
      <c r="E18">
        <v>0.214</v>
      </c>
      <c r="F18" s="160">
        <f t="shared" si="2"/>
        <v>0.23069975440527982</v>
      </c>
      <c r="G18" s="160">
        <f t="shared" si="3"/>
        <v>0.24044725429519445</v>
      </c>
      <c r="H18" s="160">
        <f t="shared" si="4"/>
        <v>0.24964030391739922</v>
      </c>
      <c r="I18" s="160">
        <f t="shared" si="5"/>
        <v>0.26210810022643949</v>
      </c>
      <c r="J18" s="160">
        <f t="shared" si="6"/>
        <v>0.27254956846164624</v>
      </c>
      <c r="K18" s="160">
        <f t="shared" si="7"/>
        <v>0.28078369494032679</v>
      </c>
      <c r="L18" s="160">
        <f t="shared" si="8"/>
        <v>0.2875360496048765</v>
      </c>
      <c r="M18" s="160">
        <f t="shared" si="9"/>
        <v>0.29346817782835599</v>
      </c>
      <c r="N18" s="160">
        <f t="shared" si="10"/>
        <v>0.29893341083655461</v>
      </c>
      <c r="Q18" s="141" t="s">
        <v>158</v>
      </c>
      <c r="R18" t="s">
        <v>665</v>
      </c>
      <c r="S18">
        <v>7.6999999999999999E-2</v>
      </c>
      <c r="T18" s="142">
        <f t="shared" si="11"/>
        <v>8.3008790136479188E-2</v>
      </c>
      <c r="U18" s="142">
        <f t="shared" si="12"/>
        <v>8.6516068134252208E-2</v>
      </c>
      <c r="V18" s="142">
        <f t="shared" si="13"/>
        <v>8.9823847671213736E-2</v>
      </c>
      <c r="W18" s="142">
        <f t="shared" si="14"/>
        <v>9.4309923913251589E-2</v>
      </c>
      <c r="X18" s="142">
        <f t="shared" si="15"/>
        <v>9.806690080162038E-2</v>
      </c>
      <c r="Y18" s="142">
        <f t="shared" si="16"/>
        <v>0.10102964724488395</v>
      </c>
      <c r="Z18" s="142">
        <f t="shared" si="17"/>
        <v>0.10345923280175462</v>
      </c>
      <c r="AA18" s="142">
        <f t="shared" si="18"/>
        <v>0.1055936901531935</v>
      </c>
      <c r="AB18" s="142">
        <f t="shared" si="19"/>
        <v>0.10756015249726499</v>
      </c>
    </row>
    <row r="19" spans="3:28">
      <c r="C19" s="141" t="s">
        <v>158</v>
      </c>
      <c r="D19" t="s">
        <v>666</v>
      </c>
      <c r="E19">
        <v>8.0000000000000002E-3</v>
      </c>
      <c r="F19" s="160">
        <f t="shared" si="2"/>
        <v>8.6242898843095286E-3</v>
      </c>
      <c r="G19" s="160">
        <f t="shared" si="3"/>
        <v>8.9886824035586739E-3</v>
      </c>
      <c r="H19" s="160">
        <f t="shared" si="4"/>
        <v>9.3323478099962328E-3</v>
      </c>
      <c r="I19" s="160">
        <f t="shared" si="5"/>
        <v>9.7984336533248392E-3</v>
      </c>
      <c r="J19" s="160">
        <f t="shared" si="6"/>
        <v>1.0188768914454064E-2</v>
      </c>
      <c r="K19" s="160">
        <f t="shared" si="7"/>
        <v>1.0496586726741187E-2</v>
      </c>
      <c r="L19" s="160">
        <f t="shared" si="8"/>
        <v>1.0749011200182299E-2</v>
      </c>
      <c r="M19" s="160">
        <f t="shared" si="9"/>
        <v>1.0970773002929196E-2</v>
      </c>
      <c r="N19" s="160">
        <f t="shared" si="10"/>
        <v>1.1175080778936624E-2</v>
      </c>
      <c r="Q19" s="141" t="s">
        <v>158</v>
      </c>
      <c r="R19" t="s">
        <v>666</v>
      </c>
      <c r="S19">
        <v>3.0000000000000001E-3</v>
      </c>
      <c r="T19" s="142">
        <f t="shared" si="11"/>
        <v>3.2341087066160732E-3</v>
      </c>
      <c r="U19" s="142">
        <f t="shared" si="12"/>
        <v>3.3707559013345027E-3</v>
      </c>
      <c r="V19" s="142">
        <f t="shared" si="13"/>
        <v>3.4996304287485871E-3</v>
      </c>
      <c r="W19" s="142">
        <f t="shared" si="14"/>
        <v>3.6744126199968145E-3</v>
      </c>
      <c r="X19" s="142">
        <f t="shared" si="15"/>
        <v>3.8207883429202741E-3</v>
      </c>
      <c r="Y19" s="142">
        <f t="shared" si="16"/>
        <v>3.9362200225279455E-3</v>
      </c>
      <c r="Z19" s="142">
        <f t="shared" si="17"/>
        <v>4.0308792000683623E-3</v>
      </c>
      <c r="AA19" s="142">
        <f t="shared" si="18"/>
        <v>4.1140398760984489E-3</v>
      </c>
      <c r="AB19" s="142">
        <f t="shared" si="19"/>
        <v>4.1906552921012336E-3</v>
      </c>
    </row>
    <row r="20" spans="3:28">
      <c r="C20" s="141" t="s">
        <v>158</v>
      </c>
      <c r="D20" t="s">
        <v>667</v>
      </c>
      <c r="E20">
        <v>4.4999999999999998E-2</v>
      </c>
      <c r="F20" s="160">
        <f t="shared" si="2"/>
        <v>4.8511630599241094E-2</v>
      </c>
      <c r="G20" s="160">
        <f t="shared" si="3"/>
        <v>5.0561338520017526E-2</v>
      </c>
      <c r="H20" s="160">
        <f t="shared" si="4"/>
        <v>5.2494456431228811E-2</v>
      </c>
      <c r="I20" s="160">
        <f t="shared" si="5"/>
        <v>5.511618929995224E-2</v>
      </c>
      <c r="J20" s="160">
        <f t="shared" si="6"/>
        <v>5.7311825143804125E-2</v>
      </c>
      <c r="K20" s="160">
        <f t="shared" si="7"/>
        <v>5.9043300337919206E-2</v>
      </c>
      <c r="L20" s="160">
        <f t="shared" si="8"/>
        <v>6.0463188001025445E-2</v>
      </c>
      <c r="M20" s="160">
        <f t="shared" si="9"/>
        <v>6.1710598141476745E-2</v>
      </c>
      <c r="N20" s="160">
        <f t="shared" si="10"/>
        <v>6.2859829381518517E-2</v>
      </c>
      <c r="Q20" s="141" t="s">
        <v>158</v>
      </c>
      <c r="R20" t="s">
        <v>667</v>
      </c>
      <c r="S20">
        <v>1.6E-2</v>
      </c>
      <c r="T20" s="142">
        <f t="shared" si="11"/>
        <v>1.7248579768619057E-2</v>
      </c>
      <c r="U20" s="142">
        <f t="shared" si="12"/>
        <v>1.7977364807117344E-2</v>
      </c>
      <c r="V20" s="142">
        <f t="shared" si="13"/>
        <v>1.8664695619992469E-2</v>
      </c>
      <c r="W20" s="142">
        <f t="shared" si="14"/>
        <v>1.9596867306649685E-2</v>
      </c>
      <c r="X20" s="142">
        <f t="shared" si="15"/>
        <v>2.0377537828908134E-2</v>
      </c>
      <c r="Y20" s="142">
        <f t="shared" si="16"/>
        <v>2.0993173453482384E-2</v>
      </c>
      <c r="Z20" s="142">
        <f t="shared" si="17"/>
        <v>2.1498022400364605E-2</v>
      </c>
      <c r="AA20" s="142">
        <f t="shared" si="18"/>
        <v>2.19415460058584E-2</v>
      </c>
      <c r="AB20" s="142">
        <f t="shared" si="19"/>
        <v>2.2350161557873255E-2</v>
      </c>
    </row>
    <row r="21" spans="3:28">
      <c r="C21" s="141" t="s">
        <v>158</v>
      </c>
      <c r="D21" t="s">
        <v>668</v>
      </c>
      <c r="E21">
        <v>8.7999999999999995E-2</v>
      </c>
      <c r="F21" s="160">
        <f t="shared" si="2"/>
        <v>9.486718872740478E-2</v>
      </c>
      <c r="G21" s="160">
        <f t="shared" si="3"/>
        <v>9.8875506439145402E-2</v>
      </c>
      <c r="H21" s="160">
        <f t="shared" si="4"/>
        <v>0.10265582590995857</v>
      </c>
      <c r="I21" s="160">
        <f t="shared" si="5"/>
        <v>0.10778277018657324</v>
      </c>
      <c r="J21" s="160">
        <f t="shared" si="6"/>
        <v>0.11207645805899472</v>
      </c>
      <c r="K21" s="160">
        <f t="shared" si="7"/>
        <v>0.11546245399415307</v>
      </c>
      <c r="L21" s="160">
        <f t="shared" si="8"/>
        <v>0.1182391232020053</v>
      </c>
      <c r="M21" s="160">
        <f t="shared" si="9"/>
        <v>0.12067850303222119</v>
      </c>
      <c r="N21" s="160">
        <f t="shared" si="10"/>
        <v>0.12292588856830286</v>
      </c>
      <c r="Q21" s="141" t="s">
        <v>158</v>
      </c>
      <c r="R21" t="s">
        <v>668</v>
      </c>
      <c r="S21">
        <v>3.2000000000000001E-2</v>
      </c>
      <c r="T21" s="142">
        <f t="shared" si="11"/>
        <v>3.4497159537238108E-2</v>
      </c>
      <c r="U21" s="142">
        <f t="shared" si="12"/>
        <v>3.5954729614234696E-2</v>
      </c>
      <c r="V21" s="142">
        <f t="shared" si="13"/>
        <v>3.7329391239984938E-2</v>
      </c>
      <c r="W21" s="142">
        <f t="shared" si="14"/>
        <v>3.9193734613299364E-2</v>
      </c>
      <c r="X21" s="142">
        <f t="shared" si="15"/>
        <v>4.0755075657816262E-2</v>
      </c>
      <c r="Y21" s="142">
        <f t="shared" si="16"/>
        <v>4.1986346906964754E-2</v>
      </c>
      <c r="Z21" s="142">
        <f t="shared" si="17"/>
        <v>4.2996044800729202E-2</v>
      </c>
      <c r="AA21" s="142">
        <f t="shared" si="18"/>
        <v>4.38830920117168E-2</v>
      </c>
      <c r="AB21" s="142">
        <f t="shared" si="19"/>
        <v>4.4700323115746503E-2</v>
      </c>
    </row>
    <row r="22" spans="3:28">
      <c r="C22" s="141" t="s">
        <v>158</v>
      </c>
      <c r="D22" t="s">
        <v>669</v>
      </c>
      <c r="E22">
        <v>0.54700000000000004</v>
      </c>
      <c r="F22" s="160">
        <f t="shared" si="2"/>
        <v>0.58968582083966392</v>
      </c>
      <c r="G22" s="160">
        <f t="shared" si="3"/>
        <v>0.61460115934332415</v>
      </c>
      <c r="H22" s="160">
        <f t="shared" si="4"/>
        <v>0.63809928150849227</v>
      </c>
      <c r="I22" s="160">
        <f t="shared" si="5"/>
        <v>0.66996790104608595</v>
      </c>
      <c r="J22" s="160">
        <f t="shared" si="6"/>
        <v>0.69665707452579673</v>
      </c>
      <c r="K22" s="160">
        <f t="shared" si="7"/>
        <v>0.71770411744092855</v>
      </c>
      <c r="L22" s="160">
        <f t="shared" si="8"/>
        <v>0.73496364081246446</v>
      </c>
      <c r="M22" s="160">
        <f t="shared" si="9"/>
        <v>0.75012660407528353</v>
      </c>
      <c r="N22" s="160">
        <f t="shared" si="10"/>
        <v>0.76409614825979144</v>
      </c>
      <c r="Q22" s="141" t="s">
        <v>158</v>
      </c>
      <c r="R22" t="s">
        <v>669</v>
      </c>
      <c r="S22">
        <v>0.19700000000000001</v>
      </c>
      <c r="T22" s="142">
        <f t="shared" si="11"/>
        <v>0.2123731384011221</v>
      </c>
      <c r="U22" s="142">
        <f t="shared" si="12"/>
        <v>0.22134630418763226</v>
      </c>
      <c r="V22" s="142">
        <f t="shared" si="13"/>
        <v>0.22980906482115718</v>
      </c>
      <c r="W22" s="142">
        <f t="shared" si="14"/>
        <v>0.24128642871312417</v>
      </c>
      <c r="X22" s="142">
        <f t="shared" si="15"/>
        <v>0.25089843451843136</v>
      </c>
      <c r="Y22" s="142">
        <f t="shared" si="16"/>
        <v>0.25847844814600168</v>
      </c>
      <c r="Z22" s="142">
        <f t="shared" si="17"/>
        <v>0.26469440080448903</v>
      </c>
      <c r="AA22" s="142">
        <f t="shared" si="18"/>
        <v>0.27015528519713139</v>
      </c>
      <c r="AB22" s="142">
        <f t="shared" si="19"/>
        <v>0.27518636418131426</v>
      </c>
    </row>
    <row r="23" spans="3:28">
      <c r="C23" s="141" t="s">
        <v>158</v>
      </c>
      <c r="D23" t="s">
        <v>670</v>
      </c>
      <c r="E23">
        <v>1.6160000000000001</v>
      </c>
      <c r="F23" s="160">
        <f t="shared" si="2"/>
        <v>1.7411147600000003</v>
      </c>
      <c r="G23" s="160">
        <f t="shared" si="3"/>
        <v>1.8574212259680003</v>
      </c>
      <c r="H23" s="160">
        <f t="shared" si="4"/>
        <v>2.0080464785113432</v>
      </c>
      <c r="I23" s="160">
        <f t="shared" si="5"/>
        <v>2.2110474271983489</v>
      </c>
      <c r="J23" s="160">
        <f t="shared" si="6"/>
        <v>2.4782386897288502</v>
      </c>
      <c r="K23" s="160">
        <f t="shared" si="7"/>
        <v>2.7639331436791537</v>
      </c>
      <c r="L23" s="160">
        <f t="shared" si="8"/>
        <v>3.0764130601542297</v>
      </c>
      <c r="M23" s="160">
        <f t="shared" si="9"/>
        <v>3.4242207841862911</v>
      </c>
      <c r="N23" s="160">
        <f t="shared" si="10"/>
        <v>3.811350345218453</v>
      </c>
      <c r="Q23" s="141" t="s">
        <v>158</v>
      </c>
      <c r="R23" t="s">
        <v>670</v>
      </c>
      <c r="S23">
        <v>0.49299999999999999</v>
      </c>
      <c r="T23" s="142">
        <f t="shared" si="11"/>
        <v>0.53116929250000011</v>
      </c>
      <c r="U23" s="142">
        <f t="shared" si="12"/>
        <v>0.56665140123900004</v>
      </c>
      <c r="V23" s="142">
        <f t="shared" si="13"/>
        <v>0.61260328830822541</v>
      </c>
      <c r="W23" s="142">
        <f t="shared" si="14"/>
        <v>0.67453365198563486</v>
      </c>
      <c r="X23" s="142">
        <f t="shared" si="15"/>
        <v>0.75604682799277423</v>
      </c>
      <c r="Y23" s="142">
        <f t="shared" si="16"/>
        <v>0.84320485138231605</v>
      </c>
      <c r="Z23" s="142">
        <f t="shared" si="17"/>
        <v>0.93853442986140789</v>
      </c>
      <c r="AA23" s="142">
        <f t="shared" si="18"/>
        <v>1.0446416129974267</v>
      </c>
      <c r="AB23" s="142">
        <f t="shared" si="19"/>
        <v>1.1627448763568671</v>
      </c>
    </row>
    <row r="24" spans="3:28">
      <c r="C24" s="141" t="s">
        <v>158</v>
      </c>
      <c r="D24" t="s">
        <v>671</v>
      </c>
      <c r="E24">
        <v>0.39900000000000002</v>
      </c>
      <c r="F24" s="160">
        <f t="shared" si="2"/>
        <v>0.42989157750000007</v>
      </c>
      <c r="G24" s="160">
        <f t="shared" si="3"/>
        <v>0.45860833487700015</v>
      </c>
      <c r="H24" s="160">
        <f t="shared" si="4"/>
        <v>0.49579860453343205</v>
      </c>
      <c r="I24" s="160">
        <f t="shared" si="5"/>
        <v>0.54592074471048357</v>
      </c>
      <c r="J24" s="160">
        <f t="shared" si="6"/>
        <v>0.61189185470409113</v>
      </c>
      <c r="K24" s="160">
        <f t="shared" si="7"/>
        <v>0.68243151257919699</v>
      </c>
      <c r="L24" s="160">
        <f t="shared" si="8"/>
        <v>0.75958466027322891</v>
      </c>
      <c r="M24" s="160">
        <f t="shared" si="9"/>
        <v>0.8454604535212441</v>
      </c>
      <c r="N24" s="160">
        <f t="shared" si="10"/>
        <v>0.9410450419196551</v>
      </c>
      <c r="Q24" s="141" t="s">
        <v>158</v>
      </c>
      <c r="R24" t="s">
        <v>671</v>
      </c>
      <c r="S24">
        <v>0.122</v>
      </c>
      <c r="T24" s="142">
        <f t="shared" si="11"/>
        <v>0.13144554500000002</v>
      </c>
      <c r="U24" s="142">
        <f t="shared" si="12"/>
        <v>0.14022610740600003</v>
      </c>
      <c r="V24" s="142">
        <f t="shared" si="13"/>
        <v>0.15159756830345539</v>
      </c>
      <c r="W24" s="142">
        <f t="shared" si="14"/>
        <v>0.1669231349741328</v>
      </c>
      <c r="X24" s="142">
        <f t="shared" si="15"/>
        <v>0.18709475256616317</v>
      </c>
      <c r="Y24" s="142">
        <f t="shared" si="16"/>
        <v>0.20866326951043115</v>
      </c>
      <c r="Z24" s="142">
        <f t="shared" si="17"/>
        <v>0.23225395627401987</v>
      </c>
      <c r="AA24" s="142">
        <f t="shared" si="18"/>
        <v>0.25851171761802449</v>
      </c>
      <c r="AB24" s="142">
        <f t="shared" si="19"/>
        <v>0.28773808299297721</v>
      </c>
    </row>
    <row r="25" spans="3:28">
      <c r="C25" s="141" t="s">
        <v>158</v>
      </c>
      <c r="D25" t="s">
        <v>672</v>
      </c>
      <c r="E25">
        <v>5.8810000000000002</v>
      </c>
      <c r="F25" s="160">
        <f t="shared" si="2"/>
        <v>6.3363217225000001</v>
      </c>
      <c r="G25" s="160">
        <f t="shared" si="3"/>
        <v>6.7595880135629995</v>
      </c>
      <c r="H25" s="160">
        <f t="shared" si="4"/>
        <v>7.3077483540378747</v>
      </c>
      <c r="I25" s="160">
        <f t="shared" si="5"/>
        <v>8.0465160392038904</v>
      </c>
      <c r="J25" s="160">
        <f t="shared" si="6"/>
        <v>9.0188872118164358</v>
      </c>
      <c r="K25" s="160">
        <f t="shared" si="7"/>
        <v>10.05859580320365</v>
      </c>
      <c r="L25" s="160">
        <f t="shared" si="8"/>
        <v>11.195782924979593</v>
      </c>
      <c r="M25" s="160">
        <f t="shared" si="9"/>
        <v>12.461536158291816</v>
      </c>
      <c r="N25" s="160">
        <f t="shared" si="10"/>
        <v>13.870390705587694</v>
      </c>
      <c r="Q25" s="141" t="s">
        <v>158</v>
      </c>
      <c r="R25" t="s">
        <v>672</v>
      </c>
      <c r="S25">
        <v>1.492</v>
      </c>
      <c r="T25" s="142">
        <f t="shared" si="11"/>
        <v>1.6075143699999999</v>
      </c>
      <c r="U25" s="142">
        <f t="shared" si="12"/>
        <v>1.7148963299159998</v>
      </c>
      <c r="V25" s="142">
        <f t="shared" si="13"/>
        <v>1.8539637041701256</v>
      </c>
      <c r="W25" s="142">
        <f t="shared" si="14"/>
        <v>2.0413878473885738</v>
      </c>
      <c r="X25" s="142">
        <f t="shared" si="15"/>
        <v>2.2880768100714373</v>
      </c>
      <c r="Y25" s="142">
        <f t="shared" si="16"/>
        <v>2.5518491648324853</v>
      </c>
      <c r="Z25" s="142">
        <f t="shared" si="17"/>
        <v>2.8403516619740778</v>
      </c>
      <c r="AA25" s="142">
        <f t="shared" si="18"/>
        <v>3.1614711695581343</v>
      </c>
      <c r="AB25" s="142">
        <f t="shared" si="19"/>
        <v>3.5188952444714907</v>
      </c>
    </row>
    <row r="26" spans="3:28">
      <c r="C26" s="141" t="s">
        <v>158</v>
      </c>
      <c r="D26" t="s">
        <v>673</v>
      </c>
      <c r="E26">
        <v>0.58499999999999996</v>
      </c>
      <c r="F26" s="160">
        <f t="shared" si="2"/>
        <v>0.63029216249999998</v>
      </c>
      <c r="G26" s="160">
        <f t="shared" si="3"/>
        <v>0.67239567895499985</v>
      </c>
      <c r="H26" s="160">
        <f t="shared" si="4"/>
        <v>0.72692276604525696</v>
      </c>
      <c r="I26" s="160">
        <f t="shared" si="5"/>
        <v>0.80041011442514443</v>
      </c>
      <c r="J26" s="160">
        <f t="shared" si="6"/>
        <v>0.8971346741902082</v>
      </c>
      <c r="K26" s="160">
        <f t="shared" si="7"/>
        <v>1.0005574808491982</v>
      </c>
      <c r="L26" s="160">
        <f t="shared" si="8"/>
        <v>1.1136767575434552</v>
      </c>
      <c r="M26" s="160">
        <f t="shared" si="9"/>
        <v>1.2395848754634775</v>
      </c>
      <c r="N26" s="160">
        <f t="shared" si="10"/>
        <v>1.3797276930400952</v>
      </c>
      <c r="Q26" s="141" t="s">
        <v>158</v>
      </c>
      <c r="R26" t="s">
        <v>673</v>
      </c>
      <c r="S26">
        <v>0.17399999999999999</v>
      </c>
      <c r="T26" s="142">
        <f t="shared" si="11"/>
        <v>0.18747151499999998</v>
      </c>
      <c r="U26" s="142">
        <f t="shared" si="12"/>
        <v>0.19999461220199996</v>
      </c>
      <c r="V26" s="142">
        <f t="shared" si="13"/>
        <v>0.21621292528525593</v>
      </c>
      <c r="W26" s="142">
        <f t="shared" si="14"/>
        <v>0.23807070070081218</v>
      </c>
      <c r="X26" s="142">
        <f t="shared" si="15"/>
        <v>0.266840056938626</v>
      </c>
      <c r="Y26" s="142">
        <f t="shared" si="16"/>
        <v>0.29760171225258203</v>
      </c>
      <c r="Z26" s="142">
        <f t="shared" si="17"/>
        <v>0.33124744583343796</v>
      </c>
      <c r="AA26" s="142">
        <f t="shared" si="18"/>
        <v>0.36869703988144459</v>
      </c>
      <c r="AB26" s="142">
        <f t="shared" si="19"/>
        <v>0.41038054459654111</v>
      </c>
    </row>
    <row r="27" spans="3:28">
      <c r="C27" s="141" t="s">
        <v>158</v>
      </c>
      <c r="D27" t="s">
        <v>674</v>
      </c>
      <c r="E27">
        <v>0.21099999999999999</v>
      </c>
      <c r="F27" s="160">
        <f t="shared" si="2"/>
        <v>0.22733614749999997</v>
      </c>
      <c r="G27" s="160">
        <f t="shared" si="3"/>
        <v>0.24252220215300002</v>
      </c>
      <c r="H27" s="160">
        <f t="shared" si="4"/>
        <v>0.26218923698384483</v>
      </c>
      <c r="I27" s="160">
        <f t="shared" si="5"/>
        <v>0.28869493016018039</v>
      </c>
      <c r="J27" s="160">
        <f t="shared" si="6"/>
        <v>0.32358190812672466</v>
      </c>
      <c r="K27" s="160">
        <f t="shared" si="7"/>
        <v>0.36088483497295859</v>
      </c>
      <c r="L27" s="160">
        <f t="shared" si="8"/>
        <v>0.40168512109687016</v>
      </c>
      <c r="M27" s="160">
        <f t="shared" si="9"/>
        <v>0.44709813456887826</v>
      </c>
      <c r="N27" s="160">
        <f t="shared" si="10"/>
        <v>0.49764537304523093</v>
      </c>
      <c r="Q27" s="141" t="s">
        <v>158</v>
      </c>
      <c r="R27" t="s">
        <v>674</v>
      </c>
      <c r="S27">
        <v>6.4000000000000001E-2</v>
      </c>
      <c r="T27" s="142">
        <f t="shared" si="11"/>
        <v>6.8955039999999995E-2</v>
      </c>
      <c r="U27" s="142">
        <f t="shared" si="12"/>
        <v>7.3561236672000013E-2</v>
      </c>
      <c r="V27" s="142">
        <f t="shared" si="13"/>
        <v>7.9526593208370008E-2</v>
      </c>
      <c r="W27" s="142">
        <f t="shared" si="14"/>
        <v>8.7566234740528645E-2</v>
      </c>
      <c r="X27" s="142">
        <f t="shared" si="15"/>
        <v>9.814806691995441E-2</v>
      </c>
      <c r="Y27" s="142">
        <f t="shared" si="16"/>
        <v>0.10946269875957039</v>
      </c>
      <c r="Z27" s="142">
        <f t="shared" si="17"/>
        <v>0.12183814099620707</v>
      </c>
      <c r="AA27" s="142">
        <f t="shared" si="18"/>
        <v>0.13561270432420952</v>
      </c>
      <c r="AB27" s="142">
        <f t="shared" si="19"/>
        <v>0.1509445681274634</v>
      </c>
    </row>
    <row r="28" spans="3:28">
      <c r="C28" s="141" t="s">
        <v>158</v>
      </c>
      <c r="D28" t="s">
        <v>675</v>
      </c>
      <c r="E28">
        <v>0.48799999999999999</v>
      </c>
      <c r="F28" s="160">
        <f t="shared" si="2"/>
        <v>0.5257821800000001</v>
      </c>
      <c r="G28" s="160">
        <f t="shared" si="3"/>
        <v>0.560904429624</v>
      </c>
      <c r="H28" s="160">
        <f t="shared" si="4"/>
        <v>0.60639027321382133</v>
      </c>
      <c r="I28" s="160">
        <f t="shared" si="5"/>
        <v>0.66769253989653099</v>
      </c>
      <c r="J28" s="160">
        <f t="shared" si="6"/>
        <v>0.74837901026465259</v>
      </c>
      <c r="K28" s="160">
        <f t="shared" si="7"/>
        <v>0.83465307804172462</v>
      </c>
      <c r="L28" s="160">
        <f t="shared" si="8"/>
        <v>0.92901582509607938</v>
      </c>
      <c r="M28" s="160">
        <f t="shared" si="9"/>
        <v>1.034046870472098</v>
      </c>
      <c r="N28" s="160">
        <f t="shared" si="10"/>
        <v>1.150952331971909</v>
      </c>
      <c r="Q28" s="141" t="s">
        <v>158</v>
      </c>
      <c r="R28" t="s">
        <v>675</v>
      </c>
      <c r="S28">
        <v>0.14899999999999999</v>
      </c>
      <c r="T28" s="142">
        <f t="shared" si="11"/>
        <v>0.16053595250000002</v>
      </c>
      <c r="U28" s="142">
        <f t="shared" si="12"/>
        <v>0.17125975412700001</v>
      </c>
      <c r="V28" s="142">
        <f t="shared" si="13"/>
        <v>0.18514784981323643</v>
      </c>
      <c r="W28" s="142">
        <f t="shared" si="14"/>
        <v>0.20386514025529326</v>
      </c>
      <c r="X28" s="142">
        <f t="shared" si="15"/>
        <v>0.22850096829801894</v>
      </c>
      <c r="Y28" s="142">
        <f t="shared" si="16"/>
        <v>0.25484284554962494</v>
      </c>
      <c r="Z28" s="142">
        <f t="shared" si="17"/>
        <v>0.28365442200679469</v>
      </c>
      <c r="AA28" s="142">
        <f t="shared" si="18"/>
        <v>0.3157233272548004</v>
      </c>
      <c r="AB28" s="142">
        <f t="shared" si="19"/>
        <v>0.35141782267175092</v>
      </c>
    </row>
    <row r="29" spans="3:28">
      <c r="C29" s="141" t="s">
        <v>158</v>
      </c>
      <c r="D29" t="s">
        <v>676</v>
      </c>
      <c r="E29">
        <v>4.4269999999999996</v>
      </c>
      <c r="F29" s="160">
        <f t="shared" si="2"/>
        <v>4.7697494074999991</v>
      </c>
      <c r="G29" s="160">
        <f t="shared" si="3"/>
        <v>5.0883686679210003</v>
      </c>
      <c r="H29" s="160">
        <f t="shared" si="4"/>
        <v>5.5010035645852184</v>
      </c>
      <c r="I29" s="160">
        <f t="shared" si="5"/>
        <v>6.057120643692504</v>
      </c>
      <c r="J29" s="160">
        <f t="shared" si="6"/>
        <v>6.7890858164787202</v>
      </c>
      <c r="K29" s="160">
        <f t="shared" si="7"/>
        <v>7.5717401157596571</v>
      </c>
      <c r="L29" s="160">
        <f t="shared" si="8"/>
        <v>8.4277726592220095</v>
      </c>
      <c r="M29" s="160">
        <f t="shared" si="9"/>
        <v>9.380585031926179</v>
      </c>
      <c r="N29" s="160">
        <f t="shared" si="10"/>
        <v>10.441118798441883</v>
      </c>
      <c r="Q29" s="141" t="s">
        <v>158</v>
      </c>
      <c r="R29" t="s">
        <v>676</v>
      </c>
      <c r="S29">
        <v>1.3520000000000001</v>
      </c>
      <c r="T29" s="142">
        <f t="shared" si="11"/>
        <v>1.4566752199999999</v>
      </c>
      <c r="U29" s="142">
        <f t="shared" si="12"/>
        <v>1.5539811246960002</v>
      </c>
      <c r="V29" s="142">
        <f t="shared" si="13"/>
        <v>1.6799992815268163</v>
      </c>
      <c r="W29" s="142">
        <f t="shared" si="14"/>
        <v>1.8498367088936678</v>
      </c>
      <c r="X29" s="142">
        <f t="shared" si="15"/>
        <v>2.0733779136840367</v>
      </c>
      <c r="Y29" s="142">
        <f t="shared" si="16"/>
        <v>2.3123995112959244</v>
      </c>
      <c r="Z29" s="142">
        <f t="shared" si="17"/>
        <v>2.5738307285448743</v>
      </c>
      <c r="AA29" s="142">
        <f t="shared" si="18"/>
        <v>2.8648183788489261</v>
      </c>
      <c r="AB29" s="142">
        <f t="shared" si="19"/>
        <v>3.1887040016926647</v>
      </c>
    </row>
    <row r="30" spans="3:28">
      <c r="C30" s="141" t="s">
        <v>158</v>
      </c>
      <c r="D30" t="s">
        <v>677</v>
      </c>
      <c r="E30">
        <v>0.50800000000000001</v>
      </c>
      <c r="F30" s="160">
        <f t="shared" si="2"/>
        <v>0.53115337000000007</v>
      </c>
      <c r="G30" s="160">
        <f t="shared" si="3"/>
        <v>0.54878766188400008</v>
      </c>
      <c r="H30" s="160">
        <f t="shared" si="4"/>
        <v>0.5728828701635944</v>
      </c>
      <c r="I30" s="160">
        <f t="shared" si="5"/>
        <v>0.61522249478662261</v>
      </c>
      <c r="J30" s="160">
        <f t="shared" si="6"/>
        <v>0.67930176275924181</v>
      </c>
      <c r="K30" s="160">
        <f t="shared" si="7"/>
        <v>0.75383390304198239</v>
      </c>
      <c r="L30" s="160">
        <f t="shared" si="8"/>
        <v>0.83822089702563851</v>
      </c>
      <c r="M30" s="160">
        <f t="shared" si="9"/>
        <v>0.93205448756705234</v>
      </c>
      <c r="N30" s="160">
        <f t="shared" si="10"/>
        <v>1.0363921621096368</v>
      </c>
      <c r="Q30" s="141" t="s">
        <v>158</v>
      </c>
      <c r="R30" t="s">
        <v>677</v>
      </c>
      <c r="S30">
        <v>0.155</v>
      </c>
      <c r="T30" s="142">
        <f t="shared" si="11"/>
        <v>0.16206451250000001</v>
      </c>
      <c r="U30" s="142">
        <f t="shared" si="12"/>
        <v>0.16744505431500001</v>
      </c>
      <c r="V30" s="142">
        <f t="shared" si="13"/>
        <v>0.17479693873101798</v>
      </c>
      <c r="W30" s="142">
        <f t="shared" si="14"/>
        <v>0.18771552498410726</v>
      </c>
      <c r="X30" s="142">
        <f t="shared" si="15"/>
        <v>0.20726727013323323</v>
      </c>
      <c r="Y30" s="142">
        <f t="shared" si="16"/>
        <v>0.23000837592816392</v>
      </c>
      <c r="Z30" s="142">
        <f t="shared" si="17"/>
        <v>0.25575637606097235</v>
      </c>
      <c r="AA30" s="142">
        <f t="shared" si="18"/>
        <v>0.28438670388364784</v>
      </c>
      <c r="AB30" s="142">
        <f t="shared" si="19"/>
        <v>0.31622201796652299</v>
      </c>
    </row>
    <row r="31" spans="3:28">
      <c r="C31" s="141" t="s">
        <v>158</v>
      </c>
      <c r="D31" t="s">
        <v>678</v>
      </c>
      <c r="E31">
        <v>1.1040000000000001</v>
      </c>
      <c r="F31" s="160">
        <f t="shared" si="2"/>
        <v>1.1543175600000002</v>
      </c>
      <c r="G31" s="160">
        <f t="shared" si="3"/>
        <v>1.192640902992</v>
      </c>
      <c r="H31" s="160">
        <f t="shared" si="4"/>
        <v>1.2450052926389927</v>
      </c>
      <c r="I31" s="160">
        <f t="shared" si="5"/>
        <v>1.337018965048093</v>
      </c>
      <c r="J31" s="160">
        <f t="shared" si="6"/>
        <v>1.4762778466263835</v>
      </c>
      <c r="K31" s="160">
        <f t="shared" si="7"/>
        <v>1.6382532066109221</v>
      </c>
      <c r="L31" s="160">
        <f t="shared" si="8"/>
        <v>1.8216454140084737</v>
      </c>
      <c r="M31" s="160">
        <f t="shared" si="9"/>
        <v>2.0255672328228846</v>
      </c>
      <c r="N31" s="160">
        <f t="shared" si="10"/>
        <v>2.2523168247422016</v>
      </c>
      <c r="Q31" s="141" t="s">
        <v>158</v>
      </c>
      <c r="R31" t="s">
        <v>678</v>
      </c>
      <c r="S31">
        <v>0.255</v>
      </c>
      <c r="T31" s="142">
        <f t="shared" si="11"/>
        <v>0.26662226250000004</v>
      </c>
      <c r="U31" s="142">
        <f t="shared" si="12"/>
        <v>0.27547412161500001</v>
      </c>
      <c r="V31" s="142">
        <f t="shared" si="13"/>
        <v>0.28756915726715865</v>
      </c>
      <c r="W31" s="142">
        <f t="shared" si="14"/>
        <v>0.3088223152964345</v>
      </c>
      <c r="X31" s="142">
        <f t="shared" si="15"/>
        <v>0.34098808957402876</v>
      </c>
      <c r="Y31" s="142">
        <f t="shared" si="16"/>
        <v>0.37840087652697924</v>
      </c>
      <c r="Z31" s="142">
        <f t="shared" si="17"/>
        <v>0.42076048964869633</v>
      </c>
      <c r="AA31" s="142">
        <f t="shared" si="18"/>
        <v>0.46786199671180762</v>
      </c>
      <c r="AB31" s="142">
        <f t="shared" si="19"/>
        <v>0.52023622310621509</v>
      </c>
    </row>
    <row r="32" spans="3:28">
      <c r="C32" s="141" t="s">
        <v>158</v>
      </c>
      <c r="D32" t="s">
        <v>679</v>
      </c>
      <c r="E32">
        <v>0.30399999999999999</v>
      </c>
      <c r="F32" s="160">
        <f t="shared" si="2"/>
        <v>0.31785555999999998</v>
      </c>
      <c r="G32" s="160">
        <f t="shared" si="3"/>
        <v>0.32840836459200001</v>
      </c>
      <c r="H32" s="160">
        <f t="shared" si="4"/>
        <v>0.34282754434986756</v>
      </c>
      <c r="I32" s="160">
        <f t="shared" si="5"/>
        <v>0.36816464254947495</v>
      </c>
      <c r="J32" s="160">
        <f t="shared" si="6"/>
        <v>0.40651129110001871</v>
      </c>
      <c r="K32" s="160">
        <f t="shared" si="7"/>
        <v>0.45111320182039893</v>
      </c>
      <c r="L32" s="160">
        <f t="shared" si="8"/>
        <v>0.50161250530668133</v>
      </c>
      <c r="M32" s="160">
        <f t="shared" si="9"/>
        <v>0.55776489019760611</v>
      </c>
      <c r="N32" s="160">
        <f t="shared" si="10"/>
        <v>0.62020318362466442</v>
      </c>
      <c r="Q32" s="141" t="s">
        <v>158</v>
      </c>
      <c r="R32" t="s">
        <v>679</v>
      </c>
      <c r="S32">
        <v>9.2999999999999999E-2</v>
      </c>
      <c r="T32" s="142">
        <f t="shared" si="11"/>
        <v>9.7238707500000007E-2</v>
      </c>
      <c r="U32" s="142">
        <f t="shared" si="12"/>
        <v>0.10046703258900001</v>
      </c>
      <c r="V32" s="142">
        <f t="shared" si="13"/>
        <v>0.10487816323861081</v>
      </c>
      <c r="W32" s="142">
        <f t="shared" si="14"/>
        <v>0.11262931499046439</v>
      </c>
      <c r="X32" s="142">
        <f t="shared" si="15"/>
        <v>0.12436036207993995</v>
      </c>
      <c r="Y32" s="142">
        <f t="shared" si="16"/>
        <v>0.13800502555689836</v>
      </c>
      <c r="Z32" s="142">
        <f t="shared" si="17"/>
        <v>0.15345382563658341</v>
      </c>
      <c r="AA32" s="142">
        <f t="shared" si="18"/>
        <v>0.1706320223301887</v>
      </c>
      <c r="AB32" s="142">
        <f t="shared" si="19"/>
        <v>0.18973321077991381</v>
      </c>
    </row>
    <row r="33" spans="3:28">
      <c r="C33" s="141" t="s">
        <v>158</v>
      </c>
      <c r="D33" t="s">
        <v>680</v>
      </c>
      <c r="E33">
        <v>4.4509999999999996</v>
      </c>
      <c r="F33" s="160">
        <f t="shared" si="2"/>
        <v>4.6538654524999998</v>
      </c>
      <c r="G33" s="160">
        <f t="shared" si="3"/>
        <v>4.8083737855229991</v>
      </c>
      <c r="H33" s="160">
        <f t="shared" si="4"/>
        <v>5.0194914470436194</v>
      </c>
      <c r="I33" s="160">
        <f t="shared" si="5"/>
        <v>5.3904632368016863</v>
      </c>
      <c r="J33" s="160">
        <f t="shared" si="6"/>
        <v>5.9519136733098135</v>
      </c>
      <c r="K33" s="160">
        <f t="shared" si="7"/>
        <v>6.6049502016532742</v>
      </c>
      <c r="L33" s="160">
        <f t="shared" si="8"/>
        <v>7.3443330957895991</v>
      </c>
      <c r="M33" s="160">
        <f t="shared" si="9"/>
        <v>8.1664852837813964</v>
      </c>
      <c r="N33" s="160">
        <f t="shared" si="10"/>
        <v>9.0806722707677014</v>
      </c>
      <c r="Q33" s="141" t="s">
        <v>158</v>
      </c>
      <c r="R33" t="s">
        <v>680</v>
      </c>
      <c r="S33">
        <v>0.85399999999999998</v>
      </c>
      <c r="T33" s="142">
        <f t="shared" si="11"/>
        <v>0.89292318500000001</v>
      </c>
      <c r="U33" s="142">
        <f t="shared" si="12"/>
        <v>0.92256823474199989</v>
      </c>
      <c r="V33" s="142">
        <f t="shared" si="13"/>
        <v>0.96307474629864098</v>
      </c>
      <c r="W33" s="142">
        <f t="shared" si="14"/>
        <v>1.0342519892672748</v>
      </c>
      <c r="X33" s="142">
        <f t="shared" si="15"/>
        <v>1.1419757980243948</v>
      </c>
      <c r="Y33" s="142">
        <f t="shared" si="16"/>
        <v>1.2672719551138838</v>
      </c>
      <c r="Z33" s="142">
        <f t="shared" si="17"/>
        <v>1.4091351300391639</v>
      </c>
      <c r="AA33" s="142">
        <f t="shared" si="18"/>
        <v>1.5668790007524855</v>
      </c>
      <c r="AB33" s="142">
        <f t="shared" si="19"/>
        <v>1.7422813118929719</v>
      </c>
    </row>
    <row r="34" spans="3:28">
      <c r="C34" s="141" t="s">
        <v>158</v>
      </c>
      <c r="D34" t="s">
        <v>703</v>
      </c>
      <c r="E34">
        <v>2.0710000000000002</v>
      </c>
      <c r="F34" s="160">
        <f t="shared" si="2"/>
        <v>2.1653910025000003</v>
      </c>
      <c r="G34" s="160">
        <f t="shared" si="3"/>
        <v>2.2372819837830002</v>
      </c>
      <c r="H34" s="160">
        <f t="shared" si="4"/>
        <v>2.3355126458834725</v>
      </c>
      <c r="I34" s="160">
        <f t="shared" si="5"/>
        <v>2.5081216273682982</v>
      </c>
      <c r="J34" s="160">
        <f t="shared" si="6"/>
        <v>2.7693581706188772</v>
      </c>
      <c r="K34" s="160">
        <f t="shared" si="7"/>
        <v>3.0732086874014679</v>
      </c>
      <c r="L34" s="160">
        <f t="shared" si="8"/>
        <v>3.4172351924017663</v>
      </c>
      <c r="M34" s="160">
        <f t="shared" si="9"/>
        <v>3.7997733144711914</v>
      </c>
      <c r="N34" s="160">
        <f t="shared" si="10"/>
        <v>4.2251341884430262</v>
      </c>
      <c r="Q34" s="141" t="s">
        <v>158</v>
      </c>
      <c r="R34" s="141" t="s">
        <v>703</v>
      </c>
      <c r="S34">
        <v>0.47099999999999997</v>
      </c>
      <c r="T34" s="142">
        <f t="shared" si="11"/>
        <v>0.49246700249999997</v>
      </c>
      <c r="U34" s="142">
        <f t="shared" si="12"/>
        <v>0.50881690698299997</v>
      </c>
      <c r="V34" s="142">
        <f t="shared" si="13"/>
        <v>0.5311571493052224</v>
      </c>
      <c r="W34" s="142">
        <f t="shared" si="14"/>
        <v>0.57041298237106142</v>
      </c>
      <c r="X34" s="142">
        <f t="shared" si="15"/>
        <v>0.62982505956614732</v>
      </c>
      <c r="Y34" s="142">
        <f t="shared" si="16"/>
        <v>0.69892867782042067</v>
      </c>
      <c r="Z34" s="142">
        <f t="shared" si="17"/>
        <v>0.7771693749981804</v>
      </c>
      <c r="AA34" s="142">
        <f t="shared" si="18"/>
        <v>0.86416862922063298</v>
      </c>
      <c r="AB34" s="142">
        <f t="shared" si="19"/>
        <v>0.96090690620795027</v>
      </c>
    </row>
    <row r="35" spans="3:28">
      <c r="C35" s="141" t="s">
        <v>158</v>
      </c>
      <c r="D35" t="s">
        <v>681</v>
      </c>
      <c r="E35">
        <v>0.04</v>
      </c>
      <c r="F35" s="160">
        <f t="shared" si="2"/>
        <v>4.1823100000000002E-2</v>
      </c>
      <c r="G35" s="160">
        <f t="shared" si="3"/>
        <v>4.321162692000001E-2</v>
      </c>
      <c r="H35" s="160">
        <f t="shared" si="4"/>
        <v>4.5108887414456254E-2</v>
      </c>
      <c r="I35" s="160">
        <f t="shared" si="5"/>
        <v>4.8442716124930917E-2</v>
      </c>
      <c r="J35" s="160">
        <f t="shared" si="6"/>
        <v>5.3488327776318262E-2</v>
      </c>
      <c r="K35" s="160">
        <f t="shared" si="7"/>
        <v>5.9357000239526184E-2</v>
      </c>
      <c r="L35" s="160">
        <f t="shared" si="8"/>
        <v>6.6001645435089656E-2</v>
      </c>
      <c r="M35" s="160">
        <f t="shared" si="9"/>
        <v>7.3390117131263977E-2</v>
      </c>
      <c r="N35" s="160">
        <f t="shared" si="10"/>
        <v>8.1605682055876927E-2</v>
      </c>
      <c r="Q35" s="141" t="s">
        <v>158</v>
      </c>
      <c r="R35" t="s">
        <v>681</v>
      </c>
      <c r="S35">
        <v>1.2E-2</v>
      </c>
      <c r="T35" s="142">
        <f t="shared" si="11"/>
        <v>1.2546930000000001E-2</v>
      </c>
      <c r="U35" s="142">
        <f t="shared" si="12"/>
        <v>1.2963488076000002E-2</v>
      </c>
      <c r="V35" s="142">
        <f t="shared" si="13"/>
        <v>1.3532666224336876E-2</v>
      </c>
      <c r="W35" s="142">
        <f t="shared" si="14"/>
        <v>1.4532814837479275E-2</v>
      </c>
      <c r="X35" s="142">
        <f t="shared" si="15"/>
        <v>1.6046498332895478E-2</v>
      </c>
      <c r="Y35" s="142">
        <f t="shared" si="16"/>
        <v>1.7807100071857856E-2</v>
      </c>
      <c r="Z35" s="142">
        <f t="shared" si="17"/>
        <v>1.9800493630526897E-2</v>
      </c>
      <c r="AA35" s="142">
        <f t="shared" si="18"/>
        <v>2.2017035139379193E-2</v>
      </c>
      <c r="AB35" s="142">
        <f t="shared" si="19"/>
        <v>2.4481704616763078E-2</v>
      </c>
    </row>
    <row r="36" spans="3:28">
      <c r="C36" s="141" t="s">
        <v>158</v>
      </c>
      <c r="D36" t="s">
        <v>682</v>
      </c>
      <c r="E36">
        <v>0.95399999999999996</v>
      </c>
      <c r="F36" s="160">
        <f t="shared" si="2"/>
        <v>0.99748093500000001</v>
      </c>
      <c r="G36" s="160">
        <f t="shared" si="3"/>
        <v>1.0305973020420001</v>
      </c>
      <c r="H36" s="160">
        <f t="shared" si="4"/>
        <v>1.0758469648347817</v>
      </c>
      <c r="I36" s="160">
        <f t="shared" si="5"/>
        <v>1.1553587795796021</v>
      </c>
      <c r="J36" s="160">
        <f t="shared" si="6"/>
        <v>1.2756966174651903</v>
      </c>
      <c r="K36" s="160">
        <f t="shared" si="7"/>
        <v>1.4156644557126994</v>
      </c>
      <c r="L36" s="160">
        <f t="shared" si="8"/>
        <v>1.5741392436268882</v>
      </c>
      <c r="M36" s="160">
        <f t="shared" si="9"/>
        <v>1.750354293580646</v>
      </c>
      <c r="N36" s="160">
        <f t="shared" si="10"/>
        <v>1.9462955170326646</v>
      </c>
      <c r="Q36" s="141" t="s">
        <v>158</v>
      </c>
      <c r="R36" t="s">
        <v>682</v>
      </c>
      <c r="S36">
        <v>0.29099999999999998</v>
      </c>
      <c r="T36" s="142">
        <f t="shared" si="11"/>
        <v>0.30426305250000002</v>
      </c>
      <c r="U36" s="142">
        <f t="shared" si="12"/>
        <v>0.31436458584300003</v>
      </c>
      <c r="V36" s="142">
        <f t="shared" si="13"/>
        <v>0.32816715594016921</v>
      </c>
      <c r="W36" s="142">
        <f t="shared" si="14"/>
        <v>0.35242075980887233</v>
      </c>
      <c r="X36" s="142">
        <f t="shared" si="15"/>
        <v>0.38912758457271529</v>
      </c>
      <c r="Y36" s="142">
        <f t="shared" si="16"/>
        <v>0.43182217674255297</v>
      </c>
      <c r="Z36" s="142">
        <f t="shared" si="17"/>
        <v>0.48016197054027721</v>
      </c>
      <c r="AA36" s="142">
        <f t="shared" si="18"/>
        <v>0.53391310212994547</v>
      </c>
      <c r="AB36" s="142">
        <f t="shared" si="19"/>
        <v>0.5936813369565046</v>
      </c>
    </row>
    <row r="37" spans="3:28">
      <c r="C37" s="141" t="s">
        <v>158</v>
      </c>
      <c r="D37" t="s">
        <v>683</v>
      </c>
      <c r="E37">
        <v>7.3140000000000001</v>
      </c>
      <c r="F37" s="160">
        <f t="shared" si="2"/>
        <v>7.6473538350000005</v>
      </c>
      <c r="G37" s="160">
        <f t="shared" si="3"/>
        <v>7.9012459823220009</v>
      </c>
      <c r="H37" s="160">
        <f t="shared" si="4"/>
        <v>8.2481600637333283</v>
      </c>
      <c r="I37" s="160">
        <f t="shared" si="5"/>
        <v>8.857750643443616</v>
      </c>
      <c r="J37" s="160">
        <f t="shared" si="6"/>
        <v>9.7803407338997914</v>
      </c>
      <c r="K37" s="160">
        <f t="shared" si="7"/>
        <v>10.85342749379736</v>
      </c>
      <c r="L37" s="160">
        <f t="shared" si="8"/>
        <v>12.068400867806142</v>
      </c>
      <c r="M37" s="160">
        <f t="shared" si="9"/>
        <v>13.419382917451616</v>
      </c>
      <c r="N37" s="160">
        <f t="shared" si="10"/>
        <v>14.921598963917091</v>
      </c>
      <c r="Q37" s="141" t="s">
        <v>158</v>
      </c>
      <c r="R37" t="s">
        <v>683</v>
      </c>
      <c r="S37">
        <v>2.234</v>
      </c>
      <c r="T37" s="142">
        <f t="shared" si="11"/>
        <v>2.3358201350000001</v>
      </c>
      <c r="U37" s="142">
        <f t="shared" si="12"/>
        <v>2.4133693634820004</v>
      </c>
      <c r="V37" s="142">
        <f t="shared" si="13"/>
        <v>2.5193313620973821</v>
      </c>
      <c r="W37" s="142">
        <f t="shared" si="14"/>
        <v>2.7055256955773914</v>
      </c>
      <c r="X37" s="142">
        <f t="shared" si="15"/>
        <v>2.987323106307374</v>
      </c>
      <c r="Y37" s="142">
        <f t="shared" si="16"/>
        <v>3.3150884633775366</v>
      </c>
      <c r="Z37" s="142">
        <f t="shared" si="17"/>
        <v>3.6861918975497567</v>
      </c>
      <c r="AA37" s="142">
        <f t="shared" si="18"/>
        <v>4.0988380417810921</v>
      </c>
      <c r="AB37" s="142">
        <f t="shared" si="19"/>
        <v>4.5576773428207247</v>
      </c>
    </row>
    <row r="38" spans="3:28">
      <c r="C38" s="141" t="s">
        <v>158</v>
      </c>
      <c r="D38" t="s">
        <v>684</v>
      </c>
      <c r="E38">
        <v>0.94899999999999995</v>
      </c>
      <c r="F38" s="160">
        <f t="shared" si="2"/>
        <v>0.99225304749999998</v>
      </c>
      <c r="G38" s="160">
        <f t="shared" si="3"/>
        <v>1.0251958486769999</v>
      </c>
      <c r="H38" s="160">
        <f t="shared" si="4"/>
        <v>1.0702083539079745</v>
      </c>
      <c r="I38" s="160">
        <f t="shared" si="5"/>
        <v>1.1493034400639857</v>
      </c>
      <c r="J38" s="160">
        <f t="shared" si="6"/>
        <v>1.2690105764931503</v>
      </c>
      <c r="K38" s="160">
        <f t="shared" si="7"/>
        <v>1.4082448306827582</v>
      </c>
      <c r="L38" s="160">
        <f t="shared" si="8"/>
        <v>1.5658890379475014</v>
      </c>
      <c r="M38" s="160">
        <f t="shared" si="9"/>
        <v>1.741180528939237</v>
      </c>
      <c r="N38" s="160">
        <f t="shared" si="10"/>
        <v>1.9360948067756791</v>
      </c>
      <c r="Q38" s="141" t="s">
        <v>158</v>
      </c>
      <c r="R38" t="s">
        <v>684</v>
      </c>
      <c r="S38">
        <v>0.28999999999999998</v>
      </c>
      <c r="T38" s="142">
        <f t="shared" si="11"/>
        <v>0.30321747500000001</v>
      </c>
      <c r="U38" s="142">
        <f t="shared" si="12"/>
        <v>0.31328429516999995</v>
      </c>
      <c r="V38" s="142">
        <f t="shared" si="13"/>
        <v>0.32703943375480782</v>
      </c>
      <c r="W38" s="142">
        <f t="shared" si="14"/>
        <v>0.35120969190574908</v>
      </c>
      <c r="X38" s="142">
        <f t="shared" si="15"/>
        <v>0.38779037637830727</v>
      </c>
      <c r="Y38" s="142">
        <f t="shared" si="16"/>
        <v>0.43033825173656465</v>
      </c>
      <c r="Z38" s="142">
        <f t="shared" si="17"/>
        <v>0.47851192940439985</v>
      </c>
      <c r="AA38" s="142">
        <f t="shared" si="18"/>
        <v>0.53207834920166353</v>
      </c>
      <c r="AB38" s="142">
        <f t="shared" si="19"/>
        <v>0.59164119490510736</v>
      </c>
    </row>
    <row r="39" spans="3:28">
      <c r="C39" s="141" t="s">
        <v>158</v>
      </c>
      <c r="D39" t="s">
        <v>685</v>
      </c>
      <c r="E39">
        <v>0.23699999999999999</v>
      </c>
      <c r="F39" s="160">
        <f t="shared" si="2"/>
        <v>0.25157550000000001</v>
      </c>
      <c r="G39" s="160">
        <f t="shared" si="3"/>
        <v>0.26415427499999999</v>
      </c>
      <c r="H39" s="160">
        <f t="shared" si="4"/>
        <v>0.28066391718750006</v>
      </c>
      <c r="I39" s="160">
        <f t="shared" si="5"/>
        <v>0.3052220099414063</v>
      </c>
      <c r="J39" s="160">
        <f t="shared" si="6"/>
        <v>0.33955948605981451</v>
      </c>
      <c r="K39" s="160">
        <f t="shared" si="7"/>
        <v>0.37775992824154364</v>
      </c>
      <c r="L39" s="160">
        <f t="shared" si="8"/>
        <v>0.42025792016871732</v>
      </c>
      <c r="M39" s="160">
        <f t="shared" si="9"/>
        <v>0.46753693618769804</v>
      </c>
      <c r="N39" s="160">
        <f t="shared" si="10"/>
        <v>0.52013484150881406</v>
      </c>
      <c r="Q39" s="141" t="s">
        <v>158</v>
      </c>
      <c r="R39" t="s">
        <v>685</v>
      </c>
      <c r="S39">
        <v>7.2999999999999995E-2</v>
      </c>
      <c r="T39" s="142">
        <f t="shared" si="11"/>
        <v>7.7489500000000003E-2</v>
      </c>
      <c r="U39" s="142">
        <f t="shared" si="12"/>
        <v>8.1363975000000005E-2</v>
      </c>
      <c r="V39" s="142">
        <f t="shared" si="13"/>
        <v>8.6449223437500014E-2</v>
      </c>
      <c r="W39" s="142">
        <f t="shared" si="14"/>
        <v>9.4013530488281261E-2</v>
      </c>
      <c r="X39" s="142">
        <f t="shared" si="15"/>
        <v>0.1045900526682129</v>
      </c>
      <c r="Y39" s="142">
        <f t="shared" si="16"/>
        <v>0.11635643359338686</v>
      </c>
      <c r="Z39" s="142">
        <f t="shared" si="17"/>
        <v>0.12944653237264289</v>
      </c>
      <c r="AA39" s="142">
        <f t="shared" si="18"/>
        <v>0.14400926726456523</v>
      </c>
      <c r="AB39" s="142">
        <f t="shared" si="19"/>
        <v>0.1602103098318288</v>
      </c>
    </row>
    <row r="40" spans="3:28">
      <c r="C40" s="141" t="s">
        <v>158</v>
      </c>
      <c r="D40" t="s">
        <v>686</v>
      </c>
      <c r="E40">
        <v>0.10199999999999999</v>
      </c>
      <c r="F40" s="160">
        <f t="shared" si="2"/>
        <v>0.10827300000000001</v>
      </c>
      <c r="G40" s="160">
        <f t="shared" si="3"/>
        <v>0.11368665</v>
      </c>
      <c r="H40" s="160">
        <f t="shared" si="4"/>
        <v>0.12079206562499999</v>
      </c>
      <c r="I40" s="160">
        <f t="shared" si="5"/>
        <v>0.13136137136718748</v>
      </c>
      <c r="J40" s="160">
        <f t="shared" si="6"/>
        <v>0.14613952564599605</v>
      </c>
      <c r="K40" s="160">
        <f t="shared" si="7"/>
        <v>0.16258022228117061</v>
      </c>
      <c r="L40" s="160">
        <f t="shared" si="8"/>
        <v>0.18087049728780233</v>
      </c>
      <c r="M40" s="160">
        <f t="shared" si="9"/>
        <v>0.2012184282326801</v>
      </c>
      <c r="N40" s="160">
        <f t="shared" si="10"/>
        <v>0.22385550140885663</v>
      </c>
      <c r="Q40" s="141" t="s">
        <v>158</v>
      </c>
      <c r="R40" t="s">
        <v>686</v>
      </c>
      <c r="S40">
        <v>3.1E-2</v>
      </c>
      <c r="T40" s="142">
        <f t="shared" si="11"/>
        <v>3.2906500000000005E-2</v>
      </c>
      <c r="U40" s="142">
        <f t="shared" si="12"/>
        <v>3.4551825000000001E-2</v>
      </c>
      <c r="V40" s="142">
        <f t="shared" si="13"/>
        <v>3.67113140625E-2</v>
      </c>
      <c r="W40" s="142">
        <f t="shared" si="14"/>
        <v>3.9923554042968747E-2</v>
      </c>
      <c r="X40" s="142">
        <f t="shared" si="15"/>
        <v>4.4414953872802726E-2</v>
      </c>
      <c r="Y40" s="142">
        <f t="shared" si="16"/>
        <v>4.9411636183493035E-2</v>
      </c>
      <c r="Z40" s="142">
        <f t="shared" si="17"/>
        <v>5.4970445254136004E-2</v>
      </c>
      <c r="AA40" s="142">
        <f t="shared" si="18"/>
        <v>6.1154620345226306E-2</v>
      </c>
      <c r="AB40" s="142">
        <f t="shared" si="19"/>
        <v>6.8034515134064277E-2</v>
      </c>
    </row>
    <row r="41" spans="3:28">
      <c r="C41" s="141" t="s">
        <v>158</v>
      </c>
      <c r="D41" t="s">
        <v>687</v>
      </c>
      <c r="E41">
        <v>2.2959999999999998</v>
      </c>
      <c r="F41" s="160">
        <f t="shared" si="2"/>
        <v>2.4372039999999999</v>
      </c>
      <c r="G41" s="160">
        <f t="shared" si="3"/>
        <v>2.5590642000000003</v>
      </c>
      <c r="H41" s="160">
        <f t="shared" si="4"/>
        <v>2.7190057125000004</v>
      </c>
      <c r="I41" s="160">
        <f t="shared" si="5"/>
        <v>2.9569187123437501</v>
      </c>
      <c r="J41" s="160">
        <f t="shared" si="6"/>
        <v>3.2895720674824225</v>
      </c>
      <c r="K41" s="160">
        <f t="shared" si="7"/>
        <v>3.6596489250741948</v>
      </c>
      <c r="L41" s="160">
        <f t="shared" si="8"/>
        <v>4.0713594291450423</v>
      </c>
      <c r="M41" s="160">
        <f t="shared" si="9"/>
        <v>4.529387364923859</v>
      </c>
      <c r="N41" s="160">
        <f t="shared" si="10"/>
        <v>5.0389434434777929</v>
      </c>
      <c r="Q41" s="141" t="s">
        <v>158</v>
      </c>
      <c r="R41" t="s">
        <v>687</v>
      </c>
      <c r="S41">
        <v>0.38500000000000001</v>
      </c>
      <c r="T41" s="142">
        <f t="shared" si="11"/>
        <v>0.40867750000000003</v>
      </c>
      <c r="U41" s="142">
        <f t="shared" si="12"/>
        <v>0.42911137500000013</v>
      </c>
      <c r="V41" s="142">
        <f t="shared" si="13"/>
        <v>0.45593083593750011</v>
      </c>
      <c r="W41" s="142">
        <f t="shared" si="14"/>
        <v>0.49582478408203134</v>
      </c>
      <c r="X41" s="142">
        <f t="shared" si="15"/>
        <v>0.55160507229125999</v>
      </c>
      <c r="Y41" s="142">
        <f t="shared" si="16"/>
        <v>0.61366064292402667</v>
      </c>
      <c r="Z41" s="142">
        <f t="shared" si="17"/>
        <v>0.6826974652529797</v>
      </c>
      <c r="AA41" s="142">
        <f t="shared" si="18"/>
        <v>0.75950093009393993</v>
      </c>
      <c r="AB41" s="142">
        <f t="shared" si="19"/>
        <v>0.84494478472950807</v>
      </c>
    </row>
    <row r="42" spans="3:28">
      <c r="C42" s="141" t="s">
        <v>158</v>
      </c>
      <c r="D42" t="s">
        <v>688</v>
      </c>
      <c r="E42">
        <v>2.4350000000000001</v>
      </c>
      <c r="F42" s="160">
        <f t="shared" si="2"/>
        <v>2.5847525000000005</v>
      </c>
      <c r="G42" s="160">
        <f t="shared" si="3"/>
        <v>2.7139901250000009</v>
      </c>
      <c r="H42" s="160">
        <f t="shared" si="4"/>
        <v>2.8836145078125006</v>
      </c>
      <c r="I42" s="160">
        <f t="shared" si="5"/>
        <v>3.1359307772460943</v>
      </c>
      <c r="J42" s="160">
        <f t="shared" si="6"/>
        <v>3.4887229896862797</v>
      </c>
      <c r="K42" s="160">
        <f t="shared" si="7"/>
        <v>3.8812043260259861</v>
      </c>
      <c r="L42" s="160">
        <f t="shared" si="8"/>
        <v>4.3178398127039106</v>
      </c>
      <c r="M42" s="160">
        <f t="shared" si="9"/>
        <v>4.803596791633101</v>
      </c>
      <c r="N42" s="160">
        <f t="shared" si="10"/>
        <v>5.3440014306918249</v>
      </c>
      <c r="Q42" s="141" t="s">
        <v>158</v>
      </c>
      <c r="R42" t="s">
        <v>688</v>
      </c>
      <c r="S42">
        <v>2.5000000000000001E-2</v>
      </c>
      <c r="T42" s="142">
        <f t="shared" si="11"/>
        <v>2.6537500000000006E-2</v>
      </c>
      <c r="U42" s="142">
        <f t="shared" si="12"/>
        <v>2.7864375000000011E-2</v>
      </c>
      <c r="V42" s="142">
        <f t="shared" si="13"/>
        <v>2.9605898437500007E-2</v>
      </c>
      <c r="W42" s="142">
        <f t="shared" si="14"/>
        <v>3.2196414550781254E-2</v>
      </c>
      <c r="X42" s="142">
        <f t="shared" si="15"/>
        <v>3.5818511187744144E-2</v>
      </c>
      <c r="Y42" s="142">
        <f t="shared" si="16"/>
        <v>3.9848093696365362E-2</v>
      </c>
      <c r="Z42" s="142">
        <f t="shared" si="17"/>
        <v>4.4331004237206477E-2</v>
      </c>
      <c r="AA42" s="142">
        <f t="shared" si="18"/>
        <v>4.9318242213892208E-2</v>
      </c>
      <c r="AB42" s="142">
        <f t="shared" si="19"/>
        <v>5.486654446295508E-2</v>
      </c>
    </row>
    <row r="43" spans="3:28">
      <c r="C43" s="141" t="s">
        <v>158</v>
      </c>
      <c r="D43" t="s">
        <v>689</v>
      </c>
      <c r="E43">
        <v>0.114</v>
      </c>
      <c r="F43" s="160">
        <f t="shared" si="2"/>
        <v>0.12101099999999999</v>
      </c>
      <c r="G43" s="160">
        <f t="shared" si="3"/>
        <v>0.12706155</v>
      </c>
      <c r="H43" s="160">
        <f t="shared" si="4"/>
        <v>0.135002896875</v>
      </c>
      <c r="I43" s="160">
        <f t="shared" si="5"/>
        <v>0.14681565035156247</v>
      </c>
      <c r="J43" s="160">
        <f t="shared" si="6"/>
        <v>0.16333241101611329</v>
      </c>
      <c r="K43" s="160">
        <f t="shared" si="7"/>
        <v>0.18170730725542603</v>
      </c>
      <c r="L43" s="160">
        <f t="shared" si="8"/>
        <v>0.20214937932166144</v>
      </c>
      <c r="M43" s="160">
        <f t="shared" si="9"/>
        <v>0.22489118449534837</v>
      </c>
      <c r="N43" s="160">
        <f t="shared" si="10"/>
        <v>0.25019144275107508</v>
      </c>
      <c r="Q43" s="141" t="s">
        <v>158</v>
      </c>
      <c r="R43" t="s">
        <v>689</v>
      </c>
      <c r="S43">
        <v>3.5000000000000003E-2</v>
      </c>
      <c r="T43" s="142">
        <f t="shared" si="11"/>
        <v>3.7152499999999998E-2</v>
      </c>
      <c r="U43" s="142">
        <f t="shared" si="12"/>
        <v>3.9010125E-2</v>
      </c>
      <c r="V43" s="142">
        <f t="shared" si="13"/>
        <v>4.1448257812500007E-2</v>
      </c>
      <c r="W43" s="142">
        <f t="shared" si="14"/>
        <v>4.5074980371093747E-2</v>
      </c>
      <c r="X43" s="142">
        <f t="shared" si="15"/>
        <v>5.0145915662841802E-2</v>
      </c>
      <c r="Y43" s="142">
        <f t="shared" si="16"/>
        <v>5.5787331174911504E-2</v>
      </c>
      <c r="Z43" s="142">
        <f t="shared" si="17"/>
        <v>6.2063405932089047E-2</v>
      </c>
      <c r="AA43" s="142">
        <f t="shared" si="18"/>
        <v>6.9045539099449063E-2</v>
      </c>
      <c r="AB43" s="142">
        <f t="shared" si="19"/>
        <v>7.6813162248137085E-2</v>
      </c>
    </row>
    <row r="44" spans="3:28">
      <c r="C44" s="141" t="s">
        <v>158</v>
      </c>
      <c r="D44" t="s">
        <v>690</v>
      </c>
      <c r="E44">
        <v>0.245</v>
      </c>
      <c r="F44" s="160">
        <f t="shared" si="2"/>
        <v>0.26006750000000001</v>
      </c>
      <c r="G44" s="160">
        <f t="shared" si="3"/>
        <v>0.27307087500000005</v>
      </c>
      <c r="H44" s="160">
        <f t="shared" si="4"/>
        <v>0.29013780468750006</v>
      </c>
      <c r="I44" s="160">
        <f t="shared" si="5"/>
        <v>0.31552486259765627</v>
      </c>
      <c r="J44" s="160">
        <f t="shared" si="6"/>
        <v>0.35102140963989265</v>
      </c>
      <c r="K44" s="160">
        <f t="shared" si="7"/>
        <v>0.39051131822438057</v>
      </c>
      <c r="L44" s="160">
        <f t="shared" si="8"/>
        <v>0.4344438415246234</v>
      </c>
      <c r="M44" s="160">
        <f t="shared" si="9"/>
        <v>0.48331877369614362</v>
      </c>
      <c r="N44" s="160">
        <f t="shared" si="10"/>
        <v>0.53769213573695973</v>
      </c>
      <c r="Q44" s="141" t="s">
        <v>158</v>
      </c>
      <c r="R44" t="s">
        <v>690</v>
      </c>
      <c r="S44">
        <v>7.4999999999999997E-2</v>
      </c>
      <c r="T44" s="142">
        <f t="shared" si="11"/>
        <v>7.9612500000000003E-2</v>
      </c>
      <c r="U44" s="142">
        <f t="shared" si="12"/>
        <v>8.3593125000000018E-2</v>
      </c>
      <c r="V44" s="142">
        <f t="shared" si="13"/>
        <v>8.8817695312500014E-2</v>
      </c>
      <c r="W44" s="142">
        <f t="shared" si="14"/>
        <v>9.6589243652343768E-2</v>
      </c>
      <c r="X44" s="142">
        <f t="shared" si="15"/>
        <v>0.10745553356323244</v>
      </c>
      <c r="Y44" s="142">
        <f t="shared" si="16"/>
        <v>0.11954428108909609</v>
      </c>
      <c r="Z44" s="142">
        <f t="shared" si="17"/>
        <v>0.13299301271161942</v>
      </c>
      <c r="AA44" s="142">
        <f t="shared" si="18"/>
        <v>0.14795472664167661</v>
      </c>
      <c r="AB44" s="142">
        <f t="shared" si="19"/>
        <v>0.16459963338886524</v>
      </c>
    </row>
    <row r="45" spans="3:28">
      <c r="C45" s="141" t="s">
        <v>158</v>
      </c>
      <c r="D45" t="s">
        <v>691</v>
      </c>
      <c r="E45">
        <v>1.0109999999999999</v>
      </c>
      <c r="F45" s="160">
        <f t="shared" si="2"/>
        <v>1.0731765</v>
      </c>
      <c r="G45" s="160">
        <f t="shared" si="3"/>
        <v>1.1268353250000001</v>
      </c>
      <c r="H45" s="160">
        <f t="shared" si="4"/>
        <v>1.1972625328125002</v>
      </c>
      <c r="I45" s="160">
        <f t="shared" si="5"/>
        <v>1.3020230044335939</v>
      </c>
      <c r="J45" s="160">
        <f t="shared" si="6"/>
        <v>1.4485005924323731</v>
      </c>
      <c r="K45" s="160">
        <f t="shared" si="7"/>
        <v>1.6114569090810151</v>
      </c>
      <c r="L45" s="160">
        <f t="shared" si="8"/>
        <v>1.7927458113526293</v>
      </c>
      <c r="M45" s="160">
        <f t="shared" si="9"/>
        <v>1.9944297151298001</v>
      </c>
      <c r="N45" s="160">
        <f t="shared" si="10"/>
        <v>2.2188030580819027</v>
      </c>
    </row>
    <row r="50" spans="2:24">
      <c r="B50" s="151" t="s">
        <v>449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51" t="s">
        <v>449</v>
      </c>
      <c r="O50" s="141"/>
      <c r="P50" s="141"/>
      <c r="Q50" s="141"/>
      <c r="R50" s="141"/>
      <c r="S50" s="141"/>
      <c r="T50" s="141"/>
      <c r="U50" s="141"/>
      <c r="V50" s="141"/>
      <c r="W50" s="141"/>
      <c r="X50" s="141"/>
    </row>
    <row r="51" spans="2:24">
      <c r="B51" s="163" t="s">
        <v>692</v>
      </c>
      <c r="C51" s="164">
        <v>2018</v>
      </c>
      <c r="D51" s="164">
        <v>2021</v>
      </c>
      <c r="E51" s="164">
        <v>2025</v>
      </c>
      <c r="F51" s="164">
        <v>2030</v>
      </c>
      <c r="G51" s="164">
        <v>2035</v>
      </c>
      <c r="H51" s="164">
        <v>2040</v>
      </c>
      <c r="I51" s="164">
        <v>2045</v>
      </c>
      <c r="J51" s="164">
        <v>2050</v>
      </c>
      <c r="K51" s="164">
        <v>2055</v>
      </c>
      <c r="L51" s="164">
        <v>2060</v>
      </c>
      <c r="M51" s="141"/>
      <c r="N51" s="163" t="s">
        <v>692</v>
      </c>
      <c r="O51" s="164">
        <v>2018</v>
      </c>
      <c r="P51" s="164">
        <v>2020</v>
      </c>
      <c r="Q51" s="164">
        <v>2025</v>
      </c>
      <c r="R51" s="164">
        <v>2030</v>
      </c>
      <c r="S51" s="164">
        <v>2035</v>
      </c>
      <c r="T51" s="164">
        <v>2040</v>
      </c>
      <c r="U51" s="164">
        <v>2045</v>
      </c>
      <c r="V51" s="164">
        <v>2050</v>
      </c>
      <c r="W51" s="164">
        <v>2055</v>
      </c>
      <c r="X51" s="164">
        <v>2060</v>
      </c>
    </row>
    <row r="52" spans="2:24">
      <c r="B52" s="165" t="s">
        <v>693</v>
      </c>
      <c r="C52" s="165">
        <v>0</v>
      </c>
      <c r="D52" s="165">
        <v>0</v>
      </c>
      <c r="E52" s="165">
        <v>0</v>
      </c>
      <c r="F52" s="165">
        <v>0</v>
      </c>
      <c r="G52" s="165">
        <v>0</v>
      </c>
      <c r="H52" s="165">
        <v>0</v>
      </c>
      <c r="I52" s="165">
        <v>0</v>
      </c>
      <c r="J52" s="165">
        <v>0</v>
      </c>
      <c r="K52" s="165">
        <v>0</v>
      </c>
      <c r="L52" s="165">
        <v>0</v>
      </c>
      <c r="M52" s="141"/>
      <c r="N52" s="165" t="str">
        <f>+B52</f>
        <v>Intermediate Heat (100-300 C), Cooking</v>
      </c>
      <c r="O52" s="165"/>
      <c r="P52" s="165"/>
      <c r="Q52" s="165"/>
      <c r="R52" s="165"/>
      <c r="S52" s="165"/>
      <c r="T52" s="165"/>
      <c r="U52" s="165"/>
      <c r="V52" s="165"/>
      <c r="W52" s="165"/>
      <c r="X52" s="165"/>
    </row>
    <row r="53" spans="2:24">
      <c r="B53" s="165" t="s">
        <v>694</v>
      </c>
      <c r="C53" s="165">
        <v>0</v>
      </c>
      <c r="D53" s="165">
        <v>0</v>
      </c>
      <c r="E53" s="165">
        <v>0</v>
      </c>
      <c r="F53" s="165">
        <v>0</v>
      </c>
      <c r="G53" s="165">
        <v>0</v>
      </c>
      <c r="H53" s="165">
        <v>0</v>
      </c>
      <c r="I53" s="165">
        <v>0</v>
      </c>
      <c r="J53" s="165">
        <v>0</v>
      </c>
      <c r="K53" s="165">
        <v>0</v>
      </c>
      <c r="L53" s="165">
        <v>0</v>
      </c>
      <c r="M53" s="141"/>
      <c r="N53" s="165" t="str">
        <f t="shared" ref="N53:N115" si="20">+B53</f>
        <v>Intermediate Heat (100-300 C), Process Requirements</v>
      </c>
      <c r="O53" s="165"/>
      <c r="P53" s="165"/>
      <c r="Q53" s="165"/>
      <c r="R53" s="165"/>
      <c r="S53" s="165"/>
      <c r="T53" s="165"/>
      <c r="U53" s="165"/>
      <c r="V53" s="165"/>
      <c r="W53" s="165"/>
      <c r="X53" s="165"/>
    </row>
    <row r="54" spans="2:24">
      <c r="B54" s="165" t="s">
        <v>695</v>
      </c>
      <c r="C54" s="165">
        <v>113.12734</v>
      </c>
      <c r="D54" s="165">
        <v>121.95537175010557</v>
      </c>
      <c r="E54" s="165">
        <v>127.10821630242489</v>
      </c>
      <c r="F54" s="165">
        <v>131.96796046246243</v>
      </c>
      <c r="G54" s="165">
        <v>138.55884192089019</v>
      </c>
      <c r="H54" s="165">
        <v>144.07854064585953</v>
      </c>
      <c r="I54" s="165">
        <v>148.43136693444222</v>
      </c>
      <c r="J54" s="165">
        <v>152.00088058835391</v>
      </c>
      <c r="K54" s="165">
        <v>155.13679594564908</v>
      </c>
      <c r="L54" s="165">
        <v>158.02589535077857</v>
      </c>
      <c r="M54" s="141" t="s">
        <v>653</v>
      </c>
      <c r="N54" s="165" t="str">
        <f t="shared" si="20"/>
        <v>Electronics and Other Electrical Uses</v>
      </c>
      <c r="O54" s="165">
        <f t="shared" ref="O54:O115" si="21">+C54/$C54</f>
        <v>1</v>
      </c>
      <c r="P54" s="165">
        <f t="shared" ref="P54:P115" si="22">+D54/$C54</f>
        <v>1.0780362355386908</v>
      </c>
      <c r="Q54" s="165">
        <f t="shared" ref="Q54:Q115" si="23">+E54/$C54</f>
        <v>1.123585300444834</v>
      </c>
      <c r="R54" s="165">
        <f t="shared" ref="R54:R115" si="24">+F54/$C54</f>
        <v>1.1665434762495293</v>
      </c>
      <c r="S54" s="165">
        <f t="shared" ref="S54:S115" si="25">+G54/$C54</f>
        <v>1.2248042066656051</v>
      </c>
      <c r="T54" s="165">
        <f t="shared" ref="T54:T115" si="26">+H54/$C54</f>
        <v>1.2735961143067585</v>
      </c>
      <c r="U54" s="165">
        <f t="shared" ref="U54:U115" si="27">+I54/$C54</f>
        <v>1.3120733408426488</v>
      </c>
      <c r="V54" s="165">
        <f t="shared" ref="V54:V115" si="28">+J54/$C54</f>
        <v>1.3436264000227875</v>
      </c>
      <c r="W54" s="165">
        <f t="shared" ref="W54:W115" si="29">+K54/$C54</f>
        <v>1.3713466253661499</v>
      </c>
      <c r="X54" s="165">
        <f t="shared" ref="X54:X115" si="30">+L54/$C54</f>
        <v>1.3968850973670783</v>
      </c>
    </row>
    <row r="55" spans="2:24">
      <c r="B55" s="165" t="s">
        <v>696</v>
      </c>
      <c r="C55" s="165">
        <v>607.10839799999997</v>
      </c>
      <c r="D55" s="165">
        <v>654.48485194384523</v>
      </c>
      <c r="E55" s="165">
        <v>682.13807176941179</v>
      </c>
      <c r="F55" s="165">
        <v>708.21834106320262</v>
      </c>
      <c r="G55" s="165">
        <v>743.58891977241638</v>
      </c>
      <c r="H55" s="165">
        <v>773.21089665580075</v>
      </c>
      <c r="I55" s="165">
        <v>796.57074401748821</v>
      </c>
      <c r="J55" s="165">
        <v>815.72687122834145</v>
      </c>
      <c r="K55" s="165">
        <v>832.55605282874899</v>
      </c>
      <c r="L55" s="165">
        <v>848.06067365260037</v>
      </c>
      <c r="M55" s="141" t="s">
        <v>654</v>
      </c>
      <c r="N55" s="165" t="str">
        <f t="shared" si="20"/>
        <v>Lighting</v>
      </c>
      <c r="O55" s="165">
        <f t="shared" si="21"/>
        <v>1</v>
      </c>
      <c r="P55" s="165">
        <f t="shared" si="22"/>
        <v>1.0780362355386908</v>
      </c>
      <c r="Q55" s="165">
        <f t="shared" si="23"/>
        <v>1.123585300444834</v>
      </c>
      <c r="R55" s="165">
        <f t="shared" si="24"/>
        <v>1.166543476249529</v>
      </c>
      <c r="S55" s="165">
        <f t="shared" si="25"/>
        <v>1.2248042066656051</v>
      </c>
      <c r="T55" s="165">
        <f t="shared" si="26"/>
        <v>1.273596114306758</v>
      </c>
      <c r="U55" s="165">
        <f t="shared" si="27"/>
        <v>1.3120733408426484</v>
      </c>
      <c r="V55" s="165">
        <f t="shared" si="28"/>
        <v>1.3436264000227871</v>
      </c>
      <c r="W55" s="165">
        <f t="shared" si="29"/>
        <v>1.3713466253661493</v>
      </c>
      <c r="X55" s="165">
        <f t="shared" si="30"/>
        <v>1.3968850973670774</v>
      </c>
    </row>
    <row r="56" spans="2:24">
      <c r="B56" s="165" t="s">
        <v>697</v>
      </c>
      <c r="C56" s="165">
        <v>2183.6199280000001</v>
      </c>
      <c r="D56" s="165">
        <v>2354.0214070283873</v>
      </c>
      <c r="E56" s="165">
        <v>2453.4832528592069</v>
      </c>
      <c r="F56" s="165">
        <v>2547.2875816168666</v>
      </c>
      <c r="G56" s="165">
        <v>2674.5068735732461</v>
      </c>
      <c r="H56" s="165">
        <v>2781.0498554236037</v>
      </c>
      <c r="I56" s="165">
        <v>2865.0694940615444</v>
      </c>
      <c r="J56" s="165">
        <v>2933.969382876659</v>
      </c>
      <c r="K56" s="165">
        <v>2994.4998193450756</v>
      </c>
      <c r="L56" s="165">
        <v>3050.266135736973</v>
      </c>
      <c r="M56" s="141" t="s">
        <v>655</v>
      </c>
      <c r="N56" s="165" t="str">
        <f t="shared" si="20"/>
        <v>Low Temperature Heat (&lt;100 C), Space Heating</v>
      </c>
      <c r="O56" s="165">
        <f t="shared" si="21"/>
        <v>1</v>
      </c>
      <c r="P56" s="165">
        <f t="shared" si="22"/>
        <v>1.078036235538691</v>
      </c>
      <c r="Q56" s="165">
        <f t="shared" si="23"/>
        <v>1.123585300444834</v>
      </c>
      <c r="R56" s="165">
        <f t="shared" si="24"/>
        <v>1.1665434762495293</v>
      </c>
      <c r="S56" s="165">
        <f t="shared" si="25"/>
        <v>1.2248042066656053</v>
      </c>
      <c r="T56" s="165">
        <f t="shared" si="26"/>
        <v>1.2735961143067585</v>
      </c>
      <c r="U56" s="165">
        <f t="shared" si="27"/>
        <v>1.3120733408426488</v>
      </c>
      <c r="V56" s="165">
        <f t="shared" si="28"/>
        <v>1.3436264000227878</v>
      </c>
      <c r="W56" s="165">
        <f t="shared" si="29"/>
        <v>1.3713466253661499</v>
      </c>
      <c r="X56" s="165">
        <f t="shared" si="30"/>
        <v>1.3968850973670786</v>
      </c>
    </row>
    <row r="57" spans="2:24">
      <c r="B57" s="165" t="s">
        <v>698</v>
      </c>
      <c r="C57" s="165">
        <v>193.006215</v>
      </c>
      <c r="D57" s="165">
        <v>208.06769345417121</v>
      </c>
      <c r="E57" s="165">
        <v>216.85894606849521</v>
      </c>
      <c r="F57" s="165">
        <v>225.15014098386399</v>
      </c>
      <c r="G57" s="165">
        <v>236.3948240446062</v>
      </c>
      <c r="H57" s="165">
        <v>245.81196546105474</v>
      </c>
      <c r="I57" s="165">
        <v>253.23830931844452</v>
      </c>
      <c r="J57" s="165">
        <v>259.32824584247408</v>
      </c>
      <c r="K57" s="165">
        <v>264.67842161494349</v>
      </c>
      <c r="L57" s="165">
        <v>269.60750543272616</v>
      </c>
      <c r="M57" s="141" t="s">
        <v>656</v>
      </c>
      <c r="N57" s="165" t="str">
        <f t="shared" si="20"/>
        <v>Low Temperature Heat (&lt;100 C), Water Heating</v>
      </c>
      <c r="O57" s="165">
        <f t="shared" si="21"/>
        <v>1</v>
      </c>
      <c r="P57" s="165">
        <f t="shared" si="22"/>
        <v>1.0780362355386908</v>
      </c>
      <c r="Q57" s="165">
        <f t="shared" si="23"/>
        <v>1.123585300444834</v>
      </c>
      <c r="R57" s="165">
        <f t="shared" si="24"/>
        <v>1.166543476249529</v>
      </c>
      <c r="S57" s="165">
        <f t="shared" si="25"/>
        <v>1.2248042066656051</v>
      </c>
      <c r="T57" s="165">
        <f t="shared" si="26"/>
        <v>1.2735961143067582</v>
      </c>
      <c r="U57" s="165">
        <f t="shared" si="27"/>
        <v>1.3120733408426486</v>
      </c>
      <c r="V57" s="165">
        <f t="shared" si="28"/>
        <v>1.3436264000227873</v>
      </c>
      <c r="W57" s="165">
        <f t="shared" si="29"/>
        <v>1.3713466253661495</v>
      </c>
      <c r="X57" s="165">
        <f t="shared" si="30"/>
        <v>1.3968850973670779</v>
      </c>
    </row>
    <row r="58" spans="2:24">
      <c r="B58" s="165" t="s">
        <v>498</v>
      </c>
      <c r="C58" s="165">
        <v>559.72563800000012</v>
      </c>
      <c r="D58" s="165">
        <v>603.40451972401206</v>
      </c>
      <c r="E58" s="165">
        <v>628.89949913890644</v>
      </c>
      <c r="F58" s="165">
        <v>652.94429149850555</v>
      </c>
      <c r="G58" s="165">
        <v>685.55431600098962</v>
      </c>
      <c r="H58" s="165">
        <v>712.86439763467115</v>
      </c>
      <c r="I58" s="165">
        <v>734.40108780594289</v>
      </c>
      <c r="J58" s="165">
        <v>752.06214398639781</v>
      </c>
      <c r="K58" s="165">
        <v>767.577864802215</v>
      </c>
      <c r="L58" s="165">
        <v>781.87240233647981</v>
      </c>
      <c r="M58" s="141" t="s">
        <v>657</v>
      </c>
      <c r="N58" s="165" t="str">
        <f t="shared" si="20"/>
        <v>Motive Power, Mobile</v>
      </c>
      <c r="O58" s="165">
        <f t="shared" ref="O58" si="31">+C58/$C58</f>
        <v>1</v>
      </c>
      <c r="P58" s="165">
        <f t="shared" ref="P58" si="32">+D58/$C58</f>
        <v>1.0780362355386908</v>
      </c>
      <c r="Q58" s="165">
        <f t="shared" ref="Q58" si="33">+E58/$C58</f>
        <v>1.1235853004448337</v>
      </c>
      <c r="R58" s="165">
        <f t="shared" ref="R58" si="34">+F58/$C58</f>
        <v>1.1665434762495288</v>
      </c>
      <c r="S58" s="165">
        <f t="shared" ref="S58" si="35">+G58/$C58</f>
        <v>1.2248042066656049</v>
      </c>
      <c r="T58" s="165">
        <f t="shared" ref="T58" si="36">+H58/$C58</f>
        <v>1.273596114306758</v>
      </c>
      <c r="U58" s="165">
        <f t="shared" ref="U58" si="37">+I58/$C58</f>
        <v>1.3120733408426482</v>
      </c>
      <c r="V58" s="165">
        <f t="shared" ref="V58" si="38">+J58/$C58</f>
        <v>1.3436264000227869</v>
      </c>
      <c r="W58" s="165">
        <f t="shared" ref="W58" si="39">+K58/$C58</f>
        <v>1.3713466253661493</v>
      </c>
      <c r="X58" s="165">
        <f t="shared" ref="X58" si="40">+L58/$C58</f>
        <v>1.3968850973670777</v>
      </c>
    </row>
    <row r="59" spans="2:24">
      <c r="B59" s="165" t="s">
        <v>499</v>
      </c>
      <c r="C59" s="165">
        <v>14.642054</v>
      </c>
      <c r="D59" s="165">
        <v>15.78466477471423</v>
      </c>
      <c r="E59" s="165">
        <v>16.451596642719483</v>
      </c>
      <c r="F59" s="165">
        <v>17.080592572593325</v>
      </c>
      <c r="G59" s="165">
        <v>17.933649333424952</v>
      </c>
      <c r="H59" s="165">
        <v>18.648063079869729</v>
      </c>
      <c r="I59" s="165">
        <v>19.21144870857847</v>
      </c>
      <c r="J59" s="165">
        <v>19.673450304959253</v>
      </c>
      <c r="K59" s="165">
        <v>20.079331341328931</v>
      </c>
      <c r="L59" s="165">
        <v>20.453267027444014</v>
      </c>
      <c r="M59" s="141" t="s">
        <v>658</v>
      </c>
      <c r="N59" s="165" t="str">
        <f t="shared" si="20"/>
        <v>Motive Power, Stationary</v>
      </c>
      <c r="O59" s="165">
        <f t="shared" si="21"/>
        <v>1</v>
      </c>
      <c r="P59" s="165">
        <f t="shared" si="22"/>
        <v>1.0780362355386908</v>
      </c>
      <c r="Q59" s="165">
        <f t="shared" si="23"/>
        <v>1.123585300444834</v>
      </c>
      <c r="R59" s="165">
        <f t="shared" si="24"/>
        <v>1.1665434762495293</v>
      </c>
      <c r="S59" s="165">
        <f t="shared" si="25"/>
        <v>1.2248042066656053</v>
      </c>
      <c r="T59" s="165">
        <f t="shared" si="26"/>
        <v>1.2735961143067585</v>
      </c>
      <c r="U59" s="165">
        <f t="shared" si="27"/>
        <v>1.3120733408426488</v>
      </c>
      <c r="V59" s="165">
        <f t="shared" si="28"/>
        <v>1.3436264000227873</v>
      </c>
      <c r="W59" s="165">
        <f t="shared" si="29"/>
        <v>1.3713466253661495</v>
      </c>
      <c r="X59" s="165">
        <f t="shared" si="30"/>
        <v>1.3968850973670779</v>
      </c>
    </row>
    <row r="60" spans="2:24">
      <c r="B60" s="165" t="s">
        <v>503</v>
      </c>
      <c r="C60" s="165">
        <v>2.0264609999999998</v>
      </c>
      <c r="D60" s="165">
        <v>2.1845983879059712</v>
      </c>
      <c r="E60" s="165">
        <v>2.2769017915247391</v>
      </c>
      <c r="F60" s="165">
        <v>2.3639548594240973</v>
      </c>
      <c r="G60" s="165">
        <v>2.4820179574437891</v>
      </c>
      <c r="H60" s="165">
        <v>2.5808928553941883</v>
      </c>
      <c r="I60" s="165">
        <v>2.6588654543573353</v>
      </c>
      <c r="J60" s="165">
        <v>2.7228064982165785</v>
      </c>
      <c r="K60" s="165">
        <v>2.7789804537861134</v>
      </c>
      <c r="L60" s="165">
        <v>2.8307331712955865</v>
      </c>
      <c r="M60" s="141" t="s">
        <v>659</v>
      </c>
      <c r="N60" s="165" t="str">
        <f t="shared" si="20"/>
        <v>Refrigeration</v>
      </c>
      <c r="O60" s="165">
        <f t="shared" si="21"/>
        <v>1</v>
      </c>
      <c r="P60" s="165">
        <f t="shared" si="22"/>
        <v>1.078036235538691</v>
      </c>
      <c r="Q60" s="165">
        <f t="shared" si="23"/>
        <v>1.1235853004448342</v>
      </c>
      <c r="R60" s="165">
        <f t="shared" si="24"/>
        <v>1.1665434762495293</v>
      </c>
      <c r="S60" s="165">
        <f t="shared" si="25"/>
        <v>1.2248042066656053</v>
      </c>
      <c r="T60" s="165">
        <f t="shared" si="26"/>
        <v>1.2735961143067587</v>
      </c>
      <c r="U60" s="165">
        <f t="shared" si="27"/>
        <v>1.312073340842649</v>
      </c>
      <c r="V60" s="165">
        <f t="shared" si="28"/>
        <v>1.3436264000227878</v>
      </c>
      <c r="W60" s="165">
        <f t="shared" si="29"/>
        <v>1.3713466253661499</v>
      </c>
      <c r="X60" s="165">
        <f t="shared" si="30"/>
        <v>1.3968850973670783</v>
      </c>
    </row>
    <row r="61" spans="2:24">
      <c r="B61" s="165" t="s">
        <v>699</v>
      </c>
      <c r="C61" s="165">
        <v>129.34444500000001</v>
      </c>
      <c r="D61" s="165">
        <v>139.43799857564125</v>
      </c>
      <c r="E61" s="165">
        <v>145.3295170961953</v>
      </c>
      <c r="F61" s="165">
        <v>150.88591850386601</v>
      </c>
      <c r="G61" s="165">
        <v>158.42162034482797</v>
      </c>
      <c r="H61" s="165">
        <v>164.7325825591642</v>
      </c>
      <c r="I61" s="165">
        <v>169.70939807058821</v>
      </c>
      <c r="J61" s="165">
        <v>173.79061099829542</v>
      </c>
      <c r="K61" s="165">
        <v>177.37606816060753</v>
      </c>
      <c r="L61" s="165">
        <v>180.67932764771564</v>
      </c>
      <c r="M61" s="141" t="s">
        <v>660</v>
      </c>
      <c r="N61" s="165" t="str">
        <f t="shared" si="20"/>
        <v>Space Cooling</v>
      </c>
      <c r="O61" s="165">
        <f t="shared" si="21"/>
        <v>1</v>
      </c>
      <c r="P61" s="165">
        <f t="shared" si="22"/>
        <v>1.0780362355386908</v>
      </c>
      <c r="Q61" s="165">
        <f t="shared" si="23"/>
        <v>1.123585300444834</v>
      </c>
      <c r="R61" s="165">
        <f t="shared" si="24"/>
        <v>1.166543476249529</v>
      </c>
      <c r="S61" s="165">
        <f t="shared" si="25"/>
        <v>1.2248042066656049</v>
      </c>
      <c r="T61" s="165">
        <f t="shared" si="26"/>
        <v>1.2735961143067582</v>
      </c>
      <c r="U61" s="165">
        <f t="shared" si="27"/>
        <v>1.3120733408426484</v>
      </c>
      <c r="V61" s="165">
        <f t="shared" si="28"/>
        <v>1.3436264000227873</v>
      </c>
      <c r="W61" s="165">
        <f t="shared" si="29"/>
        <v>1.3713466253661495</v>
      </c>
      <c r="X61" s="165">
        <f t="shared" si="30"/>
        <v>1.3968850973670777</v>
      </c>
    </row>
    <row r="62" spans="2:24">
      <c r="B62" s="166" t="s">
        <v>315</v>
      </c>
      <c r="C62" s="165">
        <v>3802.6004789999997</v>
      </c>
      <c r="D62" s="165">
        <v>4099.3411056387831</v>
      </c>
      <c r="E62" s="165">
        <v>4272.5460016688849</v>
      </c>
      <c r="F62" s="165">
        <v>4435.8987815607843</v>
      </c>
      <c r="G62" s="165">
        <v>4657.4410629478443</v>
      </c>
      <c r="H62" s="165">
        <v>4842.9771943154174</v>
      </c>
      <c r="I62" s="165">
        <v>4989.2907143713865</v>
      </c>
      <c r="J62" s="165">
        <v>5109.2743923236967</v>
      </c>
      <c r="K62" s="165">
        <v>5214.6833344923543</v>
      </c>
      <c r="L62" s="165">
        <v>5311.7959403560126</v>
      </c>
      <c r="M62" s="141"/>
      <c r="N62" s="166" t="str">
        <f t="shared" si="20"/>
        <v>Total</v>
      </c>
      <c r="O62" s="165">
        <f t="shared" si="21"/>
        <v>1</v>
      </c>
      <c r="P62" s="165">
        <f t="shared" si="22"/>
        <v>1.078036235538691</v>
      </c>
      <c r="Q62" s="165">
        <f t="shared" si="23"/>
        <v>1.1235853004448342</v>
      </c>
      <c r="R62" s="165">
        <f t="shared" si="24"/>
        <v>1.166543476249529</v>
      </c>
      <c r="S62" s="165">
        <f t="shared" si="25"/>
        <v>1.2248042066656051</v>
      </c>
      <c r="T62" s="165">
        <f t="shared" si="26"/>
        <v>1.2735961143067582</v>
      </c>
      <c r="U62" s="165">
        <f t="shared" si="27"/>
        <v>1.3120733408426488</v>
      </c>
      <c r="V62" s="165">
        <f t="shared" si="28"/>
        <v>1.3436264000227873</v>
      </c>
      <c r="W62" s="165">
        <f t="shared" si="29"/>
        <v>1.3713466253661497</v>
      </c>
      <c r="X62" s="165">
        <f t="shared" si="30"/>
        <v>1.3968850973670781</v>
      </c>
    </row>
    <row r="63" spans="2:24">
      <c r="B63" s="163" t="s">
        <v>700</v>
      </c>
      <c r="C63" s="167">
        <v>2018</v>
      </c>
      <c r="D63" s="168">
        <v>2021</v>
      </c>
      <c r="E63" s="168">
        <v>2025</v>
      </c>
      <c r="F63" s="168">
        <v>2030</v>
      </c>
      <c r="G63" s="168">
        <v>2035</v>
      </c>
      <c r="H63" s="168">
        <v>2040</v>
      </c>
      <c r="I63" s="168">
        <v>2045</v>
      </c>
      <c r="J63" s="168">
        <v>2050</v>
      </c>
      <c r="K63" s="168">
        <v>2055</v>
      </c>
      <c r="L63" s="168">
        <v>2060</v>
      </c>
      <c r="M63" s="141"/>
      <c r="N63" s="163" t="str">
        <f t="shared" si="20"/>
        <v>Healthcare</v>
      </c>
      <c r="O63" s="167">
        <f t="shared" si="21"/>
        <v>1</v>
      </c>
      <c r="P63" s="168">
        <f t="shared" si="22"/>
        <v>1.0014866204162538</v>
      </c>
      <c r="Q63" s="168">
        <f t="shared" si="23"/>
        <v>1.0034687809712586</v>
      </c>
      <c r="R63" s="168">
        <f t="shared" si="24"/>
        <v>1.0059464816650148</v>
      </c>
      <c r="S63" s="168">
        <f t="shared" si="25"/>
        <v>1.008424182358771</v>
      </c>
      <c r="T63" s="168">
        <f t="shared" si="26"/>
        <v>1.0109018830525272</v>
      </c>
      <c r="U63" s="168">
        <f t="shared" si="27"/>
        <v>1.0133795837462833</v>
      </c>
      <c r="V63" s="168">
        <f t="shared" si="28"/>
        <v>1.0158572844400398</v>
      </c>
      <c r="W63" s="168">
        <f t="shared" si="29"/>
        <v>1.0183349851337959</v>
      </c>
      <c r="X63" s="168">
        <f t="shared" si="30"/>
        <v>1.0208126858275521</v>
      </c>
    </row>
    <row r="64" spans="2:24">
      <c r="B64" s="165" t="s">
        <v>693</v>
      </c>
      <c r="C64" s="165">
        <v>0</v>
      </c>
      <c r="D64" s="165">
        <v>0</v>
      </c>
      <c r="E64" s="165">
        <v>0</v>
      </c>
      <c r="F64" s="165">
        <v>0</v>
      </c>
      <c r="G64" s="165">
        <v>0</v>
      </c>
      <c r="H64" s="165">
        <v>0</v>
      </c>
      <c r="I64" s="165">
        <v>0</v>
      </c>
      <c r="J64" s="165">
        <v>0</v>
      </c>
      <c r="K64" s="165">
        <v>0</v>
      </c>
      <c r="L64" s="165">
        <v>0</v>
      </c>
      <c r="M64" s="141"/>
      <c r="N64" s="165" t="str">
        <f t="shared" si="20"/>
        <v>Intermediate Heat (100-300 C), Cooking</v>
      </c>
      <c r="O64" s="165" t="e">
        <f t="shared" si="21"/>
        <v>#DIV/0!</v>
      </c>
      <c r="P64" s="165" t="e">
        <f t="shared" si="22"/>
        <v>#DIV/0!</v>
      </c>
      <c r="Q64" s="165" t="e">
        <f t="shared" si="23"/>
        <v>#DIV/0!</v>
      </c>
      <c r="R64" s="165" t="e">
        <f t="shared" si="24"/>
        <v>#DIV/0!</v>
      </c>
      <c r="S64" s="165" t="e">
        <f t="shared" si="25"/>
        <v>#DIV/0!</v>
      </c>
      <c r="T64" s="165" t="e">
        <f t="shared" si="26"/>
        <v>#DIV/0!</v>
      </c>
      <c r="U64" s="165" t="e">
        <f t="shared" si="27"/>
        <v>#DIV/0!</v>
      </c>
      <c r="V64" s="165" t="e">
        <f t="shared" si="28"/>
        <v>#DIV/0!</v>
      </c>
      <c r="W64" s="165" t="e">
        <f t="shared" si="29"/>
        <v>#DIV/0!</v>
      </c>
      <c r="X64" s="165" t="e">
        <f t="shared" si="30"/>
        <v>#DIV/0!</v>
      </c>
    </row>
    <row r="65" spans="2:24">
      <c r="B65" s="165" t="s">
        <v>694</v>
      </c>
      <c r="C65" s="165">
        <v>582.28693999999996</v>
      </c>
      <c r="D65" s="165">
        <v>627.72642080094352</v>
      </c>
      <c r="E65" s="165">
        <v>654.24904642500303</v>
      </c>
      <c r="F65" s="165">
        <v>679.26303116230099</v>
      </c>
      <c r="G65" s="165">
        <v>713.18749359844276</v>
      </c>
      <c r="H65" s="165">
        <v>741.59838419557252</v>
      </c>
      <c r="I65" s="165">
        <v>764.00317069484288</v>
      </c>
      <c r="J65" s="165">
        <v>782.37610497248477</v>
      </c>
      <c r="K65" s="165">
        <v>798.51723016378162</v>
      </c>
      <c r="L65" s="165">
        <v>813.38794887747781</v>
      </c>
      <c r="M65" s="141" t="s">
        <v>661</v>
      </c>
      <c r="N65" s="165" t="str">
        <f t="shared" si="20"/>
        <v>Intermediate Heat (100-300 C), Process Requirements</v>
      </c>
      <c r="O65" s="165">
        <f t="shared" ref="O65" si="41">+C65/$C65</f>
        <v>1</v>
      </c>
      <c r="P65" s="165">
        <f t="shared" ref="P65" si="42">+D65/$C65</f>
        <v>1.0780362355386908</v>
      </c>
      <c r="Q65" s="165">
        <f t="shared" ref="Q65" si="43">+E65/$C65</f>
        <v>1.1235853004448342</v>
      </c>
      <c r="R65" s="165">
        <f t="shared" ref="R65" si="44">+F65/$C65</f>
        <v>1.1665434762495293</v>
      </c>
      <c r="S65" s="165">
        <f t="shared" ref="S65" si="45">+G65/$C65</f>
        <v>1.2248042066656051</v>
      </c>
      <c r="T65" s="165">
        <f t="shared" ref="T65" si="46">+H65/$C65</f>
        <v>1.2735961143067585</v>
      </c>
      <c r="U65" s="165">
        <f t="shared" ref="U65" si="47">+I65/$C65</f>
        <v>1.3120733408426486</v>
      </c>
      <c r="V65" s="165">
        <f t="shared" ref="V65" si="48">+J65/$C65</f>
        <v>1.3436264000227873</v>
      </c>
      <c r="W65" s="165">
        <f t="shared" ref="W65" si="49">+K65/$C65</f>
        <v>1.3713466253661497</v>
      </c>
      <c r="X65" s="165">
        <f t="shared" ref="X65" si="50">+L65/$C65</f>
        <v>1.3968850973670779</v>
      </c>
    </row>
    <row r="66" spans="2:24">
      <c r="B66" s="165" t="s">
        <v>695</v>
      </c>
      <c r="C66" s="165">
        <v>242.16808399999999</v>
      </c>
      <c r="D66" s="165">
        <v>261.06596964297745</v>
      </c>
      <c r="E66" s="165">
        <v>272.09649941928973</v>
      </c>
      <c r="F66" s="165">
        <v>282.49959854604793</v>
      </c>
      <c r="G66" s="165">
        <v>296.60848800334952</v>
      </c>
      <c r="H66" s="165">
        <v>308.42433079151255</v>
      </c>
      <c r="I66" s="165">
        <v>317.74228701934305</v>
      </c>
      <c r="J66" s="165">
        <v>325.38343090533584</v>
      </c>
      <c r="K66" s="165">
        <v>332.09638476478608</v>
      </c>
      <c r="L66" s="165">
        <v>338.28098759753857</v>
      </c>
      <c r="M66" s="141" t="s">
        <v>662</v>
      </c>
      <c r="N66" s="165" t="str">
        <f t="shared" si="20"/>
        <v>Electronics and Other Electrical Uses</v>
      </c>
      <c r="O66" s="165">
        <f t="shared" si="21"/>
        <v>1</v>
      </c>
      <c r="P66" s="165">
        <f t="shared" si="22"/>
        <v>1.0780362355386908</v>
      </c>
      <c r="Q66" s="165">
        <f t="shared" si="23"/>
        <v>1.1235853004448337</v>
      </c>
      <c r="R66" s="165">
        <f t="shared" si="24"/>
        <v>1.166543476249529</v>
      </c>
      <c r="S66" s="165">
        <f t="shared" si="25"/>
        <v>1.2248042066656046</v>
      </c>
      <c r="T66" s="165">
        <f t="shared" si="26"/>
        <v>1.273596114306758</v>
      </c>
      <c r="U66" s="165">
        <f t="shared" si="27"/>
        <v>1.3120733408426482</v>
      </c>
      <c r="V66" s="165">
        <f t="shared" si="28"/>
        <v>1.3436264000227869</v>
      </c>
      <c r="W66" s="165">
        <f t="shared" si="29"/>
        <v>1.371346625366149</v>
      </c>
      <c r="X66" s="165">
        <f t="shared" si="30"/>
        <v>1.3968850973670774</v>
      </c>
    </row>
    <row r="67" spans="2:24">
      <c r="B67" s="165" t="s">
        <v>696</v>
      </c>
      <c r="C67" s="165">
        <v>444.43226900000002</v>
      </c>
      <c r="D67" s="165">
        <v>479.11409022467882</v>
      </c>
      <c r="E67" s="165">
        <v>499.35756449174426</v>
      </c>
      <c r="F67" s="165">
        <v>518.44956403672575</v>
      </c>
      <c r="G67" s="165">
        <v>544.34251264913974</v>
      </c>
      <c r="H67" s="165">
        <v>566.02721087093585</v>
      </c>
      <c r="I67" s="165">
        <v>583.12773196510852</v>
      </c>
      <c r="J67" s="165">
        <v>597.15092965042879</v>
      </c>
      <c r="K67" s="165">
        <v>609.47069229697058</v>
      </c>
      <c r="L67" s="165">
        <v>620.82081335513601</v>
      </c>
      <c r="M67" s="141" t="s">
        <v>663</v>
      </c>
      <c r="N67" s="165" t="str">
        <f t="shared" si="20"/>
        <v>Lighting</v>
      </c>
      <c r="O67" s="165">
        <f t="shared" si="21"/>
        <v>1</v>
      </c>
      <c r="P67" s="165">
        <f t="shared" si="22"/>
        <v>1.0780362355386908</v>
      </c>
      <c r="Q67" s="165">
        <f t="shared" si="23"/>
        <v>1.123585300444834</v>
      </c>
      <c r="R67" s="165">
        <f t="shared" si="24"/>
        <v>1.1665434762495288</v>
      </c>
      <c r="S67" s="165">
        <f t="shared" si="25"/>
        <v>1.2248042066656049</v>
      </c>
      <c r="T67" s="165">
        <f t="shared" si="26"/>
        <v>1.273596114306758</v>
      </c>
      <c r="U67" s="165">
        <f t="shared" si="27"/>
        <v>1.3120733408426482</v>
      </c>
      <c r="V67" s="165">
        <f t="shared" si="28"/>
        <v>1.3436264000227867</v>
      </c>
      <c r="W67" s="165">
        <f t="shared" si="29"/>
        <v>1.371346625366149</v>
      </c>
      <c r="X67" s="165">
        <f t="shared" si="30"/>
        <v>1.396885097367077</v>
      </c>
    </row>
    <row r="68" spans="2:24">
      <c r="B68" s="165" t="s">
        <v>697</v>
      </c>
      <c r="C68" s="165">
        <v>2234.2706840000001</v>
      </c>
      <c r="D68" s="165">
        <v>2408.6247573538162</v>
      </c>
      <c r="E68" s="165">
        <v>2510.3936977572248</v>
      </c>
      <c r="F68" s="165">
        <v>2606.373890595773</v>
      </c>
      <c r="G68" s="165">
        <v>2736.5441325928387</v>
      </c>
      <c r="H68" s="165">
        <v>2845.558461451903</v>
      </c>
      <c r="I68" s="165">
        <v>2931.5270007026697</v>
      </c>
      <c r="J68" s="165">
        <v>3002.0250758193706</v>
      </c>
      <c r="K68" s="165">
        <v>3063.9595626579185</v>
      </c>
      <c r="L68" s="165">
        <v>3121.0194219637474</v>
      </c>
      <c r="M68" s="141" t="s">
        <v>664</v>
      </c>
      <c r="N68" s="165" t="str">
        <f t="shared" si="20"/>
        <v>Low Temperature Heat (&lt;100 C), Space Heating</v>
      </c>
      <c r="O68" s="165">
        <f t="shared" si="21"/>
        <v>1</v>
      </c>
      <c r="P68" s="165">
        <f t="shared" si="22"/>
        <v>1.078036235538691</v>
      </c>
      <c r="Q68" s="165">
        <f t="shared" si="23"/>
        <v>1.123585300444834</v>
      </c>
      <c r="R68" s="165">
        <f t="shared" si="24"/>
        <v>1.166543476249529</v>
      </c>
      <c r="S68" s="165">
        <f t="shared" si="25"/>
        <v>1.2248042066656049</v>
      </c>
      <c r="T68" s="165">
        <f t="shared" si="26"/>
        <v>1.2735961143067582</v>
      </c>
      <c r="U68" s="165">
        <f t="shared" si="27"/>
        <v>1.3120733408426486</v>
      </c>
      <c r="V68" s="165">
        <f t="shared" si="28"/>
        <v>1.3436264000227873</v>
      </c>
      <c r="W68" s="165">
        <f t="shared" si="29"/>
        <v>1.3713466253661495</v>
      </c>
      <c r="X68" s="165">
        <f t="shared" si="30"/>
        <v>1.3968850973670777</v>
      </c>
    </row>
    <row r="69" spans="2:24">
      <c r="B69" s="165" t="s">
        <v>698</v>
      </c>
      <c r="C69" s="165">
        <v>698.502838</v>
      </c>
      <c r="D69" s="165">
        <v>753.01136999061191</v>
      </c>
      <c r="E69" s="165">
        <v>784.82752109579917</v>
      </c>
      <c r="F69" s="165">
        <v>814.83392881068164</v>
      </c>
      <c r="G69" s="165">
        <v>855.5292143502636</v>
      </c>
      <c r="H69" s="165">
        <v>889.610500309043</v>
      </c>
      <c r="I69" s="165">
        <v>916.48695224273138</v>
      </c>
      <c r="J69" s="165">
        <v>938.52685362764021</v>
      </c>
      <c r="K69" s="165">
        <v>957.88950969997825</v>
      </c>
      <c r="L69" s="165">
        <v>975.72820487081015</v>
      </c>
      <c r="M69" s="141" t="s">
        <v>665</v>
      </c>
      <c r="N69" s="165" t="str">
        <f t="shared" si="20"/>
        <v>Low Temperature Heat (&lt;100 C), Water Heating</v>
      </c>
      <c r="O69" s="165">
        <f t="shared" si="21"/>
        <v>1</v>
      </c>
      <c r="P69" s="165">
        <f t="shared" si="22"/>
        <v>1.0780362355386908</v>
      </c>
      <c r="Q69" s="165">
        <f t="shared" si="23"/>
        <v>1.123585300444834</v>
      </c>
      <c r="R69" s="165">
        <f t="shared" si="24"/>
        <v>1.166543476249529</v>
      </c>
      <c r="S69" s="165">
        <f t="shared" si="25"/>
        <v>1.2248042066656051</v>
      </c>
      <c r="T69" s="165">
        <f t="shared" si="26"/>
        <v>1.2735961143067582</v>
      </c>
      <c r="U69" s="165">
        <f t="shared" si="27"/>
        <v>1.3120733408426486</v>
      </c>
      <c r="V69" s="165">
        <f t="shared" si="28"/>
        <v>1.3436264000227873</v>
      </c>
      <c r="W69" s="165">
        <f t="shared" si="29"/>
        <v>1.3713466253661495</v>
      </c>
      <c r="X69" s="165">
        <f t="shared" si="30"/>
        <v>1.3968850973670777</v>
      </c>
    </row>
    <row r="70" spans="2:24">
      <c r="B70" s="165" t="s">
        <v>498</v>
      </c>
      <c r="C70" s="165">
        <v>75.924226000000004</v>
      </c>
      <c r="D70" s="165">
        <v>81.849066783228807</v>
      </c>
      <c r="E70" s="165">
        <v>85.307344281251488</v>
      </c>
      <c r="F70" s="165">
        <v>88.568910529594888</v>
      </c>
      <c r="G70" s="165">
        <v>92.9923113926301</v>
      </c>
      <c r="H70" s="165">
        <v>96.696799215348136</v>
      </c>
      <c r="I70" s="165">
        <v>99.618152858712278</v>
      </c>
      <c r="J70" s="165">
        <v>102.01379445489651</v>
      </c>
      <c r="K70" s="165">
        <v>104.11843110863687</v>
      </c>
      <c r="L70" s="165">
        <v>106.05741982853003</v>
      </c>
      <c r="M70" s="141" t="s">
        <v>666</v>
      </c>
      <c r="N70" s="165" t="str">
        <f t="shared" si="20"/>
        <v>Motive Power, Mobile</v>
      </c>
      <c r="O70" s="165">
        <f t="shared" si="21"/>
        <v>1</v>
      </c>
      <c r="P70" s="165">
        <f t="shared" si="22"/>
        <v>1.078036235538691</v>
      </c>
      <c r="Q70" s="165">
        <f t="shared" si="23"/>
        <v>1.1235853004448342</v>
      </c>
      <c r="R70" s="165">
        <f t="shared" si="24"/>
        <v>1.166543476249529</v>
      </c>
      <c r="S70" s="165">
        <f t="shared" si="25"/>
        <v>1.2248042066656049</v>
      </c>
      <c r="T70" s="165">
        <f t="shared" si="26"/>
        <v>1.273596114306758</v>
      </c>
      <c r="U70" s="165">
        <f t="shared" si="27"/>
        <v>1.3120733408426484</v>
      </c>
      <c r="V70" s="165">
        <f t="shared" si="28"/>
        <v>1.3436264000227873</v>
      </c>
      <c r="W70" s="165">
        <f t="shared" si="29"/>
        <v>1.3713466253661495</v>
      </c>
      <c r="X70" s="165">
        <f t="shared" si="30"/>
        <v>1.3968850973670779</v>
      </c>
    </row>
    <row r="71" spans="2:24">
      <c r="B71" s="165" t="s">
        <v>499</v>
      </c>
      <c r="C71" s="165">
        <v>71.252289000000005</v>
      </c>
      <c r="D71" s="165">
        <v>76.812549407074883</v>
      </c>
      <c r="E71" s="165">
        <v>80.058024543447146</v>
      </c>
      <c r="F71" s="165">
        <v>83.118892900796098</v>
      </c>
      <c r="G71" s="165">
        <v>87.270103301753437</v>
      </c>
      <c r="H71" s="165">
        <v>90.7466384058622</v>
      </c>
      <c r="I71" s="165">
        <v>93.488228870915933</v>
      </c>
      <c r="J71" s="165">
        <v>95.736456562453284</v>
      </c>
      <c r="K71" s="165">
        <v>97.711586069763655</v>
      </c>
      <c r="L71" s="165">
        <v>99.53126065739221</v>
      </c>
      <c r="M71" s="141" t="s">
        <v>667</v>
      </c>
      <c r="N71" s="165" t="str">
        <f t="shared" si="20"/>
        <v>Motive Power, Stationary</v>
      </c>
      <c r="O71" s="165">
        <f t="shared" si="21"/>
        <v>1</v>
      </c>
      <c r="P71" s="165">
        <f t="shared" si="22"/>
        <v>1.078036235538691</v>
      </c>
      <c r="Q71" s="165">
        <f t="shared" si="23"/>
        <v>1.123585300444834</v>
      </c>
      <c r="R71" s="165">
        <f t="shared" si="24"/>
        <v>1.1665434762495293</v>
      </c>
      <c r="S71" s="165">
        <f t="shared" si="25"/>
        <v>1.2248042066656053</v>
      </c>
      <c r="T71" s="165">
        <f t="shared" si="26"/>
        <v>1.2735961143067585</v>
      </c>
      <c r="U71" s="165">
        <f t="shared" si="27"/>
        <v>1.312073340842649</v>
      </c>
      <c r="V71" s="165">
        <f t="shared" si="28"/>
        <v>1.3436264000227878</v>
      </c>
      <c r="W71" s="165">
        <f t="shared" si="29"/>
        <v>1.3713466253661499</v>
      </c>
      <c r="X71" s="165">
        <f t="shared" si="30"/>
        <v>1.3968850973670783</v>
      </c>
    </row>
    <row r="72" spans="2:24">
      <c r="B72" s="165" t="s">
        <v>503</v>
      </c>
      <c r="C72" s="165">
        <v>67.219139999999996</v>
      </c>
      <c r="D72" s="165">
        <v>72.464668641748233</v>
      </c>
      <c r="E72" s="165">
        <v>75.526437612543361</v>
      </c>
      <c r="F72" s="165">
        <v>78.414049246103772</v>
      </c>
      <c r="G72" s="165">
        <v>82.330285440444243</v>
      </c>
      <c r="H72" s="165">
        <v>85.610035511041986</v>
      </c>
      <c r="I72" s="165">
        <v>88.196441588369709</v>
      </c>
      <c r="J72" s="165">
        <v>90.317411090827747</v>
      </c>
      <c r="K72" s="165">
        <v>92.180740799014771</v>
      </c>
      <c r="L72" s="165">
        <v>93.897414923831249</v>
      </c>
      <c r="M72" s="141" t="s">
        <v>668</v>
      </c>
      <c r="N72" s="165" t="str">
        <f t="shared" si="20"/>
        <v>Refrigeration</v>
      </c>
      <c r="O72" s="165">
        <f t="shared" si="21"/>
        <v>1</v>
      </c>
      <c r="P72" s="165">
        <f t="shared" si="22"/>
        <v>1.0780362355386908</v>
      </c>
      <c r="Q72" s="165">
        <f t="shared" si="23"/>
        <v>1.1235853004448342</v>
      </c>
      <c r="R72" s="165">
        <f t="shared" si="24"/>
        <v>1.1665434762495293</v>
      </c>
      <c r="S72" s="165">
        <f t="shared" si="25"/>
        <v>1.2248042066656051</v>
      </c>
      <c r="T72" s="165">
        <f t="shared" si="26"/>
        <v>1.2735961143067582</v>
      </c>
      <c r="U72" s="165">
        <f t="shared" si="27"/>
        <v>1.3120733408426486</v>
      </c>
      <c r="V72" s="165">
        <f t="shared" si="28"/>
        <v>1.3436264000227875</v>
      </c>
      <c r="W72" s="165">
        <f t="shared" si="29"/>
        <v>1.3713466253661499</v>
      </c>
      <c r="X72" s="165">
        <f t="shared" si="30"/>
        <v>1.3968850973670781</v>
      </c>
    </row>
    <row r="73" spans="2:24">
      <c r="B73" s="165" t="s">
        <v>699</v>
      </c>
      <c r="C73" s="165">
        <v>213.015446</v>
      </c>
      <c r="D73" s="165">
        <v>229.63836951743525</v>
      </c>
      <c r="E73" s="165">
        <v>239.34102389330027</v>
      </c>
      <c r="F73" s="165">
        <v>248.49177887168381</v>
      </c>
      <c r="G73" s="165">
        <v>260.90221434554996</v>
      </c>
      <c r="H73" s="165">
        <v>271.29564431292101</v>
      </c>
      <c r="I73" s="165">
        <v>279.49188788430672</v>
      </c>
      <c r="J73" s="165">
        <v>286.21317685822834</v>
      </c>
      <c r="K73" s="165">
        <v>292.11801302296516</v>
      </c>
      <c r="L73" s="165">
        <v>297.5581020264014</v>
      </c>
      <c r="M73" s="141" t="s">
        <v>669</v>
      </c>
      <c r="N73" s="165" t="str">
        <f t="shared" si="20"/>
        <v>Space Cooling</v>
      </c>
      <c r="O73" s="165">
        <f t="shared" si="21"/>
        <v>1</v>
      </c>
      <c r="P73" s="165">
        <f t="shared" si="22"/>
        <v>1.0780362355386908</v>
      </c>
      <c r="Q73" s="165">
        <f t="shared" si="23"/>
        <v>1.1235853004448337</v>
      </c>
      <c r="R73" s="165">
        <f t="shared" si="24"/>
        <v>1.1665434762495288</v>
      </c>
      <c r="S73" s="165">
        <f t="shared" si="25"/>
        <v>1.2248042066656049</v>
      </c>
      <c r="T73" s="165">
        <f t="shared" si="26"/>
        <v>1.273596114306758</v>
      </c>
      <c r="U73" s="165">
        <f t="shared" si="27"/>
        <v>1.3120733408426482</v>
      </c>
      <c r="V73" s="165">
        <f t="shared" si="28"/>
        <v>1.3436264000227869</v>
      </c>
      <c r="W73" s="165">
        <f t="shared" si="29"/>
        <v>1.371346625366149</v>
      </c>
      <c r="X73" s="165">
        <f t="shared" si="30"/>
        <v>1.3968850973670774</v>
      </c>
    </row>
    <row r="74" spans="2:24">
      <c r="B74" s="166" t="s">
        <v>315</v>
      </c>
      <c r="C74" s="165">
        <v>4629.0719160000008</v>
      </c>
      <c r="D74" s="165">
        <v>4990.3072623625139</v>
      </c>
      <c r="E74" s="165">
        <v>5201.1571595196028</v>
      </c>
      <c r="F74" s="165">
        <v>5400.0136446997076</v>
      </c>
      <c r="G74" s="165">
        <v>5669.7067556744132</v>
      </c>
      <c r="H74" s="165">
        <v>5895.5680050641404</v>
      </c>
      <c r="I74" s="165">
        <v>6073.6818538269999</v>
      </c>
      <c r="J74" s="165">
        <v>6219.7432339416664</v>
      </c>
      <c r="K74" s="165">
        <v>6348.0621505838162</v>
      </c>
      <c r="L74" s="165">
        <v>6466.2815741008653</v>
      </c>
      <c r="M74" s="141"/>
      <c r="N74" s="166" t="str">
        <f t="shared" si="20"/>
        <v>Total</v>
      </c>
      <c r="O74" s="165">
        <f t="shared" si="21"/>
        <v>1</v>
      </c>
      <c r="P74" s="165">
        <f t="shared" si="22"/>
        <v>1.0780362355386905</v>
      </c>
      <c r="Q74" s="165">
        <f t="shared" si="23"/>
        <v>1.1235853004448337</v>
      </c>
      <c r="R74" s="165">
        <f t="shared" si="24"/>
        <v>1.1665434762495288</v>
      </c>
      <c r="S74" s="165">
        <f t="shared" si="25"/>
        <v>1.2248042066656051</v>
      </c>
      <c r="T74" s="165">
        <f t="shared" si="26"/>
        <v>1.273596114306758</v>
      </c>
      <c r="U74" s="165">
        <f t="shared" si="27"/>
        <v>1.3120733408426484</v>
      </c>
      <c r="V74" s="165">
        <f t="shared" si="28"/>
        <v>1.3436264000227871</v>
      </c>
      <c r="W74" s="165">
        <f t="shared" si="29"/>
        <v>1.3713466253661493</v>
      </c>
      <c r="X74" s="165">
        <f t="shared" si="30"/>
        <v>1.3968850973670774</v>
      </c>
    </row>
    <row r="75" spans="2:24">
      <c r="B75" s="163" t="s">
        <v>701</v>
      </c>
      <c r="C75" s="167">
        <v>2018</v>
      </c>
      <c r="D75" s="164">
        <v>2021</v>
      </c>
      <c r="E75" s="164">
        <v>2025</v>
      </c>
      <c r="F75" s="164">
        <v>2030</v>
      </c>
      <c r="G75" s="164">
        <v>2035</v>
      </c>
      <c r="H75" s="164">
        <v>2040</v>
      </c>
      <c r="I75" s="164">
        <v>2045</v>
      </c>
      <c r="J75" s="164">
        <v>2050</v>
      </c>
      <c r="K75" s="164">
        <v>2055</v>
      </c>
      <c r="L75" s="164">
        <v>2060</v>
      </c>
      <c r="M75" s="141"/>
      <c r="N75" s="163" t="str">
        <f t="shared" si="20"/>
        <v>Office Blocks</v>
      </c>
      <c r="O75" s="167">
        <f t="shared" si="21"/>
        <v>1</v>
      </c>
      <c r="P75" s="164">
        <f t="shared" si="22"/>
        <v>1.0014866204162538</v>
      </c>
      <c r="Q75" s="164">
        <f t="shared" si="23"/>
        <v>1.0034687809712586</v>
      </c>
      <c r="R75" s="164">
        <f t="shared" si="24"/>
        <v>1.0059464816650148</v>
      </c>
      <c r="S75" s="164">
        <f t="shared" si="25"/>
        <v>1.008424182358771</v>
      </c>
      <c r="T75" s="164">
        <f t="shared" si="26"/>
        <v>1.0109018830525272</v>
      </c>
      <c r="U75" s="164">
        <f t="shared" si="27"/>
        <v>1.0133795837462833</v>
      </c>
      <c r="V75" s="164">
        <f t="shared" si="28"/>
        <v>1.0158572844400398</v>
      </c>
      <c r="W75" s="164">
        <f t="shared" si="29"/>
        <v>1.0183349851337959</v>
      </c>
      <c r="X75" s="164">
        <f t="shared" si="30"/>
        <v>1.0208126858275521</v>
      </c>
    </row>
    <row r="76" spans="2:24">
      <c r="B76" s="165" t="s">
        <v>693</v>
      </c>
      <c r="C76" s="165">
        <v>0</v>
      </c>
      <c r="D76" s="165">
        <v>0</v>
      </c>
      <c r="E76" s="165">
        <v>0</v>
      </c>
      <c r="F76" s="165">
        <v>0</v>
      </c>
      <c r="G76" s="165">
        <v>0</v>
      </c>
      <c r="H76" s="165">
        <v>0</v>
      </c>
      <c r="I76" s="165">
        <v>0</v>
      </c>
      <c r="J76" s="165">
        <v>0</v>
      </c>
      <c r="K76" s="165">
        <v>0</v>
      </c>
      <c r="L76" s="165">
        <v>0</v>
      </c>
      <c r="M76" s="141"/>
      <c r="N76" s="165" t="str">
        <f t="shared" si="20"/>
        <v>Intermediate Heat (100-300 C), Cooking</v>
      </c>
      <c r="O76" s="165" t="e">
        <f t="shared" si="21"/>
        <v>#DIV/0!</v>
      </c>
      <c r="P76" s="165" t="e">
        <f t="shared" si="22"/>
        <v>#DIV/0!</v>
      </c>
      <c r="Q76" s="165" t="e">
        <f t="shared" si="23"/>
        <v>#DIV/0!</v>
      </c>
      <c r="R76" s="165" t="e">
        <f t="shared" si="24"/>
        <v>#DIV/0!</v>
      </c>
      <c r="S76" s="165" t="e">
        <f t="shared" si="25"/>
        <v>#DIV/0!</v>
      </c>
      <c r="T76" s="165" t="e">
        <f t="shared" si="26"/>
        <v>#DIV/0!</v>
      </c>
      <c r="U76" s="165" t="e">
        <f t="shared" si="27"/>
        <v>#DIV/0!</v>
      </c>
      <c r="V76" s="165" t="e">
        <f t="shared" si="28"/>
        <v>#DIV/0!</v>
      </c>
      <c r="W76" s="165" t="e">
        <f t="shared" si="29"/>
        <v>#DIV/0!</v>
      </c>
      <c r="X76" s="165" t="e">
        <f t="shared" si="30"/>
        <v>#DIV/0!</v>
      </c>
    </row>
    <row r="77" spans="2:24">
      <c r="B77" s="165" t="s">
        <v>694</v>
      </c>
      <c r="C77" s="165">
        <v>0</v>
      </c>
      <c r="D77" s="165">
        <v>0</v>
      </c>
      <c r="E77" s="165">
        <v>0</v>
      </c>
      <c r="F77" s="165">
        <v>0</v>
      </c>
      <c r="G77" s="165">
        <v>0</v>
      </c>
      <c r="H77" s="165">
        <v>0</v>
      </c>
      <c r="I77" s="165">
        <v>0</v>
      </c>
      <c r="J77" s="165">
        <v>0</v>
      </c>
      <c r="K77" s="165">
        <v>0</v>
      </c>
      <c r="L77" s="165">
        <v>0</v>
      </c>
      <c r="M77" s="141"/>
      <c r="N77" s="165" t="str">
        <f t="shared" si="20"/>
        <v>Intermediate Heat (100-300 C), Process Requirements</v>
      </c>
      <c r="O77" s="165" t="e">
        <f t="shared" si="21"/>
        <v>#DIV/0!</v>
      </c>
      <c r="P77" s="165" t="e">
        <f t="shared" si="22"/>
        <v>#DIV/0!</v>
      </c>
      <c r="Q77" s="165" t="e">
        <f t="shared" si="23"/>
        <v>#DIV/0!</v>
      </c>
      <c r="R77" s="165" t="e">
        <f t="shared" si="24"/>
        <v>#DIV/0!</v>
      </c>
      <c r="S77" s="165" t="e">
        <f t="shared" si="25"/>
        <v>#DIV/0!</v>
      </c>
      <c r="T77" s="165" t="e">
        <f t="shared" si="26"/>
        <v>#DIV/0!</v>
      </c>
      <c r="U77" s="165" t="e">
        <f t="shared" si="27"/>
        <v>#DIV/0!</v>
      </c>
      <c r="V77" s="165" t="e">
        <f t="shared" si="28"/>
        <v>#DIV/0!</v>
      </c>
      <c r="W77" s="165" t="e">
        <f t="shared" si="29"/>
        <v>#DIV/0!</v>
      </c>
      <c r="X77" s="165" t="e">
        <f t="shared" si="30"/>
        <v>#DIV/0!</v>
      </c>
    </row>
    <row r="78" spans="2:24">
      <c r="B78" s="165" t="s">
        <v>695</v>
      </c>
      <c r="C78" s="165">
        <v>2312.1048890000002</v>
      </c>
      <c r="D78" s="165">
        <v>2491.113829768603</v>
      </c>
      <c r="E78" s="165">
        <v>2657.5202335971458</v>
      </c>
      <c r="F78" s="165">
        <v>2873.0285150404147</v>
      </c>
      <c r="G78" s="165">
        <v>3163.4737414827814</v>
      </c>
      <c r="H78" s="165">
        <v>3545.7597714300919</v>
      </c>
      <c r="I78" s="165">
        <v>3954.5193900802669</v>
      </c>
      <c r="J78" s="165">
        <v>4401.6025228750286</v>
      </c>
      <c r="K78" s="165">
        <v>4899.2311981018183</v>
      </c>
      <c r="L78" s="165">
        <v>5453.1199052422171</v>
      </c>
      <c r="M78" s="141" t="s">
        <v>670</v>
      </c>
      <c r="N78" s="165" t="str">
        <f t="shared" si="20"/>
        <v>Electronics and Other Electrical Uses</v>
      </c>
      <c r="O78" s="165">
        <f t="shared" ref="O78:O79" si="51">+C78/$C78</f>
        <v>1</v>
      </c>
      <c r="P78" s="165">
        <f t="shared" ref="P78:P79" si="52">+D78/$C78</f>
        <v>1.0774225000000002</v>
      </c>
      <c r="Q78" s="165">
        <f t="shared" ref="Q78:Q79" si="53">+E78/$C78</f>
        <v>1.1493943230000001</v>
      </c>
      <c r="R78" s="165">
        <f t="shared" ref="R78:R79" si="54">+F78/$C78</f>
        <v>1.2426030188807817</v>
      </c>
      <c r="S78" s="165">
        <f t="shared" ref="S78:S79" si="55">+G78/$C78</f>
        <v>1.3682224178207605</v>
      </c>
      <c r="T78" s="165">
        <f t="shared" ref="T78:T79" si="56">+H78/$C78</f>
        <v>1.5335635456242884</v>
      </c>
      <c r="U78" s="165">
        <f t="shared" ref="U78:U79" si="57">+I78/$C78</f>
        <v>1.7103546681182882</v>
      </c>
      <c r="V78" s="165">
        <f t="shared" ref="V78:V79" si="58">+J78/$C78</f>
        <v>1.9037209530657362</v>
      </c>
      <c r="W78" s="165">
        <f t="shared" ref="W78:W79" si="59">+K78/$C78</f>
        <v>2.1189485050657741</v>
      </c>
      <c r="X78" s="165">
        <f t="shared" ref="X78:X79" si="60">+L78/$C78</f>
        <v>2.3585088769916167</v>
      </c>
    </row>
    <row r="79" spans="2:24">
      <c r="B79" s="165" t="s">
        <v>696</v>
      </c>
      <c r="C79" s="165">
        <v>3378.0489459999999</v>
      </c>
      <c r="D79" s="165">
        <v>3639.5859405216852</v>
      </c>
      <c r="E79" s="165">
        <v>3882.7102813485344</v>
      </c>
      <c r="F79" s="165">
        <v>4197.5738182266432</v>
      </c>
      <c r="G79" s="165">
        <v>4621.9222964129922</v>
      </c>
      <c r="H79" s="165">
        <v>5180.4527189201499</v>
      </c>
      <c r="I79" s="165">
        <v>5777.6617839231631</v>
      </c>
      <c r="J79" s="165">
        <v>6430.8625589818266</v>
      </c>
      <c r="K79" s="165">
        <v>7157.9117641657149</v>
      </c>
      <c r="L79" s="165">
        <v>7967.1584260531745</v>
      </c>
      <c r="M79" s="141" t="s">
        <v>671</v>
      </c>
      <c r="N79" s="165" t="str">
        <f t="shared" si="20"/>
        <v>Lighting</v>
      </c>
      <c r="O79" s="165">
        <f t="shared" si="51"/>
        <v>1</v>
      </c>
      <c r="P79" s="165">
        <f t="shared" si="52"/>
        <v>1.0774225000000002</v>
      </c>
      <c r="Q79" s="165">
        <f t="shared" si="53"/>
        <v>1.1493943230000003</v>
      </c>
      <c r="R79" s="165">
        <f t="shared" si="54"/>
        <v>1.242603018880782</v>
      </c>
      <c r="S79" s="165">
        <f t="shared" si="55"/>
        <v>1.3682224178207607</v>
      </c>
      <c r="T79" s="165">
        <f t="shared" si="56"/>
        <v>1.5335635456242884</v>
      </c>
      <c r="U79" s="165">
        <f t="shared" si="57"/>
        <v>1.7103546681182882</v>
      </c>
      <c r="V79" s="165">
        <f t="shared" si="58"/>
        <v>1.9037209530657366</v>
      </c>
      <c r="W79" s="165">
        <f t="shared" si="59"/>
        <v>2.1189485050657746</v>
      </c>
      <c r="X79" s="165">
        <f t="shared" si="60"/>
        <v>2.3585088769916167</v>
      </c>
    </row>
    <row r="80" spans="2:24">
      <c r="B80" s="165" t="s">
        <v>697</v>
      </c>
      <c r="C80" s="165">
        <v>4600.2050810000001</v>
      </c>
      <c r="D80" s="165">
        <v>4956.3644588837224</v>
      </c>
      <c r="E80" s="165">
        <v>5287.4496047371549</v>
      </c>
      <c r="F80" s="165">
        <v>5716.2287211213088</v>
      </c>
      <c r="G80" s="165">
        <v>6294.1037183971657</v>
      </c>
      <c r="H80" s="165">
        <v>7054.7068146172242</v>
      </c>
      <c r="I80" s="165">
        <v>7867.9822345898165</v>
      </c>
      <c r="J80" s="165">
        <v>8757.5068010991599</v>
      </c>
      <c r="K80" s="165">
        <v>9747.5976793809259</v>
      </c>
      <c r="L80" s="165">
        <v>10849.624519520436</v>
      </c>
      <c r="M80" s="141" t="s">
        <v>672</v>
      </c>
      <c r="N80" s="165" t="str">
        <f t="shared" si="20"/>
        <v>Low Temperature Heat (&lt;100 C), Space Heating</v>
      </c>
      <c r="O80" s="165">
        <f t="shared" si="21"/>
        <v>1</v>
      </c>
      <c r="P80" s="165">
        <f t="shared" si="22"/>
        <v>1.0774224999999999</v>
      </c>
      <c r="Q80" s="165">
        <f t="shared" si="23"/>
        <v>1.1493943229999999</v>
      </c>
      <c r="R80" s="165">
        <f t="shared" si="24"/>
        <v>1.2426030188807813</v>
      </c>
      <c r="S80" s="165">
        <f t="shared" si="25"/>
        <v>1.36822241782076</v>
      </c>
      <c r="T80" s="165">
        <f t="shared" si="26"/>
        <v>1.5335635456242878</v>
      </c>
      <c r="U80" s="165">
        <f t="shared" si="27"/>
        <v>1.7103546681182877</v>
      </c>
      <c r="V80" s="165">
        <f t="shared" si="28"/>
        <v>1.9037209530657357</v>
      </c>
      <c r="W80" s="165">
        <f t="shared" si="29"/>
        <v>2.1189485050657737</v>
      </c>
      <c r="X80" s="165">
        <f t="shared" si="30"/>
        <v>2.3585088769916158</v>
      </c>
    </row>
    <row r="81" spans="2:24">
      <c r="B81" s="165" t="s">
        <v>698</v>
      </c>
      <c r="C81" s="165">
        <v>471.37402600000001</v>
      </c>
      <c r="D81" s="165">
        <v>507.868981527985</v>
      </c>
      <c r="E81" s="165">
        <v>541.79462949405433</v>
      </c>
      <c r="F81" s="165">
        <v>585.73078772958786</v>
      </c>
      <c r="G81" s="165">
        <v>644.94450955162574</v>
      </c>
      <c r="H81" s="165">
        <v>722.88202262775508</v>
      </c>
      <c r="I81" s="165">
        <v>806.21676579881102</v>
      </c>
      <c r="J81" s="165">
        <v>897.36461002715282</v>
      </c>
      <c r="K81" s="165">
        <v>998.8172877195351</v>
      </c>
      <c r="L81" s="165">
        <v>1111.7398247042768</v>
      </c>
      <c r="M81" s="141" t="s">
        <v>673</v>
      </c>
      <c r="N81" s="165" t="str">
        <f t="shared" si="20"/>
        <v>Low Temperature Heat (&lt;100 C), Water Heating</v>
      </c>
      <c r="O81" s="165">
        <f t="shared" si="21"/>
        <v>1</v>
      </c>
      <c r="P81" s="165">
        <f t="shared" si="22"/>
        <v>1.0774224999999999</v>
      </c>
      <c r="Q81" s="165">
        <f t="shared" si="23"/>
        <v>1.1493943229999999</v>
      </c>
      <c r="R81" s="165">
        <f t="shared" si="24"/>
        <v>1.2426030188807813</v>
      </c>
      <c r="S81" s="165">
        <f t="shared" si="25"/>
        <v>1.3682224178207598</v>
      </c>
      <c r="T81" s="165">
        <f t="shared" si="26"/>
        <v>1.5335635456242875</v>
      </c>
      <c r="U81" s="165">
        <f t="shared" si="27"/>
        <v>1.7103546681182875</v>
      </c>
      <c r="V81" s="165">
        <f t="shared" si="28"/>
        <v>1.9037209530657355</v>
      </c>
      <c r="W81" s="165">
        <f t="shared" si="29"/>
        <v>2.1189485050657737</v>
      </c>
      <c r="X81" s="165">
        <f t="shared" si="30"/>
        <v>2.3585088769916158</v>
      </c>
    </row>
    <row r="82" spans="2:24">
      <c r="B82" s="165" t="s">
        <v>498</v>
      </c>
      <c r="C82" s="165">
        <v>1779.1312529999998</v>
      </c>
      <c r="D82" s="165">
        <v>1916.8760424353923</v>
      </c>
      <c r="E82" s="165">
        <v>2044.9233620700766</v>
      </c>
      <c r="F82" s="165">
        <v>2210.7538659629467</v>
      </c>
      <c r="G82" s="165">
        <v>2434.2472646001379</v>
      </c>
      <c r="H82" s="165">
        <v>2728.4108324816611</v>
      </c>
      <c r="I82" s="165">
        <v>3042.9454437636873</v>
      </c>
      <c r="J82" s="165">
        <v>3386.969444590196</v>
      </c>
      <c r="K82" s="165">
        <v>3769.8875088601462</v>
      </c>
      <c r="L82" s="165">
        <v>4196.0968535337161</v>
      </c>
      <c r="M82" s="141" t="s">
        <v>674</v>
      </c>
      <c r="N82" s="165" t="str">
        <f t="shared" si="20"/>
        <v>Motive Power, Mobile</v>
      </c>
      <c r="O82" s="165">
        <f t="shared" si="21"/>
        <v>1</v>
      </c>
      <c r="P82" s="165">
        <f t="shared" si="22"/>
        <v>1.0774224999999999</v>
      </c>
      <c r="Q82" s="165">
        <f t="shared" si="23"/>
        <v>1.1493943230000001</v>
      </c>
      <c r="R82" s="165">
        <f t="shared" si="24"/>
        <v>1.2426030188807813</v>
      </c>
      <c r="S82" s="165">
        <f t="shared" si="25"/>
        <v>1.36822241782076</v>
      </c>
      <c r="T82" s="165">
        <f t="shared" si="26"/>
        <v>1.5335635456242875</v>
      </c>
      <c r="U82" s="165">
        <f t="shared" si="27"/>
        <v>1.7103546681182873</v>
      </c>
      <c r="V82" s="165">
        <f t="shared" si="28"/>
        <v>1.9037209530657355</v>
      </c>
      <c r="W82" s="165">
        <f t="shared" si="29"/>
        <v>2.1189485050657737</v>
      </c>
      <c r="X82" s="165">
        <f t="shared" si="30"/>
        <v>2.3585088769916158</v>
      </c>
    </row>
    <row r="83" spans="2:24">
      <c r="B83" s="165" t="s">
        <v>499</v>
      </c>
      <c r="C83" s="165">
        <v>742.04921100000001</v>
      </c>
      <c r="D83" s="165">
        <v>799.50051603864756</v>
      </c>
      <c r="E83" s="165">
        <v>852.90715051002917</v>
      </c>
      <c r="F83" s="165">
        <v>922.07258974670196</v>
      </c>
      <c r="G83" s="165">
        <v>1015.2883656164075</v>
      </c>
      <c r="H83" s="165">
        <v>1137.9796190488655</v>
      </c>
      <c r="I83" s="165">
        <v>1269.1673320073426</v>
      </c>
      <c r="J83" s="165">
        <v>1412.6546311865977</v>
      </c>
      <c r="K83" s="165">
        <v>1572.3640663336876</v>
      </c>
      <c r="L83" s="165">
        <v>1750.1296513081256</v>
      </c>
      <c r="M83" s="141" t="s">
        <v>675</v>
      </c>
      <c r="N83" s="165" t="str">
        <f t="shared" si="20"/>
        <v>Motive Power, Stationary</v>
      </c>
      <c r="O83" s="165">
        <f t="shared" si="21"/>
        <v>1</v>
      </c>
      <c r="P83" s="165">
        <f t="shared" si="22"/>
        <v>1.0774225000000002</v>
      </c>
      <c r="Q83" s="165">
        <f t="shared" si="23"/>
        <v>1.1493943230000001</v>
      </c>
      <c r="R83" s="165">
        <f t="shared" si="24"/>
        <v>1.2426030188807815</v>
      </c>
      <c r="S83" s="165">
        <f t="shared" si="25"/>
        <v>1.3682224178207603</v>
      </c>
      <c r="T83" s="165">
        <f t="shared" si="26"/>
        <v>1.5335635456242882</v>
      </c>
      <c r="U83" s="165">
        <f t="shared" si="27"/>
        <v>1.7103546681182882</v>
      </c>
      <c r="V83" s="165">
        <f t="shared" si="28"/>
        <v>1.9037209530657364</v>
      </c>
      <c r="W83" s="165">
        <f t="shared" si="29"/>
        <v>2.1189485050657746</v>
      </c>
      <c r="X83" s="165">
        <f t="shared" si="30"/>
        <v>2.3585088769916172</v>
      </c>
    </row>
    <row r="84" spans="2:24">
      <c r="B84" s="165" t="s">
        <v>503</v>
      </c>
      <c r="C84" s="165">
        <v>0</v>
      </c>
      <c r="D84" s="165">
        <v>0</v>
      </c>
      <c r="E84" s="165">
        <v>0</v>
      </c>
      <c r="F84" s="165">
        <v>0</v>
      </c>
      <c r="G84" s="165">
        <v>0</v>
      </c>
      <c r="H84" s="165">
        <v>0</v>
      </c>
      <c r="I84" s="165">
        <v>0</v>
      </c>
      <c r="J84" s="165">
        <v>0</v>
      </c>
      <c r="K84" s="165">
        <v>0</v>
      </c>
      <c r="L84" s="165">
        <v>0</v>
      </c>
      <c r="M84" s="141"/>
      <c r="N84" s="165" t="str">
        <f t="shared" si="20"/>
        <v>Refrigeration</v>
      </c>
      <c r="O84" s="165"/>
      <c r="P84" s="165"/>
      <c r="Q84" s="165"/>
      <c r="R84" s="165"/>
      <c r="S84" s="165"/>
      <c r="T84" s="165"/>
      <c r="U84" s="165"/>
      <c r="V84" s="165"/>
      <c r="W84" s="165"/>
      <c r="X84" s="165"/>
    </row>
    <row r="85" spans="2:24">
      <c r="B85" s="165" t="s">
        <v>699</v>
      </c>
      <c r="C85" s="165">
        <v>1651.585204</v>
      </c>
      <c r="D85" s="165">
        <v>1779.4550594566899</v>
      </c>
      <c r="E85" s="165">
        <v>1898.322657428397</v>
      </c>
      <c r="F85" s="165">
        <v>2052.264760429231</v>
      </c>
      <c r="G85" s="165">
        <v>2259.735901053873</v>
      </c>
      <c r="H85" s="165">
        <v>2532.8108613468521</v>
      </c>
      <c r="I85" s="165">
        <v>2824.7964634564937</v>
      </c>
      <c r="J85" s="165">
        <v>3144.157358628147</v>
      </c>
      <c r="K85" s="165">
        <v>3499.6239990045506</v>
      </c>
      <c r="L85" s="165">
        <v>3895.2783647420088</v>
      </c>
      <c r="M85" s="141" t="s">
        <v>676</v>
      </c>
      <c r="N85" s="165" t="str">
        <f t="shared" si="20"/>
        <v>Space Cooling</v>
      </c>
      <c r="O85" s="165">
        <f t="shared" si="21"/>
        <v>1</v>
      </c>
      <c r="P85" s="165">
        <f t="shared" si="22"/>
        <v>1.0774224999999999</v>
      </c>
      <c r="Q85" s="165">
        <f t="shared" si="23"/>
        <v>1.1493943230000001</v>
      </c>
      <c r="R85" s="165">
        <f t="shared" si="24"/>
        <v>1.2426030188807813</v>
      </c>
      <c r="S85" s="165">
        <f t="shared" si="25"/>
        <v>1.36822241782076</v>
      </c>
      <c r="T85" s="165">
        <f t="shared" si="26"/>
        <v>1.5335635456242875</v>
      </c>
      <c r="U85" s="165">
        <f t="shared" si="27"/>
        <v>1.7103546681182873</v>
      </c>
      <c r="V85" s="165">
        <f t="shared" si="28"/>
        <v>1.9037209530657353</v>
      </c>
      <c r="W85" s="165">
        <f t="shared" si="29"/>
        <v>2.1189485050657737</v>
      </c>
      <c r="X85" s="165">
        <f t="shared" si="30"/>
        <v>2.3585088769916158</v>
      </c>
    </row>
    <row r="86" spans="2:24">
      <c r="B86" s="166" t="s">
        <v>315</v>
      </c>
      <c r="C86" s="165">
        <v>14934.498609999999</v>
      </c>
      <c r="D86" s="165">
        <v>16090.764828632726</v>
      </c>
      <c r="E86" s="165">
        <v>17165.62791918539</v>
      </c>
      <c r="F86" s="165">
        <v>18557.653058256838</v>
      </c>
      <c r="G86" s="165">
        <v>20433.715797114986</v>
      </c>
      <c r="H86" s="165">
        <v>22903.002640472601</v>
      </c>
      <c r="I86" s="165">
        <v>25543.289413619579</v>
      </c>
      <c r="J86" s="165">
        <v>28431.11792738811</v>
      </c>
      <c r="K86" s="165">
        <v>31645.433503566379</v>
      </c>
      <c r="L86" s="165">
        <v>35223.147545103951</v>
      </c>
      <c r="M86" s="141"/>
      <c r="N86" s="166" t="str">
        <f t="shared" si="20"/>
        <v>Total</v>
      </c>
      <c r="O86" s="165">
        <f t="shared" si="21"/>
        <v>1</v>
      </c>
      <c r="P86" s="165">
        <f t="shared" si="22"/>
        <v>1.0774225000000002</v>
      </c>
      <c r="Q86" s="165">
        <f t="shared" si="23"/>
        <v>1.1493943230000001</v>
      </c>
      <c r="R86" s="165">
        <f t="shared" si="24"/>
        <v>1.2426030188807817</v>
      </c>
      <c r="S86" s="165">
        <f t="shared" si="25"/>
        <v>1.3682224178207605</v>
      </c>
      <c r="T86" s="165">
        <f t="shared" si="26"/>
        <v>1.5335635456242882</v>
      </c>
      <c r="U86" s="165">
        <f t="shared" si="27"/>
        <v>1.710354668118288</v>
      </c>
      <c r="V86" s="165">
        <f t="shared" si="28"/>
        <v>1.9037209530657362</v>
      </c>
      <c r="W86" s="165">
        <f t="shared" si="29"/>
        <v>2.1189485050657741</v>
      </c>
      <c r="X86" s="165">
        <f t="shared" si="30"/>
        <v>2.3585088769916163</v>
      </c>
    </row>
    <row r="87" spans="2:24">
      <c r="B87" s="163" t="s">
        <v>702</v>
      </c>
      <c r="C87" s="167">
        <v>2018</v>
      </c>
      <c r="D87" s="164">
        <v>2021</v>
      </c>
      <c r="E87" s="164">
        <v>2025</v>
      </c>
      <c r="F87" s="164">
        <v>2030</v>
      </c>
      <c r="G87" s="164">
        <v>2035</v>
      </c>
      <c r="H87" s="164">
        <v>2040</v>
      </c>
      <c r="I87" s="164">
        <v>2045</v>
      </c>
      <c r="J87" s="164">
        <v>2050</v>
      </c>
      <c r="K87" s="164">
        <v>2055</v>
      </c>
      <c r="L87" s="164">
        <v>2060</v>
      </c>
      <c r="M87" s="141"/>
      <c r="N87" s="163" t="str">
        <f t="shared" si="20"/>
        <v>WSR</v>
      </c>
      <c r="O87" s="167"/>
      <c r="P87" s="164"/>
      <c r="Q87" s="164"/>
      <c r="R87" s="164"/>
      <c r="S87" s="164"/>
      <c r="T87" s="164"/>
      <c r="U87" s="164"/>
      <c r="V87" s="164"/>
      <c r="W87" s="164"/>
      <c r="X87" s="164"/>
    </row>
    <row r="88" spans="2:24">
      <c r="B88" s="165" t="s">
        <v>693</v>
      </c>
      <c r="C88" s="165">
        <v>3088.5155530000002</v>
      </c>
      <c r="D88" s="165">
        <v>3229.2823706168579</v>
      </c>
      <c r="E88" s="165">
        <v>3336.4945453213372</v>
      </c>
      <c r="F88" s="165">
        <v>3482.9875089518523</v>
      </c>
      <c r="G88" s="165">
        <v>3740.4020545353246</v>
      </c>
      <c r="H88" s="165">
        <v>4129.9883060280199</v>
      </c>
      <c r="I88" s="165">
        <v>4583.1254604800315</v>
      </c>
      <c r="J88" s="165">
        <v>5096.1777112466434</v>
      </c>
      <c r="K88" s="165">
        <v>5666.6629549100107</v>
      </c>
      <c r="L88" s="165">
        <v>6301.0104560687187</v>
      </c>
      <c r="M88" s="141" t="s">
        <v>678</v>
      </c>
      <c r="N88" s="165" t="str">
        <f t="shared" si="20"/>
        <v>Intermediate Heat (100-300 C), Cooking</v>
      </c>
      <c r="O88" s="165">
        <f t="shared" si="21"/>
        <v>1</v>
      </c>
      <c r="P88" s="165">
        <f t="shared" si="22"/>
        <v>1.0455775</v>
      </c>
      <c r="Q88" s="165">
        <f t="shared" si="23"/>
        <v>1.0802906729999999</v>
      </c>
      <c r="R88" s="165">
        <f t="shared" si="24"/>
        <v>1.1277221853614063</v>
      </c>
      <c r="S88" s="165">
        <f t="shared" si="25"/>
        <v>1.2110679031232725</v>
      </c>
      <c r="T88" s="165">
        <f t="shared" si="26"/>
        <v>1.3372081944079559</v>
      </c>
      <c r="U88" s="165">
        <f t="shared" si="27"/>
        <v>1.4839250059881539</v>
      </c>
      <c r="V88" s="165">
        <f t="shared" si="28"/>
        <v>1.6500411358772404</v>
      </c>
      <c r="W88" s="165">
        <f t="shared" si="29"/>
        <v>1.8347529282815984</v>
      </c>
      <c r="X88" s="165">
        <f t="shared" si="30"/>
        <v>2.0401420513969217</v>
      </c>
    </row>
    <row r="89" spans="2:24">
      <c r="B89" s="165" t="s">
        <v>742</v>
      </c>
      <c r="C89" s="165">
        <v>434.75</v>
      </c>
      <c r="D89" s="165">
        <v>454.56481812500004</v>
      </c>
      <c r="E89" s="165">
        <v>469.65637008675009</v>
      </c>
      <c r="F89" s="165">
        <v>490.27722008587148</v>
      </c>
      <c r="G89" s="165">
        <v>526.51177088284294</v>
      </c>
      <c r="H89" s="165">
        <v>581.35126251885902</v>
      </c>
      <c r="I89" s="165">
        <v>645.13639635335016</v>
      </c>
      <c r="J89" s="165">
        <v>717.35538382263064</v>
      </c>
      <c r="K89" s="165">
        <v>797.65883557042525</v>
      </c>
      <c r="L89" s="165">
        <v>886.95175684481217</v>
      </c>
      <c r="M89" s="141"/>
      <c r="N89" s="165" t="str">
        <f t="shared" si="20"/>
        <v>Intermediate Heat (100-300 C), Cooking Elements</v>
      </c>
      <c r="O89" s="165">
        <f t="shared" si="21"/>
        <v>1</v>
      </c>
      <c r="P89" s="165">
        <f t="shared" si="22"/>
        <v>1.0455775</v>
      </c>
      <c r="Q89" s="165">
        <f t="shared" si="23"/>
        <v>1.0802906730000001</v>
      </c>
      <c r="R89" s="165">
        <f t="shared" si="24"/>
        <v>1.1277221853614066</v>
      </c>
      <c r="S89" s="165">
        <f t="shared" si="25"/>
        <v>1.2110679031232729</v>
      </c>
      <c r="T89" s="165">
        <f t="shared" si="26"/>
        <v>1.3372081944079564</v>
      </c>
      <c r="U89" s="165">
        <f t="shared" si="27"/>
        <v>1.4839250059881546</v>
      </c>
      <c r="V89" s="165">
        <f t="shared" si="28"/>
        <v>1.6500411358772413</v>
      </c>
      <c r="W89" s="165">
        <f t="shared" si="29"/>
        <v>1.8347529282815993</v>
      </c>
      <c r="X89" s="165">
        <f t="shared" si="30"/>
        <v>2.0401420513969226</v>
      </c>
    </row>
    <row r="90" spans="2:24">
      <c r="B90" s="165" t="s">
        <v>743</v>
      </c>
      <c r="C90" s="165">
        <v>2653.7655530000002</v>
      </c>
      <c r="D90" s="165">
        <v>2774.717552491858</v>
      </c>
      <c r="E90" s="165">
        <v>2866.8381752345877</v>
      </c>
      <c r="F90" s="165">
        <v>2992.7102888659815</v>
      </c>
      <c r="G90" s="165">
        <v>3213.890283652483</v>
      </c>
      <c r="H90" s="165">
        <v>3548.6370435091621</v>
      </c>
      <c r="I90" s="165">
        <v>3937.9890641266834</v>
      </c>
      <c r="J90" s="165">
        <v>4378.8223274240154</v>
      </c>
      <c r="K90" s="165">
        <v>4869.0041193395882</v>
      </c>
      <c r="L90" s="165">
        <v>5414.0586992239096</v>
      </c>
      <c r="M90" s="141"/>
      <c r="N90" s="165" t="str">
        <f t="shared" si="20"/>
        <v>Intermediate Heat (100-300 C), Cooking Ovens</v>
      </c>
      <c r="O90" s="165">
        <f t="shared" si="21"/>
        <v>1</v>
      </c>
      <c r="P90" s="165">
        <f t="shared" si="22"/>
        <v>1.0455775</v>
      </c>
      <c r="Q90" s="165">
        <f t="shared" si="23"/>
        <v>1.0802906730000001</v>
      </c>
      <c r="R90" s="165">
        <f t="shared" si="24"/>
        <v>1.1277221853614066</v>
      </c>
      <c r="S90" s="165">
        <f t="shared" si="25"/>
        <v>1.2110679031232729</v>
      </c>
      <c r="T90" s="165">
        <f t="shared" si="26"/>
        <v>1.3372081944079564</v>
      </c>
      <c r="U90" s="165">
        <f t="shared" si="27"/>
        <v>1.4839250059881546</v>
      </c>
      <c r="V90" s="165">
        <f t="shared" si="28"/>
        <v>1.6500411358772411</v>
      </c>
      <c r="W90" s="165">
        <f t="shared" si="29"/>
        <v>1.8347529282815993</v>
      </c>
      <c r="X90" s="165">
        <f t="shared" si="30"/>
        <v>2.0401420513969226</v>
      </c>
    </row>
    <row r="91" spans="2:24">
      <c r="B91" s="165" t="s">
        <v>695</v>
      </c>
      <c r="C91" s="165">
        <v>737.22576500000002</v>
      </c>
      <c r="D91" s="165">
        <v>770.82667230428763</v>
      </c>
      <c r="E91" s="165">
        <v>796.41811782478999</v>
      </c>
      <c r="F91" s="165">
        <v>831.38585081053463</v>
      </c>
      <c r="G91" s="165">
        <v>892.83046134700066</v>
      </c>
      <c r="H91" s="165">
        <v>985.8243340866743</v>
      </c>
      <c r="I91" s="165">
        <v>1093.9877477422467</v>
      </c>
      <c r="J91" s="165">
        <v>1216.452838678568</v>
      </c>
      <c r="K91" s="165">
        <v>1352.6271311383921</v>
      </c>
      <c r="L91" s="165">
        <v>1504.0452845497657</v>
      </c>
      <c r="M91" s="141" t="s">
        <v>677</v>
      </c>
      <c r="N91" s="165" t="str">
        <f t="shared" si="20"/>
        <v>Electronics and Other Electrical Uses</v>
      </c>
      <c r="O91" s="165">
        <f t="shared" si="21"/>
        <v>1</v>
      </c>
      <c r="P91" s="165">
        <f t="shared" si="22"/>
        <v>1.0455775</v>
      </c>
      <c r="Q91" s="165">
        <f t="shared" si="23"/>
        <v>1.0802906730000001</v>
      </c>
      <c r="R91" s="165">
        <f t="shared" si="24"/>
        <v>1.1277221853614063</v>
      </c>
      <c r="S91" s="165">
        <f t="shared" si="25"/>
        <v>1.2110679031232727</v>
      </c>
      <c r="T91" s="165">
        <f t="shared" si="26"/>
        <v>1.3372081944079564</v>
      </c>
      <c r="U91" s="165">
        <f t="shared" si="27"/>
        <v>1.4839250059881544</v>
      </c>
      <c r="V91" s="165">
        <f t="shared" si="28"/>
        <v>1.6500411358772411</v>
      </c>
      <c r="W91" s="165">
        <f t="shared" si="29"/>
        <v>1.8347529282815991</v>
      </c>
      <c r="X91" s="165">
        <f t="shared" si="30"/>
        <v>2.0401420513969226</v>
      </c>
    </row>
    <row r="92" spans="2:24">
      <c r="B92" s="165" t="s">
        <v>696</v>
      </c>
      <c r="C92" s="165">
        <v>2573.0260100000005</v>
      </c>
      <c r="D92" s="165">
        <v>2690.2981029707757</v>
      </c>
      <c r="E92" s="165">
        <v>2779.6159999894057</v>
      </c>
      <c r="F92" s="165">
        <v>2901.6585149889406</v>
      </c>
      <c r="G92" s="165">
        <v>3116.1092146123419</v>
      </c>
      <c r="H92" s="165">
        <v>3440.6714649968089</v>
      </c>
      <c r="I92" s="165">
        <v>3818.1776372969275</v>
      </c>
      <c r="J92" s="165">
        <v>4245.5987601820862</v>
      </c>
      <c r="K92" s="165">
        <v>4720.86700639222</v>
      </c>
      <c r="L92" s="165">
        <v>5249.3385623390395</v>
      </c>
      <c r="M92" s="141" t="s">
        <v>679</v>
      </c>
      <c r="N92" s="165" t="str">
        <f t="shared" si="20"/>
        <v>Lighting</v>
      </c>
      <c r="O92" s="165">
        <f t="shared" ref="O92" si="61">+C92/$C92</f>
        <v>1</v>
      </c>
      <c r="P92" s="165">
        <f t="shared" ref="P92" si="62">+D92/$C92</f>
        <v>1.0455775</v>
      </c>
      <c r="Q92" s="165">
        <f t="shared" ref="Q92" si="63">+E92/$C92</f>
        <v>1.0802906730000001</v>
      </c>
      <c r="R92" s="165">
        <f t="shared" ref="R92" si="64">+F92/$C92</f>
        <v>1.1277221853614066</v>
      </c>
      <c r="S92" s="165">
        <f t="shared" ref="S92" si="65">+G92/$C92</f>
        <v>1.2110679031232729</v>
      </c>
      <c r="T92" s="165">
        <f t="shared" ref="T92" si="66">+H92/$C92</f>
        <v>1.3372081944079564</v>
      </c>
      <c r="U92" s="165">
        <f t="shared" ref="U92" si="67">+I92/$C92</f>
        <v>1.4839250059881544</v>
      </c>
      <c r="V92" s="165">
        <f t="shared" ref="V92" si="68">+J92/$C92</f>
        <v>1.6500411358772411</v>
      </c>
      <c r="W92" s="165">
        <f t="shared" ref="W92" si="69">+K92/$C92</f>
        <v>1.8347529282815991</v>
      </c>
      <c r="X92" s="165">
        <f t="shared" ref="X92" si="70">+L92/$C92</f>
        <v>2.0401420513969226</v>
      </c>
    </row>
    <row r="93" spans="2:24">
      <c r="B93" s="165" t="s">
        <v>697</v>
      </c>
      <c r="C93" s="165">
        <v>5106.2921859999997</v>
      </c>
      <c r="D93" s="165">
        <v>5339.0242181074145</v>
      </c>
      <c r="E93" s="165">
        <v>5516.2798221485809</v>
      </c>
      <c r="F93" s="165">
        <v>5758.4789830897926</v>
      </c>
      <c r="G93" s="165">
        <v>6184.0665704337725</v>
      </c>
      <c r="H93" s="165">
        <v>6828.1757541605157</v>
      </c>
      <c r="I93" s="165">
        <v>7577.3546626873149</v>
      </c>
      <c r="J93" s="165">
        <v>8425.5921587085195</v>
      </c>
      <c r="K93" s="165">
        <v>9368.7845409249476</v>
      </c>
      <c r="L93" s="165">
        <v>10417.561415378115</v>
      </c>
      <c r="M93" s="141" t="s">
        <v>680</v>
      </c>
      <c r="N93" s="165" t="str">
        <f t="shared" si="20"/>
        <v>Low Temperature Heat (&lt;100 C), Space Heating</v>
      </c>
      <c r="O93" s="165">
        <f t="shared" si="21"/>
        <v>1</v>
      </c>
      <c r="P93" s="165">
        <f t="shared" si="22"/>
        <v>1.0455775</v>
      </c>
      <c r="Q93" s="165">
        <f t="shared" si="23"/>
        <v>1.0802906729999999</v>
      </c>
      <c r="R93" s="165">
        <f t="shared" si="24"/>
        <v>1.1277221853614063</v>
      </c>
      <c r="S93" s="165">
        <f t="shared" si="25"/>
        <v>1.2110679031232727</v>
      </c>
      <c r="T93" s="165">
        <f t="shared" si="26"/>
        <v>1.3372081944079564</v>
      </c>
      <c r="U93" s="165">
        <f t="shared" si="27"/>
        <v>1.4839250059881544</v>
      </c>
      <c r="V93" s="165">
        <f t="shared" si="28"/>
        <v>1.6500411358772411</v>
      </c>
      <c r="W93" s="165">
        <f t="shared" si="29"/>
        <v>1.8347529282815991</v>
      </c>
      <c r="X93" s="165">
        <f t="shared" si="30"/>
        <v>2.0401420513969226</v>
      </c>
    </row>
    <row r="94" spans="2:24">
      <c r="B94" s="165" t="s">
        <v>698</v>
      </c>
      <c r="C94" s="165">
        <v>3120.3283190000002</v>
      </c>
      <c r="D94" s="165">
        <v>3262.5450829592228</v>
      </c>
      <c r="E94" s="165">
        <v>3370.8615797134689</v>
      </c>
      <c r="F94" s="165">
        <v>3518.8634709477637</v>
      </c>
      <c r="G94" s="165">
        <v>3778.9294743474966</v>
      </c>
      <c r="H94" s="165">
        <v>4172.5285974100034</v>
      </c>
      <c r="I94" s="165">
        <v>4630.333219457083</v>
      </c>
      <c r="J94" s="165">
        <v>5148.6700837926819</v>
      </c>
      <c r="K94" s="165">
        <v>5725.0315204852495</v>
      </c>
      <c r="L94" s="165">
        <v>6365.9130177565703</v>
      </c>
      <c r="M94" s="141" t="s">
        <v>703</v>
      </c>
      <c r="N94" s="165" t="str">
        <f t="shared" si="20"/>
        <v>Low Temperature Heat (&lt;100 C), Water Heating</v>
      </c>
      <c r="O94" s="165">
        <f t="shared" si="21"/>
        <v>1</v>
      </c>
      <c r="P94" s="165">
        <f t="shared" si="22"/>
        <v>1.0455775</v>
      </c>
      <c r="Q94" s="165">
        <f t="shared" si="23"/>
        <v>1.0802906729999999</v>
      </c>
      <c r="R94" s="165">
        <f t="shared" si="24"/>
        <v>1.1277221853614063</v>
      </c>
      <c r="S94" s="165">
        <f t="shared" si="25"/>
        <v>1.2110679031232727</v>
      </c>
      <c r="T94" s="165">
        <f t="shared" si="26"/>
        <v>1.3372081944079561</v>
      </c>
      <c r="U94" s="165">
        <f t="shared" si="27"/>
        <v>1.4839250059881544</v>
      </c>
      <c r="V94" s="165">
        <f t="shared" si="28"/>
        <v>1.6500411358772409</v>
      </c>
      <c r="W94" s="165">
        <f t="shared" si="29"/>
        <v>1.8347529282815989</v>
      </c>
      <c r="X94" s="165">
        <f t="shared" si="30"/>
        <v>2.0401420513969222</v>
      </c>
    </row>
    <row r="95" spans="2:24">
      <c r="B95" s="165" t="s">
        <v>498</v>
      </c>
      <c r="C95" s="165">
        <v>338.55230400000005</v>
      </c>
      <c r="D95" s="165">
        <v>353.98267163556005</v>
      </c>
      <c r="E95" s="165">
        <v>365.73489633386066</v>
      </c>
      <c r="F95" s="165">
        <v>381.79294412601928</v>
      </c>
      <c r="G95" s="165">
        <v>410.00982890283291</v>
      </c>
      <c r="H95" s="165">
        <v>452.71491514449366</v>
      </c>
      <c r="I95" s="165">
        <v>502.38622974050361</v>
      </c>
      <c r="J95" s="165">
        <v>558.62522824601717</v>
      </c>
      <c r="K95" s="165">
        <v>621.15983114048231</v>
      </c>
      <c r="L95" s="165">
        <v>690.69479198771478</v>
      </c>
      <c r="M95" s="141" t="s">
        <v>681</v>
      </c>
      <c r="N95" s="165" t="str">
        <f t="shared" si="20"/>
        <v>Motive Power, Mobile</v>
      </c>
      <c r="O95" s="165">
        <f t="shared" si="21"/>
        <v>1</v>
      </c>
      <c r="P95" s="165">
        <f t="shared" si="22"/>
        <v>1.0455775</v>
      </c>
      <c r="Q95" s="165">
        <f t="shared" si="23"/>
        <v>1.0802906730000001</v>
      </c>
      <c r="R95" s="165">
        <f t="shared" si="24"/>
        <v>1.1277221853614063</v>
      </c>
      <c r="S95" s="165">
        <f t="shared" si="25"/>
        <v>1.2110679031232729</v>
      </c>
      <c r="T95" s="165">
        <f t="shared" si="26"/>
        <v>1.3372081944079566</v>
      </c>
      <c r="U95" s="165">
        <f t="shared" si="27"/>
        <v>1.4839250059881546</v>
      </c>
      <c r="V95" s="165">
        <f t="shared" si="28"/>
        <v>1.6500411358772413</v>
      </c>
      <c r="W95" s="165">
        <f t="shared" si="29"/>
        <v>1.8347529282815993</v>
      </c>
      <c r="X95" s="165">
        <f t="shared" si="30"/>
        <v>2.0401420513969231</v>
      </c>
    </row>
    <row r="96" spans="2:24">
      <c r="B96" s="165" t="s">
        <v>499</v>
      </c>
      <c r="C96" s="165">
        <v>1448.1901700000001</v>
      </c>
      <c r="D96" s="165">
        <v>1514.1950574731752</v>
      </c>
      <c r="E96" s="165">
        <v>1564.4663333812846</v>
      </c>
      <c r="F96" s="165">
        <v>1633.1561833313067</v>
      </c>
      <c r="G96" s="165">
        <v>1753.8566325056361</v>
      </c>
      <c r="H96" s="165">
        <v>1936.5317623850515</v>
      </c>
      <c r="I96" s="165">
        <v>2149.0056066892366</v>
      </c>
      <c r="J96" s="165">
        <v>2389.5733530730554</v>
      </c>
      <c r="K96" s="165">
        <v>2657.0711551161276</v>
      </c>
      <c r="L96" s="165">
        <v>2954.5136642366588</v>
      </c>
      <c r="M96" s="141" t="s">
        <v>682</v>
      </c>
      <c r="N96" s="165" t="str">
        <f t="shared" si="20"/>
        <v>Motive Power, Stationary</v>
      </c>
      <c r="O96" s="165">
        <f t="shared" si="21"/>
        <v>1</v>
      </c>
      <c r="P96" s="165">
        <f t="shared" si="22"/>
        <v>1.0455775</v>
      </c>
      <c r="Q96" s="165">
        <f t="shared" si="23"/>
        <v>1.0802906730000001</v>
      </c>
      <c r="R96" s="165">
        <f t="shared" si="24"/>
        <v>1.1277221853614063</v>
      </c>
      <c r="S96" s="165">
        <f t="shared" si="25"/>
        <v>1.2110679031232727</v>
      </c>
      <c r="T96" s="165">
        <f t="shared" si="26"/>
        <v>1.3372081944079564</v>
      </c>
      <c r="U96" s="165">
        <f t="shared" si="27"/>
        <v>1.4839250059881546</v>
      </c>
      <c r="V96" s="165">
        <f t="shared" si="28"/>
        <v>1.6500411358772413</v>
      </c>
      <c r="W96" s="165">
        <f t="shared" si="29"/>
        <v>1.8347529282815995</v>
      </c>
      <c r="X96" s="165">
        <f t="shared" si="30"/>
        <v>2.0401420513969231</v>
      </c>
    </row>
    <row r="97" spans="2:24">
      <c r="B97" s="165" t="s">
        <v>503</v>
      </c>
      <c r="C97" s="165">
        <v>5305.3214170000001</v>
      </c>
      <c r="D97" s="165">
        <v>5547.124703883318</v>
      </c>
      <c r="E97" s="165">
        <v>5731.2892440522446</v>
      </c>
      <c r="F97" s="165">
        <v>5982.9286624239139</v>
      </c>
      <c r="G97" s="165">
        <v>6425.1044838811804</v>
      </c>
      <c r="H97" s="165">
        <v>7094.3192727804299</v>
      </c>
      <c r="I97" s="165">
        <v>7872.6991154908083</v>
      </c>
      <c r="J97" s="165">
        <v>8753.998577100534</v>
      </c>
      <c r="K97" s="165">
        <v>9733.9540053158325</v>
      </c>
      <c r="L97" s="165">
        <v>10823.609318998408</v>
      </c>
      <c r="M97" s="141" t="s">
        <v>683</v>
      </c>
      <c r="N97" s="165" t="str">
        <f t="shared" si="20"/>
        <v>Refrigeration</v>
      </c>
      <c r="O97" s="165">
        <f t="shared" ref="O97" si="71">+C97/$C97</f>
        <v>1</v>
      </c>
      <c r="P97" s="165">
        <f t="shared" ref="P97" si="72">+D97/$C97</f>
        <v>1.0455775</v>
      </c>
      <c r="Q97" s="165">
        <f t="shared" ref="Q97" si="73">+E97/$C97</f>
        <v>1.0802906730000001</v>
      </c>
      <c r="R97" s="165">
        <f t="shared" ref="R97" si="74">+F97/$C97</f>
        <v>1.1277221853614066</v>
      </c>
      <c r="S97" s="165">
        <f t="shared" ref="S97" si="75">+G97/$C97</f>
        <v>1.2110679031232727</v>
      </c>
      <c r="T97" s="165">
        <f t="shared" ref="T97" si="76">+H97/$C97</f>
        <v>1.3372081944079561</v>
      </c>
      <c r="U97" s="165">
        <f t="shared" ref="U97" si="77">+I97/$C97</f>
        <v>1.4839250059881544</v>
      </c>
      <c r="V97" s="165">
        <f t="shared" ref="V97" si="78">+J97/$C97</f>
        <v>1.6500411358772411</v>
      </c>
      <c r="W97" s="165">
        <f t="shared" ref="W97" si="79">+K97/$C97</f>
        <v>1.8347529282815991</v>
      </c>
      <c r="X97" s="165">
        <f t="shared" ref="X97" si="80">+L97/$C97</f>
        <v>2.0401420513969226</v>
      </c>
    </row>
    <row r="98" spans="2:24">
      <c r="B98" s="165" t="s">
        <v>699</v>
      </c>
      <c r="C98" s="165">
        <v>354.294174</v>
      </c>
      <c r="D98" s="165">
        <v>370.44201671548501</v>
      </c>
      <c r="E98" s="165">
        <v>382.74069167043911</v>
      </c>
      <c r="F98" s="165">
        <v>399.54540016409436</v>
      </c>
      <c r="G98" s="165">
        <v>429.07430239497194</v>
      </c>
      <c r="H98" s="165">
        <v>473.76507270379824</v>
      </c>
      <c r="I98" s="165">
        <v>525.74598427451815</v>
      </c>
      <c r="J98" s="165">
        <v>584.59996130164882</v>
      </c>
      <c r="K98" s="165">
        <v>650.04227321961025</v>
      </c>
      <c r="L98" s="165">
        <v>722.81044294233811</v>
      </c>
      <c r="M98" s="141" t="s">
        <v>684</v>
      </c>
      <c r="N98" s="165" t="str">
        <f t="shared" si="20"/>
        <v>Space Cooling</v>
      </c>
      <c r="O98" s="165">
        <f t="shared" si="21"/>
        <v>1</v>
      </c>
      <c r="P98" s="165">
        <f t="shared" si="22"/>
        <v>1.0455775</v>
      </c>
      <c r="Q98" s="165">
        <f t="shared" si="23"/>
        <v>1.0802906729999999</v>
      </c>
      <c r="R98" s="165">
        <f t="shared" si="24"/>
        <v>1.1277221853614063</v>
      </c>
      <c r="S98" s="165">
        <f t="shared" si="25"/>
        <v>1.2110679031232727</v>
      </c>
      <c r="T98" s="165">
        <f t="shared" si="26"/>
        <v>1.3372081944079561</v>
      </c>
      <c r="U98" s="165">
        <f t="shared" si="27"/>
        <v>1.4839250059881541</v>
      </c>
      <c r="V98" s="165">
        <f t="shared" si="28"/>
        <v>1.6500411358772409</v>
      </c>
      <c r="W98" s="165">
        <f t="shared" si="29"/>
        <v>1.8347529282815986</v>
      </c>
      <c r="X98" s="165">
        <f t="shared" si="30"/>
        <v>2.0401420513969222</v>
      </c>
    </row>
    <row r="99" spans="2:24">
      <c r="B99" s="166" t="s">
        <v>315</v>
      </c>
      <c r="C99" s="165">
        <v>22071.745898000001</v>
      </c>
      <c r="D99" s="165">
        <v>23077.720896666095</v>
      </c>
      <c r="E99" s="165">
        <v>23843.901230435411</v>
      </c>
      <c r="F99" s="165">
        <v>24890.797518834217</v>
      </c>
      <c r="G99" s="165">
        <v>26730.383022960556</v>
      </c>
      <c r="H99" s="165">
        <v>29514.519479695799</v>
      </c>
      <c r="I99" s="165">
        <v>32752.81566385867</v>
      </c>
      <c r="J99" s="165">
        <v>36419.288672329756</v>
      </c>
      <c r="K99" s="165">
        <v>40496.200418642875</v>
      </c>
      <c r="L99" s="165">
        <v>45029.496954257338</v>
      </c>
      <c r="M99" s="141"/>
      <c r="N99" s="166" t="str">
        <f t="shared" si="20"/>
        <v>Total</v>
      </c>
      <c r="O99" s="165">
        <f t="shared" si="21"/>
        <v>1</v>
      </c>
      <c r="P99" s="165">
        <f t="shared" si="22"/>
        <v>1.0455774999999998</v>
      </c>
      <c r="Q99" s="165">
        <f t="shared" si="23"/>
        <v>1.0802906729999999</v>
      </c>
      <c r="R99" s="165">
        <f t="shared" si="24"/>
        <v>1.1277221853614063</v>
      </c>
      <c r="S99" s="165">
        <f t="shared" si="25"/>
        <v>1.2110679031232727</v>
      </c>
      <c r="T99" s="165">
        <f t="shared" si="26"/>
        <v>1.3372081944079564</v>
      </c>
      <c r="U99" s="165">
        <f t="shared" si="27"/>
        <v>1.4839250059881541</v>
      </c>
      <c r="V99" s="165">
        <f t="shared" si="28"/>
        <v>1.6500411358772409</v>
      </c>
      <c r="W99" s="165">
        <f t="shared" si="29"/>
        <v>1.8347529282815991</v>
      </c>
      <c r="X99" s="165">
        <f t="shared" si="30"/>
        <v>2.0401420513969226</v>
      </c>
    </row>
    <row r="100" spans="2:24">
      <c r="B100" s="163" t="s">
        <v>340</v>
      </c>
      <c r="C100" s="167">
        <v>2018</v>
      </c>
      <c r="D100" s="164">
        <v>2021</v>
      </c>
      <c r="E100" s="164">
        <v>2025</v>
      </c>
      <c r="F100" s="164">
        <v>2030</v>
      </c>
      <c r="G100" s="164">
        <v>2035</v>
      </c>
      <c r="H100" s="164">
        <v>2040</v>
      </c>
      <c r="I100" s="164">
        <v>2045</v>
      </c>
      <c r="J100" s="164">
        <v>2050</v>
      </c>
      <c r="K100" s="164">
        <v>2055</v>
      </c>
      <c r="L100" s="164">
        <v>2060</v>
      </c>
      <c r="M100" s="141"/>
      <c r="N100" s="163" t="str">
        <f t="shared" si="20"/>
        <v>Other</v>
      </c>
      <c r="O100" s="167">
        <f t="shared" si="21"/>
        <v>1</v>
      </c>
      <c r="P100" s="164">
        <f t="shared" si="22"/>
        <v>1.0014866204162538</v>
      </c>
      <c r="Q100" s="164">
        <f t="shared" si="23"/>
        <v>1.0034687809712586</v>
      </c>
      <c r="R100" s="164">
        <f t="shared" si="24"/>
        <v>1.0059464816650148</v>
      </c>
      <c r="S100" s="164">
        <f t="shared" si="25"/>
        <v>1.008424182358771</v>
      </c>
      <c r="T100" s="164">
        <f t="shared" si="26"/>
        <v>1.0109018830525272</v>
      </c>
      <c r="U100" s="164">
        <f t="shared" si="27"/>
        <v>1.0133795837462833</v>
      </c>
      <c r="V100" s="164">
        <f t="shared" si="28"/>
        <v>1.0158572844400398</v>
      </c>
      <c r="W100" s="164">
        <f t="shared" si="29"/>
        <v>1.0183349851337959</v>
      </c>
      <c r="X100" s="164">
        <f t="shared" si="30"/>
        <v>1.0208126858275521</v>
      </c>
    </row>
    <row r="101" spans="2:24">
      <c r="B101" s="165" t="s">
        <v>693</v>
      </c>
      <c r="C101" s="165">
        <v>0</v>
      </c>
      <c r="D101" s="165">
        <v>0</v>
      </c>
      <c r="E101" s="165">
        <v>0</v>
      </c>
      <c r="F101" s="165">
        <v>0</v>
      </c>
      <c r="G101" s="165">
        <v>0</v>
      </c>
      <c r="H101" s="165">
        <v>0</v>
      </c>
      <c r="I101" s="165">
        <v>0</v>
      </c>
      <c r="J101" s="165">
        <v>0</v>
      </c>
      <c r="K101" s="165">
        <v>0</v>
      </c>
      <c r="L101" s="165">
        <v>0</v>
      </c>
      <c r="M101" s="141"/>
      <c r="N101" s="165" t="str">
        <f t="shared" si="20"/>
        <v>Intermediate Heat (100-300 C), Cooking</v>
      </c>
      <c r="O101" s="165" t="e">
        <f t="shared" si="21"/>
        <v>#DIV/0!</v>
      </c>
      <c r="P101" s="165" t="e">
        <f t="shared" si="22"/>
        <v>#DIV/0!</v>
      </c>
      <c r="Q101" s="165" t="e">
        <f t="shared" si="23"/>
        <v>#DIV/0!</v>
      </c>
      <c r="R101" s="165" t="e">
        <f t="shared" si="24"/>
        <v>#DIV/0!</v>
      </c>
      <c r="S101" s="165" t="e">
        <f t="shared" si="25"/>
        <v>#DIV/0!</v>
      </c>
      <c r="T101" s="165" t="e">
        <f t="shared" si="26"/>
        <v>#DIV/0!</v>
      </c>
      <c r="U101" s="165" t="e">
        <f t="shared" si="27"/>
        <v>#DIV/0!</v>
      </c>
      <c r="V101" s="165" t="e">
        <f t="shared" si="28"/>
        <v>#DIV/0!</v>
      </c>
      <c r="W101" s="165" t="e">
        <f t="shared" si="29"/>
        <v>#DIV/0!</v>
      </c>
      <c r="X101" s="165" t="e">
        <f t="shared" si="30"/>
        <v>#DIV/0!</v>
      </c>
    </row>
    <row r="102" spans="2:24">
      <c r="B102" s="165" t="s">
        <v>694</v>
      </c>
      <c r="C102" s="165">
        <v>0</v>
      </c>
      <c r="D102" s="165">
        <v>0</v>
      </c>
      <c r="E102" s="165">
        <v>0</v>
      </c>
      <c r="F102" s="165">
        <v>0</v>
      </c>
      <c r="G102" s="165">
        <v>0</v>
      </c>
      <c r="H102" s="165">
        <v>0</v>
      </c>
      <c r="I102" s="165">
        <v>0</v>
      </c>
      <c r="J102" s="165">
        <v>0</v>
      </c>
      <c r="K102" s="165">
        <v>0</v>
      </c>
      <c r="L102" s="165">
        <v>0</v>
      </c>
      <c r="M102" s="141"/>
      <c r="N102" s="165" t="str">
        <f t="shared" si="20"/>
        <v>Intermediate Heat (100-300 C), Process Requirements</v>
      </c>
      <c r="O102" s="165" t="e">
        <f t="shared" si="21"/>
        <v>#DIV/0!</v>
      </c>
      <c r="P102" s="165" t="e">
        <f t="shared" si="22"/>
        <v>#DIV/0!</v>
      </c>
      <c r="Q102" s="165" t="e">
        <f t="shared" si="23"/>
        <v>#DIV/0!</v>
      </c>
      <c r="R102" s="165" t="e">
        <f t="shared" si="24"/>
        <v>#DIV/0!</v>
      </c>
      <c r="S102" s="165" t="e">
        <f t="shared" si="25"/>
        <v>#DIV/0!</v>
      </c>
      <c r="T102" s="165" t="e">
        <f t="shared" si="26"/>
        <v>#DIV/0!</v>
      </c>
      <c r="U102" s="165" t="e">
        <f t="shared" si="27"/>
        <v>#DIV/0!</v>
      </c>
      <c r="V102" s="165" t="e">
        <f t="shared" si="28"/>
        <v>#DIV/0!</v>
      </c>
      <c r="W102" s="165" t="e">
        <f t="shared" si="29"/>
        <v>#DIV/0!</v>
      </c>
      <c r="X102" s="165" t="e">
        <f t="shared" si="30"/>
        <v>#DIV/0!</v>
      </c>
    </row>
    <row r="103" spans="2:24">
      <c r="B103" s="165" t="s">
        <v>695</v>
      </c>
      <c r="C103" s="165">
        <v>344.91319299999998</v>
      </c>
      <c r="D103" s="165">
        <v>366.12535436950003</v>
      </c>
      <c r="E103" s="165">
        <v>384.43162208797503</v>
      </c>
      <c r="F103" s="165">
        <v>408.4585984684735</v>
      </c>
      <c r="G103" s="165">
        <v>444.19872583446488</v>
      </c>
      <c r="H103" s="165">
        <v>494.1710824908422</v>
      </c>
      <c r="I103" s="165">
        <v>549.765329271062</v>
      </c>
      <c r="J103" s="165">
        <v>611.61392881405652</v>
      </c>
      <c r="K103" s="165">
        <v>680.42049580563787</v>
      </c>
      <c r="L103" s="165">
        <v>756.96780158377214</v>
      </c>
      <c r="M103" s="141" t="s">
        <v>685</v>
      </c>
      <c r="N103" s="165" t="str">
        <f t="shared" si="20"/>
        <v>Electronics and Other Electrical Uses</v>
      </c>
      <c r="O103" s="165">
        <f t="shared" si="21"/>
        <v>1</v>
      </c>
      <c r="P103" s="165">
        <f t="shared" si="22"/>
        <v>1.0615000000000001</v>
      </c>
      <c r="Q103" s="165">
        <f t="shared" si="23"/>
        <v>1.1145750000000001</v>
      </c>
      <c r="R103" s="165">
        <f t="shared" si="24"/>
        <v>1.1842359375000002</v>
      </c>
      <c r="S103" s="165">
        <f t="shared" si="25"/>
        <v>1.2878565820312502</v>
      </c>
      <c r="T103" s="165">
        <f t="shared" si="26"/>
        <v>1.4327404475097658</v>
      </c>
      <c r="U103" s="165">
        <f t="shared" si="27"/>
        <v>1.5939237478546147</v>
      </c>
      <c r="V103" s="165">
        <f t="shared" si="28"/>
        <v>1.7732401694882589</v>
      </c>
      <c r="W103" s="165">
        <f t="shared" si="29"/>
        <v>1.972729688555688</v>
      </c>
      <c r="X103" s="165">
        <f t="shared" si="30"/>
        <v>2.1946617785182028</v>
      </c>
    </row>
    <row r="104" spans="2:24">
      <c r="B104" s="165" t="s">
        <v>696</v>
      </c>
      <c r="C104" s="165">
        <v>871.13685599999997</v>
      </c>
      <c r="D104" s="165">
        <v>924.71177264400001</v>
      </c>
      <c r="E104" s="165">
        <v>970.94736127620001</v>
      </c>
      <c r="F104" s="165">
        <v>1031.6315713559625</v>
      </c>
      <c r="G104" s="165">
        <v>1121.8993338496091</v>
      </c>
      <c r="H104" s="165">
        <v>1248.1130089076901</v>
      </c>
      <c r="I104" s="165">
        <v>1388.5257224098052</v>
      </c>
      <c r="J104" s="165">
        <v>1544.7348661809083</v>
      </c>
      <c r="K104" s="165">
        <v>1718.5175386262606</v>
      </c>
      <c r="L104" s="165">
        <v>1911.8507617217149</v>
      </c>
      <c r="M104" s="141" t="s">
        <v>686</v>
      </c>
      <c r="N104" s="165" t="str">
        <f t="shared" si="20"/>
        <v>Lighting</v>
      </c>
      <c r="O104" s="165">
        <f t="shared" ref="O104:O105" si="81">+C104/$C104</f>
        <v>1</v>
      </c>
      <c r="P104" s="165">
        <f t="shared" ref="P104:P105" si="82">+D104/$C104</f>
        <v>1.0615000000000001</v>
      </c>
      <c r="Q104" s="165">
        <f t="shared" ref="Q104:Q105" si="83">+E104/$C104</f>
        <v>1.1145750000000001</v>
      </c>
      <c r="R104" s="165">
        <f t="shared" ref="R104:R105" si="84">+F104/$C104</f>
        <v>1.1842359375</v>
      </c>
      <c r="S104" s="165">
        <f t="shared" ref="S104:S105" si="85">+G104/$C104</f>
        <v>1.28785658203125</v>
      </c>
      <c r="T104" s="165">
        <f t="shared" ref="T104:T105" si="86">+H104/$C104</f>
        <v>1.4327404475097654</v>
      </c>
      <c r="U104" s="165">
        <f t="shared" ref="U104:U105" si="87">+I104/$C104</f>
        <v>1.593923747854614</v>
      </c>
      <c r="V104" s="165">
        <f t="shared" ref="V104:V105" si="88">+J104/$C104</f>
        <v>1.7732401694882582</v>
      </c>
      <c r="W104" s="165">
        <f t="shared" ref="W104:W105" si="89">+K104/$C104</f>
        <v>1.9727296885556873</v>
      </c>
      <c r="X104" s="165">
        <f t="shared" ref="X104:X105" si="90">+L104/$C104</f>
        <v>2.1946617785182023</v>
      </c>
    </row>
    <row r="105" spans="2:24">
      <c r="B105" s="165" t="s">
        <v>697</v>
      </c>
      <c r="C105" s="165">
        <v>2257.6122350000001</v>
      </c>
      <c r="D105" s="165">
        <v>2396.4553874525004</v>
      </c>
      <c r="E105" s="165">
        <v>2516.2781568251257</v>
      </c>
      <c r="F105" s="165">
        <v>2673.5455416266959</v>
      </c>
      <c r="G105" s="165">
        <v>2907.4807765190317</v>
      </c>
      <c r="H105" s="165">
        <v>3234.572363877423</v>
      </c>
      <c r="I105" s="165">
        <v>3598.461754813633</v>
      </c>
      <c r="J105" s="165">
        <v>4003.288702230167</v>
      </c>
      <c r="K105" s="165">
        <v>4453.6586812310607</v>
      </c>
      <c r="L105" s="165">
        <v>4954.6952828695548</v>
      </c>
      <c r="M105" s="141" t="s">
        <v>687</v>
      </c>
      <c r="N105" s="165" t="str">
        <f t="shared" si="20"/>
        <v>Low Temperature Heat (&lt;100 C), Space Heating</v>
      </c>
      <c r="O105" s="165">
        <f t="shared" si="81"/>
        <v>1</v>
      </c>
      <c r="P105" s="165">
        <f t="shared" si="82"/>
        <v>1.0615000000000001</v>
      </c>
      <c r="Q105" s="165">
        <f t="shared" si="83"/>
        <v>1.1145750000000003</v>
      </c>
      <c r="R105" s="165">
        <f t="shared" si="84"/>
        <v>1.1842359375000002</v>
      </c>
      <c r="S105" s="165">
        <f t="shared" si="85"/>
        <v>1.2878565820312502</v>
      </c>
      <c r="T105" s="165">
        <f t="shared" si="86"/>
        <v>1.432740447509766</v>
      </c>
      <c r="U105" s="165">
        <f t="shared" si="87"/>
        <v>1.5939237478546147</v>
      </c>
      <c r="V105" s="165">
        <f t="shared" si="88"/>
        <v>1.7732401694882589</v>
      </c>
      <c r="W105" s="165">
        <f t="shared" si="89"/>
        <v>1.972729688555688</v>
      </c>
      <c r="X105" s="165">
        <f t="shared" si="90"/>
        <v>2.1946617785182028</v>
      </c>
    </row>
    <row r="106" spans="2:24">
      <c r="B106" s="165" t="s">
        <v>698</v>
      </c>
      <c r="C106" s="165">
        <v>2499.1694739999998</v>
      </c>
      <c r="D106" s="165">
        <v>2652.8683966510002</v>
      </c>
      <c r="E106" s="165">
        <v>2785.5118164835503</v>
      </c>
      <c r="F106" s="165">
        <v>2959.6063050137723</v>
      </c>
      <c r="G106" s="165">
        <v>3218.5718567024769</v>
      </c>
      <c r="H106" s="165">
        <v>3580.6611905815057</v>
      </c>
      <c r="I106" s="165">
        <v>3983.4855745219252</v>
      </c>
      <c r="J106" s="165">
        <v>4431.6277016556423</v>
      </c>
      <c r="K106" s="165">
        <v>4930.1858180919025</v>
      </c>
      <c r="L106" s="165">
        <v>5484.831722627242</v>
      </c>
      <c r="M106" s="141" t="s">
        <v>688</v>
      </c>
      <c r="N106" s="165" t="str">
        <f t="shared" si="20"/>
        <v>Low Temperature Heat (&lt;100 C), Water Heating</v>
      </c>
      <c r="O106" s="165">
        <f t="shared" si="21"/>
        <v>1</v>
      </c>
      <c r="P106" s="165">
        <f t="shared" si="22"/>
        <v>1.0615000000000001</v>
      </c>
      <c r="Q106" s="165">
        <f t="shared" si="23"/>
        <v>1.1145750000000003</v>
      </c>
      <c r="R106" s="165">
        <f t="shared" si="24"/>
        <v>1.1842359375000002</v>
      </c>
      <c r="S106" s="165">
        <f t="shared" si="25"/>
        <v>1.2878565820312502</v>
      </c>
      <c r="T106" s="165">
        <f t="shared" si="26"/>
        <v>1.4327404475097658</v>
      </c>
      <c r="U106" s="165">
        <f t="shared" si="27"/>
        <v>1.5939237478546144</v>
      </c>
      <c r="V106" s="165">
        <f t="shared" si="28"/>
        <v>1.7732401694882589</v>
      </c>
      <c r="W106" s="165">
        <f t="shared" si="29"/>
        <v>1.9727296885556882</v>
      </c>
      <c r="X106" s="165">
        <f t="shared" si="30"/>
        <v>2.1946617785182032</v>
      </c>
    </row>
    <row r="107" spans="2:24">
      <c r="B107" s="165" t="s">
        <v>498</v>
      </c>
      <c r="C107" s="165">
        <v>966.46564000000001</v>
      </c>
      <c r="D107" s="165">
        <v>1025.90327686</v>
      </c>
      <c r="E107" s="165">
        <v>1077.198440703</v>
      </c>
      <c r="F107" s="165">
        <v>1144.5233432469374</v>
      </c>
      <c r="G107" s="165">
        <v>1244.6691357810444</v>
      </c>
      <c r="H107" s="165">
        <v>1384.694413556412</v>
      </c>
      <c r="I107" s="165">
        <v>1540.4725350815083</v>
      </c>
      <c r="J107" s="165">
        <v>1713.7756952781781</v>
      </c>
      <c r="K107" s="165">
        <v>1906.5754609969731</v>
      </c>
      <c r="L107" s="165">
        <v>2121.0652003591326</v>
      </c>
      <c r="M107" s="141" t="s">
        <v>689</v>
      </c>
      <c r="N107" s="165" t="str">
        <f t="shared" si="20"/>
        <v>Motive Power, Mobile</v>
      </c>
      <c r="O107" s="165">
        <f t="shared" si="21"/>
        <v>1</v>
      </c>
      <c r="P107" s="165">
        <f t="shared" si="22"/>
        <v>1.0614999999999999</v>
      </c>
      <c r="Q107" s="165">
        <f t="shared" si="23"/>
        <v>1.1145749999999999</v>
      </c>
      <c r="R107" s="165">
        <f t="shared" si="24"/>
        <v>1.1842359375</v>
      </c>
      <c r="S107" s="165">
        <f t="shared" si="25"/>
        <v>1.2878565820312498</v>
      </c>
      <c r="T107" s="165">
        <f t="shared" si="26"/>
        <v>1.4327404475097656</v>
      </c>
      <c r="U107" s="165">
        <f t="shared" si="27"/>
        <v>1.5939237478546142</v>
      </c>
      <c r="V107" s="165">
        <f t="shared" si="28"/>
        <v>1.7732401694882582</v>
      </c>
      <c r="W107" s="165">
        <f t="shared" si="29"/>
        <v>1.9727296885556873</v>
      </c>
      <c r="X107" s="165">
        <f t="shared" si="30"/>
        <v>2.1946617785182023</v>
      </c>
    </row>
    <row r="108" spans="2:24">
      <c r="B108" s="165" t="s">
        <v>499</v>
      </c>
      <c r="C108" s="165">
        <v>374.38808799999998</v>
      </c>
      <c r="D108" s="165">
        <v>397.41295541200003</v>
      </c>
      <c r="E108" s="165">
        <v>417.28360318260007</v>
      </c>
      <c r="F108" s="165">
        <v>443.36382838151258</v>
      </c>
      <c r="G108" s="165">
        <v>482.1581633648949</v>
      </c>
      <c r="H108" s="165">
        <v>536.40095674344559</v>
      </c>
      <c r="I108" s="165">
        <v>596.74606437708326</v>
      </c>
      <c r="J108" s="165">
        <v>663.87999661950516</v>
      </c>
      <c r="K108" s="165">
        <v>738.56649623919952</v>
      </c>
      <c r="L108" s="165">
        <v>821.65522706610955</v>
      </c>
      <c r="M108" s="141" t="s">
        <v>690</v>
      </c>
      <c r="N108" s="165" t="str">
        <f t="shared" si="20"/>
        <v>Motive Power, Stationary</v>
      </c>
      <c r="O108" s="165">
        <f t="shared" si="21"/>
        <v>1</v>
      </c>
      <c r="P108" s="165">
        <f t="shared" si="22"/>
        <v>1.0615000000000001</v>
      </c>
      <c r="Q108" s="165">
        <f t="shared" si="23"/>
        <v>1.1145750000000003</v>
      </c>
      <c r="R108" s="165">
        <f t="shared" si="24"/>
        <v>1.1842359375000002</v>
      </c>
      <c r="S108" s="165">
        <f t="shared" si="25"/>
        <v>1.2878565820312502</v>
      </c>
      <c r="T108" s="165">
        <f t="shared" si="26"/>
        <v>1.4327404475097658</v>
      </c>
      <c r="U108" s="165">
        <f t="shared" si="27"/>
        <v>1.5939237478546147</v>
      </c>
      <c r="V108" s="165">
        <f t="shared" si="28"/>
        <v>1.7732401694882589</v>
      </c>
      <c r="W108" s="165">
        <f t="shared" si="29"/>
        <v>1.9727296885556882</v>
      </c>
      <c r="X108" s="165">
        <f t="shared" si="30"/>
        <v>2.1946617785182032</v>
      </c>
    </row>
    <row r="109" spans="2:24">
      <c r="B109" s="165" t="s">
        <v>503</v>
      </c>
      <c r="C109" s="165">
        <v>0</v>
      </c>
      <c r="D109" s="165">
        <v>0</v>
      </c>
      <c r="E109" s="165">
        <v>0</v>
      </c>
      <c r="F109" s="165">
        <v>0</v>
      </c>
      <c r="G109" s="165">
        <v>0</v>
      </c>
      <c r="H109" s="165">
        <v>0</v>
      </c>
      <c r="I109" s="165">
        <v>0</v>
      </c>
      <c r="J109" s="165">
        <v>0</v>
      </c>
      <c r="K109" s="165">
        <v>0</v>
      </c>
      <c r="L109" s="165">
        <v>0</v>
      </c>
      <c r="M109" s="141"/>
      <c r="N109" s="165" t="str">
        <f t="shared" si="20"/>
        <v>Refrigeration</v>
      </c>
      <c r="O109" s="165" t="e">
        <f t="shared" si="21"/>
        <v>#DIV/0!</v>
      </c>
      <c r="P109" s="165" t="e">
        <f t="shared" si="22"/>
        <v>#DIV/0!</v>
      </c>
      <c r="Q109" s="165" t="e">
        <f t="shared" si="23"/>
        <v>#DIV/0!</v>
      </c>
      <c r="R109" s="165" t="e">
        <f t="shared" si="24"/>
        <v>#DIV/0!</v>
      </c>
      <c r="S109" s="165" t="e">
        <f t="shared" si="25"/>
        <v>#DIV/0!</v>
      </c>
      <c r="T109" s="165" t="e">
        <f t="shared" si="26"/>
        <v>#DIV/0!</v>
      </c>
      <c r="U109" s="165" t="e">
        <f t="shared" si="27"/>
        <v>#DIV/0!</v>
      </c>
      <c r="V109" s="165" t="e">
        <f t="shared" si="28"/>
        <v>#DIV/0!</v>
      </c>
      <c r="W109" s="165" t="e">
        <f t="shared" si="29"/>
        <v>#DIV/0!</v>
      </c>
      <c r="X109" s="165" t="e">
        <f t="shared" si="30"/>
        <v>#DIV/0!</v>
      </c>
    </row>
    <row r="110" spans="2:24">
      <c r="B110" s="165" t="s">
        <v>699</v>
      </c>
      <c r="C110" s="165">
        <v>378.40021300000001</v>
      </c>
      <c r="D110" s="165">
        <v>401.67182609950004</v>
      </c>
      <c r="E110" s="165">
        <v>421.75541740447505</v>
      </c>
      <c r="F110" s="165">
        <v>448.11513099225476</v>
      </c>
      <c r="G110" s="165">
        <v>487.32520495407704</v>
      </c>
      <c r="H110" s="165">
        <v>542.14929051141075</v>
      </c>
      <c r="I110" s="165">
        <v>603.14108569394443</v>
      </c>
      <c r="J110" s="165">
        <v>670.99445783451324</v>
      </c>
      <c r="K110" s="165">
        <v>746.48133434089596</v>
      </c>
      <c r="L110" s="165">
        <v>830.46048445424674</v>
      </c>
      <c r="M110" s="141" t="s">
        <v>691</v>
      </c>
      <c r="N110" s="165" t="str">
        <f t="shared" si="20"/>
        <v>Space Cooling</v>
      </c>
      <c r="O110" s="165">
        <f t="shared" ref="O110" si="91">+C110/$C110</f>
        <v>1</v>
      </c>
      <c r="P110" s="165">
        <f t="shared" ref="P110" si="92">+D110/$C110</f>
        <v>1.0615000000000001</v>
      </c>
      <c r="Q110" s="165">
        <f t="shared" ref="Q110" si="93">+E110/$C110</f>
        <v>1.1145750000000001</v>
      </c>
      <c r="R110" s="165">
        <f t="shared" ref="R110" si="94">+F110/$C110</f>
        <v>1.1842359375000002</v>
      </c>
      <c r="S110" s="165">
        <f t="shared" ref="S110" si="95">+G110/$C110</f>
        <v>1.2878565820312502</v>
      </c>
      <c r="T110" s="165">
        <f t="shared" ref="T110" si="96">+H110/$C110</f>
        <v>1.4327404475097658</v>
      </c>
      <c r="U110" s="165">
        <f t="shared" ref="U110" si="97">+I110/$C110</f>
        <v>1.5939237478546144</v>
      </c>
      <c r="V110" s="165">
        <f t="shared" ref="V110" si="98">+J110/$C110</f>
        <v>1.7732401694882587</v>
      </c>
      <c r="W110" s="165">
        <f t="shared" ref="W110" si="99">+K110/$C110</f>
        <v>1.9727296885556878</v>
      </c>
      <c r="X110" s="165">
        <f t="shared" ref="X110" si="100">+L110/$C110</f>
        <v>2.1946617785182028</v>
      </c>
    </row>
    <row r="111" spans="2:24">
      <c r="B111" s="166" t="s">
        <v>315</v>
      </c>
      <c r="C111" s="165">
        <v>7692.0856990000002</v>
      </c>
      <c r="D111" s="165">
        <v>8165.1489694885004</v>
      </c>
      <c r="E111" s="165">
        <v>8573.4064179629258</v>
      </c>
      <c r="F111" s="165">
        <v>9109.2443190856102</v>
      </c>
      <c r="G111" s="165">
        <v>9906.3031970055981</v>
      </c>
      <c r="H111" s="165">
        <v>11020.762306668728</v>
      </c>
      <c r="I111" s="165">
        <v>12260.598066168959</v>
      </c>
      <c r="J111" s="165">
        <v>13639.915348612971</v>
      </c>
      <c r="K111" s="165">
        <v>15174.405825331931</v>
      </c>
      <c r="L111" s="165">
        <v>16881.526480681776</v>
      </c>
      <c r="M111" s="141"/>
      <c r="N111" s="166" t="str">
        <f t="shared" si="20"/>
        <v>Total</v>
      </c>
      <c r="O111" s="165">
        <f t="shared" si="21"/>
        <v>1</v>
      </c>
      <c r="P111" s="165">
        <f t="shared" si="22"/>
        <v>1.0615000000000001</v>
      </c>
      <c r="Q111" s="165">
        <f t="shared" si="23"/>
        <v>1.1145750000000001</v>
      </c>
      <c r="R111" s="165">
        <f t="shared" si="24"/>
        <v>1.1842359375000002</v>
      </c>
      <c r="S111" s="165">
        <f t="shared" si="25"/>
        <v>1.28785658203125</v>
      </c>
      <c r="T111" s="165">
        <f t="shared" si="26"/>
        <v>1.4327404475097656</v>
      </c>
      <c r="U111" s="165">
        <f t="shared" si="27"/>
        <v>1.593923747854614</v>
      </c>
      <c r="V111" s="165">
        <f t="shared" si="28"/>
        <v>1.7732401694882587</v>
      </c>
      <c r="W111" s="165">
        <f t="shared" si="29"/>
        <v>1.9727296885556878</v>
      </c>
      <c r="X111" s="165">
        <f t="shared" si="30"/>
        <v>2.1946617785182032</v>
      </c>
    </row>
    <row r="112" spans="2:24"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41"/>
      <c r="N112" s="165">
        <f t="shared" si="20"/>
        <v>0</v>
      </c>
      <c r="O112" s="165" t="e">
        <f t="shared" si="21"/>
        <v>#DIV/0!</v>
      </c>
      <c r="P112" s="165" t="e">
        <f t="shared" si="22"/>
        <v>#DIV/0!</v>
      </c>
      <c r="Q112" s="165" t="e">
        <f t="shared" si="23"/>
        <v>#DIV/0!</v>
      </c>
      <c r="R112" s="165" t="e">
        <f t="shared" si="24"/>
        <v>#DIV/0!</v>
      </c>
      <c r="S112" s="165" t="e">
        <f t="shared" si="25"/>
        <v>#DIV/0!</v>
      </c>
      <c r="T112" s="165" t="e">
        <f t="shared" si="26"/>
        <v>#DIV/0!</v>
      </c>
      <c r="U112" s="165" t="e">
        <f t="shared" si="27"/>
        <v>#DIV/0!</v>
      </c>
      <c r="V112" s="165" t="e">
        <f t="shared" si="28"/>
        <v>#DIV/0!</v>
      </c>
      <c r="W112" s="165" t="e">
        <f t="shared" si="29"/>
        <v>#DIV/0!</v>
      </c>
      <c r="X112" s="165" t="e">
        <f t="shared" si="30"/>
        <v>#DIV/0!</v>
      </c>
    </row>
    <row r="113" spans="2:24"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41"/>
      <c r="N113" s="165">
        <f t="shared" si="20"/>
        <v>0</v>
      </c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</row>
    <row r="114" spans="2:24"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41"/>
      <c r="N114" s="165">
        <f t="shared" si="20"/>
        <v>0</v>
      </c>
      <c r="O114" s="165" t="e">
        <f t="shared" si="21"/>
        <v>#DIV/0!</v>
      </c>
      <c r="P114" s="165" t="e">
        <f t="shared" si="22"/>
        <v>#DIV/0!</v>
      </c>
      <c r="Q114" s="165" t="e">
        <f t="shared" si="23"/>
        <v>#DIV/0!</v>
      </c>
      <c r="R114" s="165" t="e">
        <f t="shared" si="24"/>
        <v>#DIV/0!</v>
      </c>
      <c r="S114" s="165" t="e">
        <f t="shared" si="25"/>
        <v>#DIV/0!</v>
      </c>
      <c r="T114" s="165" t="e">
        <f t="shared" si="26"/>
        <v>#DIV/0!</v>
      </c>
      <c r="U114" s="165" t="e">
        <f t="shared" si="27"/>
        <v>#DIV/0!</v>
      </c>
      <c r="V114" s="165" t="e">
        <f t="shared" si="28"/>
        <v>#DIV/0!</v>
      </c>
      <c r="W114" s="165" t="e">
        <f t="shared" si="29"/>
        <v>#DIV/0!</v>
      </c>
      <c r="X114" s="165" t="e">
        <f t="shared" si="30"/>
        <v>#DIV/0!</v>
      </c>
    </row>
    <row r="115" spans="2:24">
      <c r="B115" s="166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41"/>
      <c r="N115" s="166">
        <f t="shared" si="20"/>
        <v>0</v>
      </c>
      <c r="O115" s="165" t="e">
        <f t="shared" si="21"/>
        <v>#DIV/0!</v>
      </c>
      <c r="P115" s="165" t="e">
        <f t="shared" si="22"/>
        <v>#DIV/0!</v>
      </c>
      <c r="Q115" s="165" t="e">
        <f t="shared" si="23"/>
        <v>#DIV/0!</v>
      </c>
      <c r="R115" s="165" t="e">
        <f t="shared" si="24"/>
        <v>#DIV/0!</v>
      </c>
      <c r="S115" s="165" t="e">
        <f t="shared" si="25"/>
        <v>#DIV/0!</v>
      </c>
      <c r="T115" s="165" t="e">
        <f t="shared" si="26"/>
        <v>#DIV/0!</v>
      </c>
      <c r="U115" s="165" t="e">
        <f t="shared" si="27"/>
        <v>#DIV/0!</v>
      </c>
      <c r="V115" s="165" t="e">
        <f t="shared" si="28"/>
        <v>#DIV/0!</v>
      </c>
      <c r="W115" s="165" t="e">
        <f t="shared" si="29"/>
        <v>#DIV/0!</v>
      </c>
      <c r="X115" s="165" t="e">
        <f t="shared" si="30"/>
        <v>#DIV/0!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62"/>
  <sheetViews>
    <sheetView workbookViewId="0">
      <selection activeCell="A6" sqref="A6:B31"/>
    </sheetView>
  </sheetViews>
  <sheetFormatPr defaultRowHeight="15"/>
  <cols>
    <col min="1" max="3" width="9.140625" style="141"/>
    <col min="4" max="4" width="45.42578125" style="141" bestFit="1" customWidth="1"/>
    <col min="5" max="5" width="9.140625" style="141"/>
    <col min="6" max="6" width="13.28515625" style="141" bestFit="1" customWidth="1"/>
    <col min="7" max="17" width="9.140625" style="141"/>
    <col min="18" max="18" width="12.85546875" style="141" bestFit="1" customWidth="1"/>
    <col min="19" max="16384" width="9.140625" style="141"/>
  </cols>
  <sheetData>
    <row r="4" spans="2:28">
      <c r="B4" s="53" t="s">
        <v>193</v>
      </c>
      <c r="C4" s="54"/>
      <c r="D4" s="54"/>
      <c r="E4" s="54"/>
      <c r="F4" s="54"/>
      <c r="P4" s="53" t="s">
        <v>194</v>
      </c>
      <c r="Q4" s="54"/>
      <c r="R4" s="54"/>
      <c r="S4" s="54"/>
      <c r="T4" s="54"/>
    </row>
    <row r="5" spans="2:28" ht="15.75" thickBot="1">
      <c r="B5" s="55" t="s">
        <v>7</v>
      </c>
      <c r="C5" s="55" t="s">
        <v>4</v>
      </c>
      <c r="D5" s="57" t="s">
        <v>3</v>
      </c>
      <c r="E5" s="56" t="s">
        <v>547</v>
      </c>
      <c r="F5" s="56">
        <v>2020</v>
      </c>
      <c r="G5" s="56">
        <v>2025</v>
      </c>
      <c r="H5" s="56">
        <v>2030</v>
      </c>
      <c r="I5" s="56">
        <v>2035</v>
      </c>
      <c r="J5" s="56">
        <v>2040</v>
      </c>
      <c r="K5" s="56">
        <v>2045</v>
      </c>
      <c r="L5" s="56">
        <v>2050</v>
      </c>
      <c r="M5" s="56">
        <v>2055</v>
      </c>
      <c r="N5" s="56">
        <v>2060</v>
      </c>
      <c r="P5" s="55" t="s">
        <v>7</v>
      </c>
      <c r="Q5" s="55" t="s">
        <v>4</v>
      </c>
      <c r="R5" s="57" t="s">
        <v>3</v>
      </c>
      <c r="S5" s="56" t="s">
        <v>547</v>
      </c>
      <c r="T5" s="56">
        <v>2020</v>
      </c>
      <c r="U5" s="56">
        <v>2025</v>
      </c>
      <c r="V5" s="56">
        <v>2030</v>
      </c>
      <c r="W5" s="56">
        <v>2035</v>
      </c>
      <c r="X5" s="56">
        <v>2040</v>
      </c>
      <c r="Y5" s="56">
        <v>2045</v>
      </c>
      <c r="Z5" s="56">
        <v>2050</v>
      </c>
      <c r="AA5" s="56">
        <v>2055</v>
      </c>
      <c r="AB5" s="56">
        <v>2060</v>
      </c>
    </row>
    <row r="6" spans="2:28">
      <c r="C6" s="141" t="s">
        <v>158</v>
      </c>
      <c r="D6" s="170" t="str">
        <f>+D37</f>
        <v>R_DDW-SH</v>
      </c>
      <c r="E6" s="142">
        <f>+E37</f>
        <v>19.902820237412964</v>
      </c>
      <c r="F6" s="142">
        <f t="shared" ref="F6:N6" si="0">+F37</f>
        <v>21.167744571956892</v>
      </c>
      <c r="G6" s="142">
        <f t="shared" si="0"/>
        <v>21.72669648958022</v>
      </c>
      <c r="H6" s="142">
        <f t="shared" si="0"/>
        <v>22.178882310578871</v>
      </c>
      <c r="I6" s="142">
        <f t="shared" si="0"/>
        <v>23.016263460576372</v>
      </c>
      <c r="J6" s="142">
        <f t="shared" si="0"/>
        <v>23.769906495574119</v>
      </c>
      <c r="K6" s="142">
        <f t="shared" si="0"/>
        <v>24.43981141557212</v>
      </c>
      <c r="L6" s="142">
        <f t="shared" si="0"/>
        <v>25.025978220570369</v>
      </c>
      <c r="M6" s="142">
        <f t="shared" si="0"/>
        <v>25.538874174943839</v>
      </c>
      <c r="N6" s="142">
        <f t="shared" si="0"/>
        <v>26.009901071817435</v>
      </c>
      <c r="O6" s="176"/>
      <c r="Q6" s="141" t="s">
        <v>158</v>
      </c>
      <c r="R6" s="170" t="str">
        <f>+R37</f>
        <v>R_DDW-SH</v>
      </c>
      <c r="S6" s="142">
        <f>+S37</f>
        <v>8.2700523169676323</v>
      </c>
      <c r="T6" s="142">
        <f t="shared" ref="T6:AB6" si="1">+T37</f>
        <v>8.7956557389399297</v>
      </c>
      <c r="U6" s="142">
        <f t="shared" si="1"/>
        <v>9.027912351132251</v>
      </c>
      <c r="V6" s="142">
        <f t="shared" si="1"/>
        <v>9.2158053407709843</v>
      </c>
      <c r="W6" s="142">
        <f t="shared" si="1"/>
        <v>9.5637553215834519</v>
      </c>
      <c r="X6" s="142">
        <f t="shared" si="1"/>
        <v>9.8769103043146735</v>
      </c>
      <c r="Y6" s="142">
        <f t="shared" si="1"/>
        <v>10.155270288964648</v>
      </c>
      <c r="Z6" s="142">
        <f t="shared" si="1"/>
        <v>10.398835275533376</v>
      </c>
      <c r="AA6" s="142">
        <f t="shared" si="1"/>
        <v>10.611954638781013</v>
      </c>
      <c r="AB6" s="142">
        <f t="shared" si="1"/>
        <v>10.807676502988027</v>
      </c>
    </row>
    <row r="7" spans="2:28">
      <c r="C7" s="141" t="s">
        <v>158</v>
      </c>
      <c r="D7" s="170" t="str">
        <f t="shared" ref="D7:N22" si="2">+D38</f>
        <v>R_DDW-WH</v>
      </c>
      <c r="E7" s="142">
        <f t="shared" si="2"/>
        <v>13.6631773124458</v>
      </c>
      <c r="F7" s="142">
        <f t="shared" si="2"/>
        <v>14.531540954559851</v>
      </c>
      <c r="G7" s="142">
        <f t="shared" si="2"/>
        <v>14.915258391009544</v>
      </c>
      <c r="H7" s="142">
        <f t="shared" si="2"/>
        <v>15.225681485665474</v>
      </c>
      <c r="I7" s="142">
        <f t="shared" si="2"/>
        <v>15.800539068361644</v>
      </c>
      <c r="J7" s="142">
        <f t="shared" si="2"/>
        <v>16.317910892788195</v>
      </c>
      <c r="K7" s="142">
        <f t="shared" si="2"/>
        <v>16.777796958945132</v>
      </c>
      <c r="L7" s="142">
        <f t="shared" si="2"/>
        <v>17.180197266832451</v>
      </c>
      <c r="M7" s="142">
        <f t="shared" si="2"/>
        <v>17.532297536233855</v>
      </c>
      <c r="N7" s="142">
        <f t="shared" si="2"/>
        <v>17.855654926500453</v>
      </c>
      <c r="O7" s="176"/>
      <c r="Q7" s="141" t="s">
        <v>158</v>
      </c>
      <c r="R7" s="170" t="str">
        <f t="shared" ref="R7:AB22" si="3">+R38</f>
        <v>R_DDW-WH</v>
      </c>
      <c r="S7" s="142">
        <f t="shared" si="3"/>
        <v>4.6863096050284065</v>
      </c>
      <c r="T7" s="142">
        <f t="shared" si="3"/>
        <v>4.9841481519225965</v>
      </c>
      <c r="U7" s="142">
        <f t="shared" si="3"/>
        <v>5.1157587331900354</v>
      </c>
      <c r="V7" s="142">
        <f t="shared" si="3"/>
        <v>5.2222302146648172</v>
      </c>
      <c r="W7" s="142">
        <f t="shared" si="3"/>
        <v>5.4193996248033018</v>
      </c>
      <c r="X7" s="142">
        <f t="shared" si="3"/>
        <v>5.5968520939279385</v>
      </c>
      <c r="Y7" s="142">
        <f t="shared" si="3"/>
        <v>5.7545876220387262</v>
      </c>
      <c r="Z7" s="142">
        <f t="shared" si="3"/>
        <v>5.8926062091356659</v>
      </c>
      <c r="AA7" s="142">
        <f t="shared" si="3"/>
        <v>6.0133724728454885</v>
      </c>
      <c r="AB7" s="142">
        <f t="shared" si="3"/>
        <v>6.1242802660483866</v>
      </c>
    </row>
    <row r="8" spans="2:28">
      <c r="C8" s="141" t="s">
        <v>158</v>
      </c>
      <c r="D8" s="170" t="str">
        <f t="shared" si="2"/>
        <v>R_DDW-CK</v>
      </c>
      <c r="E8" s="142">
        <f t="shared" si="2"/>
        <v>1.7358837836965155</v>
      </c>
      <c r="F8" s="142">
        <f t="shared" si="2"/>
        <v>1.8462079294078029</v>
      </c>
      <c r="G8" s="142">
        <f t="shared" si="2"/>
        <v>1.894958586756579</v>
      </c>
      <c r="H8" s="142">
        <f t="shared" si="2"/>
        <v>1.9343973207915441</v>
      </c>
      <c r="I8" s="142">
        <f t="shared" si="2"/>
        <v>2.007432013448887</v>
      </c>
      <c r="J8" s="142">
        <f t="shared" si="2"/>
        <v>2.0731632368404957</v>
      </c>
      <c r="K8" s="142">
        <f t="shared" si="2"/>
        <v>2.1315909909663699</v>
      </c>
      <c r="L8" s="142">
        <f t="shared" si="2"/>
        <v>2.18271527582651</v>
      </c>
      <c r="M8" s="142">
        <f t="shared" si="2"/>
        <v>2.2274490250791326</v>
      </c>
      <c r="N8" s="142">
        <f t="shared" si="2"/>
        <v>2.268531039698888</v>
      </c>
      <c r="O8" s="176"/>
      <c r="Q8" s="141" t="s">
        <v>158</v>
      </c>
      <c r="R8" s="170" t="str">
        <f t="shared" si="3"/>
        <v>R_DDW-CK</v>
      </c>
      <c r="S8" s="142">
        <f t="shared" si="3"/>
        <v>0.76902858340054758</v>
      </c>
      <c r="T8" s="142">
        <f t="shared" si="3"/>
        <v>0.81790421798396262</v>
      </c>
      <c r="U8" s="142">
        <f t="shared" si="3"/>
        <v>0.83950165976715607</v>
      </c>
      <c r="V8" s="142">
        <f t="shared" si="3"/>
        <v>0.85697374750187427</v>
      </c>
      <c r="W8" s="142">
        <f t="shared" si="3"/>
        <v>0.88932946552913028</v>
      </c>
      <c r="X8" s="142">
        <f t="shared" si="3"/>
        <v>0.91844961175366069</v>
      </c>
      <c r="Y8" s="142">
        <f t="shared" si="3"/>
        <v>0.94433418617546561</v>
      </c>
      <c r="Z8" s="142">
        <f t="shared" si="3"/>
        <v>0.96698318879454481</v>
      </c>
      <c r="AA8" s="142">
        <f t="shared" si="3"/>
        <v>0.98680106608623919</v>
      </c>
      <c r="AB8" s="142">
        <f t="shared" si="3"/>
        <v>1.0050011574765707</v>
      </c>
    </row>
    <row r="9" spans="2:28">
      <c r="C9" s="141" t="s">
        <v>158</v>
      </c>
      <c r="D9" s="170" t="str">
        <f t="shared" si="2"/>
        <v>R_DDW-RF</v>
      </c>
      <c r="E9" s="142">
        <f t="shared" si="2"/>
        <v>5.0565511857700125</v>
      </c>
      <c r="F9" s="142">
        <f t="shared" si="2"/>
        <v>5.3779204473847084</v>
      </c>
      <c r="G9" s="142">
        <f t="shared" si="2"/>
        <v>5.5199289139302543</v>
      </c>
      <c r="H9" s="142">
        <f t="shared" si="2"/>
        <v>5.6348121677648528</v>
      </c>
      <c r="I9" s="142">
        <f t="shared" si="2"/>
        <v>5.8475589341252219</v>
      </c>
      <c r="J9" s="142">
        <f t="shared" si="2"/>
        <v>6.0390310238495539</v>
      </c>
      <c r="K9" s="142">
        <f t="shared" si="2"/>
        <v>6.209228436937849</v>
      </c>
      <c r="L9" s="142">
        <f t="shared" si="2"/>
        <v>6.358151173390107</v>
      </c>
      <c r="M9" s="142">
        <f t="shared" si="2"/>
        <v>6.4884585677858331</v>
      </c>
      <c r="N9" s="142">
        <f t="shared" si="2"/>
        <v>6.6081286238635411</v>
      </c>
      <c r="O9" s="176"/>
      <c r="Q9" s="141" t="s">
        <v>158</v>
      </c>
      <c r="R9" s="170" t="str">
        <f t="shared" si="3"/>
        <v>R_DDW-RF</v>
      </c>
      <c r="S9" s="142">
        <f t="shared" si="3"/>
        <v>2.2683487630693566</v>
      </c>
      <c r="T9" s="142">
        <f t="shared" si="3"/>
        <v>2.4125137364456122</v>
      </c>
      <c r="U9" s="142">
        <f t="shared" si="3"/>
        <v>2.4762181700802364</v>
      </c>
      <c r="V9" s="142">
        <f t="shared" si="3"/>
        <v>2.5277543411104939</v>
      </c>
      <c r="W9" s="142">
        <f t="shared" si="3"/>
        <v>2.6231916948702305</v>
      </c>
      <c r="X9" s="142">
        <f t="shared" si="3"/>
        <v>2.7090853132539934</v>
      </c>
      <c r="Y9" s="142">
        <f t="shared" si="3"/>
        <v>2.7854351962617825</v>
      </c>
      <c r="Z9" s="142">
        <f t="shared" si="3"/>
        <v>2.8522413438935983</v>
      </c>
      <c r="AA9" s="142">
        <f t="shared" si="3"/>
        <v>2.9106967230714371</v>
      </c>
      <c r="AB9" s="142">
        <f t="shared" si="3"/>
        <v>2.9643802345612889</v>
      </c>
    </row>
    <row r="10" spans="2:28">
      <c r="C10" s="141" t="s">
        <v>158</v>
      </c>
      <c r="D10" s="170" t="str">
        <f t="shared" si="2"/>
        <v>R_DDW-CD</v>
      </c>
      <c r="E10" s="142">
        <f t="shared" si="2"/>
        <v>0.1469853869842864</v>
      </c>
      <c r="F10" s="142">
        <f t="shared" si="2"/>
        <v>0.1563270476434768</v>
      </c>
      <c r="G10" s="142">
        <f t="shared" si="2"/>
        <v>0.16045499347916473</v>
      </c>
      <c r="H10" s="142">
        <f t="shared" si="2"/>
        <v>0.16379445527882239</v>
      </c>
      <c r="I10" s="142">
        <f t="shared" si="2"/>
        <v>0.16997864379670694</v>
      </c>
      <c r="J10" s="142">
        <f t="shared" si="2"/>
        <v>0.175544413462803</v>
      </c>
      <c r="K10" s="142">
        <f t="shared" si="2"/>
        <v>0.18049176427711064</v>
      </c>
      <c r="L10" s="142">
        <f t="shared" si="2"/>
        <v>0.18482069623962982</v>
      </c>
      <c r="M10" s="142">
        <f t="shared" si="2"/>
        <v>0.1886085117068341</v>
      </c>
      <c r="N10" s="142">
        <f t="shared" si="2"/>
        <v>0.19208711774814416</v>
      </c>
      <c r="O10" s="176"/>
      <c r="Q10" s="141" t="s">
        <v>158</v>
      </c>
      <c r="R10" s="170" t="str">
        <f t="shared" si="3"/>
        <v>R_DDW-CD</v>
      </c>
      <c r="S10" s="142">
        <f t="shared" si="3"/>
        <v>6.5937060361093619E-2</v>
      </c>
      <c r="T10" s="142">
        <f t="shared" si="3"/>
        <v>7.0127692201412156E-2</v>
      </c>
      <c r="U10" s="142">
        <f t="shared" si="3"/>
        <v>7.1979472295471289E-2</v>
      </c>
      <c r="V10" s="142">
        <f t="shared" si="3"/>
        <v>7.3477541585047212E-2</v>
      </c>
      <c r="W10" s="142">
        <f t="shared" si="3"/>
        <v>7.6251743973150793E-2</v>
      </c>
      <c r="X10" s="142">
        <f t="shared" si="3"/>
        <v>7.8748526122443999E-2</v>
      </c>
      <c r="Y10" s="142">
        <f t="shared" si="3"/>
        <v>8.0967888032926857E-2</v>
      </c>
      <c r="Z10" s="142">
        <f t="shared" si="3"/>
        <v>8.2909829704599369E-2</v>
      </c>
      <c r="AA10" s="142">
        <f t="shared" si="3"/>
        <v>8.4609028667312805E-2</v>
      </c>
      <c r="AB10" s="142">
        <f t="shared" si="3"/>
        <v>8.6169517510621074E-2</v>
      </c>
    </row>
    <row r="11" spans="2:28">
      <c r="C11" s="141" t="s">
        <v>158</v>
      </c>
      <c r="D11" s="170" t="str">
        <f t="shared" si="2"/>
        <v>R_DDW-SC</v>
      </c>
      <c r="E11" s="142">
        <f t="shared" si="2"/>
        <v>1.0433245874153343</v>
      </c>
      <c r="F11" s="142">
        <f t="shared" si="2"/>
        <v>1.1096331127251724</v>
      </c>
      <c r="G11" s="142">
        <f t="shared" si="2"/>
        <v>1.1389338988390489</v>
      </c>
      <c r="H11" s="142">
        <f t="shared" si="2"/>
        <v>1.1626379055828591</v>
      </c>
      <c r="I11" s="142">
        <f t="shared" si="2"/>
        <v>1.2065342143676931</v>
      </c>
      <c r="J11" s="142">
        <f t="shared" si="2"/>
        <v>1.2460408922740436</v>
      </c>
      <c r="K11" s="142">
        <f t="shared" si="2"/>
        <v>1.2811579393019106</v>
      </c>
      <c r="L11" s="142">
        <f t="shared" si="2"/>
        <v>1.3118853554512944</v>
      </c>
      <c r="M11" s="142">
        <f t="shared" si="2"/>
        <v>1.3387718445820052</v>
      </c>
      <c r="N11" s="142">
        <f t="shared" si="2"/>
        <v>1.3634635182734742</v>
      </c>
      <c r="O11" s="176"/>
      <c r="Q11" s="141" t="s">
        <v>158</v>
      </c>
      <c r="R11" s="170" t="str">
        <f t="shared" si="3"/>
        <v>R_DDW-SC</v>
      </c>
      <c r="S11" s="142">
        <f t="shared" si="3"/>
        <v>0.46803126288991187</v>
      </c>
      <c r="T11" s="142">
        <f t="shared" si="3"/>
        <v>0.49777700377963252</v>
      </c>
      <c r="U11" s="142">
        <f t="shared" si="3"/>
        <v>0.51092121996504636</v>
      </c>
      <c r="V11" s="142">
        <f t="shared" si="3"/>
        <v>0.52155474317122386</v>
      </c>
      <c r="W11" s="142">
        <f t="shared" si="3"/>
        <v>0.54124645281229322</v>
      </c>
      <c r="X11" s="142">
        <f t="shared" si="3"/>
        <v>0.55896899148925572</v>
      </c>
      <c r="Y11" s="142">
        <f t="shared" si="3"/>
        <v>0.57472235920211123</v>
      </c>
      <c r="Z11" s="142">
        <f t="shared" si="3"/>
        <v>0.58850655595085988</v>
      </c>
      <c r="AA11" s="142">
        <f t="shared" si="3"/>
        <v>0.600567728106015</v>
      </c>
      <c r="AB11" s="142">
        <f t="shared" si="3"/>
        <v>0.61164431477911652</v>
      </c>
    </row>
    <row r="12" spans="2:28">
      <c r="C12" s="141" t="s">
        <v>158</v>
      </c>
      <c r="D12" s="170" t="str">
        <f t="shared" si="2"/>
        <v>R_DDW-CW</v>
      </c>
      <c r="E12" s="142">
        <f t="shared" si="2"/>
        <v>0.47573762955660409</v>
      </c>
      <c r="F12" s="142">
        <f t="shared" si="2"/>
        <v>0.50597314880996047</v>
      </c>
      <c r="G12" s="142">
        <f t="shared" si="2"/>
        <v>0.51933379102821153</v>
      </c>
      <c r="H12" s="142">
        <f t="shared" si="2"/>
        <v>0.53014240046320116</v>
      </c>
      <c r="I12" s="142">
        <f t="shared" si="2"/>
        <v>0.55015834386133022</v>
      </c>
      <c r="J12" s="142">
        <f t="shared" si="2"/>
        <v>0.56817269291964623</v>
      </c>
      <c r="K12" s="142">
        <f t="shared" si="2"/>
        <v>0.58418544763814939</v>
      </c>
      <c r="L12" s="142">
        <f t="shared" si="2"/>
        <v>0.59819660801683971</v>
      </c>
      <c r="M12" s="142">
        <f t="shared" si="2"/>
        <v>0.6104563733481938</v>
      </c>
      <c r="N12" s="142">
        <f t="shared" si="2"/>
        <v>0.62171534150964136</v>
      </c>
      <c r="O12" s="176"/>
      <c r="Q12" s="141" t="s">
        <v>158</v>
      </c>
      <c r="R12" s="170" t="str">
        <f t="shared" si="3"/>
        <v>R_DDW-CW</v>
      </c>
      <c r="S12" s="142">
        <f t="shared" si="3"/>
        <v>0.21341400964893811</v>
      </c>
      <c r="T12" s="142">
        <f t="shared" si="3"/>
        <v>0.22697754340532916</v>
      </c>
      <c r="U12" s="142">
        <f t="shared" si="3"/>
        <v>0.23297107439832493</v>
      </c>
      <c r="V12" s="142">
        <f t="shared" si="3"/>
        <v>0.23781977362861362</v>
      </c>
      <c r="W12" s="142">
        <f t="shared" si="3"/>
        <v>0.24679884627729645</v>
      </c>
      <c r="X12" s="142">
        <f t="shared" si="3"/>
        <v>0.25488001166111096</v>
      </c>
      <c r="Y12" s="142">
        <f t="shared" si="3"/>
        <v>0.26206326978005717</v>
      </c>
      <c r="Z12" s="142">
        <f t="shared" si="3"/>
        <v>0.26834862063413517</v>
      </c>
      <c r="AA12" s="142">
        <f t="shared" si="3"/>
        <v>0.27384830263145338</v>
      </c>
      <c r="AB12" s="142">
        <f t="shared" si="3"/>
        <v>0.2788990309963375</v>
      </c>
    </row>
    <row r="13" spans="2:28">
      <c r="C13" s="141" t="s">
        <v>158</v>
      </c>
      <c r="D13" s="170" t="str">
        <f t="shared" si="2"/>
        <v>R_DDW-DW</v>
      </c>
      <c r="E13" s="142">
        <f t="shared" si="2"/>
        <v>0.15799888916366883</v>
      </c>
      <c r="F13" s="142">
        <f t="shared" si="2"/>
        <v>0.16804051328276459</v>
      </c>
      <c r="G13" s="142">
        <f t="shared" si="2"/>
        <v>0.17247776293014763</v>
      </c>
      <c r="H13" s="142">
        <f t="shared" si="2"/>
        <v>0.17606744803814289</v>
      </c>
      <c r="I13" s="142">
        <f t="shared" si="2"/>
        <v>0.18271501305294896</v>
      </c>
      <c r="J13" s="142">
        <f t="shared" si="2"/>
        <v>0.1886978215662744</v>
      </c>
      <c r="K13" s="142">
        <f t="shared" si="2"/>
        <v>0.19401587357811925</v>
      </c>
      <c r="L13" s="142">
        <f t="shared" si="2"/>
        <v>0.1986691690884835</v>
      </c>
      <c r="M13" s="142">
        <f t="shared" si="2"/>
        <v>0.20274080266005223</v>
      </c>
      <c r="N13" s="142">
        <f t="shared" si="2"/>
        <v>0.20648005798088065</v>
      </c>
      <c r="O13" s="176"/>
      <c r="Q13" s="141" t="s">
        <v>158</v>
      </c>
      <c r="R13" s="170" t="str">
        <f t="shared" si="3"/>
        <v>R_DDW-DW</v>
      </c>
      <c r="S13" s="142">
        <f t="shared" si="3"/>
        <v>7.0877673662105706E-2</v>
      </c>
      <c r="T13" s="142">
        <f t="shared" si="3"/>
        <v>7.5382306328310916E-2</v>
      </c>
      <c r="U13" s="142">
        <f t="shared" si="3"/>
        <v>7.7372838882870332E-2</v>
      </c>
      <c r="V13" s="142">
        <f t="shared" si="3"/>
        <v>7.8983157353974584E-2</v>
      </c>
      <c r="W13" s="142">
        <f t="shared" si="3"/>
        <v>8.196522859676024E-2</v>
      </c>
      <c r="X13" s="142">
        <f t="shared" si="3"/>
        <v>8.4649092715267327E-2</v>
      </c>
      <c r="Y13" s="142">
        <f t="shared" si="3"/>
        <v>8.7034749709495859E-2</v>
      </c>
      <c r="Z13" s="142">
        <f t="shared" si="3"/>
        <v>8.9122199579445824E-2</v>
      </c>
      <c r="AA13" s="142">
        <f t="shared" si="3"/>
        <v>9.0948718215652036E-2</v>
      </c>
      <c r="AB13" s="142">
        <f t="shared" si="3"/>
        <v>9.262613328971897E-2</v>
      </c>
    </row>
    <row r="14" spans="2:28">
      <c r="C14" s="141" t="s">
        <v>158</v>
      </c>
      <c r="D14" s="170" t="str">
        <f t="shared" si="2"/>
        <v>R_DDW-LT</v>
      </c>
      <c r="E14" s="142">
        <f t="shared" si="2"/>
        <v>0.49097243344675506</v>
      </c>
      <c r="F14" s="142">
        <f t="shared" si="2"/>
        <v>0.52217620111630481</v>
      </c>
      <c r="G14" s="142">
        <f t="shared" si="2"/>
        <v>0.53596469841978689</v>
      </c>
      <c r="H14" s="142">
        <f t="shared" si="2"/>
        <v>0.54711943781136785</v>
      </c>
      <c r="I14" s="142">
        <f t="shared" si="2"/>
        <v>0.56777636261059194</v>
      </c>
      <c r="J14" s="142">
        <f t="shared" si="2"/>
        <v>0.58636759492989365</v>
      </c>
      <c r="K14" s="142">
        <f t="shared" si="2"/>
        <v>0.60289313476927286</v>
      </c>
      <c r="L14" s="142">
        <f t="shared" si="2"/>
        <v>0.6173529821287298</v>
      </c>
      <c r="M14" s="142">
        <f t="shared" si="2"/>
        <v>0.63000534856825452</v>
      </c>
      <c r="N14" s="142">
        <f t="shared" si="2"/>
        <v>0.6416248687678181</v>
      </c>
      <c r="O14" s="176"/>
      <c r="Q14" s="141" t="s">
        <v>158</v>
      </c>
      <c r="R14" s="170" t="str">
        <f t="shared" si="3"/>
        <v>R_DDW-LT</v>
      </c>
      <c r="S14" s="142">
        <f t="shared" si="3"/>
        <v>0.20359274202490679</v>
      </c>
      <c r="T14" s="142">
        <f t="shared" si="3"/>
        <v>0.21653208482416136</v>
      </c>
      <c r="U14" s="142">
        <f t="shared" si="3"/>
        <v>0.22224979478745074</v>
      </c>
      <c r="V14" s="142">
        <f t="shared" si="3"/>
        <v>0.22687535790381969</v>
      </c>
      <c r="W14" s="142">
        <f t="shared" si="3"/>
        <v>0.23544121552672514</v>
      </c>
      <c r="X14" s="142">
        <f t="shared" si="3"/>
        <v>0.24315048738734005</v>
      </c>
      <c r="Y14" s="142">
        <f t="shared" si="3"/>
        <v>0.25000317348566442</v>
      </c>
      <c r="Z14" s="142">
        <f t="shared" si="3"/>
        <v>0.25599927382169824</v>
      </c>
      <c r="AA14" s="142">
        <f t="shared" si="3"/>
        <v>0.26124586161572783</v>
      </c>
      <c r="AB14" s="142">
        <f t="shared" si="3"/>
        <v>0.26606415652861215</v>
      </c>
    </row>
    <row r="15" spans="2:28">
      <c r="C15" s="141" t="s">
        <v>158</v>
      </c>
      <c r="D15" s="170" t="str">
        <f t="shared" si="2"/>
        <v>R_DDW-OTH</v>
      </c>
      <c r="E15" s="142">
        <f t="shared" si="2"/>
        <v>1.8367935474595185</v>
      </c>
      <c r="F15" s="142">
        <f t="shared" si="2"/>
        <v>1.9535310162202175</v>
      </c>
      <c r="G15" s="142">
        <f t="shared" si="2"/>
        <v>2.0051156290230163</v>
      </c>
      <c r="H15" s="142">
        <f t="shared" si="2"/>
        <v>2.0468470011780897</v>
      </c>
      <c r="I15" s="142">
        <f t="shared" si="2"/>
        <v>2.1241273199837809</v>
      </c>
      <c r="J15" s="142">
        <f t="shared" si="2"/>
        <v>2.1936796069089031</v>
      </c>
      <c r="K15" s="142">
        <f t="shared" si="2"/>
        <v>2.2555038619534562</v>
      </c>
      <c r="L15" s="142">
        <f t="shared" si="2"/>
        <v>2.3096000851174403</v>
      </c>
      <c r="M15" s="142">
        <f t="shared" si="2"/>
        <v>2.3569342803859263</v>
      </c>
      <c r="N15" s="142">
        <f t="shared" si="2"/>
        <v>2.4004044597141276</v>
      </c>
      <c r="O15" s="176"/>
      <c r="Q15" s="141" t="s">
        <v>158</v>
      </c>
      <c r="R15" s="170" t="str">
        <f t="shared" si="3"/>
        <v>R_DDW-OTH</v>
      </c>
      <c r="S15" s="142">
        <f t="shared" si="3"/>
        <v>0.82397828447159327</v>
      </c>
      <c r="T15" s="142">
        <f t="shared" si="3"/>
        <v>0.87634624894753399</v>
      </c>
      <c r="U15" s="142">
        <f t="shared" si="3"/>
        <v>0.8994869012114588</v>
      </c>
      <c r="V15" s="142">
        <f t="shared" si="3"/>
        <v>0.91820742888564522</v>
      </c>
      <c r="W15" s="142">
        <f t="shared" si="3"/>
        <v>0.95287507272673111</v>
      </c>
      <c r="X15" s="142">
        <f t="shared" si="3"/>
        <v>0.98407595218370847</v>
      </c>
      <c r="Y15" s="142">
        <f t="shared" si="3"/>
        <v>1.0118100672565773</v>
      </c>
      <c r="Z15" s="142">
        <f t="shared" si="3"/>
        <v>1.0360774179453374</v>
      </c>
      <c r="AA15" s="142">
        <f t="shared" si="3"/>
        <v>1.0573113497980025</v>
      </c>
      <c r="AB15" s="142">
        <f t="shared" si="3"/>
        <v>1.0768118994586133</v>
      </c>
    </row>
    <row r="16" spans="2:28">
      <c r="C16" s="141" t="s">
        <v>158</v>
      </c>
      <c r="D16" s="170" t="str">
        <f t="shared" si="2"/>
        <v>R_DDW-MPS</v>
      </c>
      <c r="E16" s="142">
        <f t="shared" si="2"/>
        <v>0.14566564680609462</v>
      </c>
      <c r="F16" s="142">
        <f t="shared" si="2"/>
        <v>0.15492343133884884</v>
      </c>
      <c r="G16" s="142">
        <f t="shared" si="2"/>
        <v>0.15901431351749895</v>
      </c>
      <c r="H16" s="142">
        <f t="shared" si="2"/>
        <v>0.16232379123505858</v>
      </c>
      <c r="I16" s="142">
        <f t="shared" si="2"/>
        <v>0.16845245367498385</v>
      </c>
      <c r="J16" s="142">
        <f t="shared" si="2"/>
        <v>0.17396824987091658</v>
      </c>
      <c r="K16" s="142">
        <f t="shared" si="2"/>
        <v>0.17887117982285677</v>
      </c>
      <c r="L16" s="142">
        <f t="shared" si="2"/>
        <v>0.18316124353080449</v>
      </c>
      <c r="M16" s="142">
        <f t="shared" si="2"/>
        <v>0.1869150492752587</v>
      </c>
      <c r="N16" s="142">
        <f t="shared" si="2"/>
        <v>0.19036242189771665</v>
      </c>
      <c r="O16" s="176"/>
      <c r="Q16" s="141" t="s">
        <v>158</v>
      </c>
      <c r="R16" s="170" t="str">
        <f t="shared" si="3"/>
        <v>R_DDW-MPS</v>
      </c>
      <c r="S16" s="142">
        <f t="shared" si="3"/>
        <v>6.5345030162882858E-2</v>
      </c>
      <c r="T16" s="142">
        <f t="shared" si="3"/>
        <v>6.9498035506274397E-2</v>
      </c>
      <c r="U16" s="142">
        <f t="shared" si="3"/>
        <v>7.1333188991107632E-2</v>
      </c>
      <c r="V16" s="142">
        <f t="shared" si="3"/>
        <v>7.2817807540635632E-2</v>
      </c>
      <c r="W16" s="142">
        <f t="shared" si="3"/>
        <v>7.5567101150872687E-2</v>
      </c>
      <c r="X16" s="142">
        <f t="shared" si="3"/>
        <v>7.8041465400086038E-2</v>
      </c>
      <c r="Y16" s="142">
        <f t="shared" si="3"/>
        <v>8.0240900288275685E-2</v>
      </c>
      <c r="Z16" s="142">
        <f t="shared" si="3"/>
        <v>8.2165405815441628E-2</v>
      </c>
      <c r="AA16" s="142">
        <f t="shared" si="3"/>
        <v>8.3849348151711814E-2</v>
      </c>
      <c r="AB16" s="142">
        <f t="shared" si="3"/>
        <v>8.5395825807470169E-2</v>
      </c>
    </row>
    <row r="17" spans="3:28">
      <c r="C17" s="141" t="s">
        <v>158</v>
      </c>
      <c r="D17" s="170" t="str">
        <f t="shared" si="2"/>
        <v>R_DDW-MPM</v>
      </c>
      <c r="E17" s="142">
        <f t="shared" si="2"/>
        <v>3.6535095612082205E-5</v>
      </c>
      <c r="F17" s="142">
        <f t="shared" si="2"/>
        <v>3.8857084704750556E-5</v>
      </c>
      <c r="G17" s="142">
        <f t="shared" si="2"/>
        <v>3.988313837500063E-5</v>
      </c>
      <c r="H17" s="142">
        <f t="shared" si="2"/>
        <v>4.0713204265540017E-5</v>
      </c>
      <c r="I17" s="142">
        <f t="shared" si="2"/>
        <v>4.2250363322094446E-5</v>
      </c>
      <c r="J17" s="142">
        <f t="shared" si="2"/>
        <v>4.3633806472993422E-5</v>
      </c>
      <c r="K17" s="142">
        <f t="shared" si="2"/>
        <v>4.4863533718236965E-5</v>
      </c>
      <c r="L17" s="142">
        <f t="shared" si="2"/>
        <v>4.5939545057825062E-5</v>
      </c>
      <c r="M17" s="142">
        <f t="shared" si="2"/>
        <v>4.6881054979964646E-5</v>
      </c>
      <c r="N17" s="142">
        <f t="shared" si="2"/>
        <v>4.7745706949276515E-5</v>
      </c>
      <c r="O17" s="176"/>
      <c r="Q17" s="141" t="s">
        <v>158</v>
      </c>
      <c r="R17" s="170" t="str">
        <f t="shared" si="3"/>
        <v>R_DDW-MPM</v>
      </c>
      <c r="S17" s="142">
        <f t="shared" si="3"/>
        <v>1.6389498671250426E-5</v>
      </c>
      <c r="T17" s="142">
        <f t="shared" si="3"/>
        <v>1.743113374873906E-5</v>
      </c>
      <c r="U17" s="142">
        <f t="shared" si="3"/>
        <v>1.7891417346837375E-5</v>
      </c>
      <c r="V17" s="142">
        <f t="shared" si="3"/>
        <v>1.8263781605973094E-5</v>
      </c>
      <c r="W17" s="142">
        <f t="shared" si="3"/>
        <v>1.8953345048817016E-5</v>
      </c>
      <c r="X17" s="142">
        <f t="shared" si="3"/>
        <v>1.9573952147376548E-5</v>
      </c>
      <c r="Y17" s="142">
        <f t="shared" si="3"/>
        <v>2.0125602901651683E-5</v>
      </c>
      <c r="Z17" s="142">
        <f t="shared" si="3"/>
        <v>2.0608297311642431E-5</v>
      </c>
      <c r="AA17" s="142">
        <f t="shared" si="3"/>
        <v>2.1030654920384333E-5</v>
      </c>
      <c r="AB17" s="142">
        <f t="shared" si="3"/>
        <v>2.1418534356984043E-5</v>
      </c>
    </row>
    <row r="18" spans="3:28">
      <c r="C18" s="141" t="s">
        <v>158</v>
      </c>
      <c r="D18" s="170" t="str">
        <f t="shared" si="2"/>
        <v>R_DDW-UNAL</v>
      </c>
      <c r="E18" s="142">
        <f t="shared" si="2"/>
        <v>9.9360000000000018E-2</v>
      </c>
      <c r="F18" s="142">
        <f t="shared" si="2"/>
        <v>9.9360000000000018E-2</v>
      </c>
      <c r="G18" s="142">
        <f t="shared" si="2"/>
        <v>9.9360000000000018E-2</v>
      </c>
      <c r="H18" s="142">
        <f t="shared" si="2"/>
        <v>9.9360000000000018E-2</v>
      </c>
      <c r="I18" s="142">
        <f t="shared" si="2"/>
        <v>9.9360000000000018E-2</v>
      </c>
      <c r="J18" s="142">
        <f t="shared" si="2"/>
        <v>9.9360000000000018E-2</v>
      </c>
      <c r="K18" s="142">
        <f t="shared" si="2"/>
        <v>9.9360000000000018E-2</v>
      </c>
      <c r="L18" s="142">
        <f t="shared" si="2"/>
        <v>9.9360000000000018E-2</v>
      </c>
      <c r="M18" s="142">
        <f t="shared" si="2"/>
        <v>9.9360000000000018E-2</v>
      </c>
      <c r="N18" s="142">
        <f t="shared" si="2"/>
        <v>9.9360000000000018E-2</v>
      </c>
      <c r="O18" s="176"/>
      <c r="Q18" s="141" t="s">
        <v>158</v>
      </c>
      <c r="R18" s="171" t="str">
        <f t="shared" si="3"/>
        <v>R_JDW-SH</v>
      </c>
      <c r="S18" s="142">
        <f t="shared" si="3"/>
        <v>0.8578288512926856</v>
      </c>
      <c r="T18" s="142">
        <f t="shared" si="3"/>
        <v>0.91234818955381558</v>
      </c>
      <c r="U18" s="142">
        <f t="shared" si="3"/>
        <v>0.93643950303115564</v>
      </c>
      <c r="V18" s="142">
        <f t="shared" si="3"/>
        <v>0.95592910494540839</v>
      </c>
      <c r="W18" s="142">
        <f t="shared" si="3"/>
        <v>0.9920209603421728</v>
      </c>
      <c r="X18" s="142">
        <f t="shared" si="3"/>
        <v>1.0245036301992607</v>
      </c>
      <c r="Y18" s="142">
        <f t="shared" si="3"/>
        <v>1.0533771145166722</v>
      </c>
      <c r="Z18" s="142">
        <f t="shared" si="3"/>
        <v>1.0786414132944071</v>
      </c>
      <c r="AA18" s="142">
        <f t="shared" si="3"/>
        <v>1.1007476747249254</v>
      </c>
      <c r="AB18" s="142">
        <f t="shared" si="3"/>
        <v>1.1210493433856052</v>
      </c>
    </row>
    <row r="19" spans="3:28">
      <c r="C19" s="141" t="s">
        <v>158</v>
      </c>
      <c r="D19" s="171" t="str">
        <f t="shared" si="2"/>
        <v>R_JDW-SH</v>
      </c>
      <c r="E19" s="142">
        <f t="shared" si="2"/>
        <v>2.7407262561445669</v>
      </c>
      <c r="F19" s="142">
        <f t="shared" si="2"/>
        <v>2.9149131951997602</v>
      </c>
      <c r="G19" s="142">
        <f t="shared" si="2"/>
        <v>2.9918839047916057</v>
      </c>
      <c r="H19" s="142">
        <f t="shared" si="2"/>
        <v>3.0541523440119751</v>
      </c>
      <c r="I19" s="142">
        <f t="shared" si="2"/>
        <v>3.1694642684941408</v>
      </c>
      <c r="J19" s="142">
        <f t="shared" si="2"/>
        <v>3.2732450005280898</v>
      </c>
      <c r="K19" s="142">
        <f t="shared" si="2"/>
        <v>3.3654945401138221</v>
      </c>
      <c r="L19" s="142">
        <f t="shared" si="2"/>
        <v>3.4462128872513382</v>
      </c>
      <c r="M19" s="142">
        <f t="shared" si="2"/>
        <v>3.5168414409966644</v>
      </c>
      <c r="N19" s="142">
        <f t="shared" si="2"/>
        <v>3.5817043985178829</v>
      </c>
      <c r="O19" s="176"/>
      <c r="Q19" s="141" t="s">
        <v>158</v>
      </c>
      <c r="R19" s="171" t="str">
        <f t="shared" si="3"/>
        <v>R_JDW-WH</v>
      </c>
      <c r="S19" s="142">
        <f t="shared" si="3"/>
        <v>0.57859254366835944</v>
      </c>
      <c r="T19" s="142">
        <f t="shared" si="3"/>
        <v>0.6153650100596304</v>
      </c>
      <c r="U19" s="142">
        <f t="shared" si="3"/>
        <v>0.63161423544317974</v>
      </c>
      <c r="V19" s="142">
        <f t="shared" si="3"/>
        <v>0.64475967620290497</v>
      </c>
      <c r="W19" s="142">
        <f t="shared" si="3"/>
        <v>0.66910308501721116</v>
      </c>
      <c r="X19" s="142">
        <f t="shared" si="3"/>
        <v>0.69101215295008667</v>
      </c>
      <c r="Y19" s="142">
        <f t="shared" si="3"/>
        <v>0.7104868800015316</v>
      </c>
      <c r="Z19" s="142">
        <f t="shared" si="3"/>
        <v>0.72752726617154595</v>
      </c>
      <c r="AA19" s="142">
        <f t="shared" si="3"/>
        <v>0.74243760407030845</v>
      </c>
      <c r="AB19" s="142">
        <f t="shared" si="3"/>
        <v>0.75613077152835573</v>
      </c>
    </row>
    <row r="20" spans="3:28">
      <c r="C20" s="141" t="s">
        <v>158</v>
      </c>
      <c r="D20" s="171" t="str">
        <f t="shared" si="2"/>
        <v>R_JDW-WH</v>
      </c>
      <c r="E20" s="142">
        <f t="shared" si="2"/>
        <v>2.2223717174053101</v>
      </c>
      <c r="F20" s="142">
        <f t="shared" si="2"/>
        <v>2.3636146182713813</v>
      </c>
      <c r="G20" s="142">
        <f t="shared" si="2"/>
        <v>2.4260278299819755</v>
      </c>
      <c r="H20" s="142">
        <f t="shared" si="2"/>
        <v>2.4765194169838041</v>
      </c>
      <c r="I20" s="142">
        <f t="shared" si="2"/>
        <v>2.5700223558760804</v>
      </c>
      <c r="J20" s="142">
        <f t="shared" si="2"/>
        <v>2.6541750008791287</v>
      </c>
      <c r="K20" s="142">
        <f t="shared" si="2"/>
        <v>2.7289773519929494</v>
      </c>
      <c r="L20" s="142">
        <f t="shared" si="2"/>
        <v>2.7944294092175426</v>
      </c>
      <c r="M20" s="142">
        <f t="shared" si="2"/>
        <v>2.8516999592890619</v>
      </c>
      <c r="N20" s="142">
        <f t="shared" si="2"/>
        <v>2.9042953624159673</v>
      </c>
      <c r="O20" s="176"/>
      <c r="Q20" s="141" t="s">
        <v>158</v>
      </c>
      <c r="R20" s="171" t="str">
        <f t="shared" si="3"/>
        <v>R_JDW-CK</v>
      </c>
      <c r="S20" s="142">
        <f t="shared" si="3"/>
        <v>9.5039399076013137E-2</v>
      </c>
      <c r="T20" s="142">
        <f t="shared" si="3"/>
        <v>0.10107963092243746</v>
      </c>
      <c r="U20" s="142">
        <f t="shared" si="3"/>
        <v>0.10374872272599241</v>
      </c>
      <c r="V20" s="142">
        <f t="shared" si="3"/>
        <v>0.10590798800527282</v>
      </c>
      <c r="W20" s="142">
        <f t="shared" si="3"/>
        <v>0.10990662741134766</v>
      </c>
      <c r="X20" s="142">
        <f t="shared" si="3"/>
        <v>0.113505402876815</v>
      </c>
      <c r="Y20" s="142">
        <f t="shared" si="3"/>
        <v>0.11670431440167488</v>
      </c>
      <c r="Z20" s="142">
        <f t="shared" si="3"/>
        <v>0.11950336198592727</v>
      </c>
      <c r="AA20" s="142">
        <f t="shared" si="3"/>
        <v>0.1219525286221481</v>
      </c>
      <c r="AB20" s="142">
        <f t="shared" si="3"/>
        <v>0.1242017632880652</v>
      </c>
    </row>
    <row r="21" spans="3:28">
      <c r="C21" s="141" t="s">
        <v>158</v>
      </c>
      <c r="D21" s="171" t="str">
        <f t="shared" si="2"/>
        <v>R_JDW-CK</v>
      </c>
      <c r="E21" s="142">
        <f t="shared" si="2"/>
        <v>0.28255814993152023</v>
      </c>
      <c r="F21" s="142">
        <f t="shared" si="2"/>
        <v>0.30051614158841261</v>
      </c>
      <c r="G21" s="142">
        <f t="shared" si="2"/>
        <v>0.30845152048750135</v>
      </c>
      <c r="H21" s="142">
        <f t="shared" si="2"/>
        <v>0.31487115285530354</v>
      </c>
      <c r="I21" s="142">
        <f t="shared" si="2"/>
        <v>0.32675936094382607</v>
      </c>
      <c r="J21" s="142">
        <f t="shared" si="2"/>
        <v>0.33745874822349631</v>
      </c>
      <c r="K21" s="142">
        <f t="shared" si="2"/>
        <v>0.3469693146943143</v>
      </c>
      <c r="L21" s="142">
        <f t="shared" si="2"/>
        <v>0.35529106035628011</v>
      </c>
      <c r="M21" s="142">
        <f t="shared" si="2"/>
        <v>0.36257258781050017</v>
      </c>
      <c r="N21" s="142">
        <f t="shared" si="2"/>
        <v>0.36925970486029408</v>
      </c>
      <c r="O21" s="176"/>
      <c r="Q21" s="141" t="s">
        <v>158</v>
      </c>
      <c r="R21" s="171" t="str">
        <f t="shared" si="3"/>
        <v>R_JDW-RF</v>
      </c>
      <c r="S21" s="142">
        <f t="shared" si="3"/>
        <v>0.28035771228947098</v>
      </c>
      <c r="T21" s="142">
        <f t="shared" si="3"/>
        <v>0.29817585506631156</v>
      </c>
      <c r="U21" s="142">
        <f t="shared" si="3"/>
        <v>0.30604943675148982</v>
      </c>
      <c r="V21" s="142">
        <f t="shared" si="3"/>
        <v>0.31241907586758905</v>
      </c>
      <c r="W21" s="142">
        <f t="shared" si="3"/>
        <v>0.32421470386036549</v>
      </c>
      <c r="X21" s="142">
        <f t="shared" si="3"/>
        <v>0.33483076905386427</v>
      </c>
      <c r="Y21" s="142">
        <f t="shared" si="3"/>
        <v>0.34426727144808539</v>
      </c>
      <c r="Z21" s="142">
        <f t="shared" si="3"/>
        <v>0.35252421104302895</v>
      </c>
      <c r="AA21" s="142">
        <f t="shared" si="3"/>
        <v>0.35974903318860452</v>
      </c>
      <c r="AB21" s="142">
        <f t="shared" si="3"/>
        <v>0.36638407393454125</v>
      </c>
    </row>
    <row r="22" spans="3:28">
      <c r="C22" s="141" t="s">
        <v>158</v>
      </c>
      <c r="D22" s="171" t="str">
        <f t="shared" si="2"/>
        <v>R_JDW-RF</v>
      </c>
      <c r="E22" s="142">
        <f t="shared" si="2"/>
        <v>0.82315949535790944</v>
      </c>
      <c r="F22" s="142">
        <f t="shared" si="2"/>
        <v>0.87547542166727854</v>
      </c>
      <c r="G22" s="142">
        <f t="shared" si="2"/>
        <v>0.89859307901190233</v>
      </c>
      <c r="H22" s="142">
        <f t="shared" si="2"/>
        <v>0.91729500405474407</v>
      </c>
      <c r="I22" s="142">
        <f t="shared" si="2"/>
        <v>0.95192819857852506</v>
      </c>
      <c r="J22" s="142">
        <f t="shared" si="2"/>
        <v>0.98309807364992785</v>
      </c>
      <c r="K22" s="142">
        <f t="shared" si="2"/>
        <v>1.0108046292689528</v>
      </c>
      <c r="L22" s="142">
        <f t="shared" si="2"/>
        <v>1.0350478654355995</v>
      </c>
      <c r="M22" s="142">
        <f t="shared" si="2"/>
        <v>1.0562606970814152</v>
      </c>
      <c r="N22" s="142">
        <f t="shared" si="2"/>
        <v>1.0757418690010421</v>
      </c>
      <c r="O22" s="176"/>
      <c r="Q22" s="141" t="s">
        <v>158</v>
      </c>
      <c r="R22" s="171" t="str">
        <f t="shared" si="3"/>
        <v>R_JDW-CD</v>
      </c>
      <c r="S22" s="142">
        <f t="shared" si="3"/>
        <v>8.1495243142924688E-3</v>
      </c>
      <c r="T22" s="142">
        <f t="shared" si="3"/>
        <v>8.6674675754554349E-3</v>
      </c>
      <c r="U22" s="142">
        <f t="shared" si="3"/>
        <v>8.8963392724739788E-3</v>
      </c>
      <c r="V22" s="142">
        <f t="shared" si="3"/>
        <v>9.0814939037698796E-3</v>
      </c>
      <c r="W22" s="142">
        <f t="shared" si="3"/>
        <v>9.4243728506141419E-3</v>
      </c>
      <c r="X22" s="142">
        <f t="shared" si="3"/>
        <v>9.7329639027739778E-3</v>
      </c>
      <c r="Y22" s="142">
        <f t="shared" si="3"/>
        <v>1.0007267060249386E-2</v>
      </c>
      <c r="Z22" s="142">
        <f t="shared" si="3"/>
        <v>1.024728232304037E-2</v>
      </c>
      <c r="AA22" s="142">
        <f t="shared" si="3"/>
        <v>1.0457295677982481E-2</v>
      </c>
      <c r="AB22" s="142">
        <f t="shared" si="3"/>
        <v>1.0650165085582378E-2</v>
      </c>
    </row>
    <row r="23" spans="3:28">
      <c r="C23" s="141" t="s">
        <v>158</v>
      </c>
      <c r="D23" s="171" t="str">
        <f t="shared" ref="D23:N31" si="4">+D54</f>
        <v>R_JDW-CD</v>
      </c>
      <c r="E23" s="142">
        <f t="shared" si="4"/>
        <v>2.3927853695116408E-2</v>
      </c>
      <c r="F23" s="142">
        <f t="shared" si="4"/>
        <v>2.5448589151263686E-2</v>
      </c>
      <c r="G23" s="142">
        <f t="shared" si="4"/>
        <v>2.6120580333817537E-2</v>
      </c>
      <c r="H23" s="142">
        <f t="shared" si="4"/>
        <v>2.6664213650040874E-2</v>
      </c>
      <c r="I23" s="142">
        <f t="shared" si="4"/>
        <v>2.7670942013417431E-2</v>
      </c>
      <c r="J23" s="142">
        <f t="shared" si="4"/>
        <v>2.8576997540456325E-2</v>
      </c>
      <c r="K23" s="142">
        <f t="shared" si="4"/>
        <v>2.9382380231157568E-2</v>
      </c>
      <c r="L23" s="142">
        <f t="shared" si="4"/>
        <v>3.008709008552116E-2</v>
      </c>
      <c r="M23" s="142">
        <f t="shared" si="4"/>
        <v>3.0703711208089297E-2</v>
      </c>
      <c r="N23" s="142">
        <f t="shared" si="4"/>
        <v>3.1269995912488614E-2</v>
      </c>
      <c r="O23" s="176"/>
      <c r="Q23" s="141" t="s">
        <v>158</v>
      </c>
      <c r="R23" s="171" t="str">
        <f t="shared" ref="R23:AB29" si="5">+R54</f>
        <v>R_JDW-SC</v>
      </c>
      <c r="S23" s="142">
        <f t="shared" si="5"/>
        <v>5.7846560581899215E-2</v>
      </c>
      <c r="T23" s="142">
        <f t="shared" si="5"/>
        <v>6.1523000467145587E-2</v>
      </c>
      <c r="U23" s="142">
        <f t="shared" si="5"/>
        <v>6.3147566512533809E-2</v>
      </c>
      <c r="V23" s="142">
        <f t="shared" si="5"/>
        <v>6.4461822189701812E-2</v>
      </c>
      <c r="W23" s="142">
        <f t="shared" si="5"/>
        <v>6.6895628999272205E-2</v>
      </c>
      <c r="X23" s="142">
        <f t="shared" si="5"/>
        <v>6.9086055127885543E-2</v>
      </c>
      <c r="Y23" s="142">
        <f t="shared" si="5"/>
        <v>7.1033100575541838E-2</v>
      </c>
      <c r="Z23" s="142">
        <f t="shared" si="5"/>
        <v>7.2736765342241105E-2</v>
      </c>
      <c r="AA23" s="142">
        <f t="shared" si="5"/>
        <v>7.4227472013102966E-2</v>
      </c>
      <c r="AB23" s="142">
        <f t="shared" si="5"/>
        <v>7.5596488343486312E-2</v>
      </c>
    </row>
    <row r="24" spans="3:28">
      <c r="C24" s="141" t="s">
        <v>158</v>
      </c>
      <c r="D24" s="171" t="str">
        <f t="shared" si="4"/>
        <v>R_JDW-SC</v>
      </c>
      <c r="E24" s="142">
        <f t="shared" si="4"/>
        <v>0.16984353748621728</v>
      </c>
      <c r="F24" s="142">
        <f t="shared" si="4"/>
        <v>0.18063794858316767</v>
      </c>
      <c r="G24" s="142">
        <f t="shared" si="4"/>
        <v>0.18540784399705454</v>
      </c>
      <c r="H24" s="142">
        <f t="shared" si="4"/>
        <v>0.18926663579255854</v>
      </c>
      <c r="I24" s="142">
        <f t="shared" si="4"/>
        <v>0.19641254652497336</v>
      </c>
      <c r="J24" s="142">
        <f t="shared" si="4"/>
        <v>0.20284386618414668</v>
      </c>
      <c r="K24" s="142">
        <f t="shared" si="4"/>
        <v>0.20856059477007854</v>
      </c>
      <c r="L24" s="142">
        <f t="shared" si="4"/>
        <v>0.21356273228276892</v>
      </c>
      <c r="M24" s="142">
        <f t="shared" si="4"/>
        <v>0.21793960260637302</v>
      </c>
      <c r="N24" s="142">
        <f t="shared" si="4"/>
        <v>0.22195917739335635</v>
      </c>
      <c r="O24" s="176"/>
      <c r="Q24" s="141" t="s">
        <v>158</v>
      </c>
      <c r="R24" s="171" t="str">
        <f t="shared" si="5"/>
        <v>R_JDW-CW</v>
      </c>
      <c r="S24" s="142">
        <f t="shared" si="5"/>
        <v>2.6377012428520436E-2</v>
      </c>
      <c r="T24" s="142">
        <f t="shared" si="5"/>
        <v>2.8053404241108092E-2</v>
      </c>
      <c r="U24" s="142">
        <f t="shared" si="5"/>
        <v>2.8794177734624424E-2</v>
      </c>
      <c r="V24" s="142">
        <f t="shared" si="5"/>
        <v>2.9393455167581455E-2</v>
      </c>
      <c r="W24" s="142">
        <f t="shared" si="5"/>
        <v>3.050322819157596E-2</v>
      </c>
      <c r="X24" s="142">
        <f t="shared" si="5"/>
        <v>3.1502023913171015E-2</v>
      </c>
      <c r="Y24" s="142">
        <f t="shared" si="5"/>
        <v>3.2389842332366615E-2</v>
      </c>
      <c r="Z24" s="142">
        <f t="shared" si="5"/>
        <v>3.3166683449162772E-2</v>
      </c>
      <c r="AA24" s="142">
        <f t="shared" si="5"/>
        <v>3.3846419426359402E-2</v>
      </c>
      <c r="AB24" s="142">
        <f t="shared" si="5"/>
        <v>3.4470666752356313E-2</v>
      </c>
    </row>
    <row r="25" spans="3:28">
      <c r="C25" s="141" t="s">
        <v>158</v>
      </c>
      <c r="D25" s="171" t="str">
        <f t="shared" si="4"/>
        <v>R_JDW-CW</v>
      </c>
      <c r="E25" s="142">
        <f t="shared" si="4"/>
        <v>7.744566062549374E-2</v>
      </c>
      <c r="F25" s="142">
        <f t="shared" si="4"/>
        <v>8.2367721899295962E-2</v>
      </c>
      <c r="G25" s="142">
        <f t="shared" si="4"/>
        <v>8.4542710167383336E-2</v>
      </c>
      <c r="H25" s="142">
        <f t="shared" si="4"/>
        <v>8.6302251238195613E-2</v>
      </c>
      <c r="I25" s="142">
        <f t="shared" si="4"/>
        <v>8.9560660628588695E-2</v>
      </c>
      <c r="J25" s="142">
        <f t="shared" si="4"/>
        <v>9.2493229079942479E-2</v>
      </c>
      <c r="K25" s="142">
        <f t="shared" si="4"/>
        <v>9.5099956592256951E-2</v>
      </c>
      <c r="L25" s="142">
        <f t="shared" si="4"/>
        <v>9.7380843165532124E-2</v>
      </c>
      <c r="M25" s="142">
        <f t="shared" si="4"/>
        <v>9.9376618917147885E-2</v>
      </c>
      <c r="N25" s="142">
        <f t="shared" si="4"/>
        <v>0.101209474199244</v>
      </c>
      <c r="O25" s="176"/>
      <c r="Q25" s="141" t="s">
        <v>158</v>
      </c>
      <c r="R25" s="171" t="str">
        <f t="shared" si="5"/>
        <v>R_JDW-DW</v>
      </c>
      <c r="S25" s="142">
        <f t="shared" si="5"/>
        <v>8.760161913293962E-3</v>
      </c>
      <c r="T25" s="142">
        <f t="shared" si="5"/>
        <v>9.316914265296853E-3</v>
      </c>
      <c r="U25" s="142">
        <f t="shared" si="5"/>
        <v>9.5629351428266687E-3</v>
      </c>
      <c r="V25" s="142">
        <f t="shared" si="5"/>
        <v>9.7619632684687666E-3</v>
      </c>
      <c r="W25" s="142">
        <f t="shared" si="5"/>
        <v>1.0130533871509691E-2</v>
      </c>
      <c r="X25" s="142">
        <f t="shared" si="5"/>
        <v>1.0462247414246522E-2</v>
      </c>
      <c r="Y25" s="142">
        <f t="shared" si="5"/>
        <v>1.0757103896679261E-2</v>
      </c>
      <c r="Z25" s="142">
        <f t="shared" si="5"/>
        <v>1.1015103318807907E-2</v>
      </c>
      <c r="AA25" s="142">
        <f t="shared" si="5"/>
        <v>1.1240852813170474E-2</v>
      </c>
      <c r="AB25" s="142">
        <f t="shared" si="5"/>
        <v>1.1448173777380994E-2</v>
      </c>
    </row>
    <row r="26" spans="3:28">
      <c r="C26" s="141" t="s">
        <v>158</v>
      </c>
      <c r="D26" s="171" t="str">
        <f t="shared" si="4"/>
        <v>R_JDW-DW</v>
      </c>
      <c r="E26" s="142">
        <f t="shared" si="4"/>
        <v>2.5720749398736802E-2</v>
      </c>
      <c r="F26" s="142">
        <f t="shared" si="4"/>
        <v>2.7355432394868671E-2</v>
      </c>
      <c r="G26" s="142">
        <f t="shared" si="4"/>
        <v>2.8077775360721723E-2</v>
      </c>
      <c r="H26" s="142">
        <f t="shared" si="4"/>
        <v>2.8662142703883745E-2</v>
      </c>
      <c r="I26" s="142">
        <f t="shared" si="4"/>
        <v>2.9744304450480083E-2</v>
      </c>
      <c r="J26" s="142">
        <f t="shared" si="4"/>
        <v>3.0718250022416783E-2</v>
      </c>
      <c r="K26" s="142">
        <f t="shared" si="4"/>
        <v>3.1583979419693854E-2</v>
      </c>
      <c r="L26" s="142">
        <f t="shared" si="4"/>
        <v>3.2341492642311294E-2</v>
      </c>
      <c r="M26" s="142">
        <f t="shared" si="4"/>
        <v>3.300431671210155E-2</v>
      </c>
      <c r="N26" s="142">
        <f t="shared" si="4"/>
        <v>3.3613032694561985E-2</v>
      </c>
      <c r="O26" s="176"/>
      <c r="Q26" s="141" t="s">
        <v>158</v>
      </c>
      <c r="R26" s="171" t="str">
        <f t="shared" si="5"/>
        <v>R_JDW-LT</v>
      </c>
      <c r="S26" s="142">
        <f t="shared" si="5"/>
        <v>2.5163147890718812E-2</v>
      </c>
      <c r="T26" s="142">
        <f t="shared" si="5"/>
        <v>2.6762392506357018E-2</v>
      </c>
      <c r="U26" s="142">
        <f t="shared" si="5"/>
        <v>2.7469075760246719E-2</v>
      </c>
      <c r="V26" s="142">
        <f t="shared" si="5"/>
        <v>2.8040774572382205E-2</v>
      </c>
      <c r="W26" s="142">
        <f t="shared" si="5"/>
        <v>2.9099476076336811E-2</v>
      </c>
      <c r="X26" s="142">
        <f t="shared" si="5"/>
        <v>3.0052307429895956E-2</v>
      </c>
      <c r="Y26" s="142">
        <f t="shared" si="5"/>
        <v>3.0899268633059643E-2</v>
      </c>
      <c r="Z26" s="142">
        <f t="shared" si="5"/>
        <v>3.1640359685827867E-2</v>
      </c>
      <c r="AA26" s="142">
        <f t="shared" si="5"/>
        <v>3.2288814357000067E-2</v>
      </c>
      <c r="AB26" s="142">
        <f t="shared" si="5"/>
        <v>3.2884333952974534E-2</v>
      </c>
    </row>
    <row r="27" spans="3:28">
      <c r="C27" s="141" t="s">
        <v>158</v>
      </c>
      <c r="D27" s="171" t="str">
        <f t="shared" si="4"/>
        <v>R_JDW-LT</v>
      </c>
      <c r="E27" s="142">
        <f t="shared" si="4"/>
        <v>7.3881627689820623E-2</v>
      </c>
      <c r="F27" s="142">
        <f t="shared" si="4"/>
        <v>7.8577176743963917E-2</v>
      </c>
      <c r="G27" s="142">
        <f t="shared" si="4"/>
        <v>8.0652072511586348E-2</v>
      </c>
      <c r="H27" s="142">
        <f t="shared" si="4"/>
        <v>8.2330639874157299E-2</v>
      </c>
      <c r="I27" s="142">
        <f t="shared" si="4"/>
        <v>8.5439097952992399E-2</v>
      </c>
      <c r="J27" s="142">
        <f t="shared" si="4"/>
        <v>8.8236710223943998E-2</v>
      </c>
      <c r="K27" s="142">
        <f t="shared" si="4"/>
        <v>9.0723476687012083E-2</v>
      </c>
      <c r="L27" s="142">
        <f t="shared" si="4"/>
        <v>9.2899397342196655E-2</v>
      </c>
      <c r="M27" s="142">
        <f t="shared" si="4"/>
        <v>9.4803327915483154E-2</v>
      </c>
      <c r="N27" s="142">
        <f t="shared" si="4"/>
        <v>9.6551835584827911E-2</v>
      </c>
      <c r="O27" s="176"/>
      <c r="Q27" s="141" t="s">
        <v>158</v>
      </c>
      <c r="R27" s="171" t="str">
        <f t="shared" si="5"/>
        <v>R_JDW-OTH</v>
      </c>
      <c r="S27" s="142">
        <f t="shared" si="5"/>
        <v>0.10184001268750027</v>
      </c>
      <c r="T27" s="142">
        <f t="shared" si="5"/>
        <v>0.10831245773508844</v>
      </c>
      <c r="U27" s="142">
        <f t="shared" si="5"/>
        <v>0.11117253835197802</v>
      </c>
      <c r="V27" s="142">
        <f t="shared" si="5"/>
        <v>0.11348631143530442</v>
      </c>
      <c r="W27" s="142">
        <f t="shared" si="5"/>
        <v>0.11777107640442741</v>
      </c>
      <c r="X27" s="142">
        <f t="shared" si="5"/>
        <v>0.12162736487663808</v>
      </c>
      <c r="Y27" s="142">
        <f t="shared" si="5"/>
        <v>0.12505517685193646</v>
      </c>
      <c r="Z27" s="142">
        <f t="shared" si="5"/>
        <v>0.12805451233032256</v>
      </c>
      <c r="AA27" s="142">
        <f t="shared" si="5"/>
        <v>0.13067893087391039</v>
      </c>
      <c r="AB27" s="142">
        <f t="shared" si="5"/>
        <v>0.13308911116904207</v>
      </c>
    </row>
    <row r="28" spans="3:28">
      <c r="C28" s="141" t="s">
        <v>158</v>
      </c>
      <c r="D28" s="171" t="str">
        <f t="shared" si="4"/>
        <v>R_JDW-OTH</v>
      </c>
      <c r="E28" s="142">
        <f t="shared" si="4"/>
        <v>0.29901290307480555</v>
      </c>
      <c r="F28" s="142">
        <f t="shared" si="4"/>
        <v>0.31801667705910541</v>
      </c>
      <c r="G28" s="142">
        <f t="shared" si="4"/>
        <v>0.32641417216653779</v>
      </c>
      <c r="H28" s="142">
        <f t="shared" si="4"/>
        <v>0.33320765135457298</v>
      </c>
      <c r="I28" s="142">
        <f t="shared" si="4"/>
        <v>0.34578816836945298</v>
      </c>
      <c r="J28" s="142">
        <f t="shared" si="4"/>
        <v>0.35711063368284496</v>
      </c>
      <c r="K28" s="142">
        <f t="shared" si="4"/>
        <v>0.36717504729474898</v>
      </c>
      <c r="L28" s="142">
        <f t="shared" si="4"/>
        <v>0.37598140920516498</v>
      </c>
      <c r="M28" s="142">
        <f t="shared" si="4"/>
        <v>0.38368697587677897</v>
      </c>
      <c r="N28" s="142">
        <f t="shared" si="4"/>
        <v>0.39076351669764897</v>
      </c>
      <c r="O28" s="176"/>
      <c r="Q28" s="141" t="s">
        <v>158</v>
      </c>
      <c r="R28" s="171" t="str">
        <f t="shared" si="5"/>
        <v>R_JDW-MPS</v>
      </c>
      <c r="S28" s="142">
        <f t="shared" si="5"/>
        <v>8.076352042603499E-3</v>
      </c>
      <c r="T28" s="142">
        <f t="shared" si="5"/>
        <v>8.5896448378541389E-3</v>
      </c>
      <c r="U28" s="142">
        <f t="shared" si="5"/>
        <v>8.8164615606986952E-3</v>
      </c>
      <c r="V28" s="142">
        <f t="shared" si="5"/>
        <v>8.9999537409774372E-3</v>
      </c>
      <c r="W28" s="142">
        <f t="shared" si="5"/>
        <v>9.3397540748269611E-3</v>
      </c>
      <c r="X28" s="142">
        <f t="shared" si="5"/>
        <v>9.645574375291531E-3</v>
      </c>
      <c r="Y28" s="142">
        <f t="shared" si="5"/>
        <v>9.9174146423711505E-3</v>
      </c>
      <c r="Z28" s="142">
        <f t="shared" si="5"/>
        <v>1.0155274876065818E-2</v>
      </c>
      <c r="AA28" s="142">
        <f t="shared" si="5"/>
        <v>1.036340258054865E-2</v>
      </c>
      <c r="AB28" s="142">
        <f t="shared" si="5"/>
        <v>1.0554540268339008E-2</v>
      </c>
    </row>
    <row r="29" spans="3:28">
      <c r="C29" s="141" t="s">
        <v>158</v>
      </c>
      <c r="D29" s="171" t="str">
        <f t="shared" si="4"/>
        <v>R_JDW-MPS</v>
      </c>
      <c r="E29" s="142">
        <f t="shared" si="4"/>
        <v>2.3713012270759608E-2</v>
      </c>
      <c r="F29" s="142">
        <f t="shared" si="4"/>
        <v>2.5220093473766112E-2</v>
      </c>
      <c r="G29" s="142">
        <f t="shared" si="4"/>
        <v>2.5886051037732408E-2</v>
      </c>
      <c r="H29" s="142">
        <f t="shared" si="4"/>
        <v>2.6424803224311882E-2</v>
      </c>
      <c r="I29" s="142">
        <f t="shared" si="4"/>
        <v>2.7422492458718323E-2</v>
      </c>
      <c r="J29" s="142">
        <f t="shared" si="4"/>
        <v>2.8320412769684115E-2</v>
      </c>
      <c r="K29" s="142">
        <f t="shared" si="4"/>
        <v>2.9118564157209266E-2</v>
      </c>
      <c r="L29" s="142">
        <f t="shared" si="4"/>
        <v>2.9816946621293774E-2</v>
      </c>
      <c r="M29" s="142">
        <f t="shared" si="4"/>
        <v>3.042803127736772E-2</v>
      </c>
      <c r="N29" s="142">
        <f t="shared" si="4"/>
        <v>3.0989231471721342E-2</v>
      </c>
      <c r="O29" s="176"/>
      <c r="Q29" s="141" t="s">
        <v>158</v>
      </c>
      <c r="R29" s="171" t="str">
        <f t="shared" si="5"/>
        <v>R_JDW-MPM</v>
      </c>
      <c r="S29" s="142">
        <f t="shared" si="5"/>
        <v>2.0256683750983669E-6</v>
      </c>
      <c r="T29" s="142">
        <f t="shared" si="5"/>
        <v>2.1544097891699956E-6</v>
      </c>
      <c r="U29" s="142">
        <f t="shared" si="5"/>
        <v>2.211298773204619E-6</v>
      </c>
      <c r="V29" s="142">
        <f t="shared" si="5"/>
        <v>2.2573213220865617E-6</v>
      </c>
      <c r="W29" s="142">
        <f t="shared" si="5"/>
        <v>2.3425482644605295E-6</v>
      </c>
      <c r="X29" s="142">
        <f t="shared" si="5"/>
        <v>2.4192525125971006E-6</v>
      </c>
      <c r="Y29" s="142">
        <f t="shared" si="5"/>
        <v>2.4874340664962751E-6</v>
      </c>
      <c r="Z29" s="142">
        <f t="shared" si="5"/>
        <v>2.5470929261580526E-6</v>
      </c>
      <c r="AA29" s="142">
        <f t="shared" si="5"/>
        <v>2.5992944283621082E-6</v>
      </c>
      <c r="AB29" s="142">
        <f t="shared" si="5"/>
        <v>2.6472345834474651E-6</v>
      </c>
    </row>
    <row r="30" spans="3:28">
      <c r="C30" s="141" t="s">
        <v>158</v>
      </c>
      <c r="D30" s="171" t="str">
        <f t="shared" si="4"/>
        <v>R_JDW-MPM</v>
      </c>
      <c r="E30" s="142">
        <f t="shared" si="4"/>
        <v>5.9475737042924575E-6</v>
      </c>
      <c r="F30" s="142">
        <f t="shared" si="4"/>
        <v>6.3255719286803283E-6</v>
      </c>
      <c r="G30" s="142">
        <f t="shared" si="4"/>
        <v>6.4926039215117363E-6</v>
      </c>
      <c r="H30" s="142">
        <f t="shared" si="4"/>
        <v>6.6277309269483811E-6</v>
      </c>
      <c r="I30" s="142">
        <f t="shared" si="4"/>
        <v>6.8779661222014267E-6</v>
      </c>
      <c r="J30" s="142">
        <f t="shared" si="4"/>
        <v>7.1031777979291679E-6</v>
      </c>
      <c r="K30" s="142">
        <f t="shared" si="4"/>
        <v>7.3033659541316054E-6</v>
      </c>
      <c r="L30" s="142">
        <f t="shared" si="4"/>
        <v>7.4785305908087376E-6</v>
      </c>
      <c r="M30" s="142">
        <f t="shared" si="4"/>
        <v>7.6317996479012283E-6</v>
      </c>
      <c r="N30" s="142">
        <f t="shared" si="4"/>
        <v>7.772556945231068E-6</v>
      </c>
      <c r="O30" s="176"/>
      <c r="T30" s="142"/>
      <c r="U30" s="142"/>
      <c r="V30" s="142"/>
      <c r="W30" s="142"/>
      <c r="X30" s="142"/>
      <c r="Y30" s="142"/>
      <c r="Z30" s="142"/>
      <c r="AA30" s="142"/>
      <c r="AB30" s="142"/>
    </row>
    <row r="31" spans="3:28">
      <c r="C31" s="141" t="s">
        <v>158</v>
      </c>
      <c r="D31" s="171" t="str">
        <f t="shared" si="4"/>
        <v>R_JDW-UNAL</v>
      </c>
      <c r="E31" s="142">
        <f t="shared" si="4"/>
        <v>8.6399999999999914E-3</v>
      </c>
      <c r="F31" s="142">
        <f t="shared" si="4"/>
        <v>8.6399999999999914E-3</v>
      </c>
      <c r="G31" s="142">
        <f t="shared" si="4"/>
        <v>8.6399999999999914E-3</v>
      </c>
      <c r="H31" s="142">
        <f t="shared" si="4"/>
        <v>8.6399999999999914E-3</v>
      </c>
      <c r="I31" s="142">
        <f t="shared" si="4"/>
        <v>8.6399999999999914E-3</v>
      </c>
      <c r="J31" s="142">
        <f t="shared" si="4"/>
        <v>8.6399999999999914E-3</v>
      </c>
      <c r="K31" s="142">
        <f t="shared" si="4"/>
        <v>8.6399999999999914E-3</v>
      </c>
      <c r="L31" s="142">
        <f t="shared" si="4"/>
        <v>8.6399999999999914E-3</v>
      </c>
      <c r="M31" s="142">
        <f t="shared" si="4"/>
        <v>8.6399999999999914E-3</v>
      </c>
      <c r="N31" s="142">
        <f t="shared" si="4"/>
        <v>8.6399999999999914E-3</v>
      </c>
      <c r="O31" s="176"/>
      <c r="T31" s="142"/>
      <c r="U31" s="142"/>
      <c r="V31" s="142"/>
      <c r="W31" s="142"/>
      <c r="X31" s="142"/>
      <c r="Y31" s="142"/>
      <c r="Z31" s="142"/>
      <c r="AA31" s="142"/>
      <c r="AB31" s="142"/>
    </row>
    <row r="35" spans="3:28">
      <c r="C35" s="177" t="s">
        <v>741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Q35" s="177" t="s">
        <v>740</v>
      </c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</row>
    <row r="36" spans="3:28" ht="15.75" thickBot="1">
      <c r="C36" s="172" t="s">
        <v>708</v>
      </c>
      <c r="D36" s="173"/>
      <c r="E36" s="163">
        <v>2018</v>
      </c>
      <c r="F36" s="163">
        <v>2021</v>
      </c>
      <c r="G36" s="163">
        <v>2025</v>
      </c>
      <c r="H36" s="163">
        <v>2030</v>
      </c>
      <c r="I36" s="163">
        <v>2035</v>
      </c>
      <c r="J36" s="163">
        <v>2040</v>
      </c>
      <c r="K36" s="163">
        <v>2045</v>
      </c>
      <c r="L36" s="163">
        <v>2050</v>
      </c>
      <c r="M36" s="163">
        <v>2055</v>
      </c>
      <c r="N36" s="163">
        <v>2060</v>
      </c>
      <c r="Q36" s="172" t="s">
        <v>708</v>
      </c>
      <c r="R36" s="173"/>
      <c r="S36" s="163">
        <v>2018</v>
      </c>
      <c r="T36" s="163">
        <v>2021</v>
      </c>
      <c r="U36" s="163">
        <v>2025</v>
      </c>
      <c r="V36" s="163">
        <v>2030</v>
      </c>
      <c r="W36" s="163">
        <v>2035</v>
      </c>
      <c r="X36" s="163">
        <v>2040</v>
      </c>
      <c r="Y36" s="163">
        <v>2045</v>
      </c>
      <c r="Z36" s="163">
        <v>2050</v>
      </c>
      <c r="AA36" s="163">
        <v>2055</v>
      </c>
      <c r="AB36" s="163">
        <v>2060</v>
      </c>
    </row>
    <row r="37" spans="3:28">
      <c r="C37" s="170" t="s">
        <v>697</v>
      </c>
      <c r="D37" s="170" t="s">
        <v>709</v>
      </c>
      <c r="E37" s="174">
        <v>19.902820237412964</v>
      </c>
      <c r="F37" s="174">
        <v>21.167744571956892</v>
      </c>
      <c r="G37" s="174">
        <v>21.72669648958022</v>
      </c>
      <c r="H37" s="174">
        <v>22.178882310578871</v>
      </c>
      <c r="I37" s="174">
        <v>23.016263460576372</v>
      </c>
      <c r="J37" s="174">
        <v>23.769906495574119</v>
      </c>
      <c r="K37" s="174">
        <v>24.43981141557212</v>
      </c>
      <c r="L37" s="174">
        <v>25.025978220570369</v>
      </c>
      <c r="M37" s="174">
        <v>25.538874174943839</v>
      </c>
      <c r="N37" s="174">
        <v>26.009901071817435</v>
      </c>
      <c r="Q37" s="170" t="s">
        <v>697</v>
      </c>
      <c r="R37" s="170" t="s">
        <v>709</v>
      </c>
      <c r="S37" s="174">
        <v>8.2700523169676323</v>
      </c>
      <c r="T37" s="174">
        <v>8.7956557389399297</v>
      </c>
      <c r="U37" s="174">
        <v>9.027912351132251</v>
      </c>
      <c r="V37" s="174">
        <v>9.2158053407709843</v>
      </c>
      <c r="W37" s="174">
        <v>9.5637553215834519</v>
      </c>
      <c r="X37" s="174">
        <v>9.8769103043146735</v>
      </c>
      <c r="Y37" s="174">
        <v>10.155270288964648</v>
      </c>
      <c r="Z37" s="174">
        <v>10.398835275533376</v>
      </c>
      <c r="AA37" s="174">
        <v>10.611954638781013</v>
      </c>
      <c r="AB37" s="174">
        <v>10.807676502988027</v>
      </c>
    </row>
    <row r="38" spans="3:28">
      <c r="C38" s="170" t="s">
        <v>698</v>
      </c>
      <c r="D38" s="170" t="s">
        <v>710</v>
      </c>
      <c r="E38" s="174">
        <v>13.6631773124458</v>
      </c>
      <c r="F38" s="174">
        <v>14.531540954559851</v>
      </c>
      <c r="G38" s="174">
        <v>14.915258391009544</v>
      </c>
      <c r="H38" s="174">
        <v>15.225681485665474</v>
      </c>
      <c r="I38" s="174">
        <v>15.800539068361644</v>
      </c>
      <c r="J38" s="174">
        <v>16.317910892788195</v>
      </c>
      <c r="K38" s="174">
        <v>16.777796958945132</v>
      </c>
      <c r="L38" s="174">
        <v>17.180197266832451</v>
      </c>
      <c r="M38" s="174">
        <v>17.532297536233855</v>
      </c>
      <c r="N38" s="174">
        <v>17.855654926500453</v>
      </c>
      <c r="Q38" s="170" t="s">
        <v>698</v>
      </c>
      <c r="R38" s="170" t="s">
        <v>710</v>
      </c>
      <c r="S38" s="174">
        <v>4.6863096050284065</v>
      </c>
      <c r="T38" s="174">
        <v>4.9841481519225965</v>
      </c>
      <c r="U38" s="174">
        <v>5.1157587331900354</v>
      </c>
      <c r="V38" s="174">
        <v>5.2222302146648172</v>
      </c>
      <c r="W38" s="174">
        <v>5.4193996248033018</v>
      </c>
      <c r="X38" s="174">
        <v>5.5968520939279385</v>
      </c>
      <c r="Y38" s="174">
        <v>5.7545876220387262</v>
      </c>
      <c r="Z38" s="174">
        <v>5.8926062091356659</v>
      </c>
      <c r="AA38" s="174">
        <v>6.0133724728454885</v>
      </c>
      <c r="AB38" s="174">
        <v>6.1242802660483866</v>
      </c>
    </row>
    <row r="39" spans="3:28">
      <c r="C39" s="170" t="s">
        <v>711</v>
      </c>
      <c r="D39" s="170" t="s">
        <v>712</v>
      </c>
      <c r="E39" s="174">
        <v>1.7358837836965155</v>
      </c>
      <c r="F39" s="174">
        <v>1.8462079294078029</v>
      </c>
      <c r="G39" s="174">
        <v>1.894958586756579</v>
      </c>
      <c r="H39" s="174">
        <v>1.9343973207915441</v>
      </c>
      <c r="I39" s="174">
        <v>2.007432013448887</v>
      </c>
      <c r="J39" s="174">
        <v>2.0731632368404957</v>
      </c>
      <c r="K39" s="174">
        <v>2.1315909909663699</v>
      </c>
      <c r="L39" s="174">
        <v>2.18271527582651</v>
      </c>
      <c r="M39" s="174">
        <v>2.2274490250791326</v>
      </c>
      <c r="N39" s="174">
        <v>2.268531039698888</v>
      </c>
      <c r="Q39" s="170" t="s">
        <v>711</v>
      </c>
      <c r="R39" s="170" t="s">
        <v>712</v>
      </c>
      <c r="S39" s="174">
        <v>0.76902858340054758</v>
      </c>
      <c r="T39" s="174">
        <v>0.81790421798396262</v>
      </c>
      <c r="U39" s="174">
        <v>0.83950165976715607</v>
      </c>
      <c r="V39" s="174">
        <v>0.85697374750187427</v>
      </c>
      <c r="W39" s="174">
        <v>0.88932946552913028</v>
      </c>
      <c r="X39" s="174">
        <v>0.91844961175366069</v>
      </c>
      <c r="Y39" s="174">
        <v>0.94433418617546561</v>
      </c>
      <c r="Z39" s="174">
        <v>0.96698318879454481</v>
      </c>
      <c r="AA39" s="174">
        <v>0.98680106608623919</v>
      </c>
      <c r="AB39" s="174">
        <v>1.0050011574765707</v>
      </c>
    </row>
    <row r="40" spans="3:28">
      <c r="C40" s="170" t="s">
        <v>503</v>
      </c>
      <c r="D40" s="170" t="s">
        <v>713</v>
      </c>
      <c r="E40" s="174">
        <v>5.0565511857700125</v>
      </c>
      <c r="F40" s="174">
        <v>5.3779204473847084</v>
      </c>
      <c r="G40" s="174">
        <v>5.5199289139302543</v>
      </c>
      <c r="H40" s="174">
        <v>5.6348121677648528</v>
      </c>
      <c r="I40" s="174">
        <v>5.8475589341252219</v>
      </c>
      <c r="J40" s="174">
        <v>6.0390310238495539</v>
      </c>
      <c r="K40" s="174">
        <v>6.209228436937849</v>
      </c>
      <c r="L40" s="174">
        <v>6.358151173390107</v>
      </c>
      <c r="M40" s="174">
        <v>6.4884585677858331</v>
      </c>
      <c r="N40" s="174">
        <v>6.6081286238635411</v>
      </c>
      <c r="Q40" s="170" t="s">
        <v>503</v>
      </c>
      <c r="R40" s="170" t="s">
        <v>713</v>
      </c>
      <c r="S40" s="174">
        <v>2.2683487630693566</v>
      </c>
      <c r="T40" s="174">
        <v>2.4125137364456122</v>
      </c>
      <c r="U40" s="174">
        <v>2.4762181700802364</v>
      </c>
      <c r="V40" s="174">
        <v>2.5277543411104939</v>
      </c>
      <c r="W40" s="174">
        <v>2.6231916948702305</v>
      </c>
      <c r="X40" s="174">
        <v>2.7090853132539934</v>
      </c>
      <c r="Y40" s="174">
        <v>2.7854351962617825</v>
      </c>
      <c r="Z40" s="174">
        <v>2.8522413438935983</v>
      </c>
      <c r="AA40" s="174">
        <v>2.9106967230714371</v>
      </c>
      <c r="AB40" s="174">
        <v>2.9643802345612889</v>
      </c>
    </row>
    <row r="41" spans="3:28">
      <c r="C41" s="170" t="s">
        <v>714</v>
      </c>
      <c r="D41" s="170" t="s">
        <v>715</v>
      </c>
      <c r="E41" s="174">
        <v>0.1469853869842864</v>
      </c>
      <c r="F41" s="174">
        <v>0.1563270476434768</v>
      </c>
      <c r="G41" s="174">
        <v>0.16045499347916473</v>
      </c>
      <c r="H41" s="174">
        <v>0.16379445527882239</v>
      </c>
      <c r="I41" s="174">
        <v>0.16997864379670694</v>
      </c>
      <c r="J41" s="174">
        <v>0.175544413462803</v>
      </c>
      <c r="K41" s="174">
        <v>0.18049176427711064</v>
      </c>
      <c r="L41" s="174">
        <v>0.18482069623962982</v>
      </c>
      <c r="M41" s="174">
        <v>0.1886085117068341</v>
      </c>
      <c r="N41" s="174">
        <v>0.19208711774814416</v>
      </c>
      <c r="Q41" s="170" t="s">
        <v>714</v>
      </c>
      <c r="R41" s="170" t="s">
        <v>715</v>
      </c>
      <c r="S41" s="174">
        <v>6.5937060361093619E-2</v>
      </c>
      <c r="T41" s="174">
        <v>7.0127692201412156E-2</v>
      </c>
      <c r="U41" s="174">
        <v>7.1979472295471289E-2</v>
      </c>
      <c r="V41" s="174">
        <v>7.3477541585047212E-2</v>
      </c>
      <c r="W41" s="174">
        <v>7.6251743973150793E-2</v>
      </c>
      <c r="X41" s="174">
        <v>7.8748526122443999E-2</v>
      </c>
      <c r="Y41" s="174">
        <v>8.0967888032926857E-2</v>
      </c>
      <c r="Z41" s="174">
        <v>8.2909829704599369E-2</v>
      </c>
      <c r="AA41" s="174">
        <v>8.4609028667312805E-2</v>
      </c>
      <c r="AB41" s="174">
        <v>8.6169517510621074E-2</v>
      </c>
    </row>
    <row r="42" spans="3:28">
      <c r="C42" s="170" t="s">
        <v>699</v>
      </c>
      <c r="D42" s="170" t="s">
        <v>716</v>
      </c>
      <c r="E42" s="174">
        <v>1.0433245874153343</v>
      </c>
      <c r="F42" s="174">
        <v>1.1096331127251724</v>
      </c>
      <c r="G42" s="174">
        <v>1.1389338988390489</v>
      </c>
      <c r="H42" s="174">
        <v>1.1626379055828591</v>
      </c>
      <c r="I42" s="174">
        <v>1.2065342143676931</v>
      </c>
      <c r="J42" s="174">
        <v>1.2460408922740436</v>
      </c>
      <c r="K42" s="174">
        <v>1.2811579393019106</v>
      </c>
      <c r="L42" s="174">
        <v>1.3118853554512944</v>
      </c>
      <c r="M42" s="174">
        <v>1.3387718445820052</v>
      </c>
      <c r="N42" s="174">
        <v>1.3634635182734742</v>
      </c>
      <c r="Q42" s="170" t="s">
        <v>699</v>
      </c>
      <c r="R42" s="170" t="s">
        <v>716</v>
      </c>
      <c r="S42" s="174">
        <v>0.46803126288991187</v>
      </c>
      <c r="T42" s="174">
        <v>0.49777700377963252</v>
      </c>
      <c r="U42" s="174">
        <v>0.51092121996504636</v>
      </c>
      <c r="V42" s="174">
        <v>0.52155474317122386</v>
      </c>
      <c r="W42" s="174">
        <v>0.54124645281229322</v>
      </c>
      <c r="X42" s="174">
        <v>0.55896899148925572</v>
      </c>
      <c r="Y42" s="174">
        <v>0.57472235920211123</v>
      </c>
      <c r="Z42" s="174">
        <v>0.58850655595085988</v>
      </c>
      <c r="AA42" s="174">
        <v>0.600567728106015</v>
      </c>
      <c r="AB42" s="174">
        <v>0.61164431477911652</v>
      </c>
    </row>
    <row r="43" spans="3:28">
      <c r="C43" s="170" t="s">
        <v>717</v>
      </c>
      <c r="D43" s="170" t="s">
        <v>718</v>
      </c>
      <c r="E43" s="174">
        <v>0.47573762955660409</v>
      </c>
      <c r="F43" s="174">
        <v>0.50597314880996047</v>
      </c>
      <c r="G43" s="174">
        <v>0.51933379102821153</v>
      </c>
      <c r="H43" s="174">
        <v>0.53014240046320116</v>
      </c>
      <c r="I43" s="174">
        <v>0.55015834386133022</v>
      </c>
      <c r="J43" s="174">
        <v>0.56817269291964623</v>
      </c>
      <c r="K43" s="174">
        <v>0.58418544763814939</v>
      </c>
      <c r="L43" s="174">
        <v>0.59819660801683971</v>
      </c>
      <c r="M43" s="174">
        <v>0.6104563733481938</v>
      </c>
      <c r="N43" s="174">
        <v>0.62171534150964136</v>
      </c>
      <c r="Q43" s="170" t="s">
        <v>717</v>
      </c>
      <c r="R43" s="170" t="s">
        <v>718</v>
      </c>
      <c r="S43" s="174">
        <v>0.21341400964893811</v>
      </c>
      <c r="T43" s="174">
        <v>0.22697754340532916</v>
      </c>
      <c r="U43" s="174">
        <v>0.23297107439832493</v>
      </c>
      <c r="V43" s="174">
        <v>0.23781977362861362</v>
      </c>
      <c r="W43" s="174">
        <v>0.24679884627729645</v>
      </c>
      <c r="X43" s="174">
        <v>0.25488001166111096</v>
      </c>
      <c r="Y43" s="174">
        <v>0.26206326978005717</v>
      </c>
      <c r="Z43" s="174">
        <v>0.26834862063413517</v>
      </c>
      <c r="AA43" s="174">
        <v>0.27384830263145338</v>
      </c>
      <c r="AB43" s="174">
        <v>0.2788990309963375</v>
      </c>
    </row>
    <row r="44" spans="3:28">
      <c r="C44" s="170" t="s">
        <v>719</v>
      </c>
      <c r="D44" s="170" t="s">
        <v>720</v>
      </c>
      <c r="E44" s="174">
        <v>0.15799888916366883</v>
      </c>
      <c r="F44" s="174">
        <v>0.16804051328276459</v>
      </c>
      <c r="G44" s="174">
        <v>0.17247776293014763</v>
      </c>
      <c r="H44" s="174">
        <v>0.17606744803814289</v>
      </c>
      <c r="I44" s="174">
        <v>0.18271501305294896</v>
      </c>
      <c r="J44" s="174">
        <v>0.1886978215662744</v>
      </c>
      <c r="K44" s="174">
        <v>0.19401587357811925</v>
      </c>
      <c r="L44" s="174">
        <v>0.1986691690884835</v>
      </c>
      <c r="M44" s="174">
        <v>0.20274080266005223</v>
      </c>
      <c r="N44" s="174">
        <v>0.20648005798088065</v>
      </c>
      <c r="Q44" s="170" t="s">
        <v>719</v>
      </c>
      <c r="R44" s="170" t="s">
        <v>720</v>
      </c>
      <c r="S44" s="174">
        <v>7.0877673662105706E-2</v>
      </c>
      <c r="T44" s="174">
        <v>7.5382306328310916E-2</v>
      </c>
      <c r="U44" s="174">
        <v>7.7372838882870332E-2</v>
      </c>
      <c r="V44" s="174">
        <v>7.8983157353974584E-2</v>
      </c>
      <c r="W44" s="174">
        <v>8.196522859676024E-2</v>
      </c>
      <c r="X44" s="174">
        <v>8.4649092715267327E-2</v>
      </c>
      <c r="Y44" s="174">
        <v>8.7034749709495859E-2</v>
      </c>
      <c r="Z44" s="174">
        <v>8.9122199579445824E-2</v>
      </c>
      <c r="AA44" s="174">
        <v>9.0948718215652036E-2</v>
      </c>
      <c r="AB44" s="174">
        <v>9.262613328971897E-2</v>
      </c>
    </row>
    <row r="45" spans="3:28">
      <c r="C45" s="170" t="s">
        <v>696</v>
      </c>
      <c r="D45" s="170" t="s">
        <v>721</v>
      </c>
      <c r="E45" s="174">
        <v>0.49097243344675506</v>
      </c>
      <c r="F45" s="174">
        <v>0.52217620111630481</v>
      </c>
      <c r="G45" s="174">
        <v>0.53596469841978689</v>
      </c>
      <c r="H45" s="174">
        <v>0.54711943781136785</v>
      </c>
      <c r="I45" s="174">
        <v>0.56777636261059194</v>
      </c>
      <c r="J45" s="174">
        <v>0.58636759492989365</v>
      </c>
      <c r="K45" s="174">
        <v>0.60289313476927286</v>
      </c>
      <c r="L45" s="174">
        <v>0.6173529821287298</v>
      </c>
      <c r="M45" s="174">
        <v>0.63000534856825452</v>
      </c>
      <c r="N45" s="174">
        <v>0.6416248687678181</v>
      </c>
      <c r="Q45" s="170" t="s">
        <v>696</v>
      </c>
      <c r="R45" s="170" t="s">
        <v>721</v>
      </c>
      <c r="S45" s="174">
        <v>0.20359274202490679</v>
      </c>
      <c r="T45" s="174">
        <v>0.21653208482416136</v>
      </c>
      <c r="U45" s="174">
        <v>0.22224979478745074</v>
      </c>
      <c r="V45" s="174">
        <v>0.22687535790381969</v>
      </c>
      <c r="W45" s="174">
        <v>0.23544121552672514</v>
      </c>
      <c r="X45" s="174">
        <v>0.24315048738734005</v>
      </c>
      <c r="Y45" s="174">
        <v>0.25000317348566442</v>
      </c>
      <c r="Z45" s="174">
        <v>0.25599927382169824</v>
      </c>
      <c r="AA45" s="174">
        <v>0.26124586161572783</v>
      </c>
      <c r="AB45" s="174">
        <v>0.26606415652861215</v>
      </c>
    </row>
    <row r="46" spans="3:28">
      <c r="C46" s="170" t="s">
        <v>695</v>
      </c>
      <c r="D46" s="170" t="s">
        <v>722</v>
      </c>
      <c r="E46" s="174">
        <v>1.8367935474595185</v>
      </c>
      <c r="F46" s="174">
        <v>1.9535310162202175</v>
      </c>
      <c r="G46" s="174">
        <v>2.0051156290230163</v>
      </c>
      <c r="H46" s="174">
        <v>2.0468470011780897</v>
      </c>
      <c r="I46" s="174">
        <v>2.1241273199837809</v>
      </c>
      <c r="J46" s="174">
        <v>2.1936796069089031</v>
      </c>
      <c r="K46" s="174">
        <v>2.2555038619534562</v>
      </c>
      <c r="L46" s="174">
        <v>2.3096000851174403</v>
      </c>
      <c r="M46" s="174">
        <v>2.3569342803859263</v>
      </c>
      <c r="N46" s="174">
        <v>2.4004044597141276</v>
      </c>
      <c r="Q46" s="170" t="s">
        <v>695</v>
      </c>
      <c r="R46" s="170" t="s">
        <v>722</v>
      </c>
      <c r="S46" s="174">
        <v>0.82397828447159327</v>
      </c>
      <c r="T46" s="174">
        <v>0.87634624894753399</v>
      </c>
      <c r="U46" s="174">
        <v>0.8994869012114588</v>
      </c>
      <c r="V46" s="174">
        <v>0.91820742888564522</v>
      </c>
      <c r="W46" s="174">
        <v>0.95287507272673111</v>
      </c>
      <c r="X46" s="174">
        <v>0.98407595218370847</v>
      </c>
      <c r="Y46" s="174">
        <v>1.0118100672565773</v>
      </c>
      <c r="Z46" s="174">
        <v>1.0360774179453374</v>
      </c>
      <c r="AA46" s="174">
        <v>1.0573113497980025</v>
      </c>
      <c r="AB46" s="174">
        <v>1.0768118994586133</v>
      </c>
    </row>
    <row r="47" spans="3:28">
      <c r="C47" s="170" t="s">
        <v>499</v>
      </c>
      <c r="D47" s="170" t="s">
        <v>723</v>
      </c>
      <c r="E47" s="174">
        <v>0.14566564680609462</v>
      </c>
      <c r="F47" s="174">
        <v>0.15492343133884884</v>
      </c>
      <c r="G47" s="174">
        <v>0.15901431351749895</v>
      </c>
      <c r="H47" s="174">
        <v>0.16232379123505858</v>
      </c>
      <c r="I47" s="174">
        <v>0.16845245367498385</v>
      </c>
      <c r="J47" s="174">
        <v>0.17396824987091658</v>
      </c>
      <c r="K47" s="174">
        <v>0.17887117982285677</v>
      </c>
      <c r="L47" s="174">
        <v>0.18316124353080449</v>
      </c>
      <c r="M47" s="174">
        <v>0.1869150492752587</v>
      </c>
      <c r="N47" s="174">
        <v>0.19036242189771665</v>
      </c>
      <c r="Q47" s="170" t="s">
        <v>499</v>
      </c>
      <c r="R47" s="170" t="s">
        <v>723</v>
      </c>
      <c r="S47" s="174">
        <v>6.5345030162882858E-2</v>
      </c>
      <c r="T47" s="174">
        <v>6.9498035506274397E-2</v>
      </c>
      <c r="U47" s="174">
        <v>7.1333188991107632E-2</v>
      </c>
      <c r="V47" s="174">
        <v>7.2817807540635632E-2</v>
      </c>
      <c r="W47" s="174">
        <v>7.5567101150872687E-2</v>
      </c>
      <c r="X47" s="174">
        <v>7.8041465400086038E-2</v>
      </c>
      <c r="Y47" s="174">
        <v>8.0240900288275685E-2</v>
      </c>
      <c r="Z47" s="174">
        <v>8.2165405815441628E-2</v>
      </c>
      <c r="AA47" s="174">
        <v>8.3849348151711814E-2</v>
      </c>
      <c r="AB47" s="174">
        <v>8.5395825807470169E-2</v>
      </c>
    </row>
    <row r="48" spans="3:28">
      <c r="C48" s="170" t="s">
        <v>498</v>
      </c>
      <c r="D48" s="170" t="s">
        <v>724</v>
      </c>
      <c r="E48" s="174">
        <v>3.6535095612082205E-5</v>
      </c>
      <c r="F48" s="174">
        <v>3.8857084704750556E-5</v>
      </c>
      <c r="G48" s="174">
        <v>3.988313837500063E-5</v>
      </c>
      <c r="H48" s="174">
        <v>4.0713204265540017E-5</v>
      </c>
      <c r="I48" s="174">
        <v>4.2250363322094446E-5</v>
      </c>
      <c r="J48" s="174">
        <v>4.3633806472993422E-5</v>
      </c>
      <c r="K48" s="174">
        <v>4.4863533718236965E-5</v>
      </c>
      <c r="L48" s="174">
        <v>4.5939545057825062E-5</v>
      </c>
      <c r="M48" s="174">
        <v>4.6881054979964646E-5</v>
      </c>
      <c r="N48" s="174">
        <v>4.7745706949276515E-5</v>
      </c>
      <c r="Q48" s="170" t="s">
        <v>498</v>
      </c>
      <c r="R48" s="170" t="s">
        <v>724</v>
      </c>
      <c r="S48" s="174">
        <v>1.6389498671250426E-5</v>
      </c>
      <c r="T48" s="174">
        <v>1.743113374873906E-5</v>
      </c>
      <c r="U48" s="174">
        <v>1.7891417346837375E-5</v>
      </c>
      <c r="V48" s="174">
        <v>1.8263781605973094E-5</v>
      </c>
      <c r="W48" s="174">
        <v>1.8953345048817016E-5</v>
      </c>
      <c r="X48" s="174">
        <v>1.9573952147376548E-5</v>
      </c>
      <c r="Y48" s="174">
        <v>2.0125602901651683E-5</v>
      </c>
      <c r="Z48" s="174">
        <v>2.0608297311642431E-5</v>
      </c>
      <c r="AA48" s="174">
        <v>2.1030654920384333E-5</v>
      </c>
      <c r="AB48" s="174">
        <v>2.1418534356984043E-5</v>
      </c>
    </row>
    <row r="49" spans="3:28">
      <c r="C49" s="170" t="s">
        <v>725</v>
      </c>
      <c r="D49" s="170" t="s">
        <v>726</v>
      </c>
      <c r="E49" s="174">
        <v>9.9360000000000018E-2</v>
      </c>
      <c r="F49" s="174">
        <v>9.9360000000000018E-2</v>
      </c>
      <c r="G49" s="174">
        <v>9.9360000000000018E-2</v>
      </c>
      <c r="H49" s="174">
        <v>9.9360000000000018E-2</v>
      </c>
      <c r="I49" s="174">
        <v>9.9360000000000018E-2</v>
      </c>
      <c r="J49" s="174">
        <v>9.9360000000000018E-2</v>
      </c>
      <c r="K49" s="174">
        <v>9.9360000000000018E-2</v>
      </c>
      <c r="L49" s="174">
        <v>9.9360000000000018E-2</v>
      </c>
      <c r="M49" s="174">
        <v>9.9360000000000018E-2</v>
      </c>
      <c r="N49" s="174">
        <v>9.9360000000000018E-2</v>
      </c>
      <c r="Q49" s="171" t="s">
        <v>697</v>
      </c>
      <c r="R49" s="171" t="s">
        <v>727</v>
      </c>
      <c r="S49" s="175">
        <v>0.8578288512926856</v>
      </c>
      <c r="T49" s="175">
        <v>0.91234818955381558</v>
      </c>
      <c r="U49" s="175">
        <v>0.93643950303115564</v>
      </c>
      <c r="V49" s="175">
        <v>0.95592910494540839</v>
      </c>
      <c r="W49" s="175">
        <v>0.9920209603421728</v>
      </c>
      <c r="X49" s="175">
        <v>1.0245036301992607</v>
      </c>
      <c r="Y49" s="175">
        <v>1.0533771145166722</v>
      </c>
      <c r="Z49" s="175">
        <v>1.0786414132944071</v>
      </c>
      <c r="AA49" s="175">
        <v>1.1007476747249254</v>
      </c>
      <c r="AB49" s="175">
        <v>1.1210493433856052</v>
      </c>
    </row>
    <row r="50" spans="3:28">
      <c r="C50" s="171" t="s">
        <v>697</v>
      </c>
      <c r="D50" s="171" t="s">
        <v>727</v>
      </c>
      <c r="E50" s="175">
        <v>2.7407262561445669</v>
      </c>
      <c r="F50" s="175">
        <v>2.9149131951997602</v>
      </c>
      <c r="G50" s="175">
        <v>2.9918839047916057</v>
      </c>
      <c r="H50" s="175">
        <v>3.0541523440119751</v>
      </c>
      <c r="I50" s="175">
        <v>3.1694642684941408</v>
      </c>
      <c r="J50" s="175">
        <v>3.2732450005280898</v>
      </c>
      <c r="K50" s="175">
        <v>3.3654945401138221</v>
      </c>
      <c r="L50" s="175">
        <v>3.4462128872513382</v>
      </c>
      <c r="M50" s="175">
        <v>3.5168414409966644</v>
      </c>
      <c r="N50" s="175">
        <v>3.5817043985178829</v>
      </c>
      <c r="Q50" s="171" t="s">
        <v>698</v>
      </c>
      <c r="R50" s="171" t="s">
        <v>728</v>
      </c>
      <c r="S50" s="175">
        <v>0.57859254366835944</v>
      </c>
      <c r="T50" s="175">
        <v>0.6153650100596304</v>
      </c>
      <c r="U50" s="175">
        <v>0.63161423544317974</v>
      </c>
      <c r="V50" s="175">
        <v>0.64475967620290497</v>
      </c>
      <c r="W50" s="175">
        <v>0.66910308501721116</v>
      </c>
      <c r="X50" s="175">
        <v>0.69101215295008667</v>
      </c>
      <c r="Y50" s="175">
        <v>0.7104868800015316</v>
      </c>
      <c r="Z50" s="175">
        <v>0.72752726617154595</v>
      </c>
      <c r="AA50" s="175">
        <v>0.74243760407030845</v>
      </c>
      <c r="AB50" s="175">
        <v>0.75613077152835573</v>
      </c>
    </row>
    <row r="51" spans="3:28">
      <c r="C51" s="171" t="s">
        <v>698</v>
      </c>
      <c r="D51" s="171" t="s">
        <v>728</v>
      </c>
      <c r="E51" s="175">
        <v>2.2223717174053101</v>
      </c>
      <c r="F51" s="175">
        <v>2.3636146182713813</v>
      </c>
      <c r="G51" s="175">
        <v>2.4260278299819755</v>
      </c>
      <c r="H51" s="175">
        <v>2.4765194169838041</v>
      </c>
      <c r="I51" s="175">
        <v>2.5700223558760804</v>
      </c>
      <c r="J51" s="175">
        <v>2.6541750008791287</v>
      </c>
      <c r="K51" s="175">
        <v>2.7289773519929494</v>
      </c>
      <c r="L51" s="175">
        <v>2.7944294092175426</v>
      </c>
      <c r="M51" s="175">
        <v>2.8516999592890619</v>
      </c>
      <c r="N51" s="175">
        <v>2.9042953624159673</v>
      </c>
      <c r="Q51" s="171" t="s">
        <v>711</v>
      </c>
      <c r="R51" s="171" t="s">
        <v>729</v>
      </c>
      <c r="S51" s="175">
        <v>9.5039399076013137E-2</v>
      </c>
      <c r="T51" s="175">
        <v>0.10107963092243746</v>
      </c>
      <c r="U51" s="175">
        <v>0.10374872272599241</v>
      </c>
      <c r="V51" s="175">
        <v>0.10590798800527282</v>
      </c>
      <c r="W51" s="175">
        <v>0.10990662741134766</v>
      </c>
      <c r="X51" s="175">
        <v>0.113505402876815</v>
      </c>
      <c r="Y51" s="175">
        <v>0.11670431440167488</v>
      </c>
      <c r="Z51" s="175">
        <v>0.11950336198592727</v>
      </c>
      <c r="AA51" s="175">
        <v>0.1219525286221481</v>
      </c>
      <c r="AB51" s="175">
        <v>0.1242017632880652</v>
      </c>
    </row>
    <row r="52" spans="3:28">
      <c r="C52" s="171" t="s">
        <v>711</v>
      </c>
      <c r="D52" s="171" t="s">
        <v>729</v>
      </c>
      <c r="E52" s="175">
        <v>0.28255814993152023</v>
      </c>
      <c r="F52" s="175">
        <v>0.30051614158841261</v>
      </c>
      <c r="G52" s="175">
        <v>0.30845152048750135</v>
      </c>
      <c r="H52" s="175">
        <v>0.31487115285530354</v>
      </c>
      <c r="I52" s="175">
        <v>0.32675936094382607</v>
      </c>
      <c r="J52" s="175">
        <v>0.33745874822349631</v>
      </c>
      <c r="K52" s="175">
        <v>0.3469693146943143</v>
      </c>
      <c r="L52" s="175">
        <v>0.35529106035628011</v>
      </c>
      <c r="M52" s="175">
        <v>0.36257258781050017</v>
      </c>
      <c r="N52" s="175">
        <v>0.36925970486029408</v>
      </c>
      <c r="Q52" s="171" t="s">
        <v>503</v>
      </c>
      <c r="R52" s="171" t="s">
        <v>730</v>
      </c>
      <c r="S52" s="175">
        <v>0.28035771228947098</v>
      </c>
      <c r="T52" s="175">
        <v>0.29817585506631156</v>
      </c>
      <c r="U52" s="175">
        <v>0.30604943675148982</v>
      </c>
      <c r="V52" s="175">
        <v>0.31241907586758905</v>
      </c>
      <c r="W52" s="175">
        <v>0.32421470386036549</v>
      </c>
      <c r="X52" s="175">
        <v>0.33483076905386427</v>
      </c>
      <c r="Y52" s="175">
        <v>0.34426727144808539</v>
      </c>
      <c r="Z52" s="175">
        <v>0.35252421104302895</v>
      </c>
      <c r="AA52" s="175">
        <v>0.35974903318860452</v>
      </c>
      <c r="AB52" s="175">
        <v>0.36638407393454125</v>
      </c>
    </row>
    <row r="53" spans="3:28">
      <c r="C53" s="171" t="s">
        <v>503</v>
      </c>
      <c r="D53" s="171" t="s">
        <v>730</v>
      </c>
      <c r="E53" s="175">
        <v>0.82315949535790944</v>
      </c>
      <c r="F53" s="175">
        <v>0.87547542166727854</v>
      </c>
      <c r="G53" s="175">
        <v>0.89859307901190233</v>
      </c>
      <c r="H53" s="175">
        <v>0.91729500405474407</v>
      </c>
      <c r="I53" s="175">
        <v>0.95192819857852506</v>
      </c>
      <c r="J53" s="175">
        <v>0.98309807364992785</v>
      </c>
      <c r="K53" s="175">
        <v>1.0108046292689528</v>
      </c>
      <c r="L53" s="175">
        <v>1.0350478654355995</v>
      </c>
      <c r="M53" s="175">
        <v>1.0562606970814152</v>
      </c>
      <c r="N53" s="175">
        <v>1.0757418690010421</v>
      </c>
      <c r="Q53" s="171" t="s">
        <v>714</v>
      </c>
      <c r="R53" s="171" t="s">
        <v>731</v>
      </c>
      <c r="S53" s="175">
        <v>8.1495243142924688E-3</v>
      </c>
      <c r="T53" s="175">
        <v>8.6674675754554349E-3</v>
      </c>
      <c r="U53" s="175">
        <v>8.8963392724739788E-3</v>
      </c>
      <c r="V53" s="175">
        <v>9.0814939037698796E-3</v>
      </c>
      <c r="W53" s="175">
        <v>9.4243728506141419E-3</v>
      </c>
      <c r="X53" s="175">
        <v>9.7329639027739778E-3</v>
      </c>
      <c r="Y53" s="175">
        <v>1.0007267060249386E-2</v>
      </c>
      <c r="Z53" s="175">
        <v>1.024728232304037E-2</v>
      </c>
      <c r="AA53" s="175">
        <v>1.0457295677982481E-2</v>
      </c>
      <c r="AB53" s="175">
        <v>1.0650165085582378E-2</v>
      </c>
    </row>
    <row r="54" spans="3:28">
      <c r="C54" s="171" t="s">
        <v>714</v>
      </c>
      <c r="D54" s="171" t="s">
        <v>731</v>
      </c>
      <c r="E54" s="175">
        <v>2.3927853695116408E-2</v>
      </c>
      <c r="F54" s="175">
        <v>2.5448589151263686E-2</v>
      </c>
      <c r="G54" s="175">
        <v>2.6120580333817537E-2</v>
      </c>
      <c r="H54" s="175">
        <v>2.6664213650040874E-2</v>
      </c>
      <c r="I54" s="175">
        <v>2.7670942013417431E-2</v>
      </c>
      <c r="J54" s="175">
        <v>2.8576997540456325E-2</v>
      </c>
      <c r="K54" s="175">
        <v>2.9382380231157568E-2</v>
      </c>
      <c r="L54" s="175">
        <v>3.008709008552116E-2</v>
      </c>
      <c r="M54" s="175">
        <v>3.0703711208089297E-2</v>
      </c>
      <c r="N54" s="175">
        <v>3.1269995912488614E-2</v>
      </c>
      <c r="Q54" s="171" t="s">
        <v>699</v>
      </c>
      <c r="R54" s="171" t="s">
        <v>732</v>
      </c>
      <c r="S54" s="175">
        <v>5.7846560581899215E-2</v>
      </c>
      <c r="T54" s="175">
        <v>6.1523000467145587E-2</v>
      </c>
      <c r="U54" s="175">
        <v>6.3147566512533809E-2</v>
      </c>
      <c r="V54" s="175">
        <v>6.4461822189701812E-2</v>
      </c>
      <c r="W54" s="175">
        <v>6.6895628999272205E-2</v>
      </c>
      <c r="X54" s="175">
        <v>6.9086055127885543E-2</v>
      </c>
      <c r="Y54" s="175">
        <v>7.1033100575541838E-2</v>
      </c>
      <c r="Z54" s="175">
        <v>7.2736765342241105E-2</v>
      </c>
      <c r="AA54" s="175">
        <v>7.4227472013102966E-2</v>
      </c>
      <c r="AB54" s="175">
        <v>7.5596488343486312E-2</v>
      </c>
    </row>
    <row r="55" spans="3:28">
      <c r="C55" s="171" t="s">
        <v>699</v>
      </c>
      <c r="D55" s="171" t="s">
        <v>732</v>
      </c>
      <c r="E55" s="175">
        <v>0.16984353748621728</v>
      </c>
      <c r="F55" s="175">
        <v>0.18063794858316767</v>
      </c>
      <c r="G55" s="175">
        <v>0.18540784399705454</v>
      </c>
      <c r="H55" s="175">
        <v>0.18926663579255854</v>
      </c>
      <c r="I55" s="175">
        <v>0.19641254652497336</v>
      </c>
      <c r="J55" s="175">
        <v>0.20284386618414668</v>
      </c>
      <c r="K55" s="175">
        <v>0.20856059477007854</v>
      </c>
      <c r="L55" s="175">
        <v>0.21356273228276892</v>
      </c>
      <c r="M55" s="175">
        <v>0.21793960260637302</v>
      </c>
      <c r="N55" s="175">
        <v>0.22195917739335635</v>
      </c>
      <c r="Q55" s="171" t="s">
        <v>717</v>
      </c>
      <c r="R55" s="171" t="s">
        <v>733</v>
      </c>
      <c r="S55" s="175">
        <v>2.6377012428520436E-2</v>
      </c>
      <c r="T55" s="175">
        <v>2.8053404241108092E-2</v>
      </c>
      <c r="U55" s="175">
        <v>2.8794177734624424E-2</v>
      </c>
      <c r="V55" s="175">
        <v>2.9393455167581455E-2</v>
      </c>
      <c r="W55" s="175">
        <v>3.050322819157596E-2</v>
      </c>
      <c r="X55" s="175">
        <v>3.1502023913171015E-2</v>
      </c>
      <c r="Y55" s="175">
        <v>3.2389842332366615E-2</v>
      </c>
      <c r="Z55" s="175">
        <v>3.3166683449162772E-2</v>
      </c>
      <c r="AA55" s="175">
        <v>3.3846419426359402E-2</v>
      </c>
      <c r="AB55" s="175">
        <v>3.4470666752356313E-2</v>
      </c>
    </row>
    <row r="56" spans="3:28">
      <c r="C56" s="171" t="s">
        <v>717</v>
      </c>
      <c r="D56" s="171" t="s">
        <v>733</v>
      </c>
      <c r="E56" s="175">
        <v>7.744566062549374E-2</v>
      </c>
      <c r="F56" s="175">
        <v>8.2367721899295962E-2</v>
      </c>
      <c r="G56" s="175">
        <v>8.4542710167383336E-2</v>
      </c>
      <c r="H56" s="175">
        <v>8.6302251238195613E-2</v>
      </c>
      <c r="I56" s="175">
        <v>8.9560660628588695E-2</v>
      </c>
      <c r="J56" s="175">
        <v>9.2493229079942479E-2</v>
      </c>
      <c r="K56" s="175">
        <v>9.5099956592256951E-2</v>
      </c>
      <c r="L56" s="175">
        <v>9.7380843165532124E-2</v>
      </c>
      <c r="M56" s="175">
        <v>9.9376618917147885E-2</v>
      </c>
      <c r="N56" s="175">
        <v>0.101209474199244</v>
      </c>
      <c r="Q56" s="171" t="s">
        <v>719</v>
      </c>
      <c r="R56" s="171" t="s">
        <v>734</v>
      </c>
      <c r="S56" s="175">
        <v>8.760161913293962E-3</v>
      </c>
      <c r="T56" s="175">
        <v>9.316914265296853E-3</v>
      </c>
      <c r="U56" s="175">
        <v>9.5629351428266687E-3</v>
      </c>
      <c r="V56" s="175">
        <v>9.7619632684687666E-3</v>
      </c>
      <c r="W56" s="175">
        <v>1.0130533871509691E-2</v>
      </c>
      <c r="X56" s="175">
        <v>1.0462247414246522E-2</v>
      </c>
      <c r="Y56" s="175">
        <v>1.0757103896679261E-2</v>
      </c>
      <c r="Z56" s="175">
        <v>1.1015103318807907E-2</v>
      </c>
      <c r="AA56" s="175">
        <v>1.1240852813170474E-2</v>
      </c>
      <c r="AB56" s="175">
        <v>1.1448173777380994E-2</v>
      </c>
    </row>
    <row r="57" spans="3:28">
      <c r="C57" s="171" t="s">
        <v>719</v>
      </c>
      <c r="D57" s="171" t="s">
        <v>734</v>
      </c>
      <c r="E57" s="175">
        <v>2.5720749398736802E-2</v>
      </c>
      <c r="F57" s="175">
        <v>2.7355432394868671E-2</v>
      </c>
      <c r="G57" s="175">
        <v>2.8077775360721723E-2</v>
      </c>
      <c r="H57" s="175">
        <v>2.8662142703883745E-2</v>
      </c>
      <c r="I57" s="175">
        <v>2.9744304450480083E-2</v>
      </c>
      <c r="J57" s="175">
        <v>3.0718250022416783E-2</v>
      </c>
      <c r="K57" s="175">
        <v>3.1583979419693854E-2</v>
      </c>
      <c r="L57" s="175">
        <v>3.2341492642311294E-2</v>
      </c>
      <c r="M57" s="175">
        <v>3.300431671210155E-2</v>
      </c>
      <c r="N57" s="175">
        <v>3.3613032694561985E-2</v>
      </c>
      <c r="Q57" s="171" t="s">
        <v>696</v>
      </c>
      <c r="R57" s="171" t="s">
        <v>735</v>
      </c>
      <c r="S57" s="175">
        <v>2.5163147890718812E-2</v>
      </c>
      <c r="T57" s="175">
        <v>2.6762392506357018E-2</v>
      </c>
      <c r="U57" s="175">
        <v>2.7469075760246719E-2</v>
      </c>
      <c r="V57" s="175">
        <v>2.8040774572382205E-2</v>
      </c>
      <c r="W57" s="175">
        <v>2.9099476076336811E-2</v>
      </c>
      <c r="X57" s="175">
        <v>3.0052307429895956E-2</v>
      </c>
      <c r="Y57" s="175">
        <v>3.0899268633059643E-2</v>
      </c>
      <c r="Z57" s="175">
        <v>3.1640359685827867E-2</v>
      </c>
      <c r="AA57" s="175">
        <v>3.2288814357000067E-2</v>
      </c>
      <c r="AB57" s="175">
        <v>3.2884333952974534E-2</v>
      </c>
    </row>
    <row r="58" spans="3:28">
      <c r="C58" s="171" t="s">
        <v>696</v>
      </c>
      <c r="D58" s="171" t="s">
        <v>735</v>
      </c>
      <c r="E58" s="175">
        <v>7.3881627689820623E-2</v>
      </c>
      <c r="F58" s="175">
        <v>7.8577176743963917E-2</v>
      </c>
      <c r="G58" s="175">
        <v>8.0652072511586348E-2</v>
      </c>
      <c r="H58" s="175">
        <v>8.2330639874157299E-2</v>
      </c>
      <c r="I58" s="175">
        <v>8.5439097952992399E-2</v>
      </c>
      <c r="J58" s="175">
        <v>8.8236710223943998E-2</v>
      </c>
      <c r="K58" s="175">
        <v>9.0723476687012083E-2</v>
      </c>
      <c r="L58" s="175">
        <v>9.2899397342196655E-2</v>
      </c>
      <c r="M58" s="175">
        <v>9.4803327915483154E-2</v>
      </c>
      <c r="N58" s="175">
        <v>9.6551835584827911E-2</v>
      </c>
      <c r="Q58" s="171" t="s">
        <v>695</v>
      </c>
      <c r="R58" s="171" t="s">
        <v>736</v>
      </c>
      <c r="S58" s="175">
        <v>0.10184001268750027</v>
      </c>
      <c r="T58" s="175">
        <v>0.10831245773508844</v>
      </c>
      <c r="U58" s="175">
        <v>0.11117253835197802</v>
      </c>
      <c r="V58" s="175">
        <v>0.11348631143530442</v>
      </c>
      <c r="W58" s="175">
        <v>0.11777107640442741</v>
      </c>
      <c r="X58" s="175">
        <v>0.12162736487663808</v>
      </c>
      <c r="Y58" s="175">
        <v>0.12505517685193646</v>
      </c>
      <c r="Z58" s="175">
        <v>0.12805451233032256</v>
      </c>
      <c r="AA58" s="175">
        <v>0.13067893087391039</v>
      </c>
      <c r="AB58" s="175">
        <v>0.13308911116904207</v>
      </c>
    </row>
    <row r="59" spans="3:28">
      <c r="C59" s="171" t="s">
        <v>695</v>
      </c>
      <c r="D59" s="171" t="s">
        <v>736</v>
      </c>
      <c r="E59" s="175">
        <v>0.29901290307480555</v>
      </c>
      <c r="F59" s="175">
        <v>0.31801667705910541</v>
      </c>
      <c r="G59" s="175">
        <v>0.32641417216653779</v>
      </c>
      <c r="H59" s="175">
        <v>0.33320765135457298</v>
      </c>
      <c r="I59" s="175">
        <v>0.34578816836945298</v>
      </c>
      <c r="J59" s="175">
        <v>0.35711063368284496</v>
      </c>
      <c r="K59" s="175">
        <v>0.36717504729474898</v>
      </c>
      <c r="L59" s="175">
        <v>0.37598140920516498</v>
      </c>
      <c r="M59" s="175">
        <v>0.38368697587677897</v>
      </c>
      <c r="N59" s="175">
        <v>0.39076351669764897</v>
      </c>
      <c r="Q59" s="171" t="s">
        <v>499</v>
      </c>
      <c r="R59" s="171" t="s">
        <v>737</v>
      </c>
      <c r="S59" s="175">
        <v>8.076352042603499E-3</v>
      </c>
      <c r="T59" s="175">
        <v>8.5896448378541389E-3</v>
      </c>
      <c r="U59" s="175">
        <v>8.8164615606986952E-3</v>
      </c>
      <c r="V59" s="175">
        <v>8.9999537409774372E-3</v>
      </c>
      <c r="W59" s="175">
        <v>9.3397540748269611E-3</v>
      </c>
      <c r="X59" s="175">
        <v>9.645574375291531E-3</v>
      </c>
      <c r="Y59" s="175">
        <v>9.9174146423711505E-3</v>
      </c>
      <c r="Z59" s="175">
        <v>1.0155274876065818E-2</v>
      </c>
      <c r="AA59" s="175">
        <v>1.036340258054865E-2</v>
      </c>
      <c r="AB59" s="175">
        <v>1.0554540268339008E-2</v>
      </c>
    </row>
    <row r="60" spans="3:28">
      <c r="C60" s="171" t="s">
        <v>499</v>
      </c>
      <c r="D60" s="171" t="s">
        <v>737</v>
      </c>
      <c r="E60" s="175">
        <v>2.3713012270759608E-2</v>
      </c>
      <c r="F60" s="175">
        <v>2.5220093473766112E-2</v>
      </c>
      <c r="G60" s="175">
        <v>2.5886051037732408E-2</v>
      </c>
      <c r="H60" s="175">
        <v>2.6424803224311882E-2</v>
      </c>
      <c r="I60" s="175">
        <v>2.7422492458718323E-2</v>
      </c>
      <c r="J60" s="175">
        <v>2.8320412769684115E-2</v>
      </c>
      <c r="K60" s="175">
        <v>2.9118564157209266E-2</v>
      </c>
      <c r="L60" s="175">
        <v>2.9816946621293774E-2</v>
      </c>
      <c r="M60" s="175">
        <v>3.042803127736772E-2</v>
      </c>
      <c r="N60" s="175">
        <v>3.0989231471721342E-2</v>
      </c>
      <c r="Q60" s="171" t="s">
        <v>498</v>
      </c>
      <c r="R60" s="171" t="s">
        <v>738</v>
      </c>
      <c r="S60" s="175">
        <v>2.0256683750983669E-6</v>
      </c>
      <c r="T60" s="175">
        <v>2.1544097891699956E-6</v>
      </c>
      <c r="U60" s="175">
        <v>2.211298773204619E-6</v>
      </c>
      <c r="V60" s="175">
        <v>2.2573213220865617E-6</v>
      </c>
      <c r="W60" s="175">
        <v>2.3425482644605295E-6</v>
      </c>
      <c r="X60" s="175">
        <v>2.4192525125971006E-6</v>
      </c>
      <c r="Y60" s="175">
        <v>2.4874340664962751E-6</v>
      </c>
      <c r="Z60" s="175">
        <v>2.5470929261580526E-6</v>
      </c>
      <c r="AA60" s="175">
        <v>2.5992944283621082E-6</v>
      </c>
      <c r="AB60" s="175">
        <v>2.6472345834474651E-6</v>
      </c>
    </row>
    <row r="61" spans="3:28">
      <c r="C61" s="171" t="s">
        <v>498</v>
      </c>
      <c r="D61" s="171" t="s">
        <v>738</v>
      </c>
      <c r="E61" s="175">
        <v>5.9475737042924575E-6</v>
      </c>
      <c r="F61" s="175">
        <v>6.3255719286803283E-6</v>
      </c>
      <c r="G61" s="175">
        <v>6.4926039215117363E-6</v>
      </c>
      <c r="H61" s="175">
        <v>6.6277309269483811E-6</v>
      </c>
      <c r="I61" s="175">
        <v>6.8779661222014267E-6</v>
      </c>
      <c r="J61" s="175">
        <v>7.1031777979291679E-6</v>
      </c>
      <c r="K61" s="175">
        <v>7.3033659541316054E-6</v>
      </c>
      <c r="L61" s="175">
        <v>7.4785305908087376E-6</v>
      </c>
      <c r="M61" s="175">
        <v>7.6317996479012283E-6</v>
      </c>
      <c r="N61" s="175">
        <v>7.772556945231068E-6</v>
      </c>
      <c r="Q61" s="171"/>
      <c r="R61" s="171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</row>
    <row r="62" spans="3:28">
      <c r="C62" s="171" t="s">
        <v>725</v>
      </c>
      <c r="D62" s="171" t="s">
        <v>739</v>
      </c>
      <c r="E62" s="175">
        <v>8.6399999999999914E-3</v>
      </c>
      <c r="F62" s="175">
        <v>8.6399999999999914E-3</v>
      </c>
      <c r="G62" s="175">
        <v>8.6399999999999914E-3</v>
      </c>
      <c r="H62" s="175">
        <v>8.6399999999999914E-3</v>
      </c>
      <c r="I62" s="175">
        <v>8.6399999999999914E-3</v>
      </c>
      <c r="J62" s="175">
        <v>8.6399999999999914E-3</v>
      </c>
      <c r="K62" s="175">
        <v>8.6399999999999914E-3</v>
      </c>
      <c r="L62" s="175">
        <v>8.6399999999999914E-3</v>
      </c>
      <c r="M62" s="175">
        <v>8.6399999999999914E-3</v>
      </c>
      <c r="N62" s="175">
        <v>8.6399999999999914E-3</v>
      </c>
      <c r="Q62" s="171"/>
      <c r="R62" s="171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</row>
  </sheetData>
  <mergeCells count="2">
    <mergeCell ref="C35:N35"/>
    <mergeCell ref="Q35:AB3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"/>
  <sheetViews>
    <sheetView zoomScale="85" zoomScaleNormal="85" workbookViewId="0">
      <selection activeCell="Q6" sqref="Q6"/>
    </sheetView>
  </sheetViews>
  <sheetFormatPr defaultRowHeight="15"/>
  <cols>
    <col min="1" max="1" width="9.140625" customWidth="1"/>
    <col min="2" max="2" width="10.140625" customWidth="1"/>
    <col min="3" max="3" width="8.85546875" customWidth="1"/>
    <col min="4" max="4" width="14.28515625" customWidth="1"/>
    <col min="5" max="6" width="8.42578125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  <col min="21" max="21" width="10.140625" bestFit="1" customWidth="1"/>
  </cols>
  <sheetData>
    <row r="1" spans="1:24">
      <c r="A1" t="s">
        <v>10</v>
      </c>
    </row>
    <row r="2" spans="1:24" s="100" customFormat="1"/>
    <row r="3" spans="1:24">
      <c r="B3" s="1" t="s">
        <v>466</v>
      </c>
      <c r="D3" s="140" t="s">
        <v>467</v>
      </c>
      <c r="E3" s="2"/>
      <c r="F3" s="2"/>
      <c r="G3" s="2"/>
      <c r="H3" s="2"/>
      <c r="I3" s="2"/>
      <c r="J3" s="2"/>
      <c r="K3" s="2"/>
      <c r="O3" s="53" t="s">
        <v>6</v>
      </c>
      <c r="P3" s="52"/>
      <c r="Q3" s="52"/>
      <c r="R3" s="54"/>
      <c r="S3" s="54"/>
      <c r="T3" s="53"/>
      <c r="U3" s="52"/>
      <c r="V3" s="52"/>
      <c r="W3" s="52"/>
      <c r="X3" s="52"/>
    </row>
    <row r="4" spans="1:24" ht="15.75" thickBot="1">
      <c r="B4" s="3" t="s">
        <v>7</v>
      </c>
      <c r="C4" s="3" t="s">
        <v>5</v>
      </c>
      <c r="D4" s="3" t="s">
        <v>4</v>
      </c>
      <c r="E4" s="5" t="s">
        <v>2</v>
      </c>
      <c r="F4" s="5" t="s">
        <v>223</v>
      </c>
      <c r="G4" s="5" t="s">
        <v>0</v>
      </c>
      <c r="H4" s="5" t="s">
        <v>1</v>
      </c>
      <c r="I4" s="5" t="s">
        <v>159</v>
      </c>
      <c r="O4" s="55" t="s">
        <v>7</v>
      </c>
      <c r="P4" s="55" t="s">
        <v>5</v>
      </c>
      <c r="Q4" s="55" t="s">
        <v>4</v>
      </c>
      <c r="R4" s="57" t="s">
        <v>2</v>
      </c>
      <c r="S4" s="57" t="s">
        <v>198</v>
      </c>
      <c r="T4" s="55" t="s">
        <v>0</v>
      </c>
      <c r="U4" s="55" t="s">
        <v>1</v>
      </c>
      <c r="V4" s="55" t="s">
        <v>159</v>
      </c>
      <c r="W4" s="52"/>
      <c r="X4" s="52"/>
    </row>
    <row r="5" spans="1:24" ht="15.75" thickBot="1">
      <c r="D5" t="s">
        <v>157</v>
      </c>
      <c r="E5" t="s">
        <v>412</v>
      </c>
      <c r="F5" s="135" t="s">
        <v>411</v>
      </c>
      <c r="H5" s="4">
        <v>2015</v>
      </c>
      <c r="I5" s="25">
        <v>1</v>
      </c>
      <c r="O5" s="52"/>
      <c r="P5" s="52"/>
      <c r="Q5" s="52" t="s">
        <v>273</v>
      </c>
      <c r="R5" s="52" t="s">
        <v>468</v>
      </c>
      <c r="S5" s="52" t="s">
        <v>225</v>
      </c>
      <c r="T5" s="52"/>
      <c r="U5" s="52"/>
      <c r="V5" s="74">
        <v>2.5000000000000001E-2</v>
      </c>
      <c r="W5" s="52"/>
      <c r="X5" s="52" t="s">
        <v>274</v>
      </c>
    </row>
    <row r="6" spans="1:24" ht="15.75" thickBot="1">
      <c r="D6" t="s">
        <v>157</v>
      </c>
      <c r="E6" s="100" t="s">
        <v>412</v>
      </c>
      <c r="F6" s="135" t="s">
        <v>411</v>
      </c>
      <c r="H6" s="4">
        <v>2018</v>
      </c>
      <c r="I6" s="25">
        <v>1</v>
      </c>
      <c r="Q6" s="100" t="s">
        <v>273</v>
      </c>
      <c r="R6" s="100" t="s">
        <v>382</v>
      </c>
      <c r="S6" s="100" t="s">
        <v>383</v>
      </c>
      <c r="T6" s="100"/>
      <c r="U6" s="100">
        <v>2016</v>
      </c>
      <c r="V6" s="75">
        <v>0.2</v>
      </c>
    </row>
    <row r="7" spans="1:24" ht="15.75" thickBot="1">
      <c r="D7" t="s">
        <v>157</v>
      </c>
      <c r="E7" s="100" t="s">
        <v>412</v>
      </c>
      <c r="F7" s="135" t="s">
        <v>411</v>
      </c>
      <c r="H7" s="4">
        <v>2020</v>
      </c>
      <c r="I7" s="25">
        <f>+I6*(1+Summary!$E$80)^(Costs_techs!H7-Costs_techs!H6)</f>
        <v>1.0609</v>
      </c>
      <c r="Q7" s="100" t="s">
        <v>273</v>
      </c>
      <c r="R7" s="100" t="s">
        <v>382</v>
      </c>
      <c r="S7" s="100" t="s">
        <v>383</v>
      </c>
      <c r="T7" s="100"/>
      <c r="U7" s="100">
        <v>2040</v>
      </c>
      <c r="V7" s="75">
        <v>0.05</v>
      </c>
    </row>
    <row r="8" spans="1:24" ht="15.75" thickBot="1">
      <c r="D8" t="s">
        <v>157</v>
      </c>
      <c r="E8" s="100" t="s">
        <v>412</v>
      </c>
      <c r="F8" s="135" t="s">
        <v>411</v>
      </c>
      <c r="H8" s="4">
        <v>2025</v>
      </c>
      <c r="I8" s="25">
        <f>+I7*(1+Summary!$E$80)^(Costs_techs!H8-Costs_techs!H7)</f>
        <v>1.2298738654248698</v>
      </c>
      <c r="Q8" s="100" t="s">
        <v>273</v>
      </c>
      <c r="R8" s="100" t="s">
        <v>382</v>
      </c>
      <c r="S8" s="100" t="s">
        <v>383</v>
      </c>
      <c r="T8" s="100"/>
      <c r="U8" s="100">
        <v>0</v>
      </c>
      <c r="V8" s="100">
        <v>5</v>
      </c>
    </row>
    <row r="9" spans="1:24" ht="15.75" thickBot="1">
      <c r="D9" t="s">
        <v>157</v>
      </c>
      <c r="E9" s="100" t="s">
        <v>412</v>
      </c>
      <c r="F9" s="135" t="s">
        <v>411</v>
      </c>
      <c r="H9" s="4">
        <v>2030</v>
      </c>
      <c r="I9" s="25">
        <f>+I8*(1+Summary!$E$80)^(Costs_techs!H9-Costs_techs!H8)</f>
        <v>1.4257608868461784</v>
      </c>
      <c r="Q9" t="s">
        <v>384</v>
      </c>
      <c r="R9" s="100" t="s">
        <v>382</v>
      </c>
      <c r="S9" s="100" t="s">
        <v>383</v>
      </c>
      <c r="U9" s="134">
        <v>2040</v>
      </c>
      <c r="V9">
        <v>5</v>
      </c>
    </row>
    <row r="10" spans="1:24" ht="15.75" thickBot="1">
      <c r="D10" t="s">
        <v>157</v>
      </c>
      <c r="E10" s="100" t="s">
        <v>412</v>
      </c>
      <c r="F10" s="135" t="s">
        <v>411</v>
      </c>
      <c r="H10" s="4">
        <v>2035</v>
      </c>
      <c r="I10" s="25">
        <f>+I9*(1+Summary!$E$80)^(Costs_techs!H10-Costs_techs!H9)</f>
        <v>1.6528476322717502</v>
      </c>
      <c r="Q10" s="100" t="s">
        <v>384</v>
      </c>
      <c r="R10" s="100" t="s">
        <v>382</v>
      </c>
      <c r="S10" s="100" t="s">
        <v>383</v>
      </c>
      <c r="T10" s="100"/>
      <c r="U10" s="134">
        <v>2050</v>
      </c>
      <c r="V10">
        <v>5</v>
      </c>
    </row>
    <row r="11" spans="1:24" ht="15.75" thickBot="1">
      <c r="D11" t="s">
        <v>157</v>
      </c>
      <c r="E11" s="100" t="s">
        <v>412</v>
      </c>
      <c r="F11" s="135" t="s">
        <v>411</v>
      </c>
      <c r="H11" s="4">
        <v>2040</v>
      </c>
      <c r="I11" s="25">
        <f>+I10*(1+Summary!$E$80)^(Costs_techs!H11-Costs_techs!H10)</f>
        <v>1.9161034088607798</v>
      </c>
    </row>
    <row r="12" spans="1:24" ht="15.75" thickBot="1">
      <c r="D12" t="s">
        <v>157</v>
      </c>
      <c r="E12" s="100" t="s">
        <v>412</v>
      </c>
      <c r="F12" s="135" t="s">
        <v>411</v>
      </c>
      <c r="H12" s="4">
        <v>2045</v>
      </c>
      <c r="I12" s="25">
        <f>+I11*(1+Summary!$E$80)^(Costs_techs!H12-Costs_techs!H11)</f>
        <v>2.2212890055701546</v>
      </c>
    </row>
    <row r="13" spans="1:24" ht="15.75" thickBot="1">
      <c r="D13" t="s">
        <v>157</v>
      </c>
      <c r="E13" s="100" t="s">
        <v>412</v>
      </c>
      <c r="F13" s="135" t="s">
        <v>411</v>
      </c>
      <c r="H13" s="4">
        <v>2050</v>
      </c>
      <c r="I13" s="25">
        <f>+I12*(1+Summary!$E$80)^(Costs_techs!H13-Costs_techs!H12)</f>
        <v>2.5750827556851084</v>
      </c>
    </row>
    <row r="14" spans="1:24" ht="15.75" thickBot="1">
      <c r="D14" t="s">
        <v>157</v>
      </c>
      <c r="E14" s="100" t="s">
        <v>412</v>
      </c>
      <c r="F14" s="135" t="s">
        <v>411</v>
      </c>
      <c r="H14" s="4">
        <v>2055</v>
      </c>
      <c r="I14" s="25">
        <f>+I13*(1+Summary!$E$80)^(Costs_techs!H14-Costs_techs!H13)</f>
        <v>2.9852266778427468</v>
      </c>
    </row>
    <row r="15" spans="1:24" ht="15.75" thickBot="1">
      <c r="D15" t="s">
        <v>157</v>
      </c>
      <c r="E15" s="100" t="s">
        <v>412</v>
      </c>
      <c r="F15" s="135" t="s">
        <v>411</v>
      </c>
      <c r="H15" s="4">
        <v>2060</v>
      </c>
      <c r="I15" s="25">
        <f>+I14*(1+Summary!$E$80)^(Costs_techs!H15-Costs_techs!H14)</f>
        <v>3.4606958935318142</v>
      </c>
    </row>
    <row r="16" spans="1:24">
      <c r="H16" s="26"/>
      <c r="I16" s="25"/>
    </row>
    <row r="18" spans="2:26">
      <c r="B18" s="1" t="s">
        <v>6</v>
      </c>
      <c r="E18" s="2"/>
      <c r="F18" s="2"/>
      <c r="G18" s="2"/>
      <c r="O18" s="53" t="s">
        <v>6</v>
      </c>
      <c r="P18" s="52"/>
      <c r="Q18" s="52"/>
      <c r="R18" s="54"/>
      <c r="S18" s="54"/>
      <c r="T18" s="54"/>
      <c r="U18" s="52"/>
      <c r="V18" s="52"/>
      <c r="W18" s="52"/>
      <c r="X18" s="52"/>
      <c r="Y18" s="52"/>
      <c r="Z18" s="52"/>
    </row>
    <row r="19" spans="2:26" ht="15.75" thickBot="1">
      <c r="B19" s="3" t="s">
        <v>7</v>
      </c>
      <c r="C19" s="3" t="s">
        <v>5</v>
      </c>
      <c r="D19" s="3" t="s">
        <v>4</v>
      </c>
      <c r="E19" s="5" t="s">
        <v>8</v>
      </c>
      <c r="F19" s="5" t="s">
        <v>3</v>
      </c>
      <c r="G19" s="5" t="s">
        <v>9</v>
      </c>
      <c r="H19" s="4" t="s">
        <v>1</v>
      </c>
      <c r="I19" s="4" t="s">
        <v>159</v>
      </c>
      <c r="O19" s="55" t="s">
        <v>7</v>
      </c>
      <c r="P19" s="55" t="s">
        <v>5</v>
      </c>
      <c r="Q19" s="55" t="s">
        <v>4</v>
      </c>
      <c r="R19" s="57" t="s">
        <v>3</v>
      </c>
      <c r="S19" s="57" t="s">
        <v>2</v>
      </c>
      <c r="T19" s="57" t="s">
        <v>9</v>
      </c>
      <c r="U19" s="56" t="s">
        <v>1</v>
      </c>
      <c r="V19" s="56" t="s">
        <v>159</v>
      </c>
      <c r="W19" s="52"/>
      <c r="X19" s="52" t="s">
        <v>206</v>
      </c>
      <c r="Y19" s="52" t="s">
        <v>207</v>
      </c>
      <c r="Z19" s="52"/>
    </row>
    <row r="20" spans="2:26" ht="15.75" thickBot="1">
      <c r="D20" t="s">
        <v>280</v>
      </c>
      <c r="F20" t="s">
        <v>279</v>
      </c>
      <c r="H20" s="4">
        <v>2020</v>
      </c>
      <c r="I20">
        <f>+L20/$M$20</f>
        <v>2.5000000000000001E-2</v>
      </c>
      <c r="L20">
        <v>25</v>
      </c>
      <c r="M20">
        <v>1000</v>
      </c>
      <c r="O20" s="52"/>
      <c r="P20" s="52"/>
      <c r="Q20" s="52" t="s">
        <v>206</v>
      </c>
      <c r="R20" s="52" t="s">
        <v>208</v>
      </c>
      <c r="S20" s="52" t="s">
        <v>209</v>
      </c>
      <c r="T20" s="52"/>
      <c r="U20" s="56">
        <v>2020</v>
      </c>
      <c r="V20" s="52">
        <f>+X20</f>
        <v>3.71</v>
      </c>
      <c r="W20" s="52"/>
      <c r="X20" s="52">
        <v>3.71</v>
      </c>
      <c r="Y20" s="52">
        <v>92</v>
      </c>
      <c r="Z20" s="52"/>
    </row>
    <row r="21" spans="2:26" ht="15.75" thickBot="1">
      <c r="D21" s="52" t="s">
        <v>280</v>
      </c>
      <c r="F21" s="52" t="s">
        <v>279</v>
      </c>
      <c r="H21" s="4">
        <v>2025</v>
      </c>
      <c r="I21">
        <f t="shared" ref="I21:I28" si="0">+L21/$M$20</f>
        <v>0.06</v>
      </c>
      <c r="L21">
        <v>60</v>
      </c>
      <c r="O21" s="52"/>
      <c r="P21" s="52"/>
      <c r="Q21" s="52" t="s">
        <v>206</v>
      </c>
      <c r="R21" s="52" t="s">
        <v>208</v>
      </c>
      <c r="S21" s="52" t="s">
        <v>209</v>
      </c>
      <c r="T21" s="52"/>
      <c r="U21" s="56">
        <v>2025</v>
      </c>
      <c r="V21" s="52">
        <f t="shared" ref="V21:V23" si="1">+X21</f>
        <v>4.0999999999999996</v>
      </c>
      <c r="W21" s="52"/>
      <c r="X21" s="52">
        <v>4.0999999999999996</v>
      </c>
      <c r="Y21" s="52"/>
      <c r="Z21" s="52"/>
    </row>
    <row r="22" spans="2:26" ht="15.75" thickBot="1">
      <c r="D22" s="52" t="s">
        <v>280</v>
      </c>
      <c r="F22" s="52" t="s">
        <v>279</v>
      </c>
      <c r="H22" s="4">
        <v>2030</v>
      </c>
      <c r="I22">
        <f t="shared" si="0"/>
        <v>0.105</v>
      </c>
      <c r="L22">
        <v>105</v>
      </c>
      <c r="O22" s="52"/>
      <c r="P22" s="52"/>
      <c r="Q22" s="52" t="s">
        <v>206</v>
      </c>
      <c r="R22" s="52" t="s">
        <v>208</v>
      </c>
      <c r="S22" s="52" t="s">
        <v>209</v>
      </c>
      <c r="T22" s="52"/>
      <c r="U22" s="56">
        <v>2030</v>
      </c>
      <c r="V22" s="52">
        <f t="shared" si="1"/>
        <v>4.3499999999999996</v>
      </c>
      <c r="W22" s="52"/>
      <c r="X22" s="52">
        <v>4.3499999999999996</v>
      </c>
      <c r="Y22" s="52"/>
      <c r="Z22" s="52"/>
    </row>
    <row r="23" spans="2:26" ht="15.75" thickBot="1">
      <c r="D23" s="52" t="s">
        <v>280</v>
      </c>
      <c r="F23" s="52" t="s">
        <v>279</v>
      </c>
      <c r="H23" s="4">
        <v>2035</v>
      </c>
      <c r="I23">
        <f t="shared" si="0"/>
        <v>0.12</v>
      </c>
      <c r="L23">
        <v>120</v>
      </c>
      <c r="O23" s="52"/>
      <c r="P23" s="52"/>
      <c r="Q23" s="52" t="s">
        <v>206</v>
      </c>
      <c r="R23" s="52" t="s">
        <v>208</v>
      </c>
      <c r="S23" s="52" t="s">
        <v>209</v>
      </c>
      <c r="T23" s="52"/>
      <c r="U23" s="56">
        <v>2035</v>
      </c>
      <c r="V23" s="52">
        <f t="shared" si="1"/>
        <v>4.4800000000000004</v>
      </c>
      <c r="W23" s="52"/>
      <c r="X23" s="52">
        <v>4.4800000000000004</v>
      </c>
      <c r="Y23" s="52"/>
      <c r="Z23" s="52"/>
    </row>
    <row r="24" spans="2:26" ht="15.75" thickBot="1">
      <c r="D24" s="52" t="s">
        <v>280</v>
      </c>
      <c r="F24" s="52" t="s">
        <v>279</v>
      </c>
      <c r="H24" s="4">
        <v>2040</v>
      </c>
      <c r="I24">
        <f t="shared" si="0"/>
        <v>0.14000000000000001</v>
      </c>
      <c r="L24">
        <v>140</v>
      </c>
      <c r="O24" s="52"/>
      <c r="P24" s="52"/>
      <c r="Q24" s="52" t="s">
        <v>206</v>
      </c>
      <c r="R24" s="52" t="s">
        <v>208</v>
      </c>
      <c r="S24" s="52" t="s">
        <v>209</v>
      </c>
      <c r="T24" s="52"/>
      <c r="U24" s="56">
        <v>2040</v>
      </c>
      <c r="V24" s="52">
        <f>+X24</f>
        <v>4.6100000000000003</v>
      </c>
      <c r="W24" s="52"/>
      <c r="X24" s="52">
        <v>4.6100000000000003</v>
      </c>
      <c r="Y24" s="52"/>
      <c r="Z24" s="52"/>
    </row>
    <row r="25" spans="2:26" ht="15.75" thickBot="1">
      <c r="D25" s="52" t="s">
        <v>280</v>
      </c>
      <c r="F25" s="52" t="s">
        <v>279</v>
      </c>
      <c r="H25" s="4">
        <v>2045</v>
      </c>
      <c r="I25">
        <f t="shared" si="0"/>
        <v>0.155</v>
      </c>
      <c r="L25">
        <v>155</v>
      </c>
      <c r="O25" s="52"/>
      <c r="P25" s="52"/>
      <c r="Q25" s="52" t="s">
        <v>206</v>
      </c>
      <c r="R25" s="52" t="s">
        <v>208</v>
      </c>
      <c r="S25" s="52" t="s">
        <v>209</v>
      </c>
      <c r="T25" s="52"/>
      <c r="U25" s="56">
        <v>2045</v>
      </c>
      <c r="V25" s="52">
        <f t="shared" ref="V25:V28" si="2">+IF(X25-$Y$20*I25&gt;0,X25-$Y$20*I25,0)</f>
        <v>0</v>
      </c>
      <c r="W25" s="52"/>
      <c r="X25" s="52"/>
      <c r="Y25" s="52"/>
      <c r="Z25" s="52"/>
    </row>
    <row r="26" spans="2:26" ht="15.75" thickBot="1">
      <c r="D26" s="52" t="s">
        <v>280</v>
      </c>
      <c r="F26" s="52" t="s">
        <v>279</v>
      </c>
      <c r="H26" s="4">
        <v>2050</v>
      </c>
      <c r="I26">
        <f t="shared" si="0"/>
        <v>0.17</v>
      </c>
      <c r="L26">
        <v>170</v>
      </c>
      <c r="O26" s="52"/>
      <c r="P26" s="52"/>
      <c r="Q26" s="52" t="s">
        <v>206</v>
      </c>
      <c r="R26" s="52" t="s">
        <v>208</v>
      </c>
      <c r="S26" s="52" t="s">
        <v>209</v>
      </c>
      <c r="T26" s="52"/>
      <c r="U26" s="56">
        <v>2050</v>
      </c>
      <c r="V26" s="52">
        <f t="shared" si="2"/>
        <v>0</v>
      </c>
      <c r="W26" s="52"/>
      <c r="X26" s="52">
        <v>4.74</v>
      </c>
      <c r="Y26" s="52"/>
      <c r="Z26" s="52"/>
    </row>
    <row r="27" spans="2:26" ht="15.75" thickBot="1">
      <c r="D27" s="52" t="s">
        <v>280</v>
      </c>
      <c r="F27" s="52" t="s">
        <v>279</v>
      </c>
      <c r="H27" s="4">
        <v>2055</v>
      </c>
      <c r="I27">
        <f t="shared" si="0"/>
        <v>0.185</v>
      </c>
      <c r="L27">
        <v>185</v>
      </c>
      <c r="O27" s="52"/>
      <c r="P27" s="52"/>
      <c r="Q27" s="52" t="s">
        <v>206</v>
      </c>
      <c r="R27" s="52" t="s">
        <v>208</v>
      </c>
      <c r="S27" s="52" t="s">
        <v>209</v>
      </c>
      <c r="T27" s="52"/>
      <c r="U27" s="56">
        <v>2055</v>
      </c>
      <c r="V27" s="52">
        <f t="shared" si="2"/>
        <v>0</v>
      </c>
      <c r="W27" s="52"/>
      <c r="X27" s="52"/>
      <c r="Y27" s="52"/>
      <c r="Z27" s="52"/>
    </row>
    <row r="28" spans="2:26" ht="15.75" thickBot="1">
      <c r="D28" s="52" t="s">
        <v>280</v>
      </c>
      <c r="F28" s="52" t="s">
        <v>279</v>
      </c>
      <c r="H28" s="4">
        <v>2060</v>
      </c>
      <c r="I28">
        <f t="shared" si="0"/>
        <v>0.20499999999999999</v>
      </c>
      <c r="L28">
        <v>205</v>
      </c>
      <c r="O28" s="52"/>
      <c r="P28" s="52"/>
      <c r="Q28" s="52" t="s">
        <v>206</v>
      </c>
      <c r="R28" s="52" t="s">
        <v>208</v>
      </c>
      <c r="S28" s="52" t="s">
        <v>209</v>
      </c>
      <c r="T28" s="52"/>
      <c r="U28" s="56">
        <v>2060</v>
      </c>
      <c r="V28" s="52">
        <f t="shared" si="2"/>
        <v>0</v>
      </c>
      <c r="W28" s="52"/>
      <c r="X28" s="52">
        <v>4.74</v>
      </c>
      <c r="Y28" s="52"/>
      <c r="Z28" s="52"/>
    </row>
    <row r="29" spans="2:26">
      <c r="D29" s="52" t="s">
        <v>280</v>
      </c>
      <c r="F29" s="52" t="s">
        <v>279</v>
      </c>
      <c r="H29" s="26">
        <v>0</v>
      </c>
      <c r="I29">
        <v>0</v>
      </c>
      <c r="O29" s="52"/>
      <c r="P29" s="52"/>
      <c r="Q29" s="52" t="s">
        <v>206</v>
      </c>
      <c r="R29" s="52" t="s">
        <v>208</v>
      </c>
      <c r="S29" s="52" t="s">
        <v>209</v>
      </c>
      <c r="T29" s="52"/>
      <c r="U29" s="58">
        <v>0</v>
      </c>
      <c r="V29" s="52">
        <v>5</v>
      </c>
      <c r="W29" s="52"/>
      <c r="X29" s="52"/>
      <c r="Y29" s="52"/>
      <c r="Z29" s="52"/>
    </row>
    <row r="32" spans="2:26">
      <c r="O32" s="52"/>
      <c r="P32" s="52"/>
      <c r="Q32" s="52"/>
      <c r="R32" s="52"/>
      <c r="S32" s="52" t="s">
        <v>206</v>
      </c>
      <c r="T32" s="52" t="s">
        <v>704</v>
      </c>
      <c r="U32" s="52" t="s">
        <v>210</v>
      </c>
      <c r="V32" s="52" t="s">
        <v>211</v>
      </c>
      <c r="W32" s="52" t="s">
        <v>212</v>
      </c>
      <c r="X32" s="52" t="s">
        <v>213</v>
      </c>
      <c r="Y32" s="52" t="s">
        <v>214</v>
      </c>
      <c r="Z32" s="52" t="s">
        <v>215</v>
      </c>
    </row>
    <row r="33" spans="15:26">
      <c r="O33" s="52" t="s">
        <v>209</v>
      </c>
      <c r="P33" s="52" t="s">
        <v>208</v>
      </c>
      <c r="Q33" s="52"/>
      <c r="R33" s="52"/>
      <c r="S33" s="52">
        <v>3.2</v>
      </c>
      <c r="T33" s="52">
        <v>3.71</v>
      </c>
      <c r="U33" s="52">
        <v>4.0999999999999996</v>
      </c>
      <c r="V33" s="52">
        <v>4.3499999999999996</v>
      </c>
      <c r="W33" s="52">
        <v>4.4800000000000004</v>
      </c>
      <c r="X33" s="52">
        <v>4.6100000000000003</v>
      </c>
      <c r="Y33" s="52">
        <v>4.74</v>
      </c>
      <c r="Z33" s="52">
        <v>4.74</v>
      </c>
    </row>
    <row r="34" spans="15:26">
      <c r="O34" s="52" t="s">
        <v>216</v>
      </c>
      <c r="P34" s="52" t="s">
        <v>217</v>
      </c>
      <c r="Q34" s="52"/>
      <c r="R34" s="52"/>
      <c r="S34" s="52">
        <v>3</v>
      </c>
      <c r="T34" s="52">
        <v>3.48</v>
      </c>
      <c r="U34" s="52">
        <v>3.84</v>
      </c>
      <c r="V34" s="52">
        <v>4.08</v>
      </c>
      <c r="W34" s="52">
        <v>4.2</v>
      </c>
      <c r="X34" s="52">
        <v>4.32</v>
      </c>
      <c r="Y34" s="52">
        <v>4.4400000000000004</v>
      </c>
      <c r="Z34" s="52">
        <v>4.4400000000000004</v>
      </c>
    </row>
    <row r="45" spans="15:26" s="52" customFormat="1"/>
    <row r="46" spans="15:26" s="52" customFormat="1"/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G25" sqref="G25"/>
    </sheetView>
  </sheetViews>
  <sheetFormatPr defaultRowHeight="15"/>
  <sheetData>
    <row r="1" spans="1:12">
      <c r="A1" t="s">
        <v>469</v>
      </c>
    </row>
    <row r="4" spans="1:12">
      <c r="C4" s="44"/>
      <c r="D4" s="44"/>
      <c r="E4" s="44"/>
      <c r="F4" s="44"/>
      <c r="G4" s="44" t="s">
        <v>262</v>
      </c>
      <c r="H4" s="44"/>
      <c r="I4" s="44"/>
      <c r="J4" s="44"/>
      <c r="K4" s="44"/>
      <c r="L4" s="44"/>
    </row>
    <row r="5" spans="1:12">
      <c r="C5" s="49" t="s">
        <v>197</v>
      </c>
      <c r="D5" s="46" t="s">
        <v>198</v>
      </c>
      <c r="E5" s="46" t="s">
        <v>2</v>
      </c>
      <c r="F5" s="48" t="s">
        <v>1</v>
      </c>
      <c r="G5" s="48" t="s">
        <v>5</v>
      </c>
      <c r="H5" s="47" t="s">
        <v>199</v>
      </c>
      <c r="I5" s="50" t="s">
        <v>200</v>
      </c>
      <c r="J5" s="50" t="s">
        <v>201</v>
      </c>
      <c r="K5" s="50" t="s">
        <v>202</v>
      </c>
      <c r="L5" s="49" t="s">
        <v>203</v>
      </c>
    </row>
    <row r="6" spans="1:12">
      <c r="C6" s="44" t="s">
        <v>205</v>
      </c>
      <c r="D6" s="44"/>
      <c r="E6" s="44" t="s">
        <v>228</v>
      </c>
      <c r="F6" s="51">
        <v>2020</v>
      </c>
      <c r="G6" s="44" t="s">
        <v>204</v>
      </c>
      <c r="H6" s="44">
        <v>1</v>
      </c>
      <c r="I6" s="45">
        <v>0.6</v>
      </c>
      <c r="J6" s="45">
        <v>0</v>
      </c>
      <c r="K6" s="44">
        <v>3</v>
      </c>
      <c r="L6" s="44" t="s">
        <v>243</v>
      </c>
    </row>
    <row r="7" spans="1:12">
      <c r="E7" s="52" t="s">
        <v>228</v>
      </c>
      <c r="F7">
        <v>2030</v>
      </c>
      <c r="H7" s="44">
        <v>1</v>
      </c>
      <c r="I7" s="45">
        <v>0.6</v>
      </c>
      <c r="J7">
        <v>0</v>
      </c>
    </row>
    <row r="8" spans="1:12">
      <c r="E8" s="52" t="s">
        <v>228</v>
      </c>
      <c r="F8">
        <v>2060</v>
      </c>
      <c r="H8">
        <v>1</v>
      </c>
      <c r="I8" s="45">
        <v>0.6</v>
      </c>
      <c r="J8">
        <f>+J7</f>
        <v>0</v>
      </c>
    </row>
    <row r="10" spans="1:12">
      <c r="C10" s="52"/>
      <c r="D10" s="52"/>
      <c r="E10" s="52"/>
      <c r="F10" s="52"/>
      <c r="G10" s="52" t="s">
        <v>262</v>
      </c>
      <c r="H10" s="52"/>
      <c r="I10" s="52"/>
      <c r="J10" s="52"/>
      <c r="K10" s="52"/>
      <c r="L10" s="52"/>
    </row>
    <row r="11" spans="1:12">
      <c r="C11" s="49" t="s">
        <v>197</v>
      </c>
      <c r="D11" s="46" t="s">
        <v>198</v>
      </c>
      <c r="E11" s="46" t="s">
        <v>2</v>
      </c>
      <c r="F11" s="48" t="s">
        <v>1</v>
      </c>
      <c r="G11" s="48" t="s">
        <v>5</v>
      </c>
      <c r="H11" s="47" t="s">
        <v>199</v>
      </c>
      <c r="I11" s="50" t="s">
        <v>200</v>
      </c>
      <c r="J11" s="50" t="s">
        <v>201</v>
      </c>
      <c r="K11" s="50" t="s">
        <v>202</v>
      </c>
      <c r="L11" s="49" t="s">
        <v>203</v>
      </c>
    </row>
    <row r="12" spans="1:12">
      <c r="C12" s="52" t="s">
        <v>230</v>
      </c>
      <c r="D12" s="52"/>
      <c r="E12" s="52" t="s">
        <v>229</v>
      </c>
      <c r="F12" s="51">
        <v>2020</v>
      </c>
      <c r="G12" s="52" t="s">
        <v>204</v>
      </c>
      <c r="H12" s="52">
        <v>1</v>
      </c>
      <c r="I12" s="45">
        <v>1.5</v>
      </c>
      <c r="J12" s="45">
        <v>0</v>
      </c>
      <c r="K12" s="52">
        <v>3</v>
      </c>
      <c r="L12" s="52" t="s">
        <v>244</v>
      </c>
    </row>
    <row r="13" spans="1:12">
      <c r="C13" s="52"/>
      <c r="D13" s="52"/>
      <c r="E13" s="52" t="s">
        <v>229</v>
      </c>
      <c r="F13" s="52">
        <v>2030</v>
      </c>
      <c r="G13" s="52"/>
      <c r="H13" s="52">
        <v>1</v>
      </c>
      <c r="I13" s="45">
        <v>1.5</v>
      </c>
      <c r="J13" s="52">
        <v>0</v>
      </c>
      <c r="K13" s="52"/>
      <c r="L13" s="52"/>
    </row>
    <row r="14" spans="1:12">
      <c r="C14" s="52"/>
      <c r="D14" s="52"/>
      <c r="E14" s="52" t="s">
        <v>229</v>
      </c>
      <c r="F14" s="52">
        <v>2060</v>
      </c>
      <c r="G14" s="52"/>
      <c r="H14" s="52">
        <v>1</v>
      </c>
      <c r="I14" s="45">
        <v>1.5</v>
      </c>
      <c r="J14" s="52">
        <f>+J13</f>
        <v>0</v>
      </c>
      <c r="K14" s="52"/>
      <c r="L14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8"/>
  <sheetViews>
    <sheetView topLeftCell="A37" workbookViewId="0">
      <selection activeCell="H1" sqref="H1"/>
    </sheetView>
  </sheetViews>
  <sheetFormatPr defaultRowHeight="15"/>
  <sheetData>
    <row r="4" spans="2:12">
      <c r="F4">
        <v>2020</v>
      </c>
      <c r="G4">
        <v>2025</v>
      </c>
      <c r="H4">
        <v>2030</v>
      </c>
      <c r="I4">
        <v>2035</v>
      </c>
      <c r="J4">
        <v>2040</v>
      </c>
      <c r="K4">
        <v>2050</v>
      </c>
      <c r="L4">
        <v>2060</v>
      </c>
    </row>
    <row r="5" spans="2:12">
      <c r="B5" t="s">
        <v>395</v>
      </c>
      <c r="D5" t="s">
        <v>234</v>
      </c>
      <c r="E5" t="s">
        <v>76</v>
      </c>
      <c r="F5">
        <v>25</v>
      </c>
      <c r="G5">
        <v>60</v>
      </c>
      <c r="H5">
        <v>105</v>
      </c>
      <c r="I5">
        <v>120</v>
      </c>
      <c r="J5">
        <v>140</v>
      </c>
      <c r="K5">
        <v>170</v>
      </c>
      <c r="L5">
        <v>205</v>
      </c>
    </row>
    <row r="6" spans="2:12">
      <c r="D6" t="s">
        <v>237</v>
      </c>
      <c r="E6" t="s">
        <v>76</v>
      </c>
      <c r="F6">
        <v>25</v>
      </c>
      <c r="G6">
        <v>30</v>
      </c>
      <c r="H6">
        <v>40</v>
      </c>
      <c r="I6">
        <v>50</v>
      </c>
      <c r="J6">
        <v>65</v>
      </c>
      <c r="K6">
        <v>95</v>
      </c>
      <c r="L6">
        <v>130</v>
      </c>
    </row>
    <row r="7" spans="2:12">
      <c r="B7" t="s">
        <v>396</v>
      </c>
      <c r="C7" t="s">
        <v>397</v>
      </c>
      <c r="D7" t="s">
        <v>398</v>
      </c>
      <c r="E7">
        <v>5</v>
      </c>
      <c r="F7">
        <v>5.17</v>
      </c>
      <c r="G7">
        <v>5.4</v>
      </c>
      <c r="H7">
        <v>5.7</v>
      </c>
      <c r="I7">
        <v>5.8</v>
      </c>
      <c r="J7">
        <v>5.93</v>
      </c>
      <c r="K7">
        <v>6.13</v>
      </c>
      <c r="L7">
        <v>6.37</v>
      </c>
    </row>
    <row r="8" spans="2:12">
      <c r="C8" t="s">
        <v>399</v>
      </c>
      <c r="D8" t="s">
        <v>400</v>
      </c>
      <c r="E8">
        <v>8</v>
      </c>
      <c r="F8">
        <v>8.5</v>
      </c>
      <c r="G8">
        <v>9.1999999999999993</v>
      </c>
      <c r="H8">
        <v>10.1</v>
      </c>
      <c r="I8">
        <v>10.4</v>
      </c>
      <c r="J8">
        <v>10.8</v>
      </c>
      <c r="K8">
        <v>11.4</v>
      </c>
      <c r="L8">
        <v>12.1</v>
      </c>
    </row>
    <row r="9" spans="2:12">
      <c r="C9" t="s">
        <v>401</v>
      </c>
      <c r="D9" t="s">
        <v>402</v>
      </c>
      <c r="E9">
        <v>7</v>
      </c>
      <c r="F9">
        <v>7.17</v>
      </c>
      <c r="G9">
        <v>7.4</v>
      </c>
      <c r="H9">
        <v>7.7</v>
      </c>
      <c r="I9">
        <v>7.8</v>
      </c>
      <c r="J9">
        <v>7.93</v>
      </c>
      <c r="K9">
        <v>8.1300000000000008</v>
      </c>
      <c r="L9">
        <v>8.3699999999999992</v>
      </c>
    </row>
    <row r="10" spans="2:12">
      <c r="C10" t="s">
        <v>403</v>
      </c>
      <c r="D10" t="s">
        <v>404</v>
      </c>
      <c r="E10">
        <v>8</v>
      </c>
      <c r="F10">
        <v>8.17</v>
      </c>
      <c r="G10">
        <v>8.4</v>
      </c>
      <c r="H10">
        <v>8.6999999999999993</v>
      </c>
      <c r="I10">
        <v>8.8000000000000007</v>
      </c>
      <c r="J10">
        <v>8.93</v>
      </c>
      <c r="K10">
        <v>9.1300000000000008</v>
      </c>
      <c r="L10">
        <v>9.3699999999999992</v>
      </c>
    </row>
    <row r="13" spans="2:12">
      <c r="B13" t="s">
        <v>405</v>
      </c>
      <c r="C13" t="s">
        <v>397</v>
      </c>
      <c r="D13" t="s">
        <v>398</v>
      </c>
      <c r="E13">
        <v>5</v>
      </c>
      <c r="F13">
        <v>5.17</v>
      </c>
      <c r="G13">
        <v>5.2</v>
      </c>
      <c r="H13">
        <v>5.27</v>
      </c>
      <c r="I13">
        <v>5.33</v>
      </c>
      <c r="J13">
        <v>5.43</v>
      </c>
      <c r="K13">
        <v>5.63</v>
      </c>
      <c r="L13">
        <v>5.87</v>
      </c>
    </row>
    <row r="14" spans="2:12">
      <c r="C14" t="s">
        <v>399</v>
      </c>
      <c r="D14" t="s">
        <v>400</v>
      </c>
      <c r="E14">
        <v>8</v>
      </c>
      <c r="F14">
        <v>8.5</v>
      </c>
      <c r="G14">
        <v>8.6</v>
      </c>
      <c r="H14">
        <v>8.8000000000000007</v>
      </c>
      <c r="I14">
        <v>9</v>
      </c>
      <c r="J14">
        <v>9.3000000000000007</v>
      </c>
      <c r="K14">
        <v>9.9</v>
      </c>
      <c r="L14">
        <v>10.6</v>
      </c>
    </row>
    <row r="15" spans="2:12">
      <c r="C15" t="s">
        <v>401</v>
      </c>
      <c r="D15" t="s">
        <v>402</v>
      </c>
      <c r="E15">
        <v>7</v>
      </c>
      <c r="F15">
        <v>7.17</v>
      </c>
      <c r="G15">
        <v>7.2</v>
      </c>
      <c r="H15">
        <v>7.27</v>
      </c>
      <c r="I15">
        <v>7.33</v>
      </c>
      <c r="J15">
        <v>7.43</v>
      </c>
      <c r="K15">
        <v>7.63</v>
      </c>
      <c r="L15">
        <v>7.87</v>
      </c>
    </row>
    <row r="16" spans="2:12">
      <c r="C16" t="s">
        <v>403</v>
      </c>
      <c r="D16" t="s">
        <v>404</v>
      </c>
      <c r="E16">
        <v>8</v>
      </c>
      <c r="F16">
        <v>8.17</v>
      </c>
      <c r="G16">
        <v>8.1999999999999993</v>
      </c>
      <c r="H16">
        <v>8.27</v>
      </c>
      <c r="I16">
        <v>8.33</v>
      </c>
      <c r="J16">
        <v>8.43</v>
      </c>
      <c r="K16">
        <v>8.6300000000000008</v>
      </c>
      <c r="L16">
        <v>8.8699999999999992</v>
      </c>
    </row>
    <row r="19" spans="3:10">
      <c r="C19" s="53" t="s">
        <v>6</v>
      </c>
      <c r="D19" s="100"/>
      <c r="E19" s="100"/>
      <c r="F19" s="54"/>
      <c r="G19" s="54"/>
      <c r="H19" s="54"/>
      <c r="I19" s="100"/>
      <c r="J19" s="100"/>
    </row>
    <row r="20" spans="3:10" ht="15.75" thickBot="1">
      <c r="C20" s="55" t="s">
        <v>7</v>
      </c>
      <c r="D20" s="55" t="s">
        <v>5</v>
      </c>
      <c r="E20" s="55" t="s">
        <v>4</v>
      </c>
      <c r="F20" s="57" t="s">
        <v>3</v>
      </c>
      <c r="G20" s="57" t="s">
        <v>2</v>
      </c>
      <c r="H20" s="57" t="s">
        <v>9</v>
      </c>
      <c r="I20" s="56" t="s">
        <v>1</v>
      </c>
      <c r="J20" s="56" t="s">
        <v>159</v>
      </c>
    </row>
    <row r="21" spans="3:10" ht="15.75" thickBot="1">
      <c r="C21" s="100"/>
      <c r="D21" s="100"/>
      <c r="E21" s="100" t="s">
        <v>206</v>
      </c>
      <c r="F21" s="100" t="s">
        <v>406</v>
      </c>
      <c r="G21" s="100" t="s">
        <v>407</v>
      </c>
      <c r="H21" s="100"/>
      <c r="I21" s="56">
        <v>2020</v>
      </c>
      <c r="J21" s="100">
        <v>5.17</v>
      </c>
    </row>
    <row r="22" spans="3:10" ht="15.75" thickBot="1">
      <c r="C22" s="100"/>
      <c r="D22" s="100"/>
      <c r="E22" s="100" t="s">
        <v>206</v>
      </c>
      <c r="F22" s="100" t="s">
        <v>406</v>
      </c>
      <c r="G22" s="100" t="s">
        <v>407</v>
      </c>
      <c r="H22" s="100"/>
      <c r="I22" s="56">
        <v>2025</v>
      </c>
      <c r="J22" s="100">
        <v>5.4</v>
      </c>
    </row>
    <row r="23" spans="3:10" ht="15.75" thickBot="1">
      <c r="C23" s="100"/>
      <c r="D23" s="100"/>
      <c r="E23" s="100" t="s">
        <v>206</v>
      </c>
      <c r="F23" s="100" t="s">
        <v>406</v>
      </c>
      <c r="G23" s="100" t="s">
        <v>407</v>
      </c>
      <c r="H23" s="100"/>
      <c r="I23" s="56">
        <v>2030</v>
      </c>
      <c r="J23" s="100">
        <v>5.7</v>
      </c>
    </row>
    <row r="24" spans="3:10" ht="15.75" thickBot="1">
      <c r="C24" s="100"/>
      <c r="D24" s="100"/>
      <c r="E24" s="100" t="s">
        <v>206</v>
      </c>
      <c r="F24" s="100" t="s">
        <v>406</v>
      </c>
      <c r="G24" s="100" t="s">
        <v>407</v>
      </c>
      <c r="H24" s="100"/>
      <c r="I24" s="56">
        <v>2035</v>
      </c>
      <c r="J24" s="100">
        <v>5.8</v>
      </c>
    </row>
    <row r="25" spans="3:10" ht="15.75" thickBot="1">
      <c r="C25" s="100"/>
      <c r="D25" s="100"/>
      <c r="E25" s="100" t="s">
        <v>206</v>
      </c>
      <c r="F25" s="100" t="s">
        <v>406</v>
      </c>
      <c r="G25" s="100" t="s">
        <v>407</v>
      </c>
      <c r="H25" s="100"/>
      <c r="I25" s="56">
        <v>2040</v>
      </c>
      <c r="J25" s="100">
        <v>5.93</v>
      </c>
    </row>
    <row r="26" spans="3:10" ht="15.75" thickBot="1">
      <c r="C26" s="100"/>
      <c r="D26" s="100"/>
      <c r="E26" s="100" t="s">
        <v>206</v>
      </c>
      <c r="F26" s="100" t="s">
        <v>406</v>
      </c>
      <c r="G26" s="100" t="s">
        <v>407</v>
      </c>
      <c r="H26" s="100"/>
      <c r="I26" s="56">
        <v>2050</v>
      </c>
      <c r="J26" s="100">
        <v>6.13</v>
      </c>
    </row>
    <row r="27" spans="3:10" ht="15.75" thickBot="1">
      <c r="C27" s="100"/>
      <c r="D27" s="100"/>
      <c r="E27" s="100" t="s">
        <v>206</v>
      </c>
      <c r="F27" s="100" t="s">
        <v>406</v>
      </c>
      <c r="G27" s="100" t="s">
        <v>407</v>
      </c>
      <c r="H27" s="100"/>
      <c r="I27" s="56">
        <v>2060</v>
      </c>
      <c r="J27" s="100">
        <v>6.37</v>
      </c>
    </row>
    <row r="28" spans="3:10" ht="15.75" thickBot="1">
      <c r="E28" s="100" t="s">
        <v>206</v>
      </c>
      <c r="F28" s="100" t="s">
        <v>406</v>
      </c>
      <c r="G28" s="100" t="s">
        <v>408</v>
      </c>
      <c r="H28" s="100"/>
      <c r="I28" s="56">
        <v>2020</v>
      </c>
      <c r="J28" s="100">
        <v>8.5</v>
      </c>
    </row>
    <row r="29" spans="3:10" ht="15.75" thickBot="1">
      <c r="E29" s="100" t="s">
        <v>206</v>
      </c>
      <c r="F29" s="100" t="s">
        <v>406</v>
      </c>
      <c r="G29" s="100" t="s">
        <v>408</v>
      </c>
      <c r="H29" s="100"/>
      <c r="I29" s="56">
        <v>2025</v>
      </c>
      <c r="J29" s="100">
        <v>9.1999999999999993</v>
      </c>
    </row>
    <row r="30" spans="3:10" ht="15.75" thickBot="1">
      <c r="E30" s="100" t="s">
        <v>206</v>
      </c>
      <c r="F30" s="100" t="s">
        <v>406</v>
      </c>
      <c r="G30" s="100" t="s">
        <v>408</v>
      </c>
      <c r="H30" s="100"/>
      <c r="I30" s="56">
        <v>2030</v>
      </c>
      <c r="J30" s="100">
        <v>10.1</v>
      </c>
    </row>
    <row r="31" spans="3:10" ht="15.75" thickBot="1">
      <c r="E31" s="100" t="s">
        <v>206</v>
      </c>
      <c r="F31" s="100" t="s">
        <v>406</v>
      </c>
      <c r="G31" s="100" t="s">
        <v>408</v>
      </c>
      <c r="H31" s="100"/>
      <c r="I31" s="56">
        <v>2035</v>
      </c>
      <c r="J31" s="100">
        <v>10.4</v>
      </c>
    </row>
    <row r="32" spans="3:10" ht="15.75" thickBot="1">
      <c r="E32" s="100" t="s">
        <v>206</v>
      </c>
      <c r="F32" s="100" t="s">
        <v>406</v>
      </c>
      <c r="G32" s="100" t="s">
        <v>408</v>
      </c>
      <c r="H32" s="100"/>
      <c r="I32" s="56">
        <v>2040</v>
      </c>
      <c r="J32" s="100">
        <v>10.8</v>
      </c>
    </row>
    <row r="33" spans="5:10" ht="15.75" thickBot="1">
      <c r="E33" s="100" t="s">
        <v>206</v>
      </c>
      <c r="F33" s="100" t="s">
        <v>406</v>
      </c>
      <c r="G33" s="100" t="s">
        <v>408</v>
      </c>
      <c r="H33" s="100"/>
      <c r="I33" s="56">
        <v>2050</v>
      </c>
      <c r="J33" s="100">
        <v>11.4</v>
      </c>
    </row>
    <row r="34" spans="5:10" ht="15.75" thickBot="1">
      <c r="E34" s="100" t="s">
        <v>206</v>
      </c>
      <c r="F34" s="100" t="s">
        <v>406</v>
      </c>
      <c r="G34" s="100" t="s">
        <v>408</v>
      </c>
      <c r="H34" s="100"/>
      <c r="I34" s="56">
        <v>2060</v>
      </c>
      <c r="J34" s="100">
        <v>12.1</v>
      </c>
    </row>
    <row r="35" spans="5:10" ht="15.75" thickBot="1">
      <c r="E35" s="100" t="s">
        <v>206</v>
      </c>
      <c r="F35" s="100" t="s">
        <v>406</v>
      </c>
      <c r="G35" s="100" t="s">
        <v>409</v>
      </c>
      <c r="H35" s="100"/>
      <c r="I35" s="56">
        <v>2020</v>
      </c>
      <c r="J35" s="100">
        <v>7.17</v>
      </c>
    </row>
    <row r="36" spans="5:10" ht="15.75" thickBot="1">
      <c r="E36" s="100" t="s">
        <v>206</v>
      </c>
      <c r="F36" s="100" t="s">
        <v>406</v>
      </c>
      <c r="G36" s="100" t="s">
        <v>409</v>
      </c>
      <c r="H36" s="100"/>
      <c r="I36" s="56">
        <v>2025</v>
      </c>
      <c r="J36" s="100">
        <v>7.4</v>
      </c>
    </row>
    <row r="37" spans="5:10" ht="15.75" thickBot="1">
      <c r="E37" s="100" t="s">
        <v>206</v>
      </c>
      <c r="F37" s="100" t="s">
        <v>406</v>
      </c>
      <c r="G37" s="100" t="s">
        <v>409</v>
      </c>
      <c r="H37" s="100"/>
      <c r="I37" s="56">
        <v>2030</v>
      </c>
      <c r="J37" s="100">
        <v>7.7</v>
      </c>
    </row>
    <row r="38" spans="5:10" ht="15.75" thickBot="1">
      <c r="E38" s="100" t="s">
        <v>206</v>
      </c>
      <c r="F38" s="100" t="s">
        <v>406</v>
      </c>
      <c r="G38" s="100" t="s">
        <v>409</v>
      </c>
      <c r="H38" s="100"/>
      <c r="I38" s="56">
        <v>2035</v>
      </c>
      <c r="J38" s="100">
        <v>7.8</v>
      </c>
    </row>
    <row r="39" spans="5:10" ht="15.75" thickBot="1">
      <c r="E39" s="100" t="s">
        <v>206</v>
      </c>
      <c r="F39" s="100" t="s">
        <v>406</v>
      </c>
      <c r="G39" s="100" t="s">
        <v>409</v>
      </c>
      <c r="H39" s="100"/>
      <c r="I39" s="56">
        <v>2040</v>
      </c>
      <c r="J39" s="100">
        <v>7.93</v>
      </c>
    </row>
    <row r="40" spans="5:10" ht="15.75" thickBot="1">
      <c r="E40" s="100" t="s">
        <v>206</v>
      </c>
      <c r="F40" s="100" t="s">
        <v>406</v>
      </c>
      <c r="G40" s="100" t="s">
        <v>409</v>
      </c>
      <c r="H40" s="100"/>
      <c r="I40" s="56">
        <v>2050</v>
      </c>
      <c r="J40" s="100">
        <v>8.1300000000000008</v>
      </c>
    </row>
    <row r="41" spans="5:10" ht="15.75" thickBot="1">
      <c r="E41" s="100" t="s">
        <v>206</v>
      </c>
      <c r="F41" s="100" t="s">
        <v>406</v>
      </c>
      <c r="G41" s="100" t="s">
        <v>409</v>
      </c>
      <c r="H41" s="100"/>
      <c r="I41" s="56">
        <v>2060</v>
      </c>
      <c r="J41" s="100">
        <v>8.3699999999999992</v>
      </c>
    </row>
    <row r="42" spans="5:10" ht="15.75" thickBot="1">
      <c r="E42" s="100" t="s">
        <v>206</v>
      </c>
      <c r="F42" s="100" t="s">
        <v>406</v>
      </c>
      <c r="G42" s="100" t="s">
        <v>410</v>
      </c>
      <c r="H42" s="100"/>
      <c r="I42" s="56">
        <v>2020</v>
      </c>
      <c r="J42" s="100">
        <v>8.17</v>
      </c>
    </row>
    <row r="43" spans="5:10" ht="15.75" thickBot="1">
      <c r="E43" s="100" t="s">
        <v>206</v>
      </c>
      <c r="F43" s="100" t="s">
        <v>406</v>
      </c>
      <c r="G43" s="100" t="s">
        <v>410</v>
      </c>
      <c r="H43" s="100"/>
      <c r="I43" s="56">
        <v>2025</v>
      </c>
      <c r="J43" s="100">
        <v>8.4</v>
      </c>
    </row>
    <row r="44" spans="5:10" ht="15.75" thickBot="1">
      <c r="E44" s="100" t="s">
        <v>206</v>
      </c>
      <c r="F44" s="100" t="s">
        <v>406</v>
      </c>
      <c r="G44" s="100" t="s">
        <v>410</v>
      </c>
      <c r="H44" s="100"/>
      <c r="I44" s="56">
        <v>2030</v>
      </c>
      <c r="J44" s="100">
        <v>8.6999999999999993</v>
      </c>
    </row>
    <row r="45" spans="5:10" ht="15.75" thickBot="1">
      <c r="E45" s="100" t="s">
        <v>206</v>
      </c>
      <c r="F45" s="100" t="s">
        <v>406</v>
      </c>
      <c r="G45" s="100" t="s">
        <v>410</v>
      </c>
      <c r="H45" s="100"/>
      <c r="I45" s="56">
        <v>2035</v>
      </c>
      <c r="J45" s="100">
        <v>8.8000000000000007</v>
      </c>
    </row>
    <row r="46" spans="5:10" ht="15.75" thickBot="1">
      <c r="E46" s="100" t="s">
        <v>206</v>
      </c>
      <c r="F46" s="100" t="s">
        <v>406</v>
      </c>
      <c r="G46" s="100" t="s">
        <v>410</v>
      </c>
      <c r="H46" s="100"/>
      <c r="I46" s="56">
        <v>2040</v>
      </c>
      <c r="J46" s="100">
        <v>8.93</v>
      </c>
    </row>
    <row r="47" spans="5:10" ht="15.75" thickBot="1">
      <c r="E47" s="100" t="s">
        <v>206</v>
      </c>
      <c r="F47" s="100" t="s">
        <v>406</v>
      </c>
      <c r="G47" s="100" t="s">
        <v>410</v>
      </c>
      <c r="H47" s="100"/>
      <c r="I47" s="56">
        <v>2050</v>
      </c>
      <c r="J47" s="100">
        <v>9.1300000000000008</v>
      </c>
    </row>
    <row r="48" spans="5:10" ht="15.75" thickBot="1">
      <c r="E48" s="100" t="s">
        <v>206</v>
      </c>
      <c r="F48" s="100" t="s">
        <v>406</v>
      </c>
      <c r="G48" s="100" t="s">
        <v>410</v>
      </c>
      <c r="H48" s="100"/>
      <c r="I48" s="56">
        <v>2060</v>
      </c>
      <c r="J48" s="100">
        <v>9.3699999999999992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8"/>
  <sheetViews>
    <sheetView topLeftCell="A40" workbookViewId="0">
      <selection activeCell="C1" sqref="C1"/>
    </sheetView>
  </sheetViews>
  <sheetFormatPr defaultRowHeight="15"/>
  <cols>
    <col min="1" max="16384" width="9.140625" style="141"/>
  </cols>
  <sheetData>
    <row r="3" spans="2:16">
      <c r="C3" s="141" t="s">
        <v>472</v>
      </c>
    </row>
    <row r="4" spans="2:16">
      <c r="D4" s="141">
        <v>2018</v>
      </c>
      <c r="E4" s="141">
        <v>2020</v>
      </c>
      <c r="F4" s="141">
        <v>2025</v>
      </c>
      <c r="G4" s="141">
        <v>2030</v>
      </c>
      <c r="H4" s="141">
        <v>2035</v>
      </c>
      <c r="I4" s="141">
        <v>2040</v>
      </c>
      <c r="J4" s="141">
        <v>2045</v>
      </c>
      <c r="K4" s="141">
        <v>2050</v>
      </c>
      <c r="L4" s="141">
        <v>2055</v>
      </c>
      <c r="M4" s="141">
        <v>2060</v>
      </c>
    </row>
    <row r="5" spans="2:16">
      <c r="B5" s="141" t="s">
        <v>473</v>
      </c>
      <c r="C5" s="141" t="s">
        <v>435</v>
      </c>
      <c r="D5" s="141">
        <v>0</v>
      </c>
      <c r="E5" s="141">
        <v>0</v>
      </c>
      <c r="F5" s="141">
        <v>8.8999999999999996E-2</v>
      </c>
      <c r="G5" s="141">
        <v>1.03</v>
      </c>
      <c r="H5" s="141">
        <v>1.1559999999999999</v>
      </c>
      <c r="I5" s="141">
        <v>1.1559999999999999</v>
      </c>
      <c r="J5" s="141">
        <v>1.1559999999999999</v>
      </c>
      <c r="K5" s="141">
        <v>1.1559999999999999</v>
      </c>
      <c r="L5" s="141">
        <v>1.1559999999999999</v>
      </c>
      <c r="M5" s="141">
        <v>1.1559999999999999</v>
      </c>
    </row>
    <row r="6" spans="2:16">
      <c r="B6" s="141" t="s">
        <v>473</v>
      </c>
      <c r="C6" s="141" t="s">
        <v>449</v>
      </c>
      <c r="D6" s="141">
        <v>0</v>
      </c>
      <c r="E6" s="141">
        <v>0</v>
      </c>
      <c r="F6" s="141">
        <v>0.32700000000000001</v>
      </c>
      <c r="G6" s="141">
        <v>1.6759999999999999</v>
      </c>
      <c r="H6" s="141">
        <v>1.6759999999999999</v>
      </c>
      <c r="I6" s="141">
        <v>1.6759999999999999</v>
      </c>
      <c r="J6" s="141">
        <v>1.6759999999999999</v>
      </c>
      <c r="K6" s="141">
        <v>1.6759999999999999</v>
      </c>
      <c r="L6" s="141">
        <v>1.6759999999999999</v>
      </c>
      <c r="M6" s="141">
        <v>1.6759999999999999</v>
      </c>
      <c r="P6" s="141">
        <v>1000</v>
      </c>
    </row>
    <row r="7" spans="2:16">
      <c r="B7" s="141" t="s">
        <v>474</v>
      </c>
      <c r="C7" s="141" t="s">
        <v>435</v>
      </c>
      <c r="D7" s="141">
        <v>0</v>
      </c>
      <c r="E7" s="141">
        <v>0.32700000000000001</v>
      </c>
      <c r="F7" s="141">
        <v>2.9390000000000001</v>
      </c>
      <c r="G7" s="141">
        <v>6.952</v>
      </c>
      <c r="H7" s="141">
        <v>8.4109999999999996</v>
      </c>
      <c r="I7" s="141">
        <v>9.4489999999999998</v>
      </c>
      <c r="J7" s="141">
        <v>9.4890000000000008</v>
      </c>
      <c r="K7" s="141">
        <v>9.6289999999999996</v>
      </c>
      <c r="L7" s="141">
        <v>9.6289999999999996</v>
      </c>
      <c r="M7" s="141">
        <v>9.6890000000000001</v>
      </c>
    </row>
    <row r="8" spans="2:16">
      <c r="B8" s="141" t="s">
        <v>474</v>
      </c>
      <c r="C8" s="141" t="s">
        <v>449</v>
      </c>
      <c r="D8" s="141">
        <v>0</v>
      </c>
      <c r="E8" s="141">
        <v>0.58299999999999996</v>
      </c>
      <c r="F8" s="141">
        <v>5.9859999999999998</v>
      </c>
      <c r="G8" s="141">
        <v>8.1449999999999996</v>
      </c>
      <c r="H8" s="141">
        <v>9.5429999999999993</v>
      </c>
      <c r="I8" s="141">
        <v>9.6829999999999998</v>
      </c>
      <c r="J8" s="141">
        <v>9.6829999999999998</v>
      </c>
      <c r="K8" s="141">
        <v>9.7430000000000003</v>
      </c>
      <c r="L8" s="141">
        <v>9.7430000000000003</v>
      </c>
      <c r="M8" s="141">
        <v>9.9009999999999998</v>
      </c>
    </row>
    <row r="10" spans="2:16">
      <c r="B10" s="151" t="s">
        <v>449</v>
      </c>
    </row>
    <row r="12" spans="2:16">
      <c r="B12" s="93" t="s">
        <v>250</v>
      </c>
    </row>
    <row r="13" spans="2:16">
      <c r="B13" s="93" t="s">
        <v>283</v>
      </c>
    </row>
    <row r="14" spans="2:16">
      <c r="F14" s="141" t="s">
        <v>196</v>
      </c>
    </row>
    <row r="15" spans="2:16">
      <c r="B15" s="97" t="s">
        <v>197</v>
      </c>
      <c r="C15" s="94" t="s">
        <v>198</v>
      </c>
      <c r="D15" s="94" t="s">
        <v>2</v>
      </c>
      <c r="E15" s="96" t="s">
        <v>1</v>
      </c>
      <c r="F15" s="96" t="s">
        <v>5</v>
      </c>
      <c r="G15" s="96" t="s">
        <v>199</v>
      </c>
      <c r="H15" s="96" t="s">
        <v>253</v>
      </c>
      <c r="I15" s="96" t="s">
        <v>254</v>
      </c>
      <c r="J15" s="97" t="s">
        <v>203</v>
      </c>
    </row>
    <row r="16" spans="2:16">
      <c r="B16" s="141" t="s">
        <v>475</v>
      </c>
      <c r="C16" s="141" t="s">
        <v>383</v>
      </c>
      <c r="D16" s="141" t="s">
        <v>476</v>
      </c>
      <c r="E16" s="141">
        <v>2020</v>
      </c>
      <c r="F16" s="141" t="s">
        <v>204</v>
      </c>
      <c r="G16" s="141">
        <v>1</v>
      </c>
      <c r="H16" s="142">
        <f>E8</f>
        <v>0.58299999999999996</v>
      </c>
      <c r="I16" s="141">
        <v>5</v>
      </c>
      <c r="J16" s="141" t="s">
        <v>477</v>
      </c>
    </row>
    <row r="17" spans="2:10">
      <c r="E17" s="141">
        <v>2025</v>
      </c>
      <c r="H17" s="142">
        <f>F8</f>
        <v>5.9859999999999998</v>
      </c>
    </row>
    <row r="18" spans="2:10">
      <c r="E18" s="141">
        <v>2030</v>
      </c>
      <c r="H18" s="142">
        <f>G8</f>
        <v>8.1449999999999996</v>
      </c>
    </row>
    <row r="19" spans="2:10">
      <c r="E19" s="141">
        <v>2040</v>
      </c>
      <c r="H19" s="142">
        <f>I8</f>
        <v>9.6829999999999998</v>
      </c>
    </row>
    <row r="20" spans="2:10">
      <c r="E20" s="141">
        <v>2060</v>
      </c>
      <c r="H20" s="142">
        <f>M8</f>
        <v>9.9009999999999998</v>
      </c>
    </row>
    <row r="21" spans="2:10">
      <c r="H21" s="142"/>
    </row>
    <row r="22" spans="2:10">
      <c r="H22" s="142"/>
    </row>
    <row r="23" spans="2:10">
      <c r="B23" s="93" t="s">
        <v>250</v>
      </c>
      <c r="H23" s="142"/>
    </row>
    <row r="24" spans="2:10">
      <c r="B24" s="93" t="s">
        <v>283</v>
      </c>
    </row>
    <row r="25" spans="2:10">
      <c r="F25" s="141" t="s">
        <v>196</v>
      </c>
    </row>
    <row r="26" spans="2:10">
      <c r="B26" s="97" t="s">
        <v>197</v>
      </c>
      <c r="C26" s="94" t="s">
        <v>198</v>
      </c>
      <c r="D26" s="94" t="s">
        <v>2</v>
      </c>
      <c r="E26" s="96" t="s">
        <v>1</v>
      </c>
      <c r="F26" s="96" t="s">
        <v>5</v>
      </c>
      <c r="G26" s="96" t="s">
        <v>199</v>
      </c>
      <c r="H26" s="96" t="s">
        <v>253</v>
      </c>
      <c r="I26" s="96" t="s">
        <v>254</v>
      </c>
      <c r="J26" s="97" t="s">
        <v>203</v>
      </c>
    </row>
    <row r="27" spans="2:10">
      <c r="B27" s="141" t="s">
        <v>478</v>
      </c>
      <c r="C27" s="141" t="s">
        <v>383</v>
      </c>
      <c r="D27" s="141" t="s">
        <v>479</v>
      </c>
      <c r="E27" s="141">
        <v>2025</v>
      </c>
      <c r="F27" s="141" t="s">
        <v>204</v>
      </c>
      <c r="G27" s="141">
        <v>1</v>
      </c>
      <c r="H27" s="152">
        <f>F6</f>
        <v>0.32700000000000001</v>
      </c>
      <c r="I27" s="141">
        <v>3</v>
      </c>
      <c r="J27" s="141" t="s">
        <v>480</v>
      </c>
    </row>
    <row r="28" spans="2:10">
      <c r="E28" s="141">
        <v>2030</v>
      </c>
      <c r="H28" s="152">
        <f>G6</f>
        <v>1.6759999999999999</v>
      </c>
    </row>
    <row r="29" spans="2:10">
      <c r="H29" s="152"/>
    </row>
    <row r="32" spans="2:10">
      <c r="B32" s="93" t="s">
        <v>282</v>
      </c>
    </row>
    <row r="33" spans="2:11">
      <c r="B33" s="93" t="s">
        <v>283</v>
      </c>
    </row>
    <row r="34" spans="2:11">
      <c r="F34" s="141" t="s">
        <v>196</v>
      </c>
    </row>
    <row r="35" spans="2:11">
      <c r="B35" s="97" t="s">
        <v>197</v>
      </c>
      <c r="C35" s="94" t="s">
        <v>198</v>
      </c>
      <c r="D35" s="94" t="s">
        <v>2</v>
      </c>
      <c r="E35" s="96" t="s">
        <v>1</v>
      </c>
      <c r="F35" s="96" t="s">
        <v>5</v>
      </c>
      <c r="G35" s="96" t="s">
        <v>199</v>
      </c>
      <c r="H35" s="96" t="s">
        <v>481</v>
      </c>
      <c r="I35" s="96" t="s">
        <v>482</v>
      </c>
      <c r="J35" s="96" t="s">
        <v>483</v>
      </c>
      <c r="K35" s="97" t="s">
        <v>203</v>
      </c>
    </row>
    <row r="36" spans="2:11">
      <c r="B36" s="141" t="s">
        <v>484</v>
      </c>
      <c r="C36" s="141" t="s">
        <v>383</v>
      </c>
      <c r="D36" s="141" t="s">
        <v>485</v>
      </c>
      <c r="E36" s="141">
        <v>2020</v>
      </c>
      <c r="F36" s="141" t="s">
        <v>204</v>
      </c>
      <c r="G36" s="141">
        <v>1</v>
      </c>
      <c r="H36" s="92">
        <v>0.4</v>
      </c>
      <c r="I36" s="92">
        <v>0.2</v>
      </c>
      <c r="J36" s="141">
        <v>3</v>
      </c>
      <c r="K36" s="141" t="s">
        <v>302</v>
      </c>
    </row>
    <row r="37" spans="2:11">
      <c r="E37" s="141">
        <v>2030</v>
      </c>
      <c r="H37" s="92">
        <v>1.4175000000000002</v>
      </c>
      <c r="I37" s="92">
        <v>0.47249999999999998</v>
      </c>
    </row>
    <row r="38" spans="2:11">
      <c r="E38" s="141">
        <v>2050</v>
      </c>
      <c r="H38" s="92">
        <v>4.0500000000000007</v>
      </c>
      <c r="I38" s="92">
        <v>1.35</v>
      </c>
    </row>
    <row r="40" spans="2:11">
      <c r="B40" s="93" t="s">
        <v>282</v>
      </c>
    </row>
    <row r="41" spans="2:11">
      <c r="B41" s="93" t="s">
        <v>283</v>
      </c>
      <c r="F41" s="141" t="s">
        <v>196</v>
      </c>
    </row>
    <row r="42" spans="2:11">
      <c r="B42" s="97" t="s">
        <v>197</v>
      </c>
      <c r="C42" s="94" t="s">
        <v>198</v>
      </c>
      <c r="D42" s="94" t="s">
        <v>2</v>
      </c>
      <c r="E42" s="96" t="s">
        <v>1</v>
      </c>
      <c r="F42" s="96" t="s">
        <v>5</v>
      </c>
      <c r="G42" s="96" t="s">
        <v>199</v>
      </c>
      <c r="H42" s="96" t="s">
        <v>200</v>
      </c>
      <c r="I42" s="96" t="s">
        <v>201</v>
      </c>
      <c r="J42" s="96" t="s">
        <v>202</v>
      </c>
      <c r="K42" s="97" t="s">
        <v>203</v>
      </c>
    </row>
    <row r="43" spans="2:11">
      <c r="B43" s="141" t="s">
        <v>486</v>
      </c>
      <c r="C43" s="141" t="s">
        <v>383</v>
      </c>
      <c r="D43" s="141" t="s">
        <v>487</v>
      </c>
      <c r="E43" s="141">
        <v>2020</v>
      </c>
      <c r="F43" s="141" t="s">
        <v>204</v>
      </c>
      <c r="G43" s="141">
        <v>1</v>
      </c>
      <c r="H43" s="92">
        <v>0.2</v>
      </c>
      <c r="I43" s="92">
        <v>0.1</v>
      </c>
      <c r="J43" s="141">
        <v>3</v>
      </c>
      <c r="K43" s="141" t="s">
        <v>303</v>
      </c>
    </row>
    <row r="44" spans="2:11">
      <c r="E44" s="141">
        <v>2030</v>
      </c>
      <c r="H44" s="92">
        <v>2.4749999999999996</v>
      </c>
      <c r="I44" s="92">
        <v>0.82499999999999996</v>
      </c>
    </row>
    <row r="45" spans="2:11">
      <c r="E45" s="141">
        <v>2050</v>
      </c>
      <c r="H45" s="92">
        <v>5.0625</v>
      </c>
      <c r="I45" s="92">
        <v>1.6875</v>
      </c>
    </row>
    <row r="47" spans="2:11">
      <c r="B47" s="141" t="s">
        <v>488</v>
      </c>
    </row>
    <row r="50" spans="2:11">
      <c r="B50" s="93" t="s">
        <v>282</v>
      </c>
    </row>
    <row r="51" spans="2:11">
      <c r="B51" s="93" t="s">
        <v>283</v>
      </c>
    </row>
    <row r="52" spans="2:11">
      <c r="F52" s="141" t="s">
        <v>196</v>
      </c>
    </row>
    <row r="53" spans="2:11">
      <c r="B53" s="97" t="s">
        <v>197</v>
      </c>
      <c r="C53" s="94" t="s">
        <v>198</v>
      </c>
      <c r="D53" s="94" t="s">
        <v>2</v>
      </c>
      <c r="E53" s="96" t="s">
        <v>1</v>
      </c>
      <c r="F53" s="96" t="s">
        <v>5</v>
      </c>
      <c r="G53" s="96" t="s">
        <v>199</v>
      </c>
      <c r="H53" s="96" t="s">
        <v>481</v>
      </c>
      <c r="I53" s="96" t="s">
        <v>482</v>
      </c>
      <c r="J53" s="96" t="s">
        <v>483</v>
      </c>
      <c r="K53" s="97" t="s">
        <v>203</v>
      </c>
    </row>
    <row r="54" spans="2:11">
      <c r="B54" s="141" t="s">
        <v>489</v>
      </c>
      <c r="C54" s="141" t="s">
        <v>383</v>
      </c>
      <c r="D54" s="141" t="s">
        <v>490</v>
      </c>
      <c r="E54" s="141">
        <v>2020</v>
      </c>
      <c r="F54" s="141" t="s">
        <v>204</v>
      </c>
      <c r="G54" s="141">
        <v>1</v>
      </c>
      <c r="H54" s="92">
        <v>0</v>
      </c>
      <c r="I54" s="92">
        <v>0</v>
      </c>
      <c r="J54" s="141">
        <v>3</v>
      </c>
      <c r="K54" s="141" t="s">
        <v>491</v>
      </c>
    </row>
    <row r="55" spans="2:11">
      <c r="E55" s="141">
        <v>2030</v>
      </c>
      <c r="H55" s="92">
        <v>0</v>
      </c>
      <c r="I55" s="92">
        <v>0</v>
      </c>
    </row>
    <row r="56" spans="2:11">
      <c r="E56" s="141">
        <v>2050</v>
      </c>
      <c r="H56" s="92">
        <v>0</v>
      </c>
      <c r="I56" s="92">
        <v>0</v>
      </c>
    </row>
    <row r="58" spans="2:11">
      <c r="B58" s="141" t="s">
        <v>492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Dem</vt:lpstr>
      <vt:lpstr>Dem_IND</vt:lpstr>
      <vt:lpstr>Dem_AGR</vt:lpstr>
      <vt:lpstr>Dem_COM</vt:lpstr>
      <vt:lpstr>Dem_RES</vt:lpstr>
      <vt:lpstr>Costs_techs</vt:lpstr>
      <vt:lpstr>OLD_Hydro</vt:lpstr>
      <vt:lpstr>Gas_price</vt:lpstr>
      <vt:lpstr>Solar</vt:lpstr>
      <vt:lpstr>OLD_SOL_WND</vt:lpstr>
      <vt:lpstr>BEV_PHEV-share</vt:lpstr>
      <vt:lpstr>TRA_costs_and_ban</vt:lpstr>
      <vt:lpstr>IND_fuels</vt:lpstr>
      <vt:lpstr>H2_costs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2009-05-27T15:40:55Z</dcterms:created>
  <dcterms:modified xsi:type="dcterms:W3CDTF">2021-02-26T11:37:06Z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777030587196350</vt:r8>
  </property>
</Properties>
</file>