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54\NZ_TIMES_model-v54\SuppXLS\"/>
    </mc:Choice>
  </mc:AlternateContent>
  <bookViews>
    <workbookView xWindow="360" yWindow="135" windowWidth="12435" windowHeight="7230"/>
  </bookViews>
  <sheets>
    <sheet name="Hydro" sheetId="8" r:id="rId1"/>
    <sheet name="Wind" sheetId="7" r:id="rId2"/>
    <sheet name="Geo" sheetId="6" r:id="rId3"/>
    <sheet name="TID" sheetId="5" r:id="rId4"/>
    <sheet name="OLD_Hyd" sheetId="4" r:id="rId5"/>
    <sheet name="OLD_GEO" sheetId="3" r:id="rId6"/>
    <sheet name="OLD_Sol" sheetId="2" r:id="rId7"/>
    <sheet name="OLD_Wind" sheetId="1" r:id="rId8"/>
  </sheets>
  <calcPr calcId="162913"/>
</workbook>
</file>

<file path=xl/calcChain.xml><?xml version="1.0" encoding="utf-8"?>
<calcChain xmlns="http://schemas.openxmlformats.org/spreadsheetml/2006/main">
  <c r="I11" i="8" l="1"/>
  <c r="J10" i="8"/>
  <c r="I8" i="8"/>
  <c r="I9" i="8" s="1"/>
  <c r="J7" i="8"/>
  <c r="H56" i="6"/>
  <c r="H57" i="6" s="1"/>
  <c r="H58" i="6" s="1"/>
  <c r="H59" i="6" s="1"/>
  <c r="H60" i="6" s="1"/>
  <c r="H46" i="6"/>
  <c r="H47" i="6" s="1"/>
  <c r="H48" i="6" s="1"/>
  <c r="H36" i="6"/>
  <c r="H37" i="6" s="1"/>
  <c r="H38" i="6" s="1"/>
  <c r="H26" i="6"/>
  <c r="H16" i="6"/>
  <c r="H9" i="6"/>
  <c r="H8" i="6"/>
  <c r="I16" i="3" l="1"/>
  <c r="I14" i="3"/>
  <c r="I16" i="4" l="1"/>
  <c r="J17" i="4"/>
  <c r="I17" i="4"/>
  <c r="J18" i="4"/>
  <c r="I18" i="4"/>
  <c r="J26" i="3" l="1"/>
  <c r="H12" i="5" l="1"/>
  <c r="H13" i="5" s="1"/>
  <c r="I15" i="3" l="1"/>
  <c r="I13" i="5" l="1"/>
  <c r="I12" i="5"/>
  <c r="H19" i="1"/>
  <c r="I19" i="1"/>
  <c r="H20" i="1"/>
  <c r="H21" i="1" s="1"/>
  <c r="I20" i="1"/>
  <c r="I21" i="1" s="1"/>
  <c r="H22" i="1"/>
  <c r="H23" i="1" s="1"/>
  <c r="I22" i="1"/>
  <c r="I23" i="1" s="1"/>
  <c r="H24" i="1"/>
  <c r="H25" i="1" s="1"/>
  <c r="I24" i="1"/>
  <c r="I25" i="1" s="1"/>
  <c r="I18" i="1"/>
  <c r="H18" i="1"/>
  <c r="H16" i="2"/>
  <c r="H23" i="2" s="1"/>
  <c r="I16" i="2"/>
  <c r="I23" i="2" s="1"/>
  <c r="H17" i="2"/>
  <c r="H24" i="2" s="1"/>
  <c r="I17" i="2"/>
  <c r="I24" i="2" s="1"/>
  <c r="I15" i="2"/>
  <c r="I22" i="2" s="1"/>
  <c r="H15" i="2"/>
  <c r="J16" i="4"/>
  <c r="J15" i="3"/>
  <c r="J24" i="3" s="1"/>
  <c r="J16" i="3"/>
  <c r="J25" i="3" s="1"/>
  <c r="J14" i="3"/>
</calcChain>
</file>

<file path=xl/sharedStrings.xml><?xml version="1.0" encoding="utf-8"?>
<sst xmlns="http://schemas.openxmlformats.org/spreadsheetml/2006/main" count="540" uniqueCount="132">
  <si>
    <t>TimeSlice</t>
  </si>
  <si>
    <t>LimType</t>
  </si>
  <si>
    <t>Attribute</t>
  </si>
  <si>
    <t>Year</t>
  </si>
  <si>
    <t>Pset_Set</t>
  </si>
  <si>
    <t>Pset_PN</t>
  </si>
  <si>
    <t>UP</t>
  </si>
  <si>
    <t>CAP_BND</t>
  </si>
  <si>
    <t>NI</t>
  </si>
  <si>
    <t>SI</t>
  </si>
  <si>
    <t>ESOL*,EDSOL*,ELCRESOL*</t>
  </si>
  <si>
    <t>EGEO*,ELCREGEO*</t>
  </si>
  <si>
    <t>EWIND*</t>
  </si>
  <si>
    <t>EWIND*40,ELCREWIN*</t>
  </si>
  <si>
    <t>EWIND*35,ELCREWIN*</t>
  </si>
  <si>
    <t>EWIND*30,ELCREWIN*</t>
  </si>
  <si>
    <t>EHYD*</t>
  </si>
  <si>
    <t>~UC_Sets: R_E: AllRegions</t>
  </si>
  <si>
    <t>~UC_Sets: T_E:</t>
  </si>
  <si>
    <t>~UC_T</t>
  </si>
  <si>
    <t>UC_N</t>
  </si>
  <si>
    <t>UC_CAP</t>
  </si>
  <si>
    <t>UC_Desc</t>
  </si>
  <si>
    <t>UC_RHSRTS~NI</t>
  </si>
  <si>
    <t>UC_RHSRTS~SI</t>
  </si>
  <si>
    <t>UC_RHSRTS~0</t>
  </si>
  <si>
    <t>HYD_CAP_BND</t>
  </si>
  <si>
    <t>SOLAR_CAP_BND</t>
  </si>
  <si>
    <t>TID_CAP_BND</t>
  </si>
  <si>
    <t>ETID*</t>
  </si>
  <si>
    <t>SOLAR potential 2025</t>
  </si>
  <si>
    <t>SOLAR potential 2030</t>
  </si>
  <si>
    <t>SOLAR potential 2050</t>
  </si>
  <si>
    <t>Geothermal potential 2025</t>
  </si>
  <si>
    <t>TIDAl potential 2025</t>
  </si>
  <si>
    <t>TIDAl potential 2030</t>
  </si>
  <si>
    <t>TIDAl potential 2050</t>
  </si>
  <si>
    <t>WIND potential 2025</t>
  </si>
  <si>
    <t>WIND potential 2050</t>
  </si>
  <si>
    <t>Wind_CAP_BND_2030</t>
  </si>
  <si>
    <t>WND_AF40_BND</t>
  </si>
  <si>
    <t>WND_AF30_BND</t>
  </si>
  <si>
    <t>WND_AF35_BND</t>
  </si>
  <si>
    <t>ESOL*,EDSOL*,-ESOLPVB20</t>
  </si>
  <si>
    <t>RFPV_CAP_BND</t>
  </si>
  <si>
    <t>ESOLPVB20</t>
  </si>
  <si>
    <t>EWIN*</t>
  </si>
  <si>
    <t>EWIN*40</t>
  </si>
  <si>
    <t>EWIN*35</t>
  </si>
  <si>
    <t>EWIN*30</t>
  </si>
  <si>
    <t>E*GEO*L</t>
  </si>
  <si>
    <t>E*GEO*S</t>
  </si>
  <si>
    <t>GEO_CAP_BND-Large</t>
  </si>
  <si>
    <t>GEO_CAP_BND-Small</t>
  </si>
  <si>
    <t>EHY*DAM*</t>
  </si>
  <si>
    <t xml:space="preserve">HYDRO dam potential </t>
  </si>
  <si>
    <t>HYD-RR_CAP_BND</t>
  </si>
  <si>
    <t>EHY*RR*</t>
  </si>
  <si>
    <t>SOLAR potential 2029</t>
  </si>
  <si>
    <t xml:space="preserve">HYDRO run-off river potential </t>
  </si>
  <si>
    <t>Resources_assumptions_summary_KS.xlsx</t>
  </si>
  <si>
    <t>data on ground-mounted PV is missing, here we assumed the same potential as building PV</t>
  </si>
  <si>
    <t>Additional Information for PSI Feb 2018 (002).docx</t>
  </si>
  <si>
    <t>data provided by Steve, see:</t>
  </si>
  <si>
    <t>UC_Sets: R_E: AllRegions</t>
  </si>
  <si>
    <t>UC_Sets: T_E:</t>
  </si>
  <si>
    <t>UC_T</t>
  </si>
  <si>
    <t>2021 data from MBIE list (consented projects 2021 in assumptions file</t>
  </si>
  <si>
    <t>TFM_INS</t>
  </si>
  <si>
    <t>UC_RHSRT~NI</t>
  </si>
  <si>
    <t>UC_RHSRT~SI</t>
  </si>
  <si>
    <t>UC_RHSRT~0</t>
  </si>
  <si>
    <t>UC_GEO_Ngawha2021</t>
  </si>
  <si>
    <t>ELE</t>
  </si>
  <si>
    <t>EGEOCONSBIN20</t>
  </si>
  <si>
    <t>Ngawha - consented binary type geothermal plant 2021-2040</t>
  </si>
  <si>
    <t xml:space="preserve">*unsure what interpolation rule to use </t>
  </si>
  <si>
    <t>UC_GEO_Ngawha2040</t>
  </si>
  <si>
    <t>Ngawha - consented binary type geothermal plant till 2050</t>
  </si>
  <si>
    <t>*in 2021, x amount of capacity can be installed, and in 2050, y capacity can be installed</t>
  </si>
  <si>
    <t>UC_GEO_Ngawha2050</t>
  </si>
  <si>
    <t>Ngawha - consented binary type geothermal plant, total</t>
  </si>
  <si>
    <t>* it should be a stepwise change, rather than a linear interpolation</t>
  </si>
  <si>
    <t>B.S. : 3 separate Ucs for setting stepwise potential</t>
  </si>
  <si>
    <t>UC_GEO_LARGEBINARY</t>
  </si>
  <si>
    <t>EGEOC*BIN*</t>
  </si>
  <si>
    <t>Geothermal potential for large binary technologies</t>
  </si>
  <si>
    <t>UC_GEO_LARGEFLASH</t>
  </si>
  <si>
    <t>EGEOC*FLSH*</t>
  </si>
  <si>
    <t>Geothermal potential for large flash technologies</t>
  </si>
  <si>
    <t>UC_GEO_SMALLBINARY</t>
  </si>
  <si>
    <t>EGEOBI*</t>
  </si>
  <si>
    <t>Geothermal potential for small binary technologies</t>
  </si>
  <si>
    <t>UC_GEO_SMALLFLASH</t>
  </si>
  <si>
    <t>EGEOF*</t>
  </si>
  <si>
    <t>Geothermal potential for small flash technologies</t>
  </si>
  <si>
    <t>UC_GEONEW_TOTAL</t>
  </si>
  <si>
    <t>EGEO*</t>
  </si>
  <si>
    <t xml:space="preserve">Total geothermal potential for new power plants </t>
  </si>
  <si>
    <t>total geothermal capacity for all years so that technologies can compete withut breaking the upper ceiling'</t>
  </si>
  <si>
    <t>UC_RHSR~NI</t>
  </si>
  <si>
    <t>UC_RHSR~SI</t>
  </si>
  <si>
    <t>UC_WIND_OFFSHORE</t>
  </si>
  <si>
    <t>EWIN*OFF*FIX*</t>
  </si>
  <si>
    <t>Fixed offshore wind potential</t>
  </si>
  <si>
    <t>Offshore wind- floating assumed to have unlimited capacity</t>
  </si>
  <si>
    <t>UC_WIND_CONSENTED</t>
  </si>
  <si>
    <t>EWIN*CONS*</t>
  </si>
  <si>
    <t>Onshore (consented/initial works completed) wind potential 2021</t>
  </si>
  <si>
    <t>UC_WIND_HIGHCF</t>
  </si>
  <si>
    <t>EWIN*HIG*</t>
  </si>
  <si>
    <t>Onshore (High capacity Factor) wind potential 2030</t>
  </si>
  <si>
    <t>UC_WIND_LOWCF</t>
  </si>
  <si>
    <t>EWIN*LOW*</t>
  </si>
  <si>
    <t>Onshore (Low capacity Factor) wind potential 2030</t>
  </si>
  <si>
    <t>UC_WIND_DISTR</t>
  </si>
  <si>
    <t>EWIN*DIST*</t>
  </si>
  <si>
    <t>Onshore (small - locally embedded) wind potential 2030</t>
  </si>
  <si>
    <t>UC_HYDRO_RoRsm</t>
  </si>
  <si>
    <t>EHYD*RR*Sma*</t>
  </si>
  <si>
    <t>New Hydro - Small RoR</t>
  </si>
  <si>
    <t>UC_HYDRO_RoR_lrg</t>
  </si>
  <si>
    <t>EHYD*RR*new*</t>
  </si>
  <si>
    <t>New Hydro - Large RoR</t>
  </si>
  <si>
    <t>UC_HYDRO_DAM_NEW</t>
  </si>
  <si>
    <t>New Hydro - Dams</t>
  </si>
  <si>
    <t>UC_PUMPHYD_STG_LRG</t>
  </si>
  <si>
    <t>EHY*PUM*L</t>
  </si>
  <si>
    <t>Pumped hydro - large (lake onslow)</t>
  </si>
  <si>
    <t>UC_PUMPHYD_STG_SML</t>
  </si>
  <si>
    <t>EHY*PUM*S</t>
  </si>
  <si>
    <t>Pumped hydro -small/generic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</si>
</sst>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[$€-2]* #,##0.00_-;\-[$€-2]* #,##0.00_-;_-[$€-2]* &quot;-&quot;??_-"/>
    <numFmt numFmtId="166" formatCode="#,##0.0"/>
    <numFmt numFmtId="167" formatCode="0.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u/>
      <sz val="6"/>
      <color indexed="12"/>
      <name val="Times New Roman"/>
      <family val="1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/>
      <diagonal/>
    </border>
  </borders>
  <cellStyleXfs count="21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6" fillId="20" borderId="1" applyNumberFormat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" fillId="7" borderId="2" applyNumberFormat="0" applyAlignment="0" applyProtection="0"/>
    <xf numFmtId="0" fontId="3" fillId="0" borderId="4" applyNumberFormat="0" applyFill="0" applyAlignment="0" applyProtection="0"/>
    <xf numFmtId="0" fontId="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164" fontId="4" fillId="0" borderId="0" applyFont="0" applyFill="0" applyBorder="0" applyAlignment="0" applyProtection="0"/>
    <xf numFmtId="0" fontId="15" fillId="0" borderId="8" applyNumberFormat="0" applyFill="0" applyAlignment="0" applyProtection="0"/>
    <xf numFmtId="0" fontId="24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23" borderId="9" applyNumberFormat="0" applyFont="0" applyAlignment="0" applyProtection="0"/>
    <xf numFmtId="0" fontId="16" fillId="20" borderId="1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17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1"/>
    <xf numFmtId="0" fontId="27" fillId="0" borderId="0" xfId="1" applyFont="1" applyAlignment="1">
      <alignment horizontal="center"/>
    </xf>
    <xf numFmtId="0" fontId="28" fillId="27" borderId="11" xfId="1" applyFont="1" applyFill="1" applyBorder="1" applyAlignment="1">
      <alignment horizontal="center"/>
    </xf>
    <xf numFmtId="0" fontId="26" fillId="28" borderId="11" xfId="1" applyFont="1" applyFill="1" applyBorder="1" applyAlignment="1">
      <alignment horizontal="center"/>
    </xf>
    <xf numFmtId="0" fontId="26" fillId="28" borderId="11" xfId="1" applyFont="1" applyFill="1" applyBorder="1" applyAlignment="1">
      <alignment horizontal="center"/>
    </xf>
    <xf numFmtId="166" fontId="29" fillId="28" borderId="11" xfId="84" applyNumberFormat="1" applyFont="1" applyFill="1" applyBorder="1" applyAlignment="1">
      <alignment horizontal="center" vertical="center"/>
    </xf>
    <xf numFmtId="0" fontId="4" fillId="0" borderId="0" xfId="72"/>
    <xf numFmtId="0" fontId="0" fillId="0" borderId="0" xfId="0"/>
    <xf numFmtId="0" fontId="0" fillId="0" borderId="0" xfId="0" applyFill="1"/>
    <xf numFmtId="166" fontId="0" fillId="0" borderId="0" xfId="0" applyNumberFormat="1"/>
    <xf numFmtId="0" fontId="0" fillId="0" borderId="0" xfId="0"/>
    <xf numFmtId="0" fontId="3" fillId="0" borderId="0" xfId="217" applyFont="1"/>
    <xf numFmtId="0" fontId="20" fillId="29" borderId="0" xfId="0" applyFont="1" applyFill="1" applyBorder="1"/>
    <xf numFmtId="0" fontId="20" fillId="0" borderId="0" xfId="0" applyFont="1" applyAlignment="1">
      <alignment horizontal="right"/>
    </xf>
    <xf numFmtId="0" fontId="20" fillId="30" borderId="0" xfId="0" applyFont="1" applyFill="1" applyBorder="1"/>
    <xf numFmtId="0" fontId="20" fillId="31" borderId="0" xfId="0" applyFont="1" applyFill="1" applyBorder="1"/>
    <xf numFmtId="0" fontId="4" fillId="0" borderId="0" xfId="0" applyFont="1" applyFill="1" applyBorder="1"/>
    <xf numFmtId="0" fontId="28" fillId="27" borderId="0" xfId="1" applyFont="1" applyFill="1" applyBorder="1" applyAlignment="1">
      <alignment horizontal="center"/>
    </xf>
    <xf numFmtId="166" fontId="29" fillId="28" borderId="0" xfId="84" applyNumberFormat="1" applyFont="1" applyFill="1" applyBorder="1" applyAlignment="1">
      <alignment horizontal="center" vertical="center"/>
    </xf>
    <xf numFmtId="0" fontId="28" fillId="27" borderId="12" xfId="1" applyFont="1" applyFill="1" applyBorder="1" applyAlignment="1">
      <alignment horizontal="center"/>
    </xf>
    <xf numFmtId="4" fontId="0" fillId="0" borderId="0" xfId="0" applyNumberFormat="1"/>
    <xf numFmtId="0" fontId="30" fillId="0" borderId="0" xfId="0" applyFon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1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Akzent1" xfId="8"/>
    <cellStyle name="20% - Akzent2" xfId="9"/>
    <cellStyle name="20% - Akzent3" xfId="10"/>
    <cellStyle name="20% - Akzent4" xfId="11"/>
    <cellStyle name="20% - Akzent5" xfId="12"/>
    <cellStyle name="20% - Akzent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Akzent1" xfId="20"/>
    <cellStyle name="40% - Akzent2" xfId="21"/>
    <cellStyle name="40% - Akzent3" xfId="22"/>
    <cellStyle name="40% - Akzent4" xfId="23"/>
    <cellStyle name="40% - Akzent5" xfId="24"/>
    <cellStyle name="40% - Akzent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Akzent1" xfId="32"/>
    <cellStyle name="60% - Akzent2" xfId="33"/>
    <cellStyle name="60% - Akzent3" xfId="34"/>
    <cellStyle name="60% - Akzent4" xfId="35"/>
    <cellStyle name="60% - Akzent5" xfId="36"/>
    <cellStyle name="60% - Akzent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usgabe" xfId="44"/>
    <cellStyle name="Bad 2" xfId="45"/>
    <cellStyle name="Berechnung" xfId="46"/>
    <cellStyle name="Calculation 2" xfId="47"/>
    <cellStyle name="Check Cell 2" xfId="48"/>
    <cellStyle name="Comma 2" xfId="50"/>
    <cellStyle name="Comma 3" xfId="51"/>
    <cellStyle name="Comma 3 2" xfId="52"/>
    <cellStyle name="Comma 4" xfId="53"/>
    <cellStyle name="Comma 5" xfId="49"/>
    <cellStyle name="Eingabe" xfId="54"/>
    <cellStyle name="Ergebnis" xfId="55"/>
    <cellStyle name="Erklärender Text" xfId="56"/>
    <cellStyle name="Euro" xfId="57"/>
    <cellStyle name="Euro 2" xfId="58"/>
    <cellStyle name="Explanatory Text 2" xfId="59"/>
    <cellStyle name="Float" xfId="60"/>
    <cellStyle name="Float 2" xfId="61"/>
    <cellStyle name="Good 2" xfId="62"/>
    <cellStyle name="Heading 1 2" xfId="63"/>
    <cellStyle name="Heading 2 2" xfId="64"/>
    <cellStyle name="Heading 3 2" xfId="65"/>
    <cellStyle name="Heading 4 2" xfId="66"/>
    <cellStyle name="Hyperlink 2" xfId="67"/>
    <cellStyle name="Input 2" xfId="68"/>
    <cellStyle name="Komma 5" xfId="69"/>
    <cellStyle name="Linked Cell 2" xfId="70"/>
    <cellStyle name="Neutral 2" xfId="71"/>
    <cellStyle name="Normal" xfId="0" builtinId="0"/>
    <cellStyle name="Normal 10" xfId="72"/>
    <cellStyle name="Normal 11" xfId="1"/>
    <cellStyle name="Normal 2" xfId="73"/>
    <cellStyle name="Normal 3" xfId="74"/>
    <cellStyle name="Normal 4" xfId="75"/>
    <cellStyle name="Normal 4 2" xfId="76"/>
    <cellStyle name="Normal 4_AFs" xfId="77"/>
    <cellStyle name="Normal 5" xfId="78"/>
    <cellStyle name="Normal 6" xfId="79"/>
    <cellStyle name="Normal 7" xfId="80"/>
    <cellStyle name="Normal 8" xfId="81"/>
    <cellStyle name="Normal 9" xfId="82"/>
    <cellStyle name="Normal 9 2" xfId="83"/>
    <cellStyle name="Normal_Sheet7 2" xfId="84"/>
    <cellStyle name="Normale_B2020" xfId="85"/>
    <cellStyle name="Normale_Scen_UC_IND-StrucConst" xfId="217"/>
    <cellStyle name="Note 2" xfId="86"/>
    <cellStyle name="Output 2" xfId="87"/>
    <cellStyle name="Percent 2" xfId="88"/>
    <cellStyle name="Percent 3" xfId="89"/>
    <cellStyle name="Style 103" xfId="90"/>
    <cellStyle name="Style 103 2" xfId="91"/>
    <cellStyle name="Style 104" xfId="92"/>
    <cellStyle name="Style 104 2" xfId="93"/>
    <cellStyle name="Style 105" xfId="94"/>
    <cellStyle name="Style 106" xfId="95"/>
    <cellStyle name="Style 107" xfId="96"/>
    <cellStyle name="Style 108" xfId="97"/>
    <cellStyle name="Style 108 2" xfId="98"/>
    <cellStyle name="Style 109" xfId="99"/>
    <cellStyle name="Style 110" xfId="100"/>
    <cellStyle name="Style 114" xfId="101"/>
    <cellStyle name="Style 114 2" xfId="102"/>
    <cellStyle name="Style 115" xfId="103"/>
    <cellStyle name="Style 115 2" xfId="104"/>
    <cellStyle name="Style 116" xfId="105"/>
    <cellStyle name="Style 117" xfId="106"/>
    <cellStyle name="Style 118" xfId="107"/>
    <cellStyle name="Style 119" xfId="108"/>
    <cellStyle name="Style 119 2" xfId="109"/>
    <cellStyle name="Style 120" xfId="110"/>
    <cellStyle name="Style 121" xfId="111"/>
    <cellStyle name="Style 126" xfId="112"/>
    <cellStyle name="Style 126 2" xfId="113"/>
    <cellStyle name="Style 127" xfId="114"/>
    <cellStyle name="Style 128" xfId="115"/>
    <cellStyle name="Style 129" xfId="116"/>
    <cellStyle name="Style 130" xfId="117"/>
    <cellStyle name="Style 130 2" xfId="118"/>
    <cellStyle name="Style 131" xfId="119"/>
    <cellStyle name="Style 132" xfId="120"/>
    <cellStyle name="Style 137" xfId="121"/>
    <cellStyle name="Style 137 2" xfId="122"/>
    <cellStyle name="Style 138" xfId="123"/>
    <cellStyle name="Style 139" xfId="124"/>
    <cellStyle name="Style 140" xfId="125"/>
    <cellStyle name="Style 141" xfId="126"/>
    <cellStyle name="Style 141 2" xfId="127"/>
    <cellStyle name="Style 142" xfId="128"/>
    <cellStyle name="Style 143" xfId="129"/>
    <cellStyle name="Style 148" xfId="130"/>
    <cellStyle name="Style 148 2" xfId="131"/>
    <cellStyle name="Style 149" xfId="132"/>
    <cellStyle name="Style 150" xfId="133"/>
    <cellStyle name="Style 151" xfId="134"/>
    <cellStyle name="Style 152" xfId="135"/>
    <cellStyle name="Style 152 2" xfId="136"/>
    <cellStyle name="Style 153" xfId="137"/>
    <cellStyle name="Style 154" xfId="138"/>
    <cellStyle name="Style 159" xfId="139"/>
    <cellStyle name="Style 159 2" xfId="140"/>
    <cellStyle name="Style 160" xfId="141"/>
    <cellStyle name="Style 161" xfId="142"/>
    <cellStyle name="Style 162" xfId="143"/>
    <cellStyle name="Style 163" xfId="144"/>
    <cellStyle name="Style 163 2" xfId="145"/>
    <cellStyle name="Style 164" xfId="146"/>
    <cellStyle name="Style 165" xfId="147"/>
    <cellStyle name="Style 21" xfId="148"/>
    <cellStyle name="Style 21 2" xfId="149"/>
    <cellStyle name="Style 22" xfId="150"/>
    <cellStyle name="Style 23" xfId="151"/>
    <cellStyle name="Style 24" xfId="152"/>
    <cellStyle name="Style 25" xfId="153"/>
    <cellStyle name="Style 25 2" xfId="154"/>
    <cellStyle name="Style 26" xfId="155"/>
    <cellStyle name="Style 27" xfId="156"/>
    <cellStyle name="Style 35" xfId="157"/>
    <cellStyle name="Style 35 2" xfId="158"/>
    <cellStyle name="Style 36" xfId="159"/>
    <cellStyle name="Style 37" xfId="160"/>
    <cellStyle name="Style 38" xfId="161"/>
    <cellStyle name="Style 39" xfId="162"/>
    <cellStyle name="Style 39 2" xfId="163"/>
    <cellStyle name="Style 40" xfId="164"/>
    <cellStyle name="Style 41" xfId="165"/>
    <cellStyle name="Style 46" xfId="166"/>
    <cellStyle name="Style 46 2" xfId="167"/>
    <cellStyle name="Style 47" xfId="168"/>
    <cellStyle name="Style 48" xfId="169"/>
    <cellStyle name="Style 49" xfId="170"/>
    <cellStyle name="Style 50" xfId="171"/>
    <cellStyle name="Style 50 2" xfId="172"/>
    <cellStyle name="Style 51" xfId="173"/>
    <cellStyle name="Style 52" xfId="174"/>
    <cellStyle name="Style 58" xfId="175"/>
    <cellStyle name="Style 58 2" xfId="176"/>
    <cellStyle name="Style 59" xfId="177"/>
    <cellStyle name="Style 60" xfId="178"/>
    <cellStyle name="Style 61" xfId="179"/>
    <cellStyle name="Style 62" xfId="180"/>
    <cellStyle name="Style 62 2" xfId="181"/>
    <cellStyle name="Style 63" xfId="182"/>
    <cellStyle name="Style 64" xfId="183"/>
    <cellStyle name="Style 69" xfId="184"/>
    <cellStyle name="Style 69 2" xfId="185"/>
    <cellStyle name="Style 70" xfId="186"/>
    <cellStyle name="Style 71" xfId="187"/>
    <cellStyle name="Style 72" xfId="188"/>
    <cellStyle name="Style 73" xfId="189"/>
    <cellStyle name="Style 73 2" xfId="190"/>
    <cellStyle name="Style 74" xfId="191"/>
    <cellStyle name="Style 75" xfId="192"/>
    <cellStyle name="Style 80" xfId="193"/>
    <cellStyle name="Style 80 2" xfId="194"/>
    <cellStyle name="Style 81" xfId="195"/>
    <cellStyle name="Style 81 2" xfId="196"/>
    <cellStyle name="Style 82" xfId="197"/>
    <cellStyle name="Style 83" xfId="198"/>
    <cellStyle name="Style 84" xfId="199"/>
    <cellStyle name="Style 85" xfId="200"/>
    <cellStyle name="Style 85 2" xfId="201"/>
    <cellStyle name="Style 86" xfId="202"/>
    <cellStyle name="Style 87" xfId="203"/>
    <cellStyle name="Style 93" xfId="204"/>
    <cellStyle name="Style 93 2" xfId="205"/>
    <cellStyle name="Style 94" xfId="206"/>
    <cellStyle name="Style 95" xfId="207"/>
    <cellStyle name="Style 96" xfId="208"/>
    <cellStyle name="Style 97" xfId="209"/>
    <cellStyle name="Style 97 2" xfId="210"/>
    <cellStyle name="Style 98" xfId="211"/>
    <cellStyle name="Style 99" xfId="212"/>
    <cellStyle name="Title 2" xfId="213"/>
    <cellStyle name="Total 2" xfId="214"/>
    <cellStyle name="Warnender Text" xfId="215"/>
    <cellStyle name="Warning Text 2" xfId="2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41</xdr:row>
      <xdr:rowOff>172769</xdr:rowOff>
    </xdr:from>
    <xdr:to>
      <xdr:col>21</xdr:col>
      <xdr:colOff>304800</xdr:colOff>
      <xdr:row>52</xdr:row>
      <xdr:rowOff>161563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7983269"/>
          <a:ext cx="4429125" cy="2084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8"/>
  <sheetViews>
    <sheetView tabSelected="1" workbookViewId="0">
      <selection activeCell="J37" sqref="J37"/>
    </sheetView>
  </sheetViews>
  <sheetFormatPr defaultRowHeight="15" x14ac:dyDescent="0.25"/>
  <cols>
    <col min="1" max="16384" width="9.140625" style="11"/>
  </cols>
  <sheetData>
    <row r="3" spans="3:12" x14ac:dyDescent="0.25">
      <c r="C3" s="12" t="s">
        <v>17</v>
      </c>
    </row>
    <row r="4" spans="3:12" x14ac:dyDescent="0.25">
      <c r="C4" s="12" t="s">
        <v>18</v>
      </c>
    </row>
    <row r="5" spans="3:12" x14ac:dyDescent="0.25">
      <c r="G5" s="11" t="s">
        <v>19</v>
      </c>
    </row>
    <row r="6" spans="3:12" x14ac:dyDescent="0.25">
      <c r="C6" s="16" t="s">
        <v>20</v>
      </c>
      <c r="D6" s="13" t="s">
        <v>4</v>
      </c>
      <c r="E6" s="13" t="s">
        <v>5</v>
      </c>
      <c r="F6" s="15" t="s">
        <v>3</v>
      </c>
      <c r="G6" s="15" t="s">
        <v>1</v>
      </c>
      <c r="H6" s="15" t="s">
        <v>21</v>
      </c>
      <c r="I6" s="15" t="s">
        <v>69</v>
      </c>
      <c r="J6" s="15" t="s">
        <v>70</v>
      </c>
      <c r="K6" s="15" t="s">
        <v>71</v>
      </c>
      <c r="L6" s="16" t="s">
        <v>22</v>
      </c>
    </row>
    <row r="7" spans="3:12" x14ac:dyDescent="0.25">
      <c r="C7" s="11" t="s">
        <v>118</v>
      </c>
      <c r="D7" s="11" t="s">
        <v>73</v>
      </c>
      <c r="E7" s="11" t="s">
        <v>119</v>
      </c>
      <c r="F7" s="11">
        <v>2021</v>
      </c>
      <c r="G7" s="11" t="s">
        <v>6</v>
      </c>
      <c r="H7" s="11">
        <v>1</v>
      </c>
      <c r="I7" s="10">
        <v>0.02</v>
      </c>
      <c r="J7" s="10">
        <f>0.016</f>
        <v>1.6E-2</v>
      </c>
      <c r="K7" s="11">
        <v>3</v>
      </c>
      <c r="L7" s="11" t="s">
        <v>120</v>
      </c>
    </row>
    <row r="8" spans="3:12" x14ac:dyDescent="0.25">
      <c r="F8" s="11">
        <v>2025</v>
      </c>
      <c r="I8" s="10">
        <f>I7</f>
        <v>0.02</v>
      </c>
      <c r="J8" s="10">
        <v>7.5999999999999998E-2</v>
      </c>
    </row>
    <row r="9" spans="3:12" x14ac:dyDescent="0.25">
      <c r="F9" s="11">
        <v>2030</v>
      </c>
      <c r="I9" s="10">
        <f>I8</f>
        <v>0.02</v>
      </c>
      <c r="J9" s="10">
        <v>0.19600000000000001</v>
      </c>
    </row>
    <row r="10" spans="3:12" x14ac:dyDescent="0.25">
      <c r="F10" s="11">
        <v>2035</v>
      </c>
      <c r="H10" s="23"/>
      <c r="I10" s="24">
        <v>6.4000000000000001E-2</v>
      </c>
      <c r="J10" s="24">
        <f>J9</f>
        <v>0.19600000000000001</v>
      </c>
    </row>
    <row r="11" spans="3:12" x14ac:dyDescent="0.25">
      <c r="F11" s="11">
        <v>2040</v>
      </c>
      <c r="H11" s="23"/>
      <c r="I11" s="24">
        <f>I10</f>
        <v>6.4000000000000001E-2</v>
      </c>
      <c r="J11" s="24">
        <v>0.22600000000000001</v>
      </c>
    </row>
    <row r="14" spans="3:12" x14ac:dyDescent="0.25">
      <c r="C14" s="12" t="s">
        <v>17</v>
      </c>
    </row>
    <row r="15" spans="3:12" x14ac:dyDescent="0.25">
      <c r="C15" s="12" t="s">
        <v>18</v>
      </c>
    </row>
    <row r="16" spans="3:12" x14ac:dyDescent="0.25">
      <c r="G16" s="11" t="s">
        <v>19</v>
      </c>
    </row>
    <row r="17" spans="3:12" x14ac:dyDescent="0.25">
      <c r="C17" s="16" t="s">
        <v>20</v>
      </c>
      <c r="D17" s="13" t="s">
        <v>4</v>
      </c>
      <c r="E17" s="13" t="s">
        <v>5</v>
      </c>
      <c r="F17" s="15" t="s">
        <v>3</v>
      </c>
      <c r="G17" s="15" t="s">
        <v>1</v>
      </c>
      <c r="H17" s="15" t="s">
        <v>21</v>
      </c>
      <c r="I17" s="15" t="s">
        <v>69</v>
      </c>
      <c r="J17" s="15" t="s">
        <v>70</v>
      </c>
      <c r="K17" s="15" t="s">
        <v>71</v>
      </c>
      <c r="L17" s="16" t="s">
        <v>22</v>
      </c>
    </row>
    <row r="18" spans="3:12" x14ac:dyDescent="0.25">
      <c r="C18" s="11" t="s">
        <v>121</v>
      </c>
      <c r="D18" s="11" t="s">
        <v>73</v>
      </c>
      <c r="E18" s="11" t="s">
        <v>122</v>
      </c>
      <c r="F18" s="11">
        <v>2021</v>
      </c>
      <c r="G18" s="11" t="s">
        <v>6</v>
      </c>
      <c r="H18" s="11">
        <v>1</v>
      </c>
      <c r="I18" s="10">
        <v>0</v>
      </c>
      <c r="J18" s="10">
        <v>0.33</v>
      </c>
      <c r="K18" s="11">
        <v>3</v>
      </c>
      <c r="L18" s="11" t="s">
        <v>123</v>
      </c>
    </row>
    <row r="19" spans="3:12" x14ac:dyDescent="0.25">
      <c r="F19" s="11">
        <v>2030</v>
      </c>
      <c r="I19" s="10">
        <v>0</v>
      </c>
      <c r="J19" s="10">
        <v>0.4</v>
      </c>
    </row>
    <row r="20" spans="3:12" x14ac:dyDescent="0.25">
      <c r="F20" s="11">
        <v>2035</v>
      </c>
      <c r="I20" s="10">
        <v>0</v>
      </c>
      <c r="J20" s="10">
        <v>1.0249999999999999</v>
      </c>
    </row>
    <row r="21" spans="3:12" x14ac:dyDescent="0.25">
      <c r="F21" s="11">
        <v>2040</v>
      </c>
      <c r="H21" s="23"/>
      <c r="I21" s="24">
        <v>0</v>
      </c>
      <c r="J21" s="24">
        <v>1.2150000000000001</v>
      </c>
    </row>
    <row r="22" spans="3:12" x14ac:dyDescent="0.25">
      <c r="H22" s="23"/>
      <c r="I22" s="24"/>
      <c r="J22" s="24"/>
    </row>
    <row r="24" spans="3:12" x14ac:dyDescent="0.25">
      <c r="C24" s="12" t="s">
        <v>17</v>
      </c>
    </row>
    <row r="25" spans="3:12" x14ac:dyDescent="0.25">
      <c r="C25" s="12" t="s">
        <v>18</v>
      </c>
    </row>
    <row r="26" spans="3:12" x14ac:dyDescent="0.25">
      <c r="G26" s="11" t="s">
        <v>19</v>
      </c>
    </row>
    <row r="27" spans="3:12" x14ac:dyDescent="0.25">
      <c r="C27" s="16" t="s">
        <v>20</v>
      </c>
      <c r="D27" s="13" t="s">
        <v>4</v>
      </c>
      <c r="E27" s="13" t="s">
        <v>5</v>
      </c>
      <c r="F27" s="15" t="s">
        <v>3</v>
      </c>
      <c r="G27" s="15" t="s">
        <v>1</v>
      </c>
      <c r="H27" s="15" t="s">
        <v>21</v>
      </c>
      <c r="I27" s="15" t="s">
        <v>69</v>
      </c>
      <c r="J27" s="15" t="s">
        <v>70</v>
      </c>
      <c r="K27" s="15" t="s">
        <v>71</v>
      </c>
      <c r="L27" s="16" t="s">
        <v>22</v>
      </c>
    </row>
    <row r="28" spans="3:12" x14ac:dyDescent="0.25">
      <c r="C28" s="11" t="s">
        <v>124</v>
      </c>
      <c r="D28" s="11" t="s">
        <v>73</v>
      </c>
      <c r="E28" s="11" t="s">
        <v>54</v>
      </c>
      <c r="F28" s="11">
        <v>2025</v>
      </c>
      <c r="G28" s="11" t="s">
        <v>6</v>
      </c>
      <c r="H28" s="11">
        <v>1</v>
      </c>
      <c r="I28" s="10">
        <v>0</v>
      </c>
      <c r="J28" s="10">
        <v>0.16800000000000001</v>
      </c>
      <c r="K28" s="11">
        <v>3</v>
      </c>
      <c r="L28" s="11" t="s">
        <v>125</v>
      </c>
    </row>
    <row r="29" spans="3:12" x14ac:dyDescent="0.25">
      <c r="F29" s="11">
        <v>2050</v>
      </c>
      <c r="I29" s="10">
        <v>0</v>
      </c>
      <c r="J29" s="10">
        <v>0.97799999999999998</v>
      </c>
    </row>
    <row r="30" spans="3:12" x14ac:dyDescent="0.25">
      <c r="I30" s="10"/>
      <c r="J30" s="10"/>
    </row>
    <row r="31" spans="3:12" x14ac:dyDescent="0.25">
      <c r="H31" s="23"/>
      <c r="I31" s="24"/>
      <c r="J31" s="24"/>
    </row>
    <row r="33" spans="3:12" x14ac:dyDescent="0.25">
      <c r="C33" s="12" t="s">
        <v>17</v>
      </c>
    </row>
    <row r="34" spans="3:12" x14ac:dyDescent="0.25">
      <c r="C34" s="12" t="s">
        <v>18</v>
      </c>
    </row>
    <row r="35" spans="3:12" x14ac:dyDescent="0.25">
      <c r="G35" s="11" t="s">
        <v>19</v>
      </c>
    </row>
    <row r="36" spans="3:12" x14ac:dyDescent="0.25">
      <c r="C36" s="16" t="s">
        <v>20</v>
      </c>
      <c r="D36" s="13" t="s">
        <v>4</v>
      </c>
      <c r="E36" s="13" t="s">
        <v>5</v>
      </c>
      <c r="F36" s="15" t="s">
        <v>3</v>
      </c>
      <c r="G36" s="15" t="s">
        <v>1</v>
      </c>
      <c r="H36" s="15" t="s">
        <v>21</v>
      </c>
      <c r="I36" s="15" t="s">
        <v>69</v>
      </c>
      <c r="J36" s="15" t="s">
        <v>70</v>
      </c>
      <c r="K36" s="15" t="s">
        <v>71</v>
      </c>
      <c r="L36" s="16" t="s">
        <v>22</v>
      </c>
    </row>
    <row r="37" spans="3:12" x14ac:dyDescent="0.25">
      <c r="C37" s="11" t="s">
        <v>126</v>
      </c>
      <c r="E37" s="11" t="s">
        <v>127</v>
      </c>
      <c r="F37" s="11">
        <v>2025</v>
      </c>
      <c r="G37" s="11" t="s">
        <v>6</v>
      </c>
      <c r="H37" s="11">
        <v>1</v>
      </c>
      <c r="I37" s="10">
        <v>0</v>
      </c>
      <c r="J37" s="10">
        <v>1.3</v>
      </c>
      <c r="K37" s="11">
        <v>3</v>
      </c>
      <c r="L37" s="11" t="s">
        <v>128</v>
      </c>
    </row>
    <row r="38" spans="3:12" x14ac:dyDescent="0.25">
      <c r="I38" s="10"/>
      <c r="J38" s="10"/>
    </row>
    <row r="40" spans="3:12" x14ac:dyDescent="0.25">
      <c r="C40" s="12" t="s">
        <v>17</v>
      </c>
    </row>
    <row r="41" spans="3:12" x14ac:dyDescent="0.25">
      <c r="C41" s="12" t="s">
        <v>18</v>
      </c>
    </row>
    <row r="42" spans="3:12" x14ac:dyDescent="0.25">
      <c r="G42" s="11" t="s">
        <v>19</v>
      </c>
    </row>
    <row r="43" spans="3:12" x14ac:dyDescent="0.25">
      <c r="C43" s="16" t="s">
        <v>20</v>
      </c>
      <c r="D43" s="13" t="s">
        <v>4</v>
      </c>
      <c r="E43" s="13" t="s">
        <v>5</v>
      </c>
      <c r="F43" s="15" t="s">
        <v>3</v>
      </c>
      <c r="G43" s="15" t="s">
        <v>1</v>
      </c>
      <c r="H43" s="15" t="s">
        <v>21</v>
      </c>
      <c r="I43" s="15" t="s">
        <v>69</v>
      </c>
      <c r="J43" s="15" t="s">
        <v>70</v>
      </c>
      <c r="K43" s="15" t="s">
        <v>71</v>
      </c>
      <c r="L43" s="16" t="s">
        <v>22</v>
      </c>
    </row>
    <row r="44" spans="3:12" x14ac:dyDescent="0.25">
      <c r="C44" s="11" t="s">
        <v>129</v>
      </c>
      <c r="E44" s="11" t="s">
        <v>130</v>
      </c>
      <c r="F44" s="11">
        <v>2025</v>
      </c>
      <c r="G44" s="11" t="s">
        <v>6</v>
      </c>
      <c r="H44" s="11">
        <v>1</v>
      </c>
      <c r="I44" s="10">
        <v>0.2</v>
      </c>
      <c r="J44" s="10">
        <v>0.73</v>
      </c>
      <c r="K44" s="11">
        <v>3</v>
      </c>
      <c r="L44" s="11" t="s">
        <v>131</v>
      </c>
    </row>
    <row r="45" spans="3:12" x14ac:dyDescent="0.25">
      <c r="I45" s="25"/>
    </row>
    <row r="46" spans="3:12" x14ac:dyDescent="0.25">
      <c r="I46" s="25"/>
    </row>
    <row r="47" spans="3:12" x14ac:dyDescent="0.25">
      <c r="I47" s="25"/>
    </row>
    <row r="48" spans="3:12" x14ac:dyDescent="0.25">
      <c r="I48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4"/>
  <sheetViews>
    <sheetView workbookViewId="0">
      <selection activeCell="I24" sqref="I24"/>
    </sheetView>
  </sheetViews>
  <sheetFormatPr defaultRowHeight="15" x14ac:dyDescent="0.25"/>
  <cols>
    <col min="1" max="16384" width="9.140625" style="11"/>
  </cols>
  <sheetData>
    <row r="5" spans="3:12" x14ac:dyDescent="0.25">
      <c r="C5" s="12" t="s">
        <v>17</v>
      </c>
    </row>
    <row r="6" spans="3:12" x14ac:dyDescent="0.25">
      <c r="C6" s="12" t="s">
        <v>18</v>
      </c>
    </row>
    <row r="7" spans="3:12" x14ac:dyDescent="0.25">
      <c r="G7" s="11" t="s">
        <v>19</v>
      </c>
    </row>
    <row r="8" spans="3:12" x14ac:dyDescent="0.25">
      <c r="C8" s="16" t="s">
        <v>20</v>
      </c>
      <c r="D8" s="13" t="s">
        <v>4</v>
      </c>
      <c r="E8" s="13" t="s">
        <v>5</v>
      </c>
      <c r="F8" s="15" t="s">
        <v>3</v>
      </c>
      <c r="G8" s="15" t="s">
        <v>1</v>
      </c>
      <c r="H8" s="15" t="s">
        <v>21</v>
      </c>
      <c r="I8" s="15" t="s">
        <v>100</v>
      </c>
      <c r="J8" s="15" t="s">
        <v>101</v>
      </c>
      <c r="K8" s="15" t="s">
        <v>71</v>
      </c>
      <c r="L8" s="16" t="s">
        <v>22</v>
      </c>
    </row>
    <row r="9" spans="3:12" x14ac:dyDescent="0.25">
      <c r="C9" s="11" t="s">
        <v>102</v>
      </c>
      <c r="D9" s="11" t="s">
        <v>73</v>
      </c>
      <c r="E9" s="11" t="s">
        <v>103</v>
      </c>
      <c r="F9" s="11">
        <v>2021</v>
      </c>
      <c r="G9" s="11" t="s">
        <v>6</v>
      </c>
      <c r="H9" s="11">
        <v>1</v>
      </c>
      <c r="I9" s="21">
        <v>2.9780000000000002</v>
      </c>
      <c r="J9" s="10">
        <v>4.07</v>
      </c>
      <c r="K9" s="11">
        <v>5</v>
      </c>
      <c r="L9" s="11" t="s">
        <v>104</v>
      </c>
    </row>
    <row r="10" spans="3:12" x14ac:dyDescent="0.25">
      <c r="F10" s="11">
        <v>2030</v>
      </c>
      <c r="I10" s="21">
        <v>2.9780000000000002</v>
      </c>
      <c r="J10" s="10">
        <v>4.07</v>
      </c>
    </row>
    <row r="11" spans="3:12" x14ac:dyDescent="0.25">
      <c r="F11" s="11">
        <v>2040</v>
      </c>
      <c r="I11" s="21">
        <v>2.9780000000000002</v>
      </c>
      <c r="J11" s="10">
        <v>4.07</v>
      </c>
    </row>
    <row r="12" spans="3:12" x14ac:dyDescent="0.25">
      <c r="F12" s="11">
        <v>2050</v>
      </c>
      <c r="I12" s="21">
        <v>2.9780000000000002</v>
      </c>
      <c r="J12" s="10">
        <v>4.07</v>
      </c>
    </row>
    <row r="14" spans="3:12" x14ac:dyDescent="0.25">
      <c r="C14" s="11" t="s">
        <v>105</v>
      </c>
    </row>
    <row r="17" spans="3:12" x14ac:dyDescent="0.25">
      <c r="C17" s="12" t="s">
        <v>17</v>
      </c>
    </row>
    <row r="18" spans="3:12" x14ac:dyDescent="0.25">
      <c r="C18" s="12" t="s">
        <v>18</v>
      </c>
    </row>
    <row r="19" spans="3:12" x14ac:dyDescent="0.25">
      <c r="G19" s="11" t="s">
        <v>19</v>
      </c>
    </row>
    <row r="20" spans="3:12" x14ac:dyDescent="0.25">
      <c r="C20" s="16" t="s">
        <v>20</v>
      </c>
      <c r="D20" s="13" t="s">
        <v>4</v>
      </c>
      <c r="E20" s="13" t="s">
        <v>5</v>
      </c>
      <c r="F20" s="15" t="s">
        <v>3</v>
      </c>
      <c r="G20" s="15" t="s">
        <v>1</v>
      </c>
      <c r="H20" s="15" t="s">
        <v>21</v>
      </c>
      <c r="I20" s="15" t="s">
        <v>69</v>
      </c>
      <c r="J20" s="15" t="s">
        <v>70</v>
      </c>
      <c r="K20" s="15" t="s">
        <v>71</v>
      </c>
      <c r="L20" s="16" t="s">
        <v>22</v>
      </c>
    </row>
    <row r="21" spans="3:12" x14ac:dyDescent="0.25">
      <c r="C21" s="11" t="s">
        <v>106</v>
      </c>
      <c r="D21" s="11" t="s">
        <v>73</v>
      </c>
      <c r="E21" s="11" t="s">
        <v>107</v>
      </c>
      <c r="F21" s="11">
        <v>2021</v>
      </c>
      <c r="G21" s="11" t="s">
        <v>6</v>
      </c>
      <c r="H21" s="11">
        <v>1</v>
      </c>
      <c r="I21" s="21">
        <v>1.7709999999999999</v>
      </c>
      <c r="J21" s="10">
        <v>0.50800000000000001</v>
      </c>
      <c r="K21" s="11">
        <v>5</v>
      </c>
      <c r="L21" s="11" t="s">
        <v>108</v>
      </c>
    </row>
    <row r="22" spans="3:12" x14ac:dyDescent="0.25">
      <c r="C22" s="11" t="s">
        <v>109</v>
      </c>
      <c r="D22" s="11" t="s">
        <v>73</v>
      </c>
      <c r="E22" s="11" t="s">
        <v>110</v>
      </c>
      <c r="F22" s="11">
        <v>2030</v>
      </c>
      <c r="G22" s="11" t="s">
        <v>6</v>
      </c>
      <c r="H22" s="11">
        <v>1</v>
      </c>
      <c r="I22" s="21">
        <v>2.8650000000000002</v>
      </c>
      <c r="J22" s="10">
        <v>1.55</v>
      </c>
      <c r="K22" s="11">
        <v>5</v>
      </c>
      <c r="L22" s="11" t="s">
        <v>111</v>
      </c>
    </row>
    <row r="23" spans="3:12" x14ac:dyDescent="0.25">
      <c r="C23" s="11" t="s">
        <v>112</v>
      </c>
      <c r="D23" s="11" t="s">
        <v>73</v>
      </c>
      <c r="E23" s="11" t="s">
        <v>113</v>
      </c>
      <c r="F23" s="11">
        <v>2030</v>
      </c>
      <c r="G23" s="11" t="s">
        <v>6</v>
      </c>
      <c r="H23" s="11">
        <v>1</v>
      </c>
      <c r="I23" s="21">
        <v>3.4</v>
      </c>
      <c r="J23" s="10">
        <v>0.67500000000000004</v>
      </c>
      <c r="K23" s="11">
        <v>5</v>
      </c>
      <c r="L23" s="11" t="s">
        <v>114</v>
      </c>
    </row>
    <row r="24" spans="3:12" x14ac:dyDescent="0.25">
      <c r="C24" s="11" t="s">
        <v>115</v>
      </c>
      <c r="D24" s="11" t="s">
        <v>73</v>
      </c>
      <c r="E24" s="11" t="s">
        <v>116</v>
      </c>
      <c r="F24" s="11">
        <v>2030</v>
      </c>
      <c r="G24" s="11" t="s">
        <v>6</v>
      </c>
      <c r="H24" s="11">
        <v>1</v>
      </c>
      <c r="I24" s="21">
        <v>0.28999999999999998</v>
      </c>
      <c r="J24" s="10">
        <v>0.215</v>
      </c>
      <c r="K24" s="11">
        <v>5</v>
      </c>
      <c r="L24" s="1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0"/>
  <sheetViews>
    <sheetView topLeftCell="A34" workbookViewId="0">
      <selection activeCell="H55" sqref="H55"/>
    </sheetView>
  </sheetViews>
  <sheetFormatPr defaultRowHeight="15" x14ac:dyDescent="0.25"/>
  <cols>
    <col min="1" max="1" width="9.140625" style="11"/>
    <col min="2" max="2" width="27.7109375" style="11" customWidth="1"/>
    <col min="3" max="3" width="9.140625" style="11"/>
    <col min="4" max="4" width="25.5703125" style="11" customWidth="1"/>
    <col min="5" max="16384" width="9.140625" style="11"/>
  </cols>
  <sheetData>
    <row r="3" spans="2:14" x14ac:dyDescent="0.25">
      <c r="B3" s="12" t="s">
        <v>17</v>
      </c>
    </row>
    <row r="4" spans="2:14" x14ac:dyDescent="0.25">
      <c r="B4" s="12" t="s">
        <v>18</v>
      </c>
    </row>
    <row r="5" spans="2:14" x14ac:dyDescent="0.25">
      <c r="F5" s="11" t="s">
        <v>19</v>
      </c>
    </row>
    <row r="6" spans="2:14" x14ac:dyDescent="0.25">
      <c r="B6" s="16" t="s">
        <v>20</v>
      </c>
      <c r="C6" s="13" t="s">
        <v>4</v>
      </c>
      <c r="D6" s="13" t="s">
        <v>5</v>
      </c>
      <c r="E6" s="15" t="s">
        <v>3</v>
      </c>
      <c r="F6" s="15" t="s">
        <v>1</v>
      </c>
      <c r="G6" s="15" t="s">
        <v>21</v>
      </c>
      <c r="H6" s="15" t="s">
        <v>69</v>
      </c>
      <c r="I6" s="15" t="s">
        <v>70</v>
      </c>
      <c r="J6" s="15" t="s">
        <v>71</v>
      </c>
      <c r="K6" s="16" t="s">
        <v>22</v>
      </c>
    </row>
    <row r="7" spans="2:14" x14ac:dyDescent="0.25">
      <c r="B7" s="11" t="s">
        <v>72</v>
      </c>
      <c r="C7" s="11" t="s">
        <v>73</v>
      </c>
      <c r="D7" s="11" t="s">
        <v>74</v>
      </c>
      <c r="E7" s="11">
        <v>2040</v>
      </c>
      <c r="F7" s="11" t="s">
        <v>6</v>
      </c>
      <c r="G7" s="11">
        <v>1</v>
      </c>
      <c r="H7" s="21">
        <v>0.05</v>
      </c>
      <c r="I7" s="10">
        <v>0</v>
      </c>
      <c r="J7" s="11">
        <v>4</v>
      </c>
      <c r="K7" s="11" t="s">
        <v>75</v>
      </c>
      <c r="N7" s="11" t="s">
        <v>76</v>
      </c>
    </row>
    <row r="8" spans="2:14" x14ac:dyDescent="0.25">
      <c r="B8" s="11" t="s">
        <v>77</v>
      </c>
      <c r="C8" s="11" t="s">
        <v>73</v>
      </c>
      <c r="D8" s="11" t="s">
        <v>74</v>
      </c>
      <c r="E8" s="11">
        <v>2050</v>
      </c>
      <c r="F8" s="11" t="s">
        <v>6</v>
      </c>
      <c r="G8" s="11">
        <v>1</v>
      </c>
      <c r="H8" s="21">
        <f>0.025+H7</f>
        <v>7.5000000000000011E-2</v>
      </c>
      <c r="I8" s="10">
        <v>0</v>
      </c>
      <c r="J8" s="11">
        <v>4</v>
      </c>
      <c r="K8" s="11" t="s">
        <v>78</v>
      </c>
      <c r="N8" s="11" t="s">
        <v>79</v>
      </c>
    </row>
    <row r="9" spans="2:14" x14ac:dyDescent="0.25">
      <c r="B9" s="11" t="s">
        <v>80</v>
      </c>
      <c r="C9" s="11" t="s">
        <v>73</v>
      </c>
      <c r="D9" s="11" t="s">
        <v>74</v>
      </c>
      <c r="E9" s="11">
        <v>2060</v>
      </c>
      <c r="F9" s="11" t="s">
        <v>6</v>
      </c>
      <c r="G9" s="11">
        <v>1</v>
      </c>
      <c r="H9" s="21">
        <f>0.025+H8</f>
        <v>0.1</v>
      </c>
      <c r="I9" s="10">
        <v>0</v>
      </c>
      <c r="J9" s="11">
        <v>3</v>
      </c>
      <c r="K9" s="11" t="s">
        <v>81</v>
      </c>
      <c r="N9" s="11" t="s">
        <v>82</v>
      </c>
    </row>
    <row r="10" spans="2:14" x14ac:dyDescent="0.25">
      <c r="H10" s="21"/>
      <c r="N10" s="22" t="s">
        <v>83</v>
      </c>
    </row>
    <row r="11" spans="2:14" x14ac:dyDescent="0.25">
      <c r="B11" s="12" t="s">
        <v>17</v>
      </c>
      <c r="H11" s="21"/>
    </row>
    <row r="12" spans="2:14" x14ac:dyDescent="0.25">
      <c r="B12" s="12" t="s">
        <v>18</v>
      </c>
      <c r="H12" s="21"/>
    </row>
    <row r="13" spans="2:14" x14ac:dyDescent="0.25">
      <c r="F13" s="11" t="s">
        <v>19</v>
      </c>
      <c r="H13" s="21"/>
    </row>
    <row r="14" spans="2:14" x14ac:dyDescent="0.25">
      <c r="B14" s="16" t="s">
        <v>20</v>
      </c>
      <c r="C14" s="13" t="s">
        <v>4</v>
      </c>
      <c r="D14" s="13" t="s">
        <v>5</v>
      </c>
      <c r="E14" s="15" t="s">
        <v>3</v>
      </c>
      <c r="F14" s="15" t="s">
        <v>1</v>
      </c>
      <c r="G14" s="15" t="s">
        <v>21</v>
      </c>
      <c r="H14" s="15" t="s">
        <v>69</v>
      </c>
      <c r="I14" s="15" t="s">
        <v>70</v>
      </c>
      <c r="J14" s="15" t="s">
        <v>71</v>
      </c>
      <c r="K14" s="16" t="s">
        <v>22</v>
      </c>
    </row>
    <row r="15" spans="2:14" x14ac:dyDescent="0.25">
      <c r="B15" s="11" t="s">
        <v>84</v>
      </c>
      <c r="C15" s="11" t="s">
        <v>73</v>
      </c>
      <c r="D15" s="11" t="s">
        <v>85</v>
      </c>
      <c r="E15" s="11">
        <v>2021</v>
      </c>
      <c r="F15" s="11" t="s">
        <v>6</v>
      </c>
      <c r="G15" s="11">
        <v>1</v>
      </c>
      <c r="H15" s="21">
        <v>0.125</v>
      </c>
      <c r="I15" s="10">
        <v>0</v>
      </c>
      <c r="J15" s="11">
        <v>5</v>
      </c>
      <c r="K15" s="11" t="s">
        <v>86</v>
      </c>
    </row>
    <row r="16" spans="2:14" x14ac:dyDescent="0.25">
      <c r="E16" s="11">
        <v>2025</v>
      </c>
      <c r="H16" s="21">
        <f>0.125+H15</f>
        <v>0.25</v>
      </c>
      <c r="I16" s="10">
        <v>0</v>
      </c>
    </row>
    <row r="17" spans="2:11" x14ac:dyDescent="0.25">
      <c r="H17" s="21"/>
      <c r="I17" s="10"/>
    </row>
    <row r="18" spans="2:11" x14ac:dyDescent="0.25">
      <c r="H18" s="21"/>
      <c r="I18" s="10"/>
    </row>
    <row r="19" spans="2:11" x14ac:dyDescent="0.25">
      <c r="H19" s="21"/>
    </row>
    <row r="20" spans="2:11" x14ac:dyDescent="0.25">
      <c r="H20" s="21"/>
    </row>
    <row r="21" spans="2:11" x14ac:dyDescent="0.25">
      <c r="B21" s="12" t="s">
        <v>17</v>
      </c>
      <c r="H21" s="21"/>
    </row>
    <row r="22" spans="2:11" x14ac:dyDescent="0.25">
      <c r="B22" s="12" t="s">
        <v>18</v>
      </c>
      <c r="H22" s="21"/>
    </row>
    <row r="23" spans="2:11" x14ac:dyDescent="0.25">
      <c r="F23" s="11" t="s">
        <v>19</v>
      </c>
      <c r="H23" s="21"/>
    </row>
    <row r="24" spans="2:11" x14ac:dyDescent="0.25">
      <c r="B24" s="16" t="s">
        <v>20</v>
      </c>
      <c r="C24" s="13" t="s">
        <v>4</v>
      </c>
      <c r="D24" s="13" t="s">
        <v>5</v>
      </c>
      <c r="E24" s="15" t="s">
        <v>3</v>
      </c>
      <c r="F24" s="15" t="s">
        <v>1</v>
      </c>
      <c r="G24" s="15" t="s">
        <v>21</v>
      </c>
      <c r="H24" s="15" t="s">
        <v>69</v>
      </c>
      <c r="I24" s="15" t="s">
        <v>70</v>
      </c>
      <c r="J24" s="15" t="s">
        <v>71</v>
      </c>
      <c r="K24" s="16" t="s">
        <v>22</v>
      </c>
    </row>
    <row r="25" spans="2:11" x14ac:dyDescent="0.25">
      <c r="B25" s="11" t="s">
        <v>87</v>
      </c>
      <c r="C25" s="11" t="s">
        <v>73</v>
      </c>
      <c r="D25" s="11" t="s">
        <v>88</v>
      </c>
      <c r="E25" s="11">
        <v>2021</v>
      </c>
      <c r="F25" s="11" t="s">
        <v>6</v>
      </c>
      <c r="G25" s="11">
        <v>1</v>
      </c>
      <c r="H25" s="21">
        <v>0.125</v>
      </c>
      <c r="I25" s="10">
        <v>0</v>
      </c>
      <c r="J25" s="11">
        <v>5</v>
      </c>
      <c r="K25" s="11" t="s">
        <v>89</v>
      </c>
    </row>
    <row r="26" spans="2:11" x14ac:dyDescent="0.25">
      <c r="E26" s="11">
        <v>2025</v>
      </c>
      <c r="H26" s="21">
        <f>0.125+H25</f>
        <v>0.25</v>
      </c>
      <c r="I26" s="10">
        <v>0</v>
      </c>
    </row>
    <row r="27" spans="2:11" x14ac:dyDescent="0.25">
      <c r="H27" s="21"/>
      <c r="I27" s="10"/>
    </row>
    <row r="28" spans="2:11" x14ac:dyDescent="0.25">
      <c r="H28" s="21"/>
      <c r="I28" s="10"/>
    </row>
    <row r="29" spans="2:11" x14ac:dyDescent="0.25">
      <c r="H29" s="21"/>
    </row>
    <row r="30" spans="2:11" x14ac:dyDescent="0.25">
      <c r="H30" s="21"/>
    </row>
    <row r="31" spans="2:11" x14ac:dyDescent="0.25">
      <c r="B31" s="12" t="s">
        <v>17</v>
      </c>
      <c r="H31" s="21"/>
    </row>
    <row r="32" spans="2:11" x14ac:dyDescent="0.25">
      <c r="B32" s="12" t="s">
        <v>18</v>
      </c>
      <c r="H32" s="21"/>
    </row>
    <row r="33" spans="2:11" x14ac:dyDescent="0.25">
      <c r="F33" s="11" t="s">
        <v>19</v>
      </c>
      <c r="H33" s="21"/>
    </row>
    <row r="34" spans="2:11" x14ac:dyDescent="0.25">
      <c r="B34" s="16" t="s">
        <v>20</v>
      </c>
      <c r="C34" s="13" t="s">
        <v>4</v>
      </c>
      <c r="D34" s="13" t="s">
        <v>5</v>
      </c>
      <c r="E34" s="15" t="s">
        <v>3</v>
      </c>
      <c r="F34" s="15" t="s">
        <v>1</v>
      </c>
      <c r="G34" s="15" t="s">
        <v>21</v>
      </c>
      <c r="H34" s="15" t="s">
        <v>69</v>
      </c>
      <c r="I34" s="15" t="s">
        <v>70</v>
      </c>
      <c r="J34" s="15" t="s">
        <v>71</v>
      </c>
      <c r="K34" s="16" t="s">
        <v>22</v>
      </c>
    </row>
    <row r="35" spans="2:11" x14ac:dyDescent="0.25">
      <c r="B35" s="11" t="s">
        <v>90</v>
      </c>
      <c r="C35" s="11" t="s">
        <v>73</v>
      </c>
      <c r="D35" s="11" t="s">
        <v>91</v>
      </c>
      <c r="E35" s="11">
        <v>2030</v>
      </c>
      <c r="F35" s="11" t="s">
        <v>6</v>
      </c>
      <c r="G35" s="11">
        <v>1</v>
      </c>
      <c r="H35" s="21">
        <v>0.34499999999999997</v>
      </c>
      <c r="I35" s="10">
        <v>0</v>
      </c>
      <c r="J35" s="11">
        <v>5</v>
      </c>
      <c r="K35" s="11" t="s">
        <v>92</v>
      </c>
    </row>
    <row r="36" spans="2:11" x14ac:dyDescent="0.25">
      <c r="E36" s="11">
        <v>2035</v>
      </c>
      <c r="H36" s="21">
        <f>0.03+H35</f>
        <v>0.375</v>
      </c>
      <c r="I36" s="10">
        <v>0</v>
      </c>
    </row>
    <row r="37" spans="2:11" x14ac:dyDescent="0.25">
      <c r="E37" s="11">
        <v>2040</v>
      </c>
      <c r="H37" s="21">
        <f>0.26+H36</f>
        <v>0.63500000000000001</v>
      </c>
      <c r="I37" s="10">
        <v>0</v>
      </c>
    </row>
    <row r="38" spans="2:11" x14ac:dyDescent="0.25">
      <c r="E38" s="11">
        <v>2050</v>
      </c>
      <c r="H38" s="21">
        <f>0.05+H37</f>
        <v>0.68500000000000005</v>
      </c>
      <c r="I38" s="10">
        <v>0</v>
      </c>
    </row>
    <row r="39" spans="2:11" x14ac:dyDescent="0.25">
      <c r="H39" s="21"/>
    </row>
    <row r="40" spans="2:11" x14ac:dyDescent="0.25">
      <c r="H40" s="21"/>
    </row>
    <row r="41" spans="2:11" x14ac:dyDescent="0.25">
      <c r="B41" s="12" t="s">
        <v>17</v>
      </c>
      <c r="H41" s="21"/>
    </row>
    <row r="42" spans="2:11" x14ac:dyDescent="0.25">
      <c r="B42" s="12" t="s">
        <v>18</v>
      </c>
      <c r="H42" s="21"/>
    </row>
    <row r="43" spans="2:11" x14ac:dyDescent="0.25">
      <c r="F43" s="11" t="s">
        <v>19</v>
      </c>
      <c r="H43" s="21"/>
    </row>
    <row r="44" spans="2:11" x14ac:dyDescent="0.25">
      <c r="B44" s="16" t="s">
        <v>20</v>
      </c>
      <c r="C44" s="13" t="s">
        <v>4</v>
      </c>
      <c r="D44" s="13" t="s">
        <v>5</v>
      </c>
      <c r="E44" s="15" t="s">
        <v>3</v>
      </c>
      <c r="F44" s="15" t="s">
        <v>1</v>
      </c>
      <c r="G44" s="15" t="s">
        <v>21</v>
      </c>
      <c r="H44" s="15" t="s">
        <v>69</v>
      </c>
      <c r="I44" s="15" t="s">
        <v>70</v>
      </c>
      <c r="J44" s="15" t="s">
        <v>71</v>
      </c>
      <c r="K44" s="16" t="s">
        <v>22</v>
      </c>
    </row>
    <row r="45" spans="2:11" x14ac:dyDescent="0.25">
      <c r="B45" s="11" t="s">
        <v>93</v>
      </c>
      <c r="C45" s="11" t="s">
        <v>73</v>
      </c>
      <c r="D45" s="11" t="s">
        <v>94</v>
      </c>
      <c r="E45" s="11">
        <v>2030</v>
      </c>
      <c r="F45" s="11" t="s">
        <v>6</v>
      </c>
      <c r="G45" s="11">
        <v>1</v>
      </c>
      <c r="H45" s="21">
        <v>0.29499999999999998</v>
      </c>
      <c r="I45" s="10">
        <v>0</v>
      </c>
      <c r="J45" s="11">
        <v>5</v>
      </c>
      <c r="K45" s="11" t="s">
        <v>95</v>
      </c>
    </row>
    <row r="46" spans="2:11" x14ac:dyDescent="0.25">
      <c r="E46" s="11">
        <v>2035</v>
      </c>
      <c r="H46" s="21">
        <f>0.03+H45</f>
        <v>0.32499999999999996</v>
      </c>
      <c r="I46" s="10">
        <v>0</v>
      </c>
    </row>
    <row r="47" spans="2:11" x14ac:dyDescent="0.25">
      <c r="E47" s="11">
        <v>2040</v>
      </c>
      <c r="H47" s="21">
        <f>H46+0.25</f>
        <v>0.57499999999999996</v>
      </c>
      <c r="I47" s="10">
        <v>0</v>
      </c>
    </row>
    <row r="48" spans="2:11" x14ac:dyDescent="0.25">
      <c r="E48" s="11">
        <v>2050</v>
      </c>
      <c r="H48" s="21">
        <f>H47+0.05</f>
        <v>0.625</v>
      </c>
      <c r="I48" s="10">
        <v>0</v>
      </c>
    </row>
    <row r="51" spans="2:14" x14ac:dyDescent="0.25">
      <c r="B51" s="12" t="s">
        <v>17</v>
      </c>
      <c r="H51" s="21"/>
    </row>
    <row r="52" spans="2:14" x14ac:dyDescent="0.25">
      <c r="B52" s="12" t="s">
        <v>18</v>
      </c>
      <c r="H52" s="21"/>
    </row>
    <row r="53" spans="2:14" x14ac:dyDescent="0.25">
      <c r="F53" s="11" t="s">
        <v>19</v>
      </c>
      <c r="H53" s="21"/>
    </row>
    <row r="54" spans="2:14" x14ac:dyDescent="0.25">
      <c r="B54" s="16" t="s">
        <v>20</v>
      </c>
      <c r="C54" s="13" t="s">
        <v>4</v>
      </c>
      <c r="D54" s="13" t="s">
        <v>5</v>
      </c>
      <c r="E54" s="15" t="s">
        <v>3</v>
      </c>
      <c r="F54" s="15" t="s">
        <v>1</v>
      </c>
      <c r="G54" s="15" t="s">
        <v>21</v>
      </c>
      <c r="H54" s="15" t="s">
        <v>69</v>
      </c>
      <c r="I54" s="15" t="s">
        <v>70</v>
      </c>
      <c r="J54" s="15" t="s">
        <v>71</v>
      </c>
      <c r="K54" s="16" t="s">
        <v>22</v>
      </c>
    </row>
    <row r="55" spans="2:14" x14ac:dyDescent="0.25">
      <c r="B55" s="11" t="s">
        <v>96</v>
      </c>
      <c r="C55" s="11" t="s">
        <v>73</v>
      </c>
      <c r="D55" s="11" t="s">
        <v>97</v>
      </c>
      <c r="E55" s="11">
        <v>2021</v>
      </c>
      <c r="F55" s="11" t="s">
        <v>6</v>
      </c>
      <c r="G55" s="11">
        <v>1</v>
      </c>
      <c r="H55" s="21">
        <v>0.15</v>
      </c>
      <c r="I55" s="10">
        <v>0</v>
      </c>
      <c r="J55" s="11">
        <v>5</v>
      </c>
      <c r="K55" s="11" t="s">
        <v>98</v>
      </c>
      <c r="N55" s="11" t="s">
        <v>99</v>
      </c>
    </row>
    <row r="56" spans="2:14" x14ac:dyDescent="0.25">
      <c r="E56" s="11">
        <v>2025</v>
      </c>
      <c r="H56" s="21">
        <f>H55+0.125</f>
        <v>0.27500000000000002</v>
      </c>
      <c r="I56" s="10">
        <v>0</v>
      </c>
    </row>
    <row r="57" spans="2:14" x14ac:dyDescent="0.25">
      <c r="E57" s="11">
        <v>2030</v>
      </c>
      <c r="H57" s="21">
        <f>H56+0.37</f>
        <v>0.64500000000000002</v>
      </c>
      <c r="I57" s="10">
        <v>0</v>
      </c>
    </row>
    <row r="58" spans="2:14" x14ac:dyDescent="0.25">
      <c r="E58" s="11">
        <v>2035</v>
      </c>
      <c r="H58" s="21">
        <f>H57+0.03</f>
        <v>0.67500000000000004</v>
      </c>
      <c r="I58" s="10">
        <v>0</v>
      </c>
    </row>
    <row r="59" spans="2:14" x14ac:dyDescent="0.25">
      <c r="E59" s="11">
        <v>2040</v>
      </c>
      <c r="H59" s="21">
        <f>H58+0.285</f>
        <v>0.96</v>
      </c>
      <c r="I59" s="10">
        <v>0</v>
      </c>
    </row>
    <row r="60" spans="2:14" x14ac:dyDescent="0.25">
      <c r="E60" s="11">
        <v>2050</v>
      </c>
      <c r="H60" s="21">
        <f>H59+0.075</f>
        <v>1.0349999999999999</v>
      </c>
      <c r="I60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13"/>
  <sheetViews>
    <sheetView workbookViewId="0">
      <selection activeCell="H13" sqref="H13"/>
    </sheetView>
  </sheetViews>
  <sheetFormatPr defaultRowHeight="15" x14ac:dyDescent="0.25"/>
  <sheetData>
    <row r="7" spans="2:11" x14ac:dyDescent="0.25">
      <c r="B7" s="12" t="s">
        <v>17</v>
      </c>
      <c r="C7" s="11"/>
      <c r="D7" s="11"/>
      <c r="E7" s="11"/>
      <c r="F7" s="11"/>
      <c r="G7" s="11"/>
      <c r="H7" s="11"/>
      <c r="I7" s="11"/>
      <c r="J7" s="11"/>
      <c r="K7" s="11"/>
    </row>
    <row r="8" spans="2:11" x14ac:dyDescent="0.25">
      <c r="B8" s="12" t="s">
        <v>18</v>
      </c>
      <c r="C8" s="11"/>
      <c r="D8" s="11"/>
      <c r="E8" s="11"/>
      <c r="F8" s="11"/>
      <c r="G8" s="11"/>
      <c r="H8" s="11"/>
      <c r="I8" s="11"/>
      <c r="J8" s="11"/>
      <c r="K8" s="11"/>
    </row>
    <row r="9" spans="2:11" x14ac:dyDescent="0.25">
      <c r="B9" s="11"/>
      <c r="C9" s="11"/>
      <c r="D9" s="11"/>
      <c r="E9" s="11"/>
      <c r="F9" s="11" t="s">
        <v>19</v>
      </c>
      <c r="G9" s="11"/>
      <c r="H9" s="11"/>
      <c r="I9" s="11"/>
      <c r="J9" s="11"/>
      <c r="K9" s="11"/>
    </row>
    <row r="10" spans="2:11" x14ac:dyDescent="0.25">
      <c r="B10" s="16" t="s">
        <v>20</v>
      </c>
      <c r="C10" s="13" t="s">
        <v>4</v>
      </c>
      <c r="D10" s="13" t="s">
        <v>5</v>
      </c>
      <c r="E10" s="15" t="s">
        <v>3</v>
      </c>
      <c r="F10" s="15" t="s">
        <v>1</v>
      </c>
      <c r="G10" s="14" t="s">
        <v>21</v>
      </c>
      <c r="H10" s="17" t="s">
        <v>23</v>
      </c>
      <c r="I10" s="17" t="s">
        <v>24</v>
      </c>
      <c r="J10" s="17" t="s">
        <v>25</v>
      </c>
      <c r="K10" s="16" t="s">
        <v>22</v>
      </c>
    </row>
    <row r="11" spans="2:11" x14ac:dyDescent="0.25">
      <c r="B11" s="11" t="s">
        <v>28</v>
      </c>
      <c r="C11" s="11"/>
      <c r="D11" s="11" t="s">
        <v>29</v>
      </c>
      <c r="E11" s="11">
        <v>2025</v>
      </c>
      <c r="F11" s="11" t="s">
        <v>6</v>
      </c>
      <c r="G11" s="11">
        <v>1</v>
      </c>
      <c r="H11" s="10">
        <v>0.2</v>
      </c>
      <c r="I11" s="10">
        <v>0</v>
      </c>
      <c r="J11" s="11">
        <v>5</v>
      </c>
      <c r="K11" s="11" t="s">
        <v>34</v>
      </c>
    </row>
    <row r="12" spans="2:11" x14ac:dyDescent="0.25">
      <c r="B12" s="11"/>
      <c r="C12" s="11"/>
      <c r="D12" s="11" t="s">
        <v>29</v>
      </c>
      <c r="E12" s="11">
        <v>2030</v>
      </c>
      <c r="F12" s="11" t="s">
        <v>6</v>
      </c>
      <c r="G12" s="11">
        <v>1</v>
      </c>
      <c r="H12" s="10">
        <f>H11</f>
        <v>0.2</v>
      </c>
      <c r="I12" s="10">
        <f t="shared" ref="I12:I13" si="0">I3</f>
        <v>0</v>
      </c>
      <c r="J12" s="11">
        <v>5</v>
      </c>
      <c r="K12" s="11" t="s">
        <v>35</v>
      </c>
    </row>
    <row r="13" spans="2:11" x14ac:dyDescent="0.25">
      <c r="B13" s="11"/>
      <c r="C13" s="11"/>
      <c r="D13" s="11" t="s">
        <v>29</v>
      </c>
      <c r="E13" s="11">
        <v>2050</v>
      </c>
      <c r="F13" s="11" t="s">
        <v>6</v>
      </c>
      <c r="G13" s="11">
        <v>1</v>
      </c>
      <c r="H13" s="10">
        <f>H12</f>
        <v>0.2</v>
      </c>
      <c r="I13" s="10">
        <f t="shared" si="0"/>
        <v>0</v>
      </c>
      <c r="J13" s="11">
        <v>5</v>
      </c>
      <c r="K13" s="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7"/>
  <sheetViews>
    <sheetView topLeftCell="A7" workbookViewId="0">
      <selection activeCell="G23" sqref="G23"/>
    </sheetView>
  </sheetViews>
  <sheetFormatPr defaultRowHeight="15" x14ac:dyDescent="0.25"/>
  <cols>
    <col min="11" max="11" width="9.140625" style="11"/>
  </cols>
  <sheetData>
    <row r="3" spans="3:15" x14ac:dyDescent="0.25">
      <c r="C3" s="2" t="s">
        <v>68</v>
      </c>
    </row>
    <row r="4" spans="3:15" x14ac:dyDescent="0.25">
      <c r="D4" s="1"/>
      <c r="E4" s="1"/>
      <c r="F4" s="1"/>
      <c r="G4" s="1"/>
      <c r="H4" s="1"/>
      <c r="I4" s="1"/>
      <c r="J4" s="1"/>
      <c r="K4" s="1"/>
    </row>
    <row r="5" spans="3:15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8</v>
      </c>
      <c r="J5" s="3" t="s">
        <v>9</v>
      </c>
      <c r="K5" s="18"/>
    </row>
    <row r="6" spans="3:15" s="8" customFormat="1" x14ac:dyDescent="0.25">
      <c r="C6" s="5"/>
      <c r="D6" s="5" t="s">
        <v>6</v>
      </c>
      <c r="E6" s="5" t="s">
        <v>7</v>
      </c>
      <c r="F6" s="5">
        <v>2025</v>
      </c>
      <c r="G6" s="5"/>
      <c r="H6" s="5" t="s">
        <v>16</v>
      </c>
      <c r="I6" s="6">
        <v>0.02</v>
      </c>
      <c r="J6" s="6">
        <v>0.24399999999999999</v>
      </c>
      <c r="K6" s="19"/>
    </row>
    <row r="7" spans="3:15" x14ac:dyDescent="0.25">
      <c r="C7" s="5"/>
      <c r="D7" s="5" t="s">
        <v>6</v>
      </c>
      <c r="E7" s="5" t="s">
        <v>7</v>
      </c>
      <c r="F7" s="5">
        <v>2030</v>
      </c>
      <c r="G7" s="5"/>
      <c r="H7" s="5" t="s">
        <v>16</v>
      </c>
      <c r="I7" s="6">
        <v>0</v>
      </c>
      <c r="J7" s="6">
        <v>1.26</v>
      </c>
      <c r="K7" s="19"/>
    </row>
    <row r="8" spans="3:15" x14ac:dyDescent="0.25">
      <c r="C8" s="5"/>
      <c r="D8" s="5" t="s">
        <v>6</v>
      </c>
      <c r="E8" s="5" t="s">
        <v>7</v>
      </c>
      <c r="F8" s="5">
        <v>2050</v>
      </c>
      <c r="G8" s="5"/>
      <c r="H8" s="5" t="s">
        <v>16</v>
      </c>
      <c r="I8" s="6">
        <v>0</v>
      </c>
      <c r="J8" s="6">
        <v>1.26</v>
      </c>
      <c r="K8" s="19"/>
    </row>
    <row r="11" spans="3:15" x14ac:dyDescent="0.25">
      <c r="C11" s="12" t="s">
        <v>64</v>
      </c>
      <c r="D11" s="11"/>
      <c r="E11" s="11"/>
      <c r="F11" s="11"/>
      <c r="G11" s="11"/>
      <c r="H11" s="11"/>
      <c r="I11" s="11"/>
      <c r="J11" s="11"/>
      <c r="L11" s="9"/>
    </row>
    <row r="12" spans="3:15" x14ac:dyDescent="0.25">
      <c r="C12" s="12" t="s">
        <v>65</v>
      </c>
      <c r="D12" s="11"/>
      <c r="E12" s="11"/>
      <c r="F12" s="11"/>
      <c r="G12" s="11"/>
      <c r="H12" s="11"/>
      <c r="I12" s="11"/>
      <c r="J12" s="11"/>
    </row>
    <row r="13" spans="3:15" x14ac:dyDescent="0.25">
      <c r="C13" s="11"/>
      <c r="D13" s="11"/>
      <c r="E13" s="11"/>
      <c r="F13" s="11"/>
      <c r="G13" s="11" t="s">
        <v>66</v>
      </c>
      <c r="H13" s="11"/>
      <c r="I13" s="11"/>
      <c r="J13" s="11"/>
      <c r="L13" s="11"/>
    </row>
    <row r="14" spans="3:15" x14ac:dyDescent="0.25">
      <c r="C14" s="16" t="s">
        <v>20</v>
      </c>
      <c r="D14" s="13" t="s">
        <v>4</v>
      </c>
      <c r="E14" s="13" t="s">
        <v>5</v>
      </c>
      <c r="F14" s="15" t="s">
        <v>3</v>
      </c>
      <c r="G14" s="15" t="s">
        <v>1</v>
      </c>
      <c r="H14" s="15" t="s">
        <v>21</v>
      </c>
      <c r="I14" s="15" t="s">
        <v>23</v>
      </c>
      <c r="J14" s="15" t="s">
        <v>24</v>
      </c>
      <c r="K14" s="15" t="s">
        <v>25</v>
      </c>
      <c r="L14" s="16" t="s">
        <v>22</v>
      </c>
    </row>
    <row r="15" spans="3:15" x14ac:dyDescent="0.25">
      <c r="C15" s="11" t="s">
        <v>26</v>
      </c>
      <c r="D15" s="11"/>
      <c r="E15" s="11" t="s">
        <v>54</v>
      </c>
      <c r="F15" s="11">
        <v>2021</v>
      </c>
      <c r="G15" s="11" t="s">
        <v>6</v>
      </c>
      <c r="H15" s="11">
        <v>1</v>
      </c>
      <c r="I15" s="10">
        <v>0.02</v>
      </c>
      <c r="J15">
        <v>5.1999999999999998E-2</v>
      </c>
      <c r="K15" s="10">
        <v>5</v>
      </c>
      <c r="L15" s="11" t="s">
        <v>55</v>
      </c>
      <c r="O15" t="s">
        <v>67</v>
      </c>
    </row>
    <row r="16" spans="3:15" x14ac:dyDescent="0.25">
      <c r="C16" s="11"/>
      <c r="D16" s="11"/>
      <c r="E16" s="11" t="s">
        <v>54</v>
      </c>
      <c r="F16" s="11">
        <v>2025</v>
      </c>
      <c r="G16" s="11" t="s">
        <v>6</v>
      </c>
      <c r="H16" s="11">
        <v>1</v>
      </c>
      <c r="I16" s="10">
        <f>I7</f>
        <v>0</v>
      </c>
      <c r="J16" s="10">
        <f>J6</f>
        <v>0.24399999999999999</v>
      </c>
      <c r="K16" s="10">
        <v>5</v>
      </c>
      <c r="L16" s="11"/>
    </row>
    <row r="17" spans="3:15" x14ac:dyDescent="0.25">
      <c r="C17" s="11"/>
      <c r="D17" s="11"/>
      <c r="E17" s="11" t="s">
        <v>54</v>
      </c>
      <c r="F17" s="11">
        <v>2030</v>
      </c>
      <c r="G17" s="11" t="s">
        <v>6</v>
      </c>
      <c r="H17" s="11">
        <v>1</v>
      </c>
      <c r="I17" s="10">
        <f t="shared" ref="I17" si="0">I8</f>
        <v>0</v>
      </c>
      <c r="J17" s="10">
        <f>J7</f>
        <v>1.26</v>
      </c>
      <c r="K17" s="10">
        <v>5</v>
      </c>
      <c r="L17" s="11"/>
    </row>
    <row r="18" spans="3:15" x14ac:dyDescent="0.25">
      <c r="E18" s="11" t="s">
        <v>54</v>
      </c>
      <c r="F18" s="11">
        <v>2050</v>
      </c>
      <c r="G18" s="11" t="s">
        <v>6</v>
      </c>
      <c r="H18" s="11">
        <v>1</v>
      </c>
      <c r="I18" s="10">
        <f t="shared" ref="I18" si="1">I9</f>
        <v>0</v>
      </c>
      <c r="J18" s="10">
        <f>J8</f>
        <v>1.26</v>
      </c>
      <c r="K18" s="10">
        <v>5</v>
      </c>
    </row>
    <row r="20" spans="3:15" x14ac:dyDescent="0.25">
      <c r="C20" s="12" t="s">
        <v>64</v>
      </c>
      <c r="D20" s="11"/>
      <c r="E20" s="11"/>
      <c r="F20" s="11"/>
      <c r="G20" s="11"/>
      <c r="H20" s="11"/>
      <c r="I20" s="11"/>
      <c r="J20" s="11"/>
      <c r="L20" s="9"/>
    </row>
    <row r="21" spans="3:15" x14ac:dyDescent="0.25">
      <c r="C21" s="12" t="s">
        <v>65</v>
      </c>
      <c r="D21" s="11"/>
      <c r="E21" s="11"/>
      <c r="F21" s="11"/>
      <c r="G21" s="11"/>
      <c r="H21" s="11"/>
      <c r="I21" s="11"/>
      <c r="J21" s="11"/>
      <c r="L21" s="11"/>
    </row>
    <row r="22" spans="3:15" x14ac:dyDescent="0.25">
      <c r="C22" s="11"/>
      <c r="D22" s="11"/>
      <c r="E22" s="11"/>
      <c r="F22" s="11"/>
      <c r="G22" s="11" t="s">
        <v>66</v>
      </c>
      <c r="H22" s="11"/>
      <c r="I22" s="11"/>
      <c r="J22" s="11"/>
      <c r="L22" s="11"/>
    </row>
    <row r="23" spans="3:15" x14ac:dyDescent="0.25">
      <c r="C23" s="16" t="s">
        <v>20</v>
      </c>
      <c r="D23" s="13" t="s">
        <v>4</v>
      </c>
      <c r="E23" s="13" t="s">
        <v>5</v>
      </c>
      <c r="F23" s="15" t="s">
        <v>3</v>
      </c>
      <c r="G23" s="15" t="s">
        <v>1</v>
      </c>
      <c r="H23" s="15" t="s">
        <v>21</v>
      </c>
      <c r="I23" s="15" t="s">
        <v>23</v>
      </c>
      <c r="J23" s="15" t="s">
        <v>24</v>
      </c>
      <c r="K23" s="15" t="s">
        <v>25</v>
      </c>
      <c r="L23" s="16" t="s">
        <v>22</v>
      </c>
    </row>
    <row r="24" spans="3:15" x14ac:dyDescent="0.25">
      <c r="C24" s="11" t="s">
        <v>56</v>
      </c>
      <c r="D24" s="11"/>
      <c r="E24" s="11" t="s">
        <v>57</v>
      </c>
      <c r="F24" s="11">
        <v>2021</v>
      </c>
      <c r="G24" s="11" t="s">
        <v>6</v>
      </c>
      <c r="H24" s="11">
        <v>1</v>
      </c>
      <c r="I24" s="10">
        <v>0</v>
      </c>
      <c r="J24" s="10">
        <v>8.5999999999999993E-2</v>
      </c>
      <c r="K24" s="10">
        <v>5</v>
      </c>
      <c r="L24" s="11" t="s">
        <v>59</v>
      </c>
      <c r="O24" s="11" t="s">
        <v>67</v>
      </c>
    </row>
    <row r="25" spans="3:15" x14ac:dyDescent="0.25">
      <c r="C25" s="11"/>
      <c r="D25" s="11"/>
      <c r="E25" s="11" t="s">
        <v>57</v>
      </c>
      <c r="F25" s="11">
        <v>2025</v>
      </c>
      <c r="G25" s="11" t="s">
        <v>6</v>
      </c>
      <c r="H25" s="11">
        <v>1</v>
      </c>
      <c r="I25" s="10">
        <v>0.3</v>
      </c>
      <c r="J25" s="10">
        <v>1</v>
      </c>
      <c r="K25" s="10">
        <v>5</v>
      </c>
      <c r="L25" s="11"/>
    </row>
    <row r="26" spans="3:15" x14ac:dyDescent="0.25">
      <c r="C26" s="11"/>
      <c r="D26" s="11"/>
      <c r="E26" s="11" t="s">
        <v>57</v>
      </c>
      <c r="F26" s="11">
        <v>2030</v>
      </c>
      <c r="G26" s="11" t="s">
        <v>6</v>
      </c>
      <c r="H26" s="11">
        <v>1</v>
      </c>
      <c r="I26" s="10">
        <v>0.3</v>
      </c>
      <c r="J26" s="10">
        <v>1</v>
      </c>
      <c r="K26" s="10">
        <v>5</v>
      </c>
      <c r="L26" s="11"/>
    </row>
    <row r="27" spans="3:15" x14ac:dyDescent="0.25">
      <c r="E27" s="11" t="s">
        <v>57</v>
      </c>
      <c r="F27" s="11">
        <v>2050</v>
      </c>
      <c r="G27" s="11" t="s">
        <v>6</v>
      </c>
      <c r="H27" s="11">
        <v>1</v>
      </c>
      <c r="I27" s="10">
        <v>0.3</v>
      </c>
      <c r="J27" s="10">
        <v>1</v>
      </c>
      <c r="K27" s="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6"/>
  <sheetViews>
    <sheetView topLeftCell="B1" workbookViewId="0">
      <selection activeCell="G22" sqref="G22"/>
    </sheetView>
  </sheetViews>
  <sheetFormatPr defaultRowHeight="15" x14ac:dyDescent="0.25"/>
  <cols>
    <col min="15" max="15" width="9.140625" style="11"/>
  </cols>
  <sheetData>
    <row r="2" spans="3:15" x14ac:dyDescent="0.25">
      <c r="C2" s="2" t="s">
        <v>68</v>
      </c>
    </row>
    <row r="3" spans="3:15" x14ac:dyDescent="0.25">
      <c r="D3" s="1"/>
      <c r="E3" s="1"/>
      <c r="F3" s="1"/>
      <c r="G3" s="1"/>
      <c r="H3" s="1"/>
      <c r="I3" s="1"/>
      <c r="J3" s="1"/>
    </row>
    <row r="4" spans="3:1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8</v>
      </c>
      <c r="J4" s="3" t="s">
        <v>9</v>
      </c>
      <c r="L4" s="20" t="s">
        <v>63</v>
      </c>
    </row>
    <row r="5" spans="3:15" s="8" customFormat="1" x14ac:dyDescent="0.25">
      <c r="C5" s="5"/>
      <c r="D5" s="5" t="s">
        <v>6</v>
      </c>
      <c r="E5" s="5" t="s">
        <v>7</v>
      </c>
      <c r="F5" s="5">
        <v>2025</v>
      </c>
      <c r="G5" s="5"/>
      <c r="H5" s="5" t="s">
        <v>11</v>
      </c>
      <c r="I5" s="6">
        <v>0.32</v>
      </c>
      <c r="J5" s="6">
        <v>0</v>
      </c>
      <c r="L5" s="8" t="s">
        <v>62</v>
      </c>
      <c r="O5" s="11"/>
    </row>
    <row r="6" spans="3:15" x14ac:dyDescent="0.25">
      <c r="C6" s="5"/>
      <c r="D6" s="5" t="s">
        <v>6</v>
      </c>
      <c r="E6" s="5" t="s">
        <v>7</v>
      </c>
      <c r="F6" s="5">
        <v>2030</v>
      </c>
      <c r="G6" s="5"/>
      <c r="H6" s="5" t="s">
        <v>11</v>
      </c>
      <c r="I6" s="6">
        <v>3.57</v>
      </c>
      <c r="J6" s="6">
        <v>0</v>
      </c>
    </row>
    <row r="7" spans="3:15" x14ac:dyDescent="0.25">
      <c r="C7" s="5"/>
      <c r="D7" s="5" t="s">
        <v>6</v>
      </c>
      <c r="E7" s="5" t="s">
        <v>7</v>
      </c>
      <c r="F7" s="5">
        <v>2050</v>
      </c>
      <c r="G7" s="5"/>
      <c r="H7" s="5" t="s">
        <v>11</v>
      </c>
      <c r="I7" s="6">
        <v>3.57</v>
      </c>
      <c r="J7" s="6">
        <v>0</v>
      </c>
    </row>
    <row r="9" spans="3:15" x14ac:dyDescent="0.25">
      <c r="C9" s="12" t="s">
        <v>64</v>
      </c>
      <c r="D9" s="11"/>
      <c r="E9" s="11"/>
      <c r="F9" s="11"/>
      <c r="G9" s="11"/>
      <c r="H9" s="11"/>
      <c r="I9" s="11"/>
      <c r="J9" s="11"/>
      <c r="K9" s="11"/>
      <c r="L9" s="11"/>
      <c r="O9"/>
    </row>
    <row r="10" spans="3:15" x14ac:dyDescent="0.25">
      <c r="C10" s="12" t="s">
        <v>65</v>
      </c>
      <c r="D10" s="11"/>
      <c r="E10" s="11"/>
      <c r="F10" s="11"/>
      <c r="G10" s="11"/>
      <c r="H10" s="11"/>
      <c r="I10" s="11"/>
      <c r="J10" s="11"/>
      <c r="K10" s="11"/>
      <c r="L10" s="11"/>
      <c r="O10"/>
    </row>
    <row r="11" spans="3:15" x14ac:dyDescent="0.25">
      <c r="C11" s="11"/>
      <c r="D11" s="11"/>
      <c r="E11" s="11"/>
      <c r="F11" s="11"/>
      <c r="G11" s="11" t="s">
        <v>66</v>
      </c>
      <c r="H11" s="11"/>
      <c r="I11" s="11"/>
      <c r="J11" s="11"/>
      <c r="K11" s="11"/>
      <c r="L11" s="11"/>
      <c r="O11"/>
    </row>
    <row r="12" spans="3:15" x14ac:dyDescent="0.25">
      <c r="C12" s="16" t="s">
        <v>20</v>
      </c>
      <c r="D12" s="13" t="s">
        <v>4</v>
      </c>
      <c r="E12" s="13" t="s">
        <v>5</v>
      </c>
      <c r="F12" s="15" t="s">
        <v>3</v>
      </c>
      <c r="G12" s="15" t="s">
        <v>1</v>
      </c>
      <c r="H12" s="15" t="s">
        <v>21</v>
      </c>
      <c r="I12" s="15" t="s">
        <v>23</v>
      </c>
      <c r="J12" s="15" t="s">
        <v>24</v>
      </c>
      <c r="K12" s="15" t="s">
        <v>25</v>
      </c>
      <c r="L12" s="16" t="s">
        <v>22</v>
      </c>
      <c r="O12"/>
    </row>
    <row r="13" spans="3:15" x14ac:dyDescent="0.25">
      <c r="C13" t="s">
        <v>52</v>
      </c>
      <c r="E13" s="11" t="s">
        <v>50</v>
      </c>
      <c r="F13" s="11">
        <v>2021</v>
      </c>
      <c r="G13" s="11" t="s">
        <v>6</v>
      </c>
      <c r="H13" s="11">
        <v>1</v>
      </c>
      <c r="I13" s="10">
        <v>0.1</v>
      </c>
      <c r="J13" s="10">
        <v>0</v>
      </c>
      <c r="K13" s="11">
        <v>5</v>
      </c>
      <c r="L13" t="s">
        <v>33</v>
      </c>
      <c r="O13"/>
    </row>
    <row r="14" spans="3:15" x14ac:dyDescent="0.25">
      <c r="E14" s="11" t="s">
        <v>50</v>
      </c>
      <c r="F14">
        <v>2025</v>
      </c>
      <c r="G14" t="s">
        <v>6</v>
      </c>
      <c r="H14">
        <v>1</v>
      </c>
      <c r="I14" s="10">
        <f>I5</f>
        <v>0.32</v>
      </c>
      <c r="J14" s="10">
        <f t="shared" ref="J14:J16" si="0">J5</f>
        <v>0</v>
      </c>
      <c r="K14" s="11"/>
      <c r="L14" s="11"/>
      <c r="O14"/>
    </row>
    <row r="15" spans="3:15" x14ac:dyDescent="0.25">
      <c r="E15" s="11" t="s">
        <v>50</v>
      </c>
      <c r="F15">
        <v>2030</v>
      </c>
      <c r="G15" s="11" t="s">
        <v>6</v>
      </c>
      <c r="H15" s="11">
        <v>1</v>
      </c>
      <c r="I15" s="10">
        <f>+I14*1.5</f>
        <v>0.48</v>
      </c>
      <c r="J15" s="10">
        <f t="shared" si="0"/>
        <v>0</v>
      </c>
      <c r="K15" s="11"/>
      <c r="L15" s="11"/>
      <c r="O15"/>
    </row>
    <row r="16" spans="3:15" x14ac:dyDescent="0.25">
      <c r="E16" s="11" t="s">
        <v>50</v>
      </c>
      <c r="F16">
        <v>2050</v>
      </c>
      <c r="G16" s="11" t="s">
        <v>6</v>
      </c>
      <c r="H16" s="11">
        <v>1</v>
      </c>
      <c r="I16" s="10">
        <f>I7-0.9757</f>
        <v>2.5942999999999996</v>
      </c>
      <c r="J16" s="10">
        <f t="shared" si="0"/>
        <v>0</v>
      </c>
      <c r="K16" s="11"/>
    </row>
    <row r="19" spans="3:12" x14ac:dyDescent="0.25">
      <c r="C19" s="12" t="s">
        <v>64</v>
      </c>
      <c r="D19" s="11"/>
      <c r="E19" s="11"/>
      <c r="F19" s="11"/>
      <c r="G19" s="11"/>
      <c r="H19" s="11"/>
      <c r="I19" s="11"/>
      <c r="J19" s="11"/>
      <c r="K19" s="11"/>
      <c r="L19" s="11"/>
    </row>
    <row r="20" spans="3:12" x14ac:dyDescent="0.25">
      <c r="C20" s="12" t="s">
        <v>65</v>
      </c>
      <c r="D20" s="11"/>
      <c r="E20" s="11"/>
      <c r="F20" s="11"/>
      <c r="G20" s="11"/>
      <c r="H20" s="11"/>
      <c r="I20" s="11"/>
      <c r="J20" s="11"/>
      <c r="K20" s="11"/>
      <c r="L20" s="11"/>
    </row>
    <row r="21" spans="3:12" x14ac:dyDescent="0.25">
      <c r="C21" s="11"/>
      <c r="D21" s="11"/>
      <c r="E21" s="11"/>
      <c r="F21" s="11"/>
      <c r="G21" s="11" t="s">
        <v>66</v>
      </c>
      <c r="H21" s="11"/>
      <c r="I21" s="11"/>
      <c r="J21" s="11"/>
      <c r="K21" s="11"/>
      <c r="L21" s="11"/>
    </row>
    <row r="22" spans="3:12" x14ac:dyDescent="0.25">
      <c r="C22" s="16" t="s">
        <v>20</v>
      </c>
      <c r="D22" s="13" t="s">
        <v>4</v>
      </c>
      <c r="E22" s="13" t="s">
        <v>5</v>
      </c>
      <c r="F22" s="15" t="s">
        <v>3</v>
      </c>
      <c r="G22" s="15" t="s">
        <v>1</v>
      </c>
      <c r="H22" s="15" t="s">
        <v>21</v>
      </c>
      <c r="I22" s="15" t="s">
        <v>23</v>
      </c>
      <c r="J22" s="15" t="s">
        <v>24</v>
      </c>
      <c r="K22" s="15" t="s">
        <v>25</v>
      </c>
      <c r="L22" s="16" t="s">
        <v>22</v>
      </c>
    </row>
    <row r="23" spans="3:12" x14ac:dyDescent="0.25">
      <c r="C23" s="11" t="s">
        <v>53</v>
      </c>
      <c r="D23" s="11"/>
      <c r="E23" s="11" t="s">
        <v>51</v>
      </c>
      <c r="F23" s="11">
        <v>2021</v>
      </c>
      <c r="G23" s="11" t="s">
        <v>6</v>
      </c>
      <c r="H23" s="11">
        <v>1</v>
      </c>
      <c r="I23" s="10">
        <v>0.05</v>
      </c>
      <c r="J23" s="10">
        <v>0</v>
      </c>
      <c r="K23" s="11">
        <v>5</v>
      </c>
      <c r="L23" s="11" t="s">
        <v>33</v>
      </c>
    </row>
    <row r="24" spans="3:12" x14ac:dyDescent="0.25">
      <c r="C24" s="11"/>
      <c r="D24" s="11"/>
      <c r="E24" s="11" t="s">
        <v>51</v>
      </c>
      <c r="F24" s="11">
        <v>2025</v>
      </c>
      <c r="G24" s="11" t="s">
        <v>6</v>
      </c>
      <c r="H24" s="11">
        <v>1</v>
      </c>
      <c r="I24" s="10">
        <v>0.5</v>
      </c>
      <c r="J24" s="10">
        <f t="shared" ref="J24" si="1">J15</f>
        <v>0</v>
      </c>
      <c r="K24" s="11"/>
      <c r="L24" s="11"/>
    </row>
    <row r="25" spans="3:12" x14ac:dyDescent="0.25">
      <c r="C25" s="11"/>
      <c r="D25" s="11"/>
      <c r="E25" s="11" t="s">
        <v>51</v>
      </c>
      <c r="F25" s="11">
        <v>2030</v>
      </c>
      <c r="G25" s="11" t="s">
        <v>6</v>
      </c>
      <c r="H25" s="11">
        <v>1</v>
      </c>
      <c r="I25" s="10">
        <v>1.5</v>
      </c>
      <c r="J25" s="10">
        <f t="shared" ref="J25" si="2">J16</f>
        <v>0</v>
      </c>
      <c r="K25" s="11"/>
      <c r="L25" s="11"/>
    </row>
    <row r="26" spans="3:12" x14ac:dyDescent="0.25">
      <c r="C26" s="11"/>
      <c r="D26" s="11"/>
      <c r="E26" s="11" t="s">
        <v>51</v>
      </c>
      <c r="F26" s="11">
        <v>2050</v>
      </c>
      <c r="G26" s="11" t="s">
        <v>6</v>
      </c>
      <c r="H26" s="11">
        <v>1</v>
      </c>
      <c r="I26" s="10">
        <v>1.5</v>
      </c>
      <c r="J26" s="10">
        <f t="shared" ref="J26" si="3">J17</f>
        <v>0</v>
      </c>
      <c r="K26" s="11"/>
      <c r="L2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workbookViewId="0">
      <selection activeCell="B3" sqref="B3"/>
    </sheetView>
  </sheetViews>
  <sheetFormatPr defaultRowHeight="15" x14ac:dyDescent="0.25"/>
  <sheetData>
    <row r="2" spans="2:14" x14ac:dyDescent="0.25">
      <c r="B2" s="2" t="s">
        <v>68</v>
      </c>
    </row>
    <row r="3" spans="2:14" x14ac:dyDescent="0.25">
      <c r="C3" s="1"/>
      <c r="D3" s="1"/>
      <c r="E3" s="1"/>
      <c r="F3" s="1"/>
      <c r="G3" s="1"/>
      <c r="H3" s="1"/>
      <c r="I3" s="1"/>
    </row>
    <row r="4" spans="2:14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</row>
    <row r="5" spans="2:14" s="11" customFormat="1" x14ac:dyDescent="0.25">
      <c r="B5" s="3"/>
      <c r="C5" s="3"/>
      <c r="D5" s="3"/>
      <c r="E5" s="3">
        <v>2025</v>
      </c>
      <c r="F5" s="3"/>
      <c r="G5" s="3"/>
      <c r="H5" s="3">
        <v>0</v>
      </c>
      <c r="I5" s="3">
        <v>0</v>
      </c>
    </row>
    <row r="6" spans="2:14" x14ac:dyDescent="0.25">
      <c r="B6" s="5"/>
      <c r="C6" s="5" t="s">
        <v>6</v>
      </c>
      <c r="D6" s="5" t="s">
        <v>7</v>
      </c>
      <c r="E6" s="5">
        <v>2030</v>
      </c>
      <c r="F6" s="5"/>
      <c r="G6" s="5" t="s">
        <v>10</v>
      </c>
      <c r="H6" s="6">
        <v>1.8</v>
      </c>
      <c r="I6" s="6">
        <v>0.6</v>
      </c>
    </row>
    <row r="7" spans="2:14" x14ac:dyDescent="0.25">
      <c r="B7" s="5"/>
      <c r="C7" s="5" t="s">
        <v>6</v>
      </c>
      <c r="D7" s="5" t="s">
        <v>7</v>
      </c>
      <c r="E7" s="5">
        <v>2050</v>
      </c>
      <c r="F7" s="5"/>
      <c r="G7" s="5" t="s">
        <v>10</v>
      </c>
      <c r="H7" s="6">
        <v>3.5</v>
      </c>
      <c r="I7" s="6">
        <v>1.2</v>
      </c>
    </row>
    <row r="8" spans="2:14" x14ac:dyDescent="0.25">
      <c r="B8" s="5"/>
      <c r="C8" s="5"/>
      <c r="D8" s="5"/>
      <c r="E8" s="5"/>
      <c r="F8" s="5"/>
      <c r="G8" s="5"/>
      <c r="H8" s="6"/>
      <c r="I8" s="6"/>
    </row>
    <row r="9" spans="2:14" x14ac:dyDescent="0.25">
      <c r="B9" s="5"/>
      <c r="C9" s="5"/>
      <c r="D9" s="5"/>
      <c r="E9" s="5"/>
      <c r="F9" s="5"/>
      <c r="G9" s="5"/>
      <c r="H9" s="6"/>
      <c r="I9" s="6"/>
    </row>
    <row r="11" spans="2:14" x14ac:dyDescent="0.25">
      <c r="B11" s="12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2:14" x14ac:dyDescent="0.25">
      <c r="B12" s="12" t="s">
        <v>65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4" x14ac:dyDescent="0.25">
      <c r="B13" s="11"/>
      <c r="C13" s="11"/>
      <c r="D13" s="11"/>
      <c r="E13" s="11"/>
      <c r="F13" s="11" t="s">
        <v>66</v>
      </c>
      <c r="G13" s="11"/>
      <c r="H13" s="11"/>
      <c r="I13" s="11"/>
      <c r="J13" s="11"/>
      <c r="K13" s="11"/>
    </row>
    <row r="14" spans="2:14" x14ac:dyDescent="0.25">
      <c r="B14" s="16" t="s">
        <v>20</v>
      </c>
      <c r="C14" s="13" t="s">
        <v>4</v>
      </c>
      <c r="D14" s="13" t="s">
        <v>5</v>
      </c>
      <c r="E14" s="15" t="s">
        <v>3</v>
      </c>
      <c r="F14" s="15" t="s">
        <v>1</v>
      </c>
      <c r="G14" s="14" t="s">
        <v>21</v>
      </c>
      <c r="H14" s="17" t="s">
        <v>23</v>
      </c>
      <c r="I14" s="17" t="s">
        <v>24</v>
      </c>
      <c r="J14" s="17" t="s">
        <v>25</v>
      </c>
      <c r="K14" s="16" t="s">
        <v>22</v>
      </c>
    </row>
    <row r="15" spans="2:14" x14ac:dyDescent="0.25">
      <c r="B15" s="11" t="s">
        <v>27</v>
      </c>
      <c r="C15" s="11"/>
      <c r="D15" s="11" t="s">
        <v>43</v>
      </c>
      <c r="E15" s="11">
        <v>2025</v>
      </c>
      <c r="F15" s="11" t="s">
        <v>6</v>
      </c>
      <c r="G15" s="11">
        <v>1</v>
      </c>
      <c r="H15" s="10">
        <f>H5</f>
        <v>0</v>
      </c>
      <c r="I15" s="10">
        <f>I5</f>
        <v>0</v>
      </c>
      <c r="J15" s="11">
        <v>5</v>
      </c>
      <c r="K15" s="11" t="s">
        <v>30</v>
      </c>
      <c r="N15" t="s">
        <v>61</v>
      </c>
    </row>
    <row r="16" spans="2:14" x14ac:dyDescent="0.25">
      <c r="B16" s="11"/>
      <c r="C16" s="11"/>
      <c r="D16" s="11" t="s">
        <v>43</v>
      </c>
      <c r="E16" s="11">
        <v>2030</v>
      </c>
      <c r="F16" s="11" t="s">
        <v>6</v>
      </c>
      <c r="G16" s="11">
        <v>1</v>
      </c>
      <c r="H16" s="10">
        <f t="shared" ref="H16:I16" si="0">H6</f>
        <v>1.8</v>
      </c>
      <c r="I16" s="10">
        <f t="shared" si="0"/>
        <v>0.6</v>
      </c>
      <c r="J16" s="11"/>
      <c r="K16" s="11" t="s">
        <v>31</v>
      </c>
    </row>
    <row r="17" spans="2:14" x14ac:dyDescent="0.25">
      <c r="B17" s="11"/>
      <c r="C17" s="11"/>
      <c r="D17" s="11" t="s">
        <v>43</v>
      </c>
      <c r="E17" s="11">
        <v>2050</v>
      </c>
      <c r="F17" s="11" t="s">
        <v>6</v>
      </c>
      <c r="G17" s="11">
        <v>1</v>
      </c>
      <c r="H17" s="10">
        <f t="shared" ref="H17:I17" si="1">H7</f>
        <v>3.5</v>
      </c>
      <c r="I17" s="10">
        <f t="shared" si="1"/>
        <v>1.2</v>
      </c>
      <c r="J17" s="11"/>
      <c r="K17" s="11" t="s">
        <v>32</v>
      </c>
    </row>
    <row r="20" spans="2:14" x14ac:dyDescent="0.25">
      <c r="B20" s="11"/>
      <c r="C20" s="11"/>
      <c r="D20" s="11"/>
      <c r="E20" s="11"/>
      <c r="F20" s="11" t="s">
        <v>66</v>
      </c>
      <c r="G20" s="11"/>
      <c r="H20" s="11"/>
      <c r="I20" s="11"/>
      <c r="J20" s="11"/>
      <c r="K20" s="11"/>
    </row>
    <row r="21" spans="2:14" x14ac:dyDescent="0.25">
      <c r="B21" s="16" t="s">
        <v>20</v>
      </c>
      <c r="C21" s="13" t="s">
        <v>4</v>
      </c>
      <c r="D21" s="13" t="s">
        <v>5</v>
      </c>
      <c r="E21" s="15" t="s">
        <v>3</v>
      </c>
      <c r="F21" s="15" t="s">
        <v>1</v>
      </c>
      <c r="G21" s="14" t="s">
        <v>21</v>
      </c>
      <c r="H21" s="17" t="s">
        <v>23</v>
      </c>
      <c r="I21" s="17" t="s">
        <v>24</v>
      </c>
      <c r="J21" s="17" t="s">
        <v>25</v>
      </c>
      <c r="K21" s="16" t="s">
        <v>22</v>
      </c>
      <c r="N21" t="s">
        <v>60</v>
      </c>
    </row>
    <row r="22" spans="2:14" x14ac:dyDescent="0.25">
      <c r="B22" s="11" t="s">
        <v>44</v>
      </c>
      <c r="C22" s="11"/>
      <c r="D22" s="11" t="s">
        <v>45</v>
      </c>
      <c r="E22" s="11">
        <v>2021</v>
      </c>
      <c r="F22" s="11" t="s">
        <v>6</v>
      </c>
      <c r="G22" s="11">
        <v>1</v>
      </c>
      <c r="H22" s="10">
        <v>0.1</v>
      </c>
      <c r="I22" s="10">
        <f>+I15</f>
        <v>0</v>
      </c>
      <c r="J22" s="11">
        <v>3</v>
      </c>
      <c r="K22" s="11" t="s">
        <v>58</v>
      </c>
    </row>
    <row r="23" spans="2:14" x14ac:dyDescent="0.25">
      <c r="B23" s="11"/>
      <c r="C23" s="11"/>
      <c r="D23" s="11" t="s">
        <v>45</v>
      </c>
      <c r="E23" s="11">
        <v>2030</v>
      </c>
      <c r="F23" s="11" t="s">
        <v>6</v>
      </c>
      <c r="G23" s="11">
        <v>1</v>
      </c>
      <c r="H23" s="10">
        <f>+H16</f>
        <v>1.8</v>
      </c>
      <c r="I23" s="10">
        <f>+I16</f>
        <v>0.6</v>
      </c>
      <c r="J23" s="11"/>
      <c r="K23" s="11" t="s">
        <v>31</v>
      </c>
    </row>
    <row r="24" spans="2:14" x14ac:dyDescent="0.25">
      <c r="D24" s="11" t="s">
        <v>45</v>
      </c>
      <c r="E24" s="11">
        <v>2050</v>
      </c>
      <c r="F24" s="11" t="s">
        <v>6</v>
      </c>
      <c r="G24" s="11">
        <v>1</v>
      </c>
      <c r="H24" s="10">
        <f>+H17</f>
        <v>3.5</v>
      </c>
      <c r="I24" s="10">
        <f>+I17</f>
        <v>1.2</v>
      </c>
      <c r="J24" s="11"/>
      <c r="K24" s="1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="85" zoomScaleNormal="85" workbookViewId="0">
      <selection activeCell="B3" sqref="B3"/>
    </sheetView>
  </sheetViews>
  <sheetFormatPr defaultRowHeight="15" x14ac:dyDescent="0.25"/>
  <cols>
    <col min="4" max="4" width="25.28515625" customWidth="1"/>
    <col min="7" max="7" width="21.5703125" customWidth="1"/>
  </cols>
  <sheetData>
    <row r="2" spans="2:11" x14ac:dyDescent="0.25">
      <c r="B2" s="2" t="s">
        <v>68</v>
      </c>
    </row>
    <row r="3" spans="2:11" x14ac:dyDescent="0.25">
      <c r="C3" s="1"/>
      <c r="D3" s="1"/>
      <c r="E3" s="1"/>
      <c r="F3" s="1"/>
      <c r="G3" s="1"/>
      <c r="H3" s="1"/>
      <c r="I3" s="1"/>
    </row>
    <row r="4" spans="2:1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  <c r="K4" s="11" t="s">
        <v>60</v>
      </c>
    </row>
    <row r="5" spans="2:11" s="11" customFormat="1" x14ac:dyDescent="0.25">
      <c r="B5" s="3"/>
      <c r="C5" s="3"/>
      <c r="D5" s="3"/>
      <c r="E5" s="3"/>
      <c r="F5" s="3"/>
      <c r="G5" s="3"/>
      <c r="H5" s="3">
        <v>1.536</v>
      </c>
      <c r="I5" s="3">
        <v>0.51500000000000001</v>
      </c>
    </row>
    <row r="6" spans="2:11" x14ac:dyDescent="0.25">
      <c r="B6" s="4"/>
      <c r="C6" s="4" t="s">
        <v>6</v>
      </c>
      <c r="D6" s="5" t="s">
        <v>7</v>
      </c>
      <c r="E6" s="5">
        <v>2030</v>
      </c>
      <c r="F6" s="4"/>
      <c r="G6" s="4" t="s">
        <v>12</v>
      </c>
      <c r="H6" s="6">
        <v>1.86</v>
      </c>
      <c r="I6" s="6">
        <v>0.55000000000000004</v>
      </c>
    </row>
    <row r="7" spans="2:11" x14ac:dyDescent="0.25">
      <c r="B7" s="4"/>
      <c r="C7" s="4" t="s">
        <v>6</v>
      </c>
      <c r="D7" s="5" t="s">
        <v>7</v>
      </c>
      <c r="E7" s="5">
        <v>2050</v>
      </c>
      <c r="F7" s="4"/>
      <c r="G7" s="4" t="s">
        <v>13</v>
      </c>
      <c r="H7" s="6">
        <v>8.91</v>
      </c>
      <c r="I7" s="6">
        <v>5.58</v>
      </c>
    </row>
    <row r="8" spans="2:11" x14ac:dyDescent="0.25">
      <c r="B8" s="5"/>
      <c r="C8" s="5" t="s">
        <v>6</v>
      </c>
      <c r="D8" s="5" t="s">
        <v>7</v>
      </c>
      <c r="E8" s="5">
        <v>2050</v>
      </c>
      <c r="F8" s="5"/>
      <c r="G8" s="5" t="s">
        <v>14</v>
      </c>
      <c r="H8" s="6">
        <v>8.85</v>
      </c>
      <c r="I8" s="6">
        <v>4.99</v>
      </c>
    </row>
    <row r="9" spans="2:11" x14ac:dyDescent="0.25">
      <c r="B9" s="5"/>
      <c r="C9" s="5" t="s">
        <v>6</v>
      </c>
      <c r="D9" s="5" t="s">
        <v>7</v>
      </c>
      <c r="E9" s="5">
        <v>2050</v>
      </c>
      <c r="F9" s="5"/>
      <c r="G9" s="5" t="s">
        <v>15</v>
      </c>
      <c r="H9" s="6">
        <v>8.6199999999999992</v>
      </c>
      <c r="I9" s="6">
        <v>4.37</v>
      </c>
    </row>
    <row r="10" spans="2:11" x14ac:dyDescent="0.25">
      <c r="B10" s="7"/>
      <c r="C10" s="7"/>
      <c r="D10" s="7"/>
      <c r="E10" s="7"/>
      <c r="F10" s="7"/>
      <c r="G10" s="7"/>
      <c r="H10" s="7"/>
      <c r="I10" s="7"/>
    </row>
    <row r="11" spans="2:11" x14ac:dyDescent="0.25">
      <c r="B11" s="7"/>
      <c r="C11" s="7"/>
      <c r="D11" s="7"/>
      <c r="E11" s="7"/>
      <c r="F11" s="7"/>
      <c r="G11" s="7"/>
      <c r="H11" s="7"/>
      <c r="I11" s="7"/>
    </row>
    <row r="12" spans="2:11" x14ac:dyDescent="0.25">
      <c r="B12" s="7"/>
      <c r="C12" s="7"/>
      <c r="D12" s="7"/>
      <c r="E12" s="7"/>
      <c r="F12" s="7"/>
      <c r="G12" s="7"/>
      <c r="H12" s="7"/>
      <c r="I12" s="7"/>
    </row>
    <row r="13" spans="2:11" x14ac:dyDescent="0.25">
      <c r="B13" s="12" t="s">
        <v>64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2:11" x14ac:dyDescent="0.25">
      <c r="B14" s="12" t="s">
        <v>65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2:11" x14ac:dyDescent="0.25">
      <c r="B15" s="11"/>
      <c r="C15" s="11"/>
      <c r="D15" s="11"/>
      <c r="E15" s="11"/>
      <c r="F15" s="11" t="s">
        <v>66</v>
      </c>
      <c r="G15" s="11"/>
      <c r="H15" s="11"/>
      <c r="I15" s="11"/>
      <c r="J15" s="11"/>
      <c r="K15" s="11"/>
    </row>
    <row r="16" spans="2:11" x14ac:dyDescent="0.25">
      <c r="B16" s="16" t="s">
        <v>20</v>
      </c>
      <c r="C16" s="13" t="s">
        <v>4</v>
      </c>
      <c r="D16" s="13" t="s">
        <v>5</v>
      </c>
      <c r="E16" s="15" t="s">
        <v>3</v>
      </c>
      <c r="F16" s="15" t="s">
        <v>1</v>
      </c>
      <c r="G16" s="14" t="s">
        <v>21</v>
      </c>
      <c r="H16" s="17" t="s">
        <v>23</v>
      </c>
      <c r="I16" s="17" t="s">
        <v>24</v>
      </c>
      <c r="J16" s="17" t="s">
        <v>25</v>
      </c>
      <c r="K16" s="16" t="s">
        <v>22</v>
      </c>
    </row>
    <row r="17" spans="2:11" x14ac:dyDescent="0.25">
      <c r="B17" s="11" t="s">
        <v>39</v>
      </c>
      <c r="C17" s="11"/>
      <c r="D17" s="11" t="s">
        <v>46</v>
      </c>
      <c r="E17">
        <v>2021</v>
      </c>
      <c r="F17" t="s">
        <v>6</v>
      </c>
      <c r="G17">
        <v>1</v>
      </c>
      <c r="H17">
        <v>0.01</v>
      </c>
      <c r="I17">
        <v>0</v>
      </c>
      <c r="J17" s="11">
        <v>4</v>
      </c>
      <c r="K17" s="11" t="s">
        <v>37</v>
      </c>
    </row>
    <row r="18" spans="2:11" s="11" customFormat="1" x14ac:dyDescent="0.25">
      <c r="D18" s="11" t="s">
        <v>46</v>
      </c>
      <c r="E18" s="11">
        <v>2025</v>
      </c>
      <c r="F18" s="11" t="s">
        <v>6</v>
      </c>
      <c r="G18" s="11">
        <v>1</v>
      </c>
      <c r="H18" s="10">
        <f>H5</f>
        <v>1.536</v>
      </c>
      <c r="I18" s="10">
        <f>I5</f>
        <v>0.51500000000000001</v>
      </c>
    </row>
    <row r="19" spans="2:11" x14ac:dyDescent="0.25">
      <c r="B19" s="11"/>
      <c r="C19" s="11"/>
      <c r="D19" s="11" t="s">
        <v>46</v>
      </c>
      <c r="E19" s="11">
        <v>2030</v>
      </c>
      <c r="F19" s="11" t="s">
        <v>6</v>
      </c>
      <c r="G19" s="11">
        <v>1</v>
      </c>
      <c r="H19" s="10">
        <f t="shared" ref="H19:I19" si="0">H6</f>
        <v>1.86</v>
      </c>
      <c r="I19" s="10">
        <f t="shared" si="0"/>
        <v>0.55000000000000004</v>
      </c>
      <c r="J19" s="11"/>
      <c r="K19" s="11"/>
    </row>
    <row r="20" spans="2:11" x14ac:dyDescent="0.25">
      <c r="B20" s="11" t="s">
        <v>40</v>
      </c>
      <c r="C20" s="11"/>
      <c r="D20" s="11" t="s">
        <v>47</v>
      </c>
      <c r="E20" s="11">
        <v>2021</v>
      </c>
      <c r="F20" s="11" t="s">
        <v>6</v>
      </c>
      <c r="G20" s="11">
        <v>1</v>
      </c>
      <c r="H20" s="10">
        <f t="shared" ref="H20:I20" si="1">H7</f>
        <v>8.91</v>
      </c>
      <c r="I20" s="10">
        <f t="shared" si="1"/>
        <v>5.58</v>
      </c>
      <c r="J20" s="11">
        <v>5</v>
      </c>
      <c r="K20" s="11" t="s">
        <v>38</v>
      </c>
    </row>
    <row r="21" spans="2:11" s="11" customFormat="1" x14ac:dyDescent="0.25">
      <c r="D21" s="11" t="s">
        <v>47</v>
      </c>
      <c r="E21" s="11">
        <v>2060</v>
      </c>
      <c r="F21" s="11" t="s">
        <v>6</v>
      </c>
      <c r="G21" s="11">
        <v>1</v>
      </c>
      <c r="H21" s="10">
        <f>+H20</f>
        <v>8.91</v>
      </c>
      <c r="I21" s="10">
        <f>+I20</f>
        <v>5.58</v>
      </c>
    </row>
    <row r="22" spans="2:11" x14ac:dyDescent="0.25">
      <c r="B22" s="11" t="s">
        <v>42</v>
      </c>
      <c r="D22" t="s">
        <v>48</v>
      </c>
      <c r="E22" s="11">
        <v>2021</v>
      </c>
      <c r="F22" s="11" t="s">
        <v>6</v>
      </c>
      <c r="G22" s="11">
        <v>1</v>
      </c>
      <c r="H22" s="10">
        <f t="shared" ref="H22:I22" si="2">H8</f>
        <v>8.85</v>
      </c>
      <c r="I22" s="10">
        <f t="shared" si="2"/>
        <v>4.99</v>
      </c>
      <c r="J22" s="11">
        <v>5</v>
      </c>
      <c r="K22" s="11" t="s">
        <v>38</v>
      </c>
    </row>
    <row r="23" spans="2:11" s="11" customFormat="1" x14ac:dyDescent="0.25">
      <c r="D23" s="11" t="s">
        <v>48</v>
      </c>
      <c r="E23" s="11">
        <v>2060</v>
      </c>
      <c r="F23" s="11" t="s">
        <v>6</v>
      </c>
      <c r="G23" s="11">
        <v>1</v>
      </c>
      <c r="H23" s="10">
        <f>+H22</f>
        <v>8.85</v>
      </c>
      <c r="I23" s="10">
        <f>+I22</f>
        <v>4.99</v>
      </c>
    </row>
    <row r="24" spans="2:11" x14ac:dyDescent="0.25">
      <c r="B24" s="11" t="s">
        <v>41</v>
      </c>
      <c r="D24" t="s">
        <v>49</v>
      </c>
      <c r="E24" s="11">
        <v>2021</v>
      </c>
      <c r="F24" s="11" t="s">
        <v>6</v>
      </c>
      <c r="G24" s="11">
        <v>1</v>
      </c>
      <c r="H24" s="10">
        <f t="shared" ref="H24:I24" si="3">H9</f>
        <v>8.6199999999999992</v>
      </c>
      <c r="I24" s="10">
        <f t="shared" si="3"/>
        <v>4.37</v>
      </c>
      <c r="J24" s="11">
        <v>5</v>
      </c>
      <c r="K24" s="11" t="s">
        <v>38</v>
      </c>
    </row>
    <row r="25" spans="2:11" x14ac:dyDescent="0.25">
      <c r="D25" s="11" t="s">
        <v>49</v>
      </c>
      <c r="E25" s="11">
        <v>2060</v>
      </c>
      <c r="F25" s="11" t="s">
        <v>6</v>
      </c>
      <c r="G25" s="11">
        <v>1</v>
      </c>
      <c r="H25" s="10">
        <f>+H24</f>
        <v>8.6199999999999992</v>
      </c>
      <c r="I25" s="10">
        <f>+I24</f>
        <v>4.37</v>
      </c>
      <c r="J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Hydro</vt:lpstr>
      <vt:lpstr>Wind</vt:lpstr>
      <vt:lpstr>Geo</vt:lpstr>
      <vt:lpstr>TID</vt:lpstr>
      <vt:lpstr>OLD_Hyd</vt:lpstr>
      <vt:lpstr>OLD_GEO</vt:lpstr>
      <vt:lpstr>OLD_Sol</vt:lpstr>
      <vt:lpstr>OLD_Wind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Suleimenov Bakytzhan</cp:lastModifiedBy>
  <dcterms:created xsi:type="dcterms:W3CDTF">2018-05-16T14:48:15Z</dcterms:created>
  <dcterms:modified xsi:type="dcterms:W3CDTF">2020-08-18T08:00:53Z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875367224216461</vt:r8>
  </property>
</Properties>
</file>