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1D99025F-B41F-40E7-A83D-C5945C262726}" xr6:coauthVersionLast="47" xr6:coauthVersionMax="47" xr10:uidLastSave="{00000000-0000-0000-0000-000000000000}"/>
  <bookViews>
    <workbookView xWindow="-120" yWindow="-120" windowWidth="29040" windowHeight="15720" tabRatio="781" activeTab="3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57" l="1"/>
  <c r="I6" i="157"/>
  <c r="I7" i="157"/>
  <c r="I8" i="157"/>
  <c r="I9" i="157"/>
  <c r="I10" i="157"/>
  <c r="I11" i="157"/>
  <c r="I12" i="157"/>
  <c r="I13" i="157"/>
  <c r="I14" i="157"/>
  <c r="I39" i="157"/>
  <c r="I40" i="157"/>
  <c r="I41" i="157"/>
  <c r="I42" i="157"/>
  <c r="I43" i="157"/>
  <c r="I44" i="157"/>
  <c r="I45" i="157"/>
  <c r="I46" i="157"/>
  <c r="I47" i="157"/>
  <c r="I38" i="157"/>
  <c r="H14" i="162"/>
  <c r="H13" i="162"/>
  <c r="I9" i="154"/>
  <c r="I10" i="154"/>
  <c r="I11" i="154"/>
  <c r="I12" i="154"/>
  <c r="I13" i="154"/>
  <c r="I14" i="154"/>
  <c r="I15" i="154"/>
  <c r="I16" i="154"/>
  <c r="I17" i="154"/>
  <c r="I18" i="154"/>
  <c r="I19" i="154"/>
  <c r="I20" i="154"/>
  <c r="I21" i="154"/>
  <c r="I8" i="154"/>
  <c r="X15" i="162"/>
  <c r="X16" i="162"/>
  <c r="X17" i="162"/>
  <c r="X18" i="162"/>
  <c r="X19" i="162"/>
  <c r="X20" i="162"/>
  <c r="X21" i="162"/>
  <c r="X22" i="162"/>
  <c r="X23" i="162"/>
  <c r="X24" i="162"/>
  <c r="X25" i="162"/>
  <c r="X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R51" i="162" l="1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AA29" i="162"/>
  <c r="Y29" i="162"/>
  <c r="AA28" i="162"/>
  <c r="Y28" i="162"/>
  <c r="AA25" i="162"/>
  <c r="Y25" i="162"/>
  <c r="AA24" i="162"/>
  <c r="Y24" i="162"/>
  <c r="AA23" i="162"/>
  <c r="Y23" i="162"/>
  <c r="AA22" i="162"/>
  <c r="Y22" i="162"/>
  <c r="AA21" i="162"/>
  <c r="Y21" i="162"/>
  <c r="AA20" i="162"/>
  <c r="Y20" i="162"/>
  <c r="AA19" i="162"/>
  <c r="Y19" i="162"/>
  <c r="AA18" i="162"/>
  <c r="Y18" i="162"/>
  <c r="AA17" i="162"/>
  <c r="Y17" i="162"/>
  <c r="AA16" i="162"/>
  <c r="Y16" i="162"/>
  <c r="AA15" i="162"/>
  <c r="Y15" i="162"/>
  <c r="AA14" i="162"/>
  <c r="Y14" i="162"/>
  <c r="D52" i="162"/>
  <c r="W35" i="162"/>
  <c r="Z29" i="162"/>
  <c r="D53" i="162" l="1"/>
  <c r="D44" i="162"/>
  <c r="D38" i="162"/>
  <c r="D49" i="162"/>
  <c r="D36" i="162"/>
  <c r="J13" i="162"/>
  <c r="D37" i="162"/>
  <c r="D39" i="162"/>
  <c r="R14" i="162"/>
  <c r="A36" i="162" s="1"/>
  <c r="R15" i="162"/>
  <c r="A37" i="162" s="1"/>
  <c r="R16" i="162"/>
  <c r="A38" i="162" s="1"/>
  <c r="R17" i="162"/>
  <c r="A39" i="162" s="1"/>
  <c r="R18" i="162"/>
  <c r="A43" i="162" s="1"/>
  <c r="R19" i="162"/>
  <c r="A45" i="162" s="1"/>
  <c r="R20" i="162"/>
  <c r="A47" i="162" s="1"/>
  <c r="R21" i="162"/>
  <c r="A49" i="162" s="1"/>
  <c r="R22" i="162"/>
  <c r="A50" i="162" s="1"/>
  <c r="R23" i="162"/>
  <c r="A51" i="162" s="1"/>
  <c r="R25" i="162"/>
  <c r="A54" i="162" s="1"/>
  <c r="X35" i="162"/>
  <c r="D43" i="162"/>
  <c r="D50" i="162"/>
  <c r="Z35" i="162"/>
  <c r="D51" i="162"/>
  <c r="Z14" i="162"/>
  <c r="Z15" i="162"/>
  <c r="Z16" i="162"/>
  <c r="Z17" i="162"/>
  <c r="Z18" i="162"/>
  <c r="Z19" i="162"/>
  <c r="Z20" i="162"/>
  <c r="Z21" i="162"/>
  <c r="Z22" i="162"/>
  <c r="Z23" i="162"/>
  <c r="Z24" i="162"/>
  <c r="Z25" i="162"/>
  <c r="Z28" i="162"/>
  <c r="J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43" i="154"/>
  <c r="K20" i="154"/>
  <c r="K21" i="154" l="1"/>
  <c r="AC20" i="154" l="1"/>
  <c r="AB20" i="154"/>
  <c r="K19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K9" i="154"/>
  <c r="K10" i="154"/>
  <c r="K11" i="154"/>
  <c r="K12" i="154"/>
  <c r="K13" i="154"/>
  <c r="K14" i="154"/>
  <c r="K15" i="154"/>
  <c r="K16" i="154"/>
  <c r="K17" i="154"/>
  <c r="K18" i="154"/>
  <c r="D39" i="154"/>
  <c r="D37" i="154"/>
  <c r="D35" i="154"/>
  <c r="D30" i="154"/>
  <c r="F28" i="154"/>
  <c r="AC9" i="154"/>
  <c r="AB9" i="154"/>
  <c r="K8" i="154"/>
  <c r="D42" i="154" l="1"/>
  <c r="R29" i="162"/>
  <c r="B40" i="154"/>
  <c r="R24" i="162"/>
  <c r="A53" i="162" s="1"/>
  <c r="B41" i="154"/>
  <c r="R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K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<sst xmlns="http://schemas.openxmlformats.org/spreadsheetml/2006/main" count="857" uniqueCount="392">
  <si>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</si>
  <si>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</si>
  <si>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</si>
  <si>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</si>
  <si>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</si>
  <si>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</si>
  <si>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</si>
  <si>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</si>
  <si>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</si>
  <si>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</si>
  <si>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</si>
  <si>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</si>
  <si>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</si>
  <si>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</si>
  <si>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</si>
  <si>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</si>
  <si>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</si>
  <si>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</si>
  <si>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</si>
  <si>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</si>
  <si>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</si>
  <si>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</si>
  <si>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</si>
  <si>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</si>
  <si>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</si>
  <si>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</si>
  <si>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</si>
  <si>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</si>
  <si>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</si>
  <si>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</si>
  <si>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</si>
  <si>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</si>
  <si>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</si>
  <si>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</si>
  <si>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</si>
  <si>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</si>
  <si>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</si>
  <si>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</si>
  <si>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</si>
  <si>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</si>
  <si>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</si>
  <si>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</si>
  <si>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</si>
  <si>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</si>
  <si>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</si>
  <si>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</si>
  <si>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</si>
  <si>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</si>
  <si>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</si>
  <si>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</si>
  <si>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</si>
  <si>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</si>
  <si>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</si>
  <si>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</si>
  <si>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</si>
  <si>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</si>
  <si>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</si>
  <si>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</si>
  <si>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</si>
  <si>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</si>
  <si>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</si>
  <si>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</si>
  <si>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</si>
  <si>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</si>
  <si>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</si>
  <si>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</si>
  <si>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</si>
  <si>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</si>
  <si>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</si>
  <si>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</si>
  <si>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</si>
  <si>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</si>
  <si>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</si>
  <si>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</si>
  <si>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</si>
  <si>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</si>
  <si>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</si>
  <si>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</si>
  <si>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</si>
  <si>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</si>
  <si>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</si>
  <si>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</si>
  <si>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</si>
  <si>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</si>
  <si>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</si>
  <si>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</si>
  <si>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</si>
  <si>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</si>
  <si>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</si>
  <si>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</si>
  <si>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</si>
  <si>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</si>
  <si>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</si>
  <si>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</si>
  <si>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</si>
  <si>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</si>
  <si>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</si>
  <si>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</si>
  <si>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</si>
  <si>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</si>
  <si>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</si>
  <si>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</si>
  <si>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</si>
  <si>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</si>
  <si>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</si>
  <si>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</si>
  <si>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</si>
  <si>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</si>
  <si>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</si>
  <si>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</si>
  <si>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</si>
  <si>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</si>
  <si>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</si>
  <si>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</si>
  <si>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</si>
  <si>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</si>
  <si>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</si>
  <si>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</si>
  <si>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</si>
  <si>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</si>
  <si>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</si>
  <si>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</si>
  <si>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</si>
  <si>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</si>
  <si>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</si>
  <si>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</si>
  <si>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</si>
  <si>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</si>
  <si>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</si>
  <si>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</si>
  <si>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</si>
  <si>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</si>
  <si>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</si>
  <si>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</si>
  <si>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</si>
  <si>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</si>
  <si>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</si>
  <si>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</si>
  <si>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</si>
  <si>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</si>
  <si>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</si>
  <si>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</si>
  <si>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</si>
  <si>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</si>
  <si>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</si>
  <si>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</si>
  <si>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</si>
  <si>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</si>
  <si>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</si>
  <si>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</si>
  <si>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</si>
  <si>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</si>
  <si>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</si>
  <si>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</si>
  <si>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</si>
  <si>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</si>
  <si>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</si>
  <si>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</si>
  <si>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</si>
  <si>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</si>
  <si>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</si>
  <si>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</si>
  <si>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</si>
  <si>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</si>
  <si>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</si>
  <si>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</si>
  <si>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</si>
  <si>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</si>
  <si>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</si>
  <si>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</si>
  <si>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</si>
  <si>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</si>
  <si>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</si>
  <si>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</si>
  <si>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</si>
  <si>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</si>
  <si>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</si>
  <si>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</si>
  <si>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</si>
  <si>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</si>
  <si>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</si>
  <si>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</si>
  <si>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</si>
  <si>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</si>
  <si>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</si>
  <si>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</si>
  <si>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</si>
  <si>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</si>
  <si>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</si>
  <si>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</si>
  <si>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</si>
  <si>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</si>
  <si>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</si>
  <si>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</si>
  <si>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</si>
  <si>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</si>
  <si>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</si>
  <si>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</si>
  <si>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</si>
  <si>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</si>
  <si>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</si>
  <si>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</si>
  <si>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</si>
  <si>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</si>
  <si>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</si>
  <si>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</si>
  <si>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</si>
  <si>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</si>
  <si>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</si>
  <si>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</si>
  <si>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</si>
  <si>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</si>
  <si>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</si>
  <si>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</si>
  <si>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</si>
  <si>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</si>
  <si>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</si>
  <si>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</si>
  <si>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</si>
  <si>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</si>
  <si>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</si>
  <si>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</si>
  <si>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</si>
  <si>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</si>
  <si>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</si>
  <si>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</si>
  <si>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</si>
  <si>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</si>
  <si>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</si>
  <si>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</si>
  <si>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</si>
  <si>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</si>
  <si>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</si>
  <si>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</si>
  <si>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</si>
  <si>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</si>
  <si>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</si>
  <si>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</si>
  <si>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</si>
  <si>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</si>
  <si>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</si>
  <si>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</si>
  <si>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</si>
  <si>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</si>
  <si>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</si>
  <si>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</si>
  <si>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</si>
  <si>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</si>
  <si>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</si>
  <si>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</si>
  <si>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</si>
  <si>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</si>
  <si>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</si>
  <si>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</si>
  <si>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</si>
  <si>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</si>
  <si>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</si>
  <si>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</si>
  <si>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</si>
  <si>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</si>
  <si>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</si>
  <si>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</si>
  <si>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</si>
  <si>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</si>
  <si>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</si>
  <si>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</si>
  <si>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</si>
  <si>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</si>
  <si>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</si>
  <si>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</si>
  <si>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</si>
  <si>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</si>
  <si>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</si>
  <si>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</si>
  <si>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</si>
  <si>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</si>
  <si>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</si>
  <si>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</si>
  <si>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</si>
  <si>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</si>
  <si>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</si>
  <si>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</si>
  <si>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</si>
  <si>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</si>
  <si>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</si>
  <si>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</si>
  <si>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</si>
  <si>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</si>
  <si>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</si>
  <si>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</si>
  <si>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</si>
  <si>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</si>
  <si>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</si>
  <si>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</si>
  <si>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</si>
  <si>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</si>
  <si>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</si>
  <si>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</si>
  <si>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</si>
  <si>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</si>
  <si>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</si>
  <si>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</si>
  <si>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</si>
  <si>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</si>
  <si>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</si>
  <si>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</si>
  <si>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</si>
  <si>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</si>
  <si>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</si>
  <si>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</si>
  <si>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</si>
  <si>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</si>
  <si>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</si>
  <si>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</si>
  <si>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</si>
  <si>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</si>
  <si>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</si>
  <si>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</si>
  <si>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</si>
  <si>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</si>
  <si>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</si>
  <si>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</si>
  <si>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</si>
  <si>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</si>
  <si>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</si>
  <si>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</si>
  <si>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</si>
  <si>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</si>
  <si>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</si>
  <si>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</si>
  <si>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</si>
  <si>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</si>
  <si>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</si>
  <si>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</si>
  <si>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</si>
  <si>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</si>
  <si>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</si>
  <si>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</si>
  <si>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</si>
  <si>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</si>
  <si>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</si>
  <si>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</si>
  <si>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</si>
  <si>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</si>
  <si>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</si>
  <si>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</si>
  <si>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</si>
  <si>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</si>
  <si>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</si>
  <si>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</si>
  <si>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</si>
  <si>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</si>
  <si>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</si>
  <si>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</si>
  <si>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</si>
  <si>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</si>
  <si>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</si>
  <si>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</si>
  <si>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</si>
  <si>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</si>
  <si>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</si>
  <si>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</si>
  <si>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</si>
  <si>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</si>
  <si>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</si>
  <si>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* Sector</t>
  </si>
  <si>
    <t>* Subsector</t>
  </si>
  <si>
    <t>* OLD CommDesc</t>
  </si>
  <si>
    <t>Electricity Production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</si>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</sst>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  <numFmt numFmtId="181" formatCode="_-* #,##0_-;\-* #,##0_-;_-* &quot;-&quot;??_-;_-@_-"/>
  </numFmts>
  <fonts count="1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CE9178"/>
      <name val="Consolas"/>
      <family val="3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0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0" fontId="37" fillId="0" borderId="0"/>
    <xf numFmtId="168" fontId="20" fillId="0" borderId="0"/>
    <xf numFmtId="0" fontId="13" fillId="0" borderId="0" applyBorder="0"/>
    <xf numFmtId="170" fontId="13" fillId="0" borderId="0" applyBorder="0"/>
    <xf numFmtId="0" fontId="13" fillId="0" borderId="0"/>
    <xf numFmtId="170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1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1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1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1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1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1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1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1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1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1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1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1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1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1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1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1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1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1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1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1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1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1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1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1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4" borderId="0" applyNumberFormat="0" applyBorder="0" applyAlignment="0" applyProtection="0"/>
    <xf numFmtId="0" fontId="21" fillId="12" borderId="0" applyNumberFormat="0" applyBorder="0" applyAlignment="0" applyProtection="0"/>
    <xf numFmtId="171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1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1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1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1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20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1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1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1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1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1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4" borderId="0" applyNumberFormat="0" applyBorder="0" applyAlignment="0" applyProtection="0"/>
    <xf numFmtId="0" fontId="21" fillId="16" borderId="0" applyNumberFormat="0" applyBorder="0" applyAlignment="0" applyProtection="0"/>
    <xf numFmtId="171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1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171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1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171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1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1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1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91" borderId="0" applyNumberFormat="0" applyBorder="0" applyAlignment="0" applyProtection="0"/>
    <xf numFmtId="0" fontId="21" fillId="13" borderId="0" applyNumberFormat="0" applyBorder="0" applyAlignment="0" applyProtection="0"/>
    <xf numFmtId="171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1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171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1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1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5" borderId="0" applyNumberFormat="0" applyBorder="0" applyAlignment="0" applyProtection="0"/>
    <xf numFmtId="0" fontId="21" fillId="19" borderId="0" applyNumberFormat="0" applyBorder="0" applyAlignment="0" applyProtection="0"/>
    <xf numFmtId="171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1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1" fontId="81" fillId="0" borderId="0"/>
    <xf numFmtId="171" fontId="59" fillId="0" borderId="0" applyNumberFormat="0" applyFill="0" applyBorder="0" applyAlignment="0" applyProtection="0"/>
    <xf numFmtId="171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171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1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2" fontId="83" fillId="73" borderId="29">
      <alignment horizontal="center" vertical="center"/>
    </xf>
    <xf numFmtId="172" fontId="83" fillId="73" borderId="29">
      <alignment horizontal="center" vertical="center"/>
    </xf>
    <xf numFmtId="171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0" fontId="23" fillId="20" borderId="1" applyNumberFormat="0" applyAlignment="0" applyProtection="0"/>
    <xf numFmtId="171" fontId="23" fillId="94" borderId="1" applyNumberFormat="0" applyAlignment="0" applyProtection="0"/>
    <xf numFmtId="171" fontId="23" fillId="94" borderId="1" applyNumberFormat="0" applyAlignment="0" applyProtection="0"/>
    <xf numFmtId="171" fontId="23" fillId="20" borderId="1" applyNumberFormat="0" applyAlignment="0" applyProtection="0"/>
    <xf numFmtId="0" fontId="23" fillId="20" borderId="1" applyNumberFormat="0" applyAlignment="0" applyProtection="0"/>
    <xf numFmtId="171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3" fontId="13" fillId="0" borderId="0"/>
    <xf numFmtId="174" fontId="13" fillId="0" borderId="0"/>
    <xf numFmtId="175" fontId="13" fillId="0" borderId="0"/>
    <xf numFmtId="176" fontId="13" fillId="0" borderId="0"/>
    <xf numFmtId="177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171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1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1" fontId="13" fillId="0" borderId="0" applyBorder="0"/>
    <xf numFmtId="171" fontId="13" fillId="0" borderId="0" applyBorder="0"/>
    <xf numFmtId="171" fontId="13" fillId="0" borderId="0" applyBorder="0"/>
    <xf numFmtId="171" fontId="12" fillId="0" borderId="0"/>
    <xf numFmtId="171" fontId="12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59" fillId="0" borderId="0">
      <alignment horizontal="center"/>
    </xf>
    <xf numFmtId="171" fontId="13" fillId="0" borderId="0">
      <alignment horizontal="center"/>
    </xf>
    <xf numFmtId="171" fontId="13" fillId="0" borderId="0">
      <alignment wrapText="1"/>
    </xf>
    <xf numFmtId="171" fontId="78" fillId="0" borderId="0"/>
    <xf numFmtId="171" fontId="62" fillId="0" borderId="0"/>
    <xf numFmtId="171" fontId="62" fillId="0" borderId="0"/>
    <xf numFmtId="171" fontId="62" fillId="0" borderId="0"/>
    <xf numFmtId="171" fontId="62" fillId="0" borderId="0"/>
    <xf numFmtId="171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8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9" fillId="0" borderId="0"/>
    <xf numFmtId="171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171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1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1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1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1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1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92" fillId="0" borderId="4" applyNumberFormat="0" applyFill="0" applyAlignment="0" applyProtection="0"/>
    <xf numFmtId="0" fontId="28" fillId="0" borderId="4" applyNumberFormat="0" applyFill="0" applyAlignment="0" applyProtection="0"/>
    <xf numFmtId="171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1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1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93" fillId="0" borderId="35" applyNumberFormat="0" applyFill="0" applyAlignment="0" applyProtection="0"/>
    <xf numFmtId="0" fontId="29" fillId="0" borderId="5" applyNumberFormat="0" applyFill="0" applyAlignment="0" applyProtection="0"/>
    <xf numFmtId="171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1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1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1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3" fontId="64" fillId="97" borderId="0"/>
    <xf numFmtId="174" fontId="64" fillId="97" borderId="0"/>
    <xf numFmtId="175" fontId="64" fillId="97" borderId="0"/>
    <xf numFmtId="171" fontId="13" fillId="97" borderId="0">
      <protection locked="0"/>
    </xf>
    <xf numFmtId="178" fontId="13" fillId="97" borderId="0">
      <protection locked="0"/>
    </xf>
    <xf numFmtId="176" fontId="13" fillId="97" borderId="0">
      <protection locked="0"/>
    </xf>
    <xf numFmtId="177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1" fontId="83" fillId="98" borderId="29" applyNumberFormat="0">
      <alignment horizontal="center" vertical="center"/>
      <protection locked="0"/>
    </xf>
    <xf numFmtId="171" fontId="83" fillId="98" borderId="29" applyNumberFormat="0">
      <alignment horizontal="center" vertical="center"/>
      <protection locked="0"/>
    </xf>
    <xf numFmtId="171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0" fontId="30" fillId="7" borderId="1" applyNumberFormat="0" applyAlignment="0" applyProtection="0"/>
    <xf numFmtId="171" fontId="30" fillId="22" borderId="1" applyNumberFormat="0" applyAlignment="0" applyProtection="0"/>
    <xf numFmtId="171" fontId="30" fillId="22" borderId="1" applyNumberFormat="0" applyAlignment="0" applyProtection="0"/>
    <xf numFmtId="171" fontId="30" fillId="7" borderId="1" applyNumberFormat="0" applyAlignment="0" applyProtection="0"/>
    <xf numFmtId="0" fontId="30" fillId="7" borderId="1" applyNumberFormat="0" applyAlignment="0" applyProtection="0"/>
    <xf numFmtId="171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1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1" fontId="13" fillId="97" borderId="0">
      <protection locked="0"/>
    </xf>
    <xf numFmtId="171" fontId="13" fillId="97" borderId="0">
      <protection locked="0"/>
    </xf>
    <xf numFmtId="171" fontId="12" fillId="97" borderId="0">
      <protection locked="0"/>
    </xf>
    <xf numFmtId="171" fontId="13" fillId="97" borderId="0">
      <alignment horizontal="center"/>
      <protection locked="0"/>
    </xf>
    <xf numFmtId="171" fontId="13" fillId="97" borderId="0">
      <protection locked="0"/>
    </xf>
    <xf numFmtId="171" fontId="13" fillId="97" borderId="0"/>
    <xf numFmtId="171" fontId="13" fillId="97" borderId="0">
      <alignment wrapText="1"/>
      <protection locked="0"/>
    </xf>
    <xf numFmtId="171" fontId="78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62" fillId="97" borderId="0">
      <protection locked="0"/>
    </xf>
    <xf numFmtId="171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1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1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3" fontId="62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0" fontId="38" fillId="0" borderId="0"/>
    <xf numFmtId="171" fontId="13" fillId="0" borderId="0"/>
    <xf numFmtId="171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1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1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1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171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171" fontId="88" fillId="99" borderId="7" applyNumberForma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1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1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79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171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1" fontId="33" fillId="65" borderId="8" applyNumberFormat="0" applyAlignment="0" applyProtection="0"/>
    <xf numFmtId="171" fontId="33" fillId="65" borderId="8" applyNumberFormat="0" applyAlignment="0" applyProtection="0"/>
    <xf numFmtId="171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0" fontId="33" fillId="20" borderId="8" applyNumberFormat="0" applyAlignment="0" applyProtection="0"/>
    <xf numFmtId="171" fontId="33" fillId="94" borderId="8" applyNumberFormat="0" applyAlignment="0" applyProtection="0"/>
    <xf numFmtId="171" fontId="33" fillId="94" borderId="8" applyNumberFormat="0" applyAlignment="0" applyProtection="0"/>
    <xf numFmtId="171" fontId="33" fillId="20" borderId="8" applyNumberFormat="0" applyAlignment="0" applyProtection="0"/>
    <xf numFmtId="0" fontId="33" fillId="20" borderId="8" applyNumberFormat="0" applyAlignment="0" applyProtection="0"/>
    <xf numFmtId="171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1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1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1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1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1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1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1" fontId="60" fillId="100" borderId="0" applyNumberFormat="0" applyFont="0" applyBorder="0" applyAlignment="0" applyProtection="0"/>
    <xf numFmtId="173" fontId="13" fillId="0" borderId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78" fillId="0" borderId="0" applyNumberFormat="0" applyFill="0" applyBorder="0" applyAlignment="0" applyProtection="0"/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6" fillId="65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97" fillId="102" borderId="0" applyNumberFormat="0" applyBorder="0">
      <alignment horizontal="left"/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88" fillId="99" borderId="0" applyNumberForma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103" borderId="0" applyNumberFormat="0" applyFont="0" applyBorder="0" applyAlignment="0">
      <protection locked="0"/>
    </xf>
    <xf numFmtId="171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40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1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0" fillId="70" borderId="41">
      <alignment horizontal="center" vertical="top" textRotation="90" wrapText="1"/>
    </xf>
    <xf numFmtId="171" fontId="101" fillId="0" borderId="0">
      <alignment horizontal="center"/>
    </xf>
    <xf numFmtId="171" fontId="102" fillId="71" borderId="0"/>
    <xf numFmtId="171" fontId="103" fillId="104" borderId="0"/>
    <xf numFmtId="171" fontId="102" fillId="71" borderId="0"/>
    <xf numFmtId="171" fontId="102" fillId="61" borderId="0"/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171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1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5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0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0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1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  <xf numFmtId="0" fontId="120" fillId="0" borderId="0" xfId="0" applyFont="1" applyAlignment="1">
      <alignment vertical="center"/>
    </xf>
    <xf numFmtId="169" fontId="68" fillId="112" borderId="43" xfId="6" applyNumberFormat="1" applyFont="1" applyFill="1" applyBorder="1" applyAlignment="1">
      <alignment horizontal="center" vertical="center"/>
    </xf>
    <xf numFmtId="2" fontId="68" fillId="112" borderId="43" xfId="6" applyNumberFormat="1" applyFont="1" applyFill="1" applyBorder="1" applyAlignment="1">
      <alignment horizontal="center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workbookViewId="0">
      <selection activeCell="G12" sqref="G12"/>
    </sheetView>
  </sheetViews>
  <sheetFormatPr defaultRowHeight="12.75"/>
  <sheetData>
    <row r="1" spans="1:1">
      <c r="A1" t="s">
        <v>383</v>
      </c>
    </row>
    <row r="2" spans="1:1">
      <c r="A2" t="s">
        <v>384</v>
      </c>
    </row>
    <row r="3" spans="1:1">
      <c r="A3" t="s">
        <v>387</v>
      </c>
    </row>
    <row r="4" spans="1:1">
      <c r="A4" t="s">
        <v>385</v>
      </c>
    </row>
    <row r="5" spans="1:1">
      <c r="A5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zoomScale="70" zoomScaleNormal="70" workbookViewId="0">
      <selection activeCell="I8" sqref="I8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9.140625" style="26" bestFit="1" customWidth="1"/>
    <col min="8" max="8" width="28.42578125" style="26" customWidth="1"/>
    <col min="9" max="9" width="68.140625" style="26" bestFit="1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8.140625" style="26" customWidth="1"/>
    <col min="19" max="19" width="9.140625" style="26"/>
    <col min="20" max="20" width="17.140625" style="26" customWidth="1"/>
    <col min="21" max="24" width="9.140625" style="26"/>
    <col min="25" max="25" width="25.28515625" style="26" customWidth="1"/>
    <col min="26" max="16384" width="9.140625" style="26"/>
  </cols>
  <sheetData>
    <row r="1" spans="2:32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51"/>
      <c r="Q1" s="27"/>
      <c r="R1" s="27"/>
    </row>
    <row r="2" spans="2:32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  <c r="P2" s="51"/>
    </row>
    <row r="3" spans="2:32" ht="13.5" customHeight="1">
      <c r="B3" s="27"/>
      <c r="C3" s="27"/>
      <c r="D3" s="27"/>
      <c r="E3" s="27"/>
      <c r="F3" s="27"/>
      <c r="G3" s="27"/>
      <c r="H3" s="27"/>
      <c r="I3" s="27"/>
      <c r="P3" s="51"/>
    </row>
    <row r="4" spans="2:32" ht="13.5" customHeight="1">
      <c r="B4" s="13"/>
      <c r="C4" s="13"/>
      <c r="D4" s="13"/>
      <c r="E4" s="13"/>
      <c r="F4" s="27"/>
      <c r="G4" s="13"/>
      <c r="H4" s="27"/>
      <c r="I4" s="27"/>
      <c r="P4" s="51"/>
    </row>
    <row r="5" spans="2:32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P5" s="51"/>
      <c r="R5" s="52" t="s">
        <v>15</v>
      </c>
      <c r="S5" s="52"/>
      <c r="T5" s="45"/>
      <c r="U5" s="45"/>
      <c r="V5" s="45"/>
      <c r="W5" s="45"/>
      <c r="X5" s="45"/>
      <c r="Y5" s="45"/>
      <c r="Z5" s="45"/>
    </row>
    <row r="6" spans="2:32" ht="13.5" customHeight="1">
      <c r="B6" s="46" t="s">
        <v>7</v>
      </c>
      <c r="C6" s="47" t="s">
        <v>30</v>
      </c>
      <c r="D6" s="46" t="s">
        <v>0</v>
      </c>
      <c r="E6" s="128" t="s">
        <v>365</v>
      </c>
      <c r="F6" s="128" t="s">
        <v>366</v>
      </c>
      <c r="G6" s="128" t="s">
        <v>371</v>
      </c>
      <c r="H6" s="128" t="s">
        <v>369</v>
      </c>
      <c r="I6" s="128" t="s">
        <v>3</v>
      </c>
      <c r="J6" s="128" t="s">
        <v>367</v>
      </c>
      <c r="K6" s="46" t="s">
        <v>4</v>
      </c>
      <c r="L6" s="46" t="s">
        <v>8</v>
      </c>
      <c r="M6" s="46" t="s">
        <v>9</v>
      </c>
      <c r="N6" s="46" t="s">
        <v>10</v>
      </c>
      <c r="O6" s="46" t="s">
        <v>12</v>
      </c>
      <c r="P6" s="51"/>
      <c r="R6" s="46" t="s">
        <v>11</v>
      </c>
      <c r="S6" s="47" t="s">
        <v>30</v>
      </c>
      <c r="T6" s="46" t="s">
        <v>1</v>
      </c>
      <c r="U6" s="134" t="s">
        <v>365</v>
      </c>
      <c r="V6" s="134" t="s">
        <v>366</v>
      </c>
      <c r="W6" s="134" t="s">
        <v>369</v>
      </c>
      <c r="X6" s="134" t="s">
        <v>370</v>
      </c>
      <c r="Y6" s="134" t="s">
        <v>371</v>
      </c>
      <c r="Z6" s="134" t="s">
        <v>2</v>
      </c>
      <c r="AA6" s="135" t="s">
        <v>372</v>
      </c>
      <c r="AB6" s="46" t="s">
        <v>16</v>
      </c>
      <c r="AC6" s="46" t="s">
        <v>17</v>
      </c>
      <c r="AD6" s="46" t="s">
        <v>18</v>
      </c>
      <c r="AE6" s="46" t="s">
        <v>19</v>
      </c>
      <c r="AF6" s="46" t="s">
        <v>20</v>
      </c>
    </row>
    <row r="7" spans="2:32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/>
      <c r="I7" s="129"/>
      <c r="J7" s="129" t="s">
        <v>27</v>
      </c>
      <c r="K7" s="48" t="s">
        <v>4</v>
      </c>
      <c r="L7" s="48" t="s">
        <v>38</v>
      </c>
      <c r="M7" s="48" t="s">
        <v>39</v>
      </c>
      <c r="N7" s="48" t="s">
        <v>28</v>
      </c>
      <c r="O7" s="48" t="s">
        <v>29</v>
      </c>
      <c r="P7" s="51"/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7" t="s">
        <v>22</v>
      </c>
      <c r="AB7" s="53" t="s">
        <v>23</v>
      </c>
      <c r="AC7" s="53" t="s">
        <v>24</v>
      </c>
      <c r="AD7" s="53" t="s">
        <v>41</v>
      </c>
      <c r="AE7" s="53" t="s">
        <v>40</v>
      </c>
      <c r="AF7" s="53" t="s">
        <v>25</v>
      </c>
    </row>
    <row r="8" spans="2:32" ht="20.25" customHeight="1">
      <c r="B8" s="49" t="s">
        <v>46</v>
      </c>
      <c r="C8" s="49"/>
      <c r="D8" s="49" t="s">
        <v>259</v>
      </c>
      <c r="E8" s="50"/>
      <c r="F8" s="50"/>
      <c r="G8" s="50" t="s">
        <v>108</v>
      </c>
      <c r="H8" s="50" t="s">
        <v>368</v>
      </c>
      <c r="I8" s="130" t="str">
        <f xml:space="preserve"> _xlfn.CONCAT( E8, " -:- ", F8, " -:- ", G8, " -:- ", H8 )</f>
        <v xml:space="preserve"> -:-  -:- Coal -:- Electricity Production</v>
      </c>
      <c r="J8" s="50" t="s">
        <v>168</v>
      </c>
      <c r="K8" s="49" t="str">
        <f>$E$2</f>
        <v>PJ</v>
      </c>
      <c r="L8" s="49" t="s">
        <v>279</v>
      </c>
      <c r="M8" s="51"/>
      <c r="N8" s="49"/>
      <c r="O8" s="49"/>
      <c r="P8" s="51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9"/>
      <c r="AB8" s="28"/>
      <c r="AC8" s="28"/>
      <c r="AD8" s="28"/>
      <c r="AE8" s="28"/>
      <c r="AF8" s="28"/>
    </row>
    <row r="9" spans="2:32" ht="13.5" customHeight="1">
      <c r="B9" s="49"/>
      <c r="C9" s="49"/>
      <c r="D9" s="49" t="s">
        <v>260</v>
      </c>
      <c r="E9" s="50"/>
      <c r="F9" s="50"/>
      <c r="G9" s="50" t="s">
        <v>108</v>
      </c>
      <c r="H9" s="50" t="s">
        <v>368</v>
      </c>
      <c r="I9" s="130" t="str">
        <f t="shared" ref="I9:I21" si="0" xml:space="preserve"> _xlfn.CONCAT( E9, " -:- ", F9, " -:- ", G9, " -:- ", H9 )</f>
        <v xml:space="preserve"> -:-  -:- Coal -:- Electricity Production</v>
      </c>
      <c r="J9" s="50" t="s">
        <v>169</v>
      </c>
      <c r="K9" s="49" t="str">
        <f t="shared" ref="K9:K21" si="1">$E$2</f>
        <v>PJ</v>
      </c>
      <c r="L9" s="49" t="s">
        <v>279</v>
      </c>
      <c r="M9" s="51"/>
      <c r="N9" s="49"/>
      <c r="O9" s="49"/>
      <c r="P9" s="51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140" t="str">
        <f xml:space="preserve"> _xlfn.CONCAT( U9, " -:- ", V9, " -:- ", W9, " -:- ", X9, " -:- ", Y9 )</f>
        <v>Electricity -:-  -:-  -:-  -:- Coal</v>
      </c>
      <c r="AA9" s="125" t="s">
        <v>181</v>
      </c>
      <c r="AB9" s="49" t="str">
        <f>$E$2</f>
        <v>PJ</v>
      </c>
      <c r="AC9" s="49" t="str">
        <f>$E$2&amp;"a"</f>
        <v>PJa</v>
      </c>
      <c r="AD9" s="51"/>
      <c r="AE9" s="49"/>
      <c r="AF9" s="49"/>
    </row>
    <row r="10" spans="2:32" ht="13.5" customHeight="1">
      <c r="B10" s="49"/>
      <c r="C10" s="49"/>
      <c r="D10" s="49" t="s">
        <v>261</v>
      </c>
      <c r="E10" s="50"/>
      <c r="F10" s="50"/>
      <c r="G10" s="50" t="s">
        <v>109</v>
      </c>
      <c r="H10" s="50" t="s">
        <v>368</v>
      </c>
      <c r="I10" s="130" t="str">
        <f t="shared" si="0"/>
        <v xml:space="preserve"> -:-  -:- Oil -:- Electricity Production</v>
      </c>
      <c r="J10" s="50" t="s">
        <v>170</v>
      </c>
      <c r="K10" s="49" t="str">
        <f t="shared" si="1"/>
        <v>PJ</v>
      </c>
      <c r="L10" s="49" t="s">
        <v>279</v>
      </c>
      <c r="M10" s="51"/>
      <c r="N10" s="49"/>
      <c r="O10" s="49"/>
      <c r="P10" s="51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140" t="str">
        <f t="shared" ref="Z10:Z21" si="2" xml:space="preserve"> _xlfn.CONCAT( U10, " -:- ", V10, " -:- ", W10, " -:- ", X10, " -:- ", Y10 )</f>
        <v>Electricity -:-  -:-  -:-  -:- Coal</v>
      </c>
      <c r="AA10" s="50" t="s">
        <v>182</v>
      </c>
      <c r="AB10" s="49" t="str">
        <f t="shared" ref="AB10:AB21" si="3">$E$2</f>
        <v>PJ</v>
      </c>
      <c r="AC10" s="49" t="str">
        <f t="shared" ref="AC10:AC21" si="4">$E$2&amp;"a"</f>
        <v>PJa</v>
      </c>
      <c r="AD10" s="51"/>
      <c r="AE10" s="49"/>
      <c r="AF10" s="49"/>
    </row>
    <row r="11" spans="2:32" ht="13.5" customHeight="1">
      <c r="B11" s="49"/>
      <c r="C11" s="49"/>
      <c r="D11" s="49" t="s">
        <v>262</v>
      </c>
      <c r="E11" s="50"/>
      <c r="F11" s="50"/>
      <c r="G11" s="50" t="s">
        <v>44</v>
      </c>
      <c r="H11" s="50" t="s">
        <v>368</v>
      </c>
      <c r="I11" s="130" t="str">
        <f t="shared" si="0"/>
        <v xml:space="preserve"> -:-  -:- Natural Gas -:- Electricity Production</v>
      </c>
      <c r="J11" s="50" t="s">
        <v>171</v>
      </c>
      <c r="K11" s="49" t="str">
        <f t="shared" si="1"/>
        <v>PJ</v>
      </c>
      <c r="L11" s="49" t="s">
        <v>279</v>
      </c>
      <c r="M11" s="51"/>
      <c r="N11" s="49"/>
      <c r="O11" s="49"/>
      <c r="P11" s="51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140" t="str">
        <f t="shared" si="2"/>
        <v>Electricity -:-  -:-  -:-  -:- Oil</v>
      </c>
      <c r="AA11" s="50" t="s">
        <v>183</v>
      </c>
      <c r="AB11" s="49" t="str">
        <f t="shared" si="3"/>
        <v>PJ</v>
      </c>
      <c r="AC11" s="49" t="str">
        <f t="shared" si="4"/>
        <v>PJa</v>
      </c>
      <c r="AD11" s="51"/>
      <c r="AE11" s="49"/>
      <c r="AF11" s="49"/>
    </row>
    <row r="12" spans="2:32" ht="13.5" customHeight="1">
      <c r="B12" s="49"/>
      <c r="C12" s="49"/>
      <c r="D12" s="49" t="s">
        <v>268</v>
      </c>
      <c r="E12" s="50"/>
      <c r="F12" s="50"/>
      <c r="G12" s="50" t="s">
        <v>111</v>
      </c>
      <c r="H12" s="50" t="s">
        <v>368</v>
      </c>
      <c r="I12" s="130" t="str">
        <f t="shared" si="0"/>
        <v xml:space="preserve"> -:-  -:- Hydro -:- Electricity Production</v>
      </c>
      <c r="J12" s="50" t="s">
        <v>172</v>
      </c>
      <c r="K12" s="49" t="str">
        <f t="shared" si="1"/>
        <v>PJ</v>
      </c>
      <c r="L12" s="49" t="s">
        <v>279</v>
      </c>
      <c r="M12" s="51"/>
      <c r="N12" s="49"/>
      <c r="O12" s="49"/>
      <c r="P12" s="51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140" t="str">
        <f t="shared" si="2"/>
        <v>Electricity -:-  -:-  -:-  -:- Natural Gas</v>
      </c>
      <c r="AA12" s="50" t="s">
        <v>184</v>
      </c>
      <c r="AB12" s="49" t="str">
        <f t="shared" si="3"/>
        <v>PJ</v>
      </c>
      <c r="AC12" s="49" t="str">
        <f t="shared" si="4"/>
        <v>PJa</v>
      </c>
      <c r="AD12" s="51"/>
      <c r="AE12" s="49"/>
      <c r="AF12" s="49"/>
    </row>
    <row r="13" spans="2:32" ht="13.5" customHeight="1">
      <c r="B13" s="49"/>
      <c r="C13" s="49"/>
      <c r="D13" s="49" t="s">
        <v>269</v>
      </c>
      <c r="E13" s="50"/>
      <c r="F13" s="50"/>
      <c r="G13" s="50" t="s">
        <v>112</v>
      </c>
      <c r="H13" s="50" t="s">
        <v>368</v>
      </c>
      <c r="I13" s="130" t="str">
        <f t="shared" si="0"/>
        <v xml:space="preserve"> -:-  -:- Geothermal -:- Electricity Production</v>
      </c>
      <c r="J13" s="50" t="s">
        <v>173</v>
      </c>
      <c r="K13" s="49" t="str">
        <f t="shared" si="1"/>
        <v>PJ</v>
      </c>
      <c r="L13" s="49" t="s">
        <v>279</v>
      </c>
      <c r="M13" s="51"/>
      <c r="N13" s="49"/>
      <c r="O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140" t="str">
        <f t="shared" si="2"/>
        <v>Electricity -:-  -:-  -:-  -:- Hydro</v>
      </c>
      <c r="AA13" s="50" t="s">
        <v>185</v>
      </c>
      <c r="AB13" s="49" t="str">
        <f t="shared" si="3"/>
        <v>PJ</v>
      </c>
      <c r="AC13" s="49" t="str">
        <f t="shared" si="4"/>
        <v>PJa</v>
      </c>
      <c r="AD13" s="51"/>
      <c r="AE13" s="49"/>
      <c r="AF13" s="49"/>
    </row>
    <row r="14" spans="2:32" ht="13.5" customHeight="1">
      <c r="B14" s="49"/>
      <c r="C14" s="49"/>
      <c r="D14" s="49" t="s">
        <v>278</v>
      </c>
      <c r="E14" s="50"/>
      <c r="F14" s="50"/>
      <c r="G14" s="50" t="s">
        <v>113</v>
      </c>
      <c r="H14" s="50" t="s">
        <v>368</v>
      </c>
      <c r="I14" s="130" t="str">
        <f t="shared" si="0"/>
        <v xml:space="preserve"> -:-  -:- Solar -:- Electricity Production</v>
      </c>
      <c r="J14" s="50" t="s">
        <v>174</v>
      </c>
      <c r="K14" s="49" t="str">
        <f t="shared" si="1"/>
        <v>PJ</v>
      </c>
      <c r="L14" s="49" t="s">
        <v>279</v>
      </c>
      <c r="M14" s="51"/>
      <c r="N14" s="49"/>
      <c r="O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140" t="str">
        <f t="shared" si="2"/>
        <v>Electricity -:-  -:-  -:-  -:- Geothermal</v>
      </c>
      <c r="AA14" s="50" t="s">
        <v>186</v>
      </c>
      <c r="AB14" s="49" t="str">
        <f t="shared" si="3"/>
        <v>PJ</v>
      </c>
      <c r="AC14" s="49" t="str">
        <f t="shared" si="4"/>
        <v>PJa</v>
      </c>
      <c r="AD14" s="51"/>
      <c r="AE14" s="49"/>
      <c r="AF14" s="49"/>
    </row>
    <row r="15" spans="2:32" ht="13.5" customHeight="1">
      <c r="B15" s="49"/>
      <c r="C15" s="49"/>
      <c r="D15" s="49" t="s">
        <v>388</v>
      </c>
      <c r="E15" s="50"/>
      <c r="F15" s="50"/>
      <c r="G15" s="50" t="s">
        <v>114</v>
      </c>
      <c r="H15" s="50" t="s">
        <v>368</v>
      </c>
      <c r="I15" s="130" t="str">
        <f t="shared" si="0"/>
        <v xml:space="preserve"> -:-  -:- Wind -:- Electricity Production</v>
      </c>
      <c r="J15" s="50" t="s">
        <v>175</v>
      </c>
      <c r="K15" s="49" t="str">
        <f t="shared" si="1"/>
        <v>PJ</v>
      </c>
      <c r="L15" s="49" t="s">
        <v>279</v>
      </c>
      <c r="M15" s="51"/>
      <c r="N15" s="49"/>
      <c r="O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140" t="str">
        <f t="shared" si="2"/>
        <v>Electricity -:-  -:-  -:-  -:- Solar</v>
      </c>
      <c r="AA15" s="50" t="s">
        <v>187</v>
      </c>
      <c r="AB15" s="49" t="str">
        <f t="shared" si="3"/>
        <v>PJ</v>
      </c>
      <c r="AC15" s="49" t="str">
        <f t="shared" si="4"/>
        <v>PJa</v>
      </c>
      <c r="AD15" s="51"/>
      <c r="AE15" s="49"/>
      <c r="AF15" s="49"/>
    </row>
    <row r="16" spans="2:32" ht="13.5" customHeight="1">
      <c r="B16" s="49"/>
      <c r="C16" s="49"/>
      <c r="D16" s="49" t="s">
        <v>263</v>
      </c>
      <c r="E16" s="50"/>
      <c r="F16" s="50"/>
      <c r="G16" s="50" t="s">
        <v>115</v>
      </c>
      <c r="H16" s="50" t="s">
        <v>368</v>
      </c>
      <c r="I16" s="130" t="str">
        <f t="shared" si="0"/>
        <v xml:space="preserve"> -:-  -:- Liquid Biofuels -:- Electricity Production</v>
      </c>
      <c r="J16" s="50" t="s">
        <v>176</v>
      </c>
      <c r="K16" s="49" t="str">
        <f t="shared" si="1"/>
        <v>PJ</v>
      </c>
      <c r="L16" s="49" t="s">
        <v>279</v>
      </c>
      <c r="M16" s="51"/>
      <c r="N16" s="49"/>
      <c r="O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140" t="str">
        <f t="shared" si="2"/>
        <v>Electricity -:-  -:-  -:-  -:- Wind</v>
      </c>
      <c r="AA16" s="50" t="s">
        <v>188</v>
      </c>
      <c r="AB16" s="49" t="str">
        <f t="shared" si="3"/>
        <v>PJ</v>
      </c>
      <c r="AC16" s="49" t="str">
        <f t="shared" si="4"/>
        <v>PJa</v>
      </c>
      <c r="AD16" s="51"/>
      <c r="AE16" s="49"/>
      <c r="AF16" s="49"/>
    </row>
    <row r="17" spans="2:32" ht="13.5" customHeight="1">
      <c r="B17" s="49"/>
      <c r="C17" s="49"/>
      <c r="D17" s="49" t="s">
        <v>264</v>
      </c>
      <c r="E17" s="50"/>
      <c r="F17" s="50"/>
      <c r="G17" s="50" t="s">
        <v>116</v>
      </c>
      <c r="H17" s="50" t="s">
        <v>368</v>
      </c>
      <c r="I17" s="130" t="str">
        <f t="shared" si="0"/>
        <v xml:space="preserve"> -:-  -:- Biogas -:- Electricity Production</v>
      </c>
      <c r="J17" s="50" t="s">
        <v>177</v>
      </c>
      <c r="K17" s="49" t="str">
        <f t="shared" si="1"/>
        <v>PJ</v>
      </c>
      <c r="L17" s="49" t="s">
        <v>279</v>
      </c>
      <c r="M17" s="51"/>
      <c r="N17" s="49"/>
      <c r="O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140" t="str">
        <f t="shared" si="2"/>
        <v>Electricity -:-  -:-  -:-  -:- Liquid Biofuels</v>
      </c>
      <c r="AA17" s="50" t="s">
        <v>189</v>
      </c>
      <c r="AB17" s="49" t="str">
        <f>$E$2</f>
        <v>PJ</v>
      </c>
      <c r="AC17" s="49" t="str">
        <f>$E$2&amp;"a"</f>
        <v>PJa</v>
      </c>
      <c r="AD17" s="51"/>
      <c r="AE17" s="42"/>
      <c r="AF17" s="42"/>
    </row>
    <row r="18" spans="2:32" ht="13.5" customHeight="1">
      <c r="B18" s="43"/>
      <c r="C18" s="49"/>
      <c r="D18" s="49" t="s">
        <v>265</v>
      </c>
      <c r="E18" s="50"/>
      <c r="F18" s="50"/>
      <c r="G18" s="50" t="s">
        <v>117</v>
      </c>
      <c r="H18" s="50" t="s">
        <v>368</v>
      </c>
      <c r="I18" s="130" t="str">
        <f t="shared" si="0"/>
        <v xml:space="preserve"> -:-  -:- Wood -:- Electricity Production</v>
      </c>
      <c r="J18" s="50" t="s">
        <v>178</v>
      </c>
      <c r="K18" s="49" t="str">
        <f t="shared" si="1"/>
        <v>PJ</v>
      </c>
      <c r="L18" s="49" t="s">
        <v>279</v>
      </c>
      <c r="M18" s="51"/>
      <c r="N18" s="43"/>
      <c r="O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140" t="str">
        <f t="shared" si="2"/>
        <v>Electricity -:-  -:-  -:-  -:- Biogas</v>
      </c>
      <c r="AA18" s="50" t="s">
        <v>190</v>
      </c>
      <c r="AB18" s="49" t="str">
        <f t="shared" si="3"/>
        <v>PJ</v>
      </c>
      <c r="AC18" s="49" t="str">
        <f t="shared" si="4"/>
        <v>PJa</v>
      </c>
      <c r="AD18" s="51"/>
      <c r="AE18" s="42"/>
      <c r="AF18" s="42"/>
    </row>
    <row r="19" spans="2:32" ht="13.5" customHeight="1">
      <c r="B19" s="42"/>
      <c r="C19" s="49"/>
      <c r="D19" s="49" t="s">
        <v>389</v>
      </c>
      <c r="E19" s="50"/>
      <c r="F19" s="50"/>
      <c r="G19" s="50" t="s">
        <v>147</v>
      </c>
      <c r="H19" s="50" t="s">
        <v>368</v>
      </c>
      <c r="I19" s="130" t="str">
        <f t="shared" si="0"/>
        <v xml:space="preserve"> -:-  -:- Tidal -:- Electricity Production</v>
      </c>
      <c r="J19" s="42" t="s">
        <v>179</v>
      </c>
      <c r="K19" s="49" t="str">
        <f t="shared" si="1"/>
        <v>PJ</v>
      </c>
      <c r="L19" s="49" t="s">
        <v>279</v>
      </c>
      <c r="M19" s="51"/>
      <c r="N19" s="42"/>
      <c r="O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140" t="str">
        <f t="shared" si="2"/>
        <v>Electricity -:-  -:-  -:-  -:- Wood</v>
      </c>
      <c r="AA19" s="50" t="s">
        <v>191</v>
      </c>
      <c r="AB19" s="49" t="str">
        <f t="shared" si="3"/>
        <v>PJ</v>
      </c>
      <c r="AC19" s="49" t="str">
        <f t="shared" si="4"/>
        <v>PJa</v>
      </c>
      <c r="AD19" s="51"/>
      <c r="AE19" s="42"/>
      <c r="AF19" s="42"/>
    </row>
    <row r="20" spans="2:32" ht="13.5" customHeight="1">
      <c r="B20" s="42"/>
      <c r="C20" s="49"/>
      <c r="D20" s="49" t="s">
        <v>390</v>
      </c>
      <c r="E20" s="50"/>
      <c r="F20" s="50"/>
      <c r="G20" s="50" t="s">
        <v>373</v>
      </c>
      <c r="H20" s="50" t="s">
        <v>368</v>
      </c>
      <c r="I20" s="130" t="str">
        <f t="shared" si="0"/>
        <v xml:space="preserve"> -:-  -:- Uranium -:- Electricity Production</v>
      </c>
      <c r="J20" s="42" t="s">
        <v>198</v>
      </c>
      <c r="K20" s="49" t="str">
        <f t="shared" si="1"/>
        <v>PJ</v>
      </c>
      <c r="L20" s="49" t="s">
        <v>279</v>
      </c>
      <c r="M20" s="51"/>
      <c r="N20" s="42"/>
      <c r="O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140" t="str">
        <f t="shared" si="2"/>
        <v>Electricity -:-  -:-  -:-  -:- Tidal</v>
      </c>
      <c r="AA20" s="50" t="s">
        <v>192</v>
      </c>
      <c r="AB20" s="49" t="str">
        <f t="shared" si="3"/>
        <v>PJ</v>
      </c>
      <c r="AC20" s="49" t="str">
        <f t="shared" si="4"/>
        <v>PJa</v>
      </c>
      <c r="AD20" s="51"/>
      <c r="AE20" s="42"/>
      <c r="AF20" s="42"/>
    </row>
    <row r="21" spans="2:32" ht="13.5" customHeight="1">
      <c r="B21" s="42" t="s">
        <v>67</v>
      </c>
      <c r="C21" s="49"/>
      <c r="D21" s="49" t="s">
        <v>151</v>
      </c>
      <c r="E21" s="50"/>
      <c r="F21" s="50"/>
      <c r="G21" s="50" t="s">
        <v>56</v>
      </c>
      <c r="H21" s="50" t="s">
        <v>368</v>
      </c>
      <c r="I21" s="130" t="str">
        <f t="shared" si="0"/>
        <v xml:space="preserve"> -:-  -:- Electricity -:- Electricity Production</v>
      </c>
      <c r="J21" s="42" t="s">
        <v>180</v>
      </c>
      <c r="K21" s="49" t="str">
        <f t="shared" si="1"/>
        <v>PJ</v>
      </c>
      <c r="L21" s="29" t="s">
        <v>65</v>
      </c>
      <c r="M21" s="51" t="s">
        <v>88</v>
      </c>
      <c r="N21" s="42"/>
      <c r="O21" s="42"/>
      <c r="P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373</v>
      </c>
      <c r="Z21" s="140" t="str">
        <f t="shared" si="2"/>
        <v>Electricity -:-  -:-  -:-  -:- Uranium</v>
      </c>
      <c r="AA21" s="50" t="s">
        <v>199</v>
      </c>
      <c r="AB21" s="49" t="str">
        <f t="shared" si="3"/>
        <v>PJ</v>
      </c>
      <c r="AC21" s="49" t="str">
        <f t="shared" si="4"/>
        <v>PJa</v>
      </c>
      <c r="AD21" s="51"/>
    </row>
    <row r="22" spans="2:32" ht="13.5" customHeight="1">
      <c r="C22" s="45"/>
      <c r="D22" s="45"/>
      <c r="E22" s="127"/>
      <c r="F22" s="127"/>
      <c r="L22" s="45"/>
      <c r="M22" s="25"/>
      <c r="N22" s="96"/>
    </row>
    <row r="23" spans="2:32" ht="13.5" customHeight="1"/>
    <row r="24" spans="2:32" ht="13.5" customHeight="1"/>
    <row r="25" spans="2:32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2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2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2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2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2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2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2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P1" activePane="topRight" state="frozen"/>
      <selection pane="topRight" activeCell="X14" sqref="X14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24.42578125" style="24" bestFit="1" customWidth="1"/>
    <col min="9" max="9" width="26.140625" style="24" bestFit="1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80.140625" style="24" bestFit="1" customWidth="1"/>
    <col min="24" max="24" width="13.140625" style="24" customWidth="1"/>
    <col min="25" max="25" width="9.42578125" style="24" customWidth="1"/>
    <col min="26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9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9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9" ht="9.75" customHeight="1"/>
    <row r="4" spans="1:39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  <c r="R4" s="142"/>
    </row>
    <row r="5" spans="1:39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9" ht="9.75" customHeight="1"/>
    <row r="7" spans="1:39" ht="9.75" customHeight="1"/>
    <row r="8" spans="1:39" ht="9.75" customHeight="1"/>
    <row r="9" spans="1:39" ht="9.75" customHeight="1">
      <c r="W9" s="103"/>
    </row>
    <row r="10" spans="1:39" ht="9.75" customHeight="1">
      <c r="A10" s="104" t="s">
        <v>14</v>
      </c>
      <c r="B10" s="105"/>
      <c r="C10" s="96"/>
      <c r="D10" s="96"/>
      <c r="E10" s="96"/>
      <c r="F10" s="96"/>
      <c r="H10" s="96"/>
      <c r="I10" s="96"/>
      <c r="J10" s="96"/>
      <c r="P10" s="104" t="s">
        <v>15</v>
      </c>
      <c r="Q10" s="105"/>
      <c r="R10" s="96"/>
      <c r="S10" s="96"/>
      <c r="T10" s="96"/>
      <c r="U10" s="96"/>
      <c r="V10" s="96"/>
      <c r="W10" s="96"/>
      <c r="X10" s="96"/>
      <c r="AM10" s="24"/>
    </row>
    <row r="11" spans="1:39" ht="28.5" customHeight="1">
      <c r="A11" s="106" t="s">
        <v>7</v>
      </c>
      <c r="B11" s="107" t="s">
        <v>30</v>
      </c>
      <c r="C11" s="106" t="s">
        <v>0</v>
      </c>
      <c r="D11" s="131" t="s">
        <v>365</v>
      </c>
      <c r="E11" s="131" t="s">
        <v>366</v>
      </c>
      <c r="F11" s="131" t="s">
        <v>371</v>
      </c>
      <c r="G11" s="131" t="s">
        <v>369</v>
      </c>
      <c r="H11" s="131" t="s">
        <v>3</v>
      </c>
      <c r="I11" s="131" t="s">
        <v>367</v>
      </c>
      <c r="J11" s="106" t="s">
        <v>4</v>
      </c>
      <c r="K11" s="106" t="s">
        <v>8</v>
      </c>
      <c r="L11" s="106" t="s">
        <v>9</v>
      </c>
      <c r="M11" s="106" t="s">
        <v>10</v>
      </c>
      <c r="N11" s="106" t="s">
        <v>12</v>
      </c>
      <c r="P11" s="106" t="s">
        <v>11</v>
      </c>
      <c r="Q11" s="107" t="s">
        <v>30</v>
      </c>
      <c r="R11" s="106" t="s">
        <v>1</v>
      </c>
      <c r="S11" s="141" t="s">
        <v>365</v>
      </c>
      <c r="T11" s="141" t="s">
        <v>366</v>
      </c>
      <c r="U11" s="141" t="s">
        <v>369</v>
      </c>
      <c r="V11" s="141" t="s">
        <v>370</v>
      </c>
      <c r="W11" s="141" t="s">
        <v>371</v>
      </c>
      <c r="X11" s="141" t="s">
        <v>2</v>
      </c>
      <c r="Y11" s="141" t="s">
        <v>372</v>
      </c>
      <c r="Z11" s="106" t="s">
        <v>16</v>
      </c>
      <c r="AA11" s="106" t="s">
        <v>17</v>
      </c>
      <c r="AB11" s="106" t="s">
        <v>18</v>
      </c>
      <c r="AC11" s="106" t="s">
        <v>19</v>
      </c>
      <c r="AD11" s="106" t="s">
        <v>20</v>
      </c>
      <c r="AM11" s="24"/>
    </row>
    <row r="12" spans="1:39" ht="45.75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/>
      <c r="H12" s="129"/>
      <c r="I12" s="129" t="s">
        <v>27</v>
      </c>
      <c r="J12" s="108" t="s">
        <v>4</v>
      </c>
      <c r="K12" s="108" t="s">
        <v>38</v>
      </c>
      <c r="L12" s="108" t="s">
        <v>39</v>
      </c>
      <c r="M12" s="108" t="s">
        <v>28</v>
      </c>
      <c r="N12" s="108" t="s">
        <v>29</v>
      </c>
      <c r="P12" s="110" t="s">
        <v>36</v>
      </c>
      <c r="Q12" s="110" t="s">
        <v>31</v>
      </c>
      <c r="R12" s="110" t="s">
        <v>21</v>
      </c>
      <c r="S12" s="136"/>
      <c r="T12" s="136"/>
      <c r="U12" s="136"/>
      <c r="V12" s="136"/>
      <c r="W12" s="136"/>
      <c r="X12" s="136"/>
      <c r="Y12" s="136" t="s">
        <v>22</v>
      </c>
      <c r="Z12" s="110" t="s">
        <v>23</v>
      </c>
      <c r="AA12" s="110" t="s">
        <v>24</v>
      </c>
      <c r="AB12" s="110" t="s">
        <v>41</v>
      </c>
      <c r="AC12" s="110" t="s">
        <v>40</v>
      </c>
      <c r="AD12" s="110" t="s">
        <v>25</v>
      </c>
      <c r="AM12" s="24"/>
    </row>
    <row r="13" spans="1:39" ht="9.75" customHeight="1">
      <c r="A13" s="132" t="s">
        <v>46</v>
      </c>
      <c r="B13" s="132"/>
      <c r="C13" s="132" t="s">
        <v>43</v>
      </c>
      <c r="D13" s="132"/>
      <c r="E13" s="132"/>
      <c r="G13" s="132" t="s">
        <v>368</v>
      </c>
      <c r="H13" s="132" t="str">
        <f xml:space="preserve"> _xlfn.CONCAT( D13, " -:- ", E13, " -:- ", F13, " -:- ", G13 )</f>
        <v xml:space="preserve"> -:-  -:-  -:- Electricity Production</v>
      </c>
      <c r="I13" s="132" t="s">
        <v>56</v>
      </c>
      <c r="J13" s="132" t="str">
        <f>$D$2</f>
        <v>PJ</v>
      </c>
      <c r="K13" s="132" t="s">
        <v>279</v>
      </c>
      <c r="L13" s="132" t="s">
        <v>88</v>
      </c>
      <c r="M13" s="132"/>
      <c r="N13" s="132" t="s">
        <v>43</v>
      </c>
      <c r="P13" s="108" t="s">
        <v>53</v>
      </c>
      <c r="Q13" s="108"/>
      <c r="R13" s="108"/>
      <c r="S13" s="138"/>
      <c r="T13" s="138"/>
      <c r="U13" s="138"/>
      <c r="V13" s="138"/>
      <c r="W13" s="138"/>
      <c r="X13" s="138"/>
      <c r="Y13" s="138"/>
      <c r="Z13" s="108"/>
      <c r="AA13" s="108"/>
      <c r="AB13" s="108"/>
      <c r="AC13" s="108"/>
      <c r="AD13" s="108"/>
      <c r="AF13" s="39" t="s">
        <v>138</v>
      </c>
      <c r="AM13" s="24"/>
    </row>
    <row r="14" spans="1:39" ht="9.75" customHeight="1">
      <c r="A14" s="132" t="s">
        <v>67</v>
      </c>
      <c r="B14" s="132"/>
      <c r="C14" s="132" t="s">
        <v>391</v>
      </c>
      <c r="D14" s="132"/>
      <c r="E14" s="132"/>
      <c r="G14" s="132" t="s">
        <v>368</v>
      </c>
      <c r="H14" s="132" t="str">
        <f xml:space="preserve"> _xlfn.CONCAT( D14, " -:- ", E14, " -:- ", F14, " -:- ", G14 )</f>
        <v xml:space="preserve"> -:-  -:-  -:- Electricity Production</v>
      </c>
      <c r="I14" s="132" t="s">
        <v>193</v>
      </c>
      <c r="J14" s="132" t="s">
        <v>66</v>
      </c>
      <c r="K14" s="132"/>
      <c r="L14" s="132" t="s">
        <v>143</v>
      </c>
      <c r="M14" s="132"/>
      <c r="N14" s="132"/>
      <c r="P14" s="51" t="s">
        <v>76</v>
      </c>
      <c r="Q14" s="51" t="s">
        <v>124</v>
      </c>
      <c r="R14" s="51" t="str">
        <f>$A$2&amp;$D$5&amp;$G$2&amp;AF14&amp;"00"</f>
        <v>ELCREHYDRRInflex00</v>
      </c>
      <c r="S14" s="51" t="s">
        <v>56</v>
      </c>
      <c r="T14" s="51" t="s">
        <v>111</v>
      </c>
      <c r="U14" s="51" t="s">
        <v>368</v>
      </c>
      <c r="V14" s="51" t="s">
        <v>374</v>
      </c>
      <c r="W14" s="51" t="s">
        <v>111</v>
      </c>
      <c r="X14" s="140" t="str">
        <f xml:space="preserve"> _xlfn.CONCAT( S14, " -:- ", T14, " -:- ", U14, " -:- ", V14, " -:- ", W14 )</f>
        <v>Electricity -:- Hydro -:- Electricity Production -:- Hydro Run of River (Existing) -:- Hydro</v>
      </c>
      <c r="Y14" s="111" t="str">
        <f t="shared" ref="Y14:Y25" si="0">"Power Plants Existing - "&amp;AG14</f>
        <v>Power Plants Existing - Hydro - Inflexible run-of-river</v>
      </c>
      <c r="Z14" s="51" t="str">
        <f t="shared" ref="Z14:Z29" si="1">$D$2</f>
        <v>PJ</v>
      </c>
      <c r="AA14" s="51" t="str">
        <f t="shared" ref="AA14:AA29" si="2">$E$2</f>
        <v>GW</v>
      </c>
      <c r="AB14" s="51" t="s">
        <v>88</v>
      </c>
      <c r="AC14" s="51"/>
      <c r="AD14" s="51"/>
      <c r="AF14" s="35" t="s">
        <v>266</v>
      </c>
      <c r="AG14" s="24" t="s">
        <v>320</v>
      </c>
      <c r="AM14" s="24"/>
    </row>
    <row r="15" spans="1:39" ht="9.75" customHeight="1">
      <c r="A15" s="133"/>
      <c r="B15" s="133"/>
      <c r="C15" s="133"/>
      <c r="D15" s="133"/>
      <c r="E15" s="133"/>
      <c r="F15" s="133"/>
      <c r="H15" s="133"/>
      <c r="I15" s="133"/>
      <c r="J15" s="133"/>
      <c r="K15" s="38"/>
      <c r="L15" s="38"/>
      <c r="M15" s="38"/>
      <c r="N15" s="38"/>
      <c r="P15" s="51" t="s">
        <v>76</v>
      </c>
      <c r="Q15" s="51" t="s">
        <v>124</v>
      </c>
      <c r="R15" s="51" t="str">
        <f>$A$2&amp;$D$5&amp;$G$2&amp;AF15&amp;"00"</f>
        <v>ELCREHYDDAM00</v>
      </c>
      <c r="S15" s="51" t="s">
        <v>56</v>
      </c>
      <c r="T15" s="51" t="s">
        <v>111</v>
      </c>
      <c r="U15" s="51" t="s">
        <v>368</v>
      </c>
      <c r="V15" s="51" t="s">
        <v>375</v>
      </c>
      <c r="W15" s="51" t="s">
        <v>111</v>
      </c>
      <c r="X15" s="140" t="str">
        <f t="shared" ref="X15:X25" si="3" xml:space="preserve"> _xlfn.CONCAT( S15, " -:- ", T15, " -:- ", U15, " -:- ", V15, " -:- ", W15 )</f>
        <v>Electricity -:- Hydro -:- Electricity Production -:- Hydro Dam (Existing) -:- Hydro</v>
      </c>
      <c r="Y15" s="111" t="str">
        <f t="shared" si="0"/>
        <v>Power Plants Existing - Controlled Hydro</v>
      </c>
      <c r="Z15" s="51" t="str">
        <f t="shared" si="1"/>
        <v>PJ</v>
      </c>
      <c r="AA15" s="51" t="str">
        <f t="shared" si="2"/>
        <v>GW</v>
      </c>
      <c r="AB15" s="51" t="s">
        <v>88</v>
      </c>
      <c r="AC15" s="51"/>
      <c r="AD15" s="51"/>
      <c r="AF15" s="35" t="s">
        <v>267</v>
      </c>
      <c r="AG15" s="24" t="s">
        <v>321</v>
      </c>
      <c r="AM15" s="24"/>
    </row>
    <row r="16" spans="1:39" ht="9.75" customHeight="1">
      <c r="P16" s="51" t="s">
        <v>76</v>
      </c>
      <c r="Q16" s="51" t="s">
        <v>124</v>
      </c>
      <c r="R16" s="51" t="str">
        <f>$A$2&amp;$D$5&amp;$G$2&amp;AF16&amp;"00"</f>
        <v>ELCREHYDRRFlex00</v>
      </c>
      <c r="S16" s="51" t="s">
        <v>56</v>
      </c>
      <c r="T16" s="51" t="s">
        <v>111</v>
      </c>
      <c r="U16" s="51" t="s">
        <v>368</v>
      </c>
      <c r="V16" s="51" t="s">
        <v>374</v>
      </c>
      <c r="W16" s="51" t="s">
        <v>111</v>
      </c>
      <c r="X16" s="140" t="str">
        <f t="shared" si="3"/>
        <v>Electricity -:- Hydro -:- Electricity Production -:- Hydro Run of River (Existing) -:- Hydro</v>
      </c>
      <c r="Y16" s="111" t="str">
        <f t="shared" si="0"/>
        <v>Power Plants Existing - Hydro - Flexible run- of-river</v>
      </c>
      <c r="Z16" s="51" t="str">
        <f t="shared" si="1"/>
        <v>PJ</v>
      </c>
      <c r="AA16" s="51" t="str">
        <f t="shared" si="2"/>
        <v>GW</v>
      </c>
      <c r="AB16" s="51" t="s">
        <v>88</v>
      </c>
      <c r="AC16" s="51"/>
      <c r="AD16" s="51"/>
      <c r="AF16" s="35" t="s">
        <v>272</v>
      </c>
      <c r="AG16" s="24" t="s">
        <v>322</v>
      </c>
      <c r="AM16" s="24"/>
    </row>
    <row r="17" spans="4:39" ht="9.75" customHeight="1">
      <c r="P17" s="51" t="s">
        <v>76</v>
      </c>
      <c r="Q17" s="51" t="s">
        <v>124</v>
      </c>
      <c r="R17" s="51" t="str">
        <f>$A$2&amp;$B$5&amp;$G$2&amp;AF17&amp;"00"</f>
        <v>ELCTENGACHP00</v>
      </c>
      <c r="S17" s="51" t="s">
        <v>56</v>
      </c>
      <c r="T17" s="51" t="s">
        <v>87</v>
      </c>
      <c r="U17" s="51" t="s">
        <v>368</v>
      </c>
      <c r="V17" s="51" t="s">
        <v>376</v>
      </c>
      <c r="W17" s="51" t="s">
        <v>44</v>
      </c>
      <c r="X17" s="140" t="str">
        <f t="shared" si="3"/>
        <v>Electricity -:- Thermal -:- Electricity Production -:- Combined Heat/Power -:- Natural Gas</v>
      </c>
      <c r="Y17" s="111" t="str">
        <f t="shared" si="0"/>
        <v>Power Plants Existing - Thermal - Cogen</v>
      </c>
      <c r="Z17" s="51" t="str">
        <f t="shared" si="1"/>
        <v>PJ</v>
      </c>
      <c r="AA17" s="51" t="str">
        <f t="shared" si="2"/>
        <v>GW</v>
      </c>
      <c r="AB17" s="51" t="s">
        <v>88</v>
      </c>
      <c r="AC17" s="51" t="s">
        <v>300</v>
      </c>
      <c r="AD17" s="51"/>
      <c r="AF17" s="35" t="s">
        <v>274</v>
      </c>
      <c r="AG17" s="24" t="s">
        <v>323</v>
      </c>
      <c r="AM17" s="24"/>
    </row>
    <row r="18" spans="4:39" ht="9.75" customHeight="1">
      <c r="P18" s="51" t="s">
        <v>76</v>
      </c>
      <c r="Q18" s="51" t="s">
        <v>124</v>
      </c>
      <c r="R18" s="51" t="str">
        <f>$A$2&amp;$B$5&amp;$G$2&amp;AF18&amp;"00"</f>
        <v>ELCTECOA00</v>
      </c>
      <c r="S18" s="51" t="s">
        <v>56</v>
      </c>
      <c r="T18" s="51" t="s">
        <v>87</v>
      </c>
      <c r="U18" s="51" t="s">
        <v>368</v>
      </c>
      <c r="V18" s="51" t="s">
        <v>377</v>
      </c>
      <c r="W18" s="51" t="s">
        <v>108</v>
      </c>
      <c r="X18" s="140" t="str">
        <f t="shared" si="3"/>
        <v>Electricity -:- Thermal -:- Electricity Production -:- Steam Boiler -:- Coal</v>
      </c>
      <c r="Y18" s="111" t="str">
        <f t="shared" si="0"/>
        <v>Power Plants Existing - Thermal - Coal</v>
      </c>
      <c r="Z18" s="51" t="str">
        <f t="shared" si="1"/>
        <v>PJ</v>
      </c>
      <c r="AA18" s="51" t="str">
        <f t="shared" si="2"/>
        <v>GW</v>
      </c>
      <c r="AB18" s="51" t="s">
        <v>88</v>
      </c>
      <c r="AC18" s="51"/>
      <c r="AD18" s="51"/>
      <c r="AF18" s="35" t="s">
        <v>42</v>
      </c>
      <c r="AG18" s="24" t="s">
        <v>324</v>
      </c>
      <c r="AM18" s="24"/>
    </row>
    <row r="19" spans="4:39" ht="9.75" customHeight="1">
      <c r="P19" s="51" t="s">
        <v>76</v>
      </c>
      <c r="Q19" s="51" t="s">
        <v>124</v>
      </c>
      <c r="R19" s="51" t="str">
        <f>$A$2&amp;$B$5&amp;$G$2&amp;AF19&amp;"00"</f>
        <v>ELCTENGACCGT00</v>
      </c>
      <c r="S19" s="51" t="s">
        <v>56</v>
      </c>
      <c r="T19" s="51" t="s">
        <v>87</v>
      </c>
      <c r="U19" s="51" t="s">
        <v>368</v>
      </c>
      <c r="V19" s="51" t="s">
        <v>378</v>
      </c>
      <c r="W19" s="51" t="s">
        <v>44</v>
      </c>
      <c r="X19" s="140" t="str">
        <f t="shared" si="3"/>
        <v>Electricity -:- Thermal -:- Electricity Production -:- Combined Cycle Gas Turbine (Existing) -:- Natural Gas</v>
      </c>
      <c r="Y19" s="111" t="str">
        <f t="shared" si="0"/>
        <v>Power Plants Existing - Thermal - Gas, open cycle</v>
      </c>
      <c r="Z19" s="51" t="str">
        <f t="shared" si="1"/>
        <v>PJ</v>
      </c>
      <c r="AA19" s="51" t="str">
        <f t="shared" si="2"/>
        <v>GW</v>
      </c>
      <c r="AB19" s="51" t="s">
        <v>88</v>
      </c>
      <c r="AC19" s="51"/>
      <c r="AD19" s="51"/>
      <c r="AF19" s="35" t="s">
        <v>325</v>
      </c>
      <c r="AG19" s="24" t="s">
        <v>326</v>
      </c>
      <c r="AM19" s="24"/>
    </row>
    <row r="20" spans="4:39" ht="9.75" customHeight="1">
      <c r="P20" s="51" t="s">
        <v>76</v>
      </c>
      <c r="Q20" s="51" t="s">
        <v>124</v>
      </c>
      <c r="R20" s="51" t="str">
        <f>$A$2&amp;$B$5&amp;$G$2&amp;AF20&amp;"00"</f>
        <v>ELCTENGAOCGT00</v>
      </c>
      <c r="S20" s="51" t="s">
        <v>56</v>
      </c>
      <c r="T20" s="51" t="s">
        <v>87</v>
      </c>
      <c r="U20" s="51" t="s">
        <v>368</v>
      </c>
      <c r="V20" s="51" t="s">
        <v>379</v>
      </c>
      <c r="W20" s="51" t="s">
        <v>44</v>
      </c>
      <c r="X20" s="140" t="str">
        <f t="shared" si="3"/>
        <v>Electricity -:- Thermal -:- Electricity Production -:- Open Cycle Gas Turbine (Existing) -:- Natural Gas</v>
      </c>
      <c r="Y20" s="111" t="str">
        <f t="shared" si="0"/>
        <v>Power Plants Existing - Thermal - Gas, combined cycle</v>
      </c>
      <c r="Z20" s="51" t="str">
        <f t="shared" si="1"/>
        <v>PJ</v>
      </c>
      <c r="AA20" s="51" t="str">
        <f t="shared" si="2"/>
        <v>GW</v>
      </c>
      <c r="AB20" s="51" t="s">
        <v>88</v>
      </c>
      <c r="AC20" s="51"/>
      <c r="AD20" s="51"/>
      <c r="AF20" s="35" t="s">
        <v>327</v>
      </c>
      <c r="AG20" s="24" t="s">
        <v>328</v>
      </c>
      <c r="AM20" s="24"/>
    </row>
    <row r="21" spans="4:39" ht="9.75" customHeight="1">
      <c r="P21" s="51" t="s">
        <v>76</v>
      </c>
      <c r="Q21" s="51" t="s">
        <v>124</v>
      </c>
      <c r="R21" s="51" t="str">
        <f>$A$2&amp;$B$5&amp;$G$2&amp;AF21&amp;"00"</f>
        <v>ELCTEDSL00</v>
      </c>
      <c r="S21" s="51" t="s">
        <v>56</v>
      </c>
      <c r="T21" s="51" t="s">
        <v>87</v>
      </c>
      <c r="U21" s="51" t="s">
        <v>368</v>
      </c>
      <c r="V21" s="51" t="s">
        <v>377</v>
      </c>
      <c r="W21" s="51" t="s">
        <v>110</v>
      </c>
      <c r="X21" s="140" t="str">
        <f t="shared" si="3"/>
        <v>Electricity -:- Thermal -:- Electricity Production -:- Steam Boiler -:- Diesel</v>
      </c>
      <c r="Y21" s="111" t="str">
        <f t="shared" si="0"/>
        <v>Power Plants Existing - Thermal - Diesel</v>
      </c>
      <c r="Z21" s="51" t="str">
        <f t="shared" si="1"/>
        <v>PJ</v>
      </c>
      <c r="AA21" s="51" t="str">
        <f t="shared" si="2"/>
        <v>GW</v>
      </c>
      <c r="AB21" s="51" t="s">
        <v>88</v>
      </c>
      <c r="AC21" s="51"/>
      <c r="AD21" s="51"/>
      <c r="AF21" s="35" t="s">
        <v>94</v>
      </c>
      <c r="AG21" s="24" t="s">
        <v>329</v>
      </c>
      <c r="AM21" s="24"/>
    </row>
    <row r="22" spans="4:39" ht="9.75" customHeight="1">
      <c r="P22" s="51" t="s">
        <v>76</v>
      </c>
      <c r="Q22" s="51" t="s">
        <v>124</v>
      </c>
      <c r="R22" s="51" t="str">
        <f>$A$2&amp;$D$5&amp;$G$2&amp;AF22&amp;"00"</f>
        <v>ELCREWind00</v>
      </c>
      <c r="S22" s="51" t="s">
        <v>56</v>
      </c>
      <c r="T22" s="51" t="s">
        <v>114</v>
      </c>
      <c r="U22" s="51" t="s">
        <v>368</v>
      </c>
      <c r="V22" s="51" t="s">
        <v>380</v>
      </c>
      <c r="W22" s="51" t="s">
        <v>114</v>
      </c>
      <c r="X22" s="140" t="str">
        <f t="shared" si="3"/>
        <v>Electricity -:- Wind -:- Electricity Production -:- Wind (Existing) -:- Wind</v>
      </c>
      <c r="Y22" s="111" t="str">
        <f t="shared" si="0"/>
        <v>Power Plants Existing - Wind</v>
      </c>
      <c r="Z22" s="51" t="str">
        <f t="shared" si="1"/>
        <v>PJ</v>
      </c>
      <c r="AA22" s="51" t="str">
        <f t="shared" si="2"/>
        <v>GW</v>
      </c>
      <c r="AB22" s="51" t="s">
        <v>88</v>
      </c>
      <c r="AC22" s="51"/>
      <c r="AD22" s="51"/>
      <c r="AF22" s="35" t="s">
        <v>114</v>
      </c>
      <c r="AG22" s="24" t="s">
        <v>114</v>
      </c>
      <c r="AM22" s="24"/>
    </row>
    <row r="23" spans="4:39" ht="9.75" customHeight="1">
      <c r="P23" s="51" t="s">
        <v>76</v>
      </c>
      <c r="Q23" s="51" t="s">
        <v>124</v>
      </c>
      <c r="R23" s="51" t="str">
        <f>$A$2&amp;$D$5&amp;$G$2&amp;AF23&amp;"00"</f>
        <v>ELCREGEO00</v>
      </c>
      <c r="S23" s="51" t="s">
        <v>56</v>
      </c>
      <c r="T23" s="51" t="s">
        <v>112</v>
      </c>
      <c r="U23" s="51" t="s">
        <v>368</v>
      </c>
      <c r="V23" s="51" t="s">
        <v>381</v>
      </c>
      <c r="W23" s="51" t="s">
        <v>112</v>
      </c>
      <c r="X23" s="140" t="str">
        <f t="shared" si="3"/>
        <v>Electricity -:- Geothermal -:- Electricity Production -:- Geothermal (Existing) -:- Geothermal</v>
      </c>
      <c r="Y23" s="111" t="str">
        <f t="shared" si="0"/>
        <v>Power Plants Existing - Geothermal</v>
      </c>
      <c r="Z23" s="51" t="str">
        <f t="shared" si="1"/>
        <v>PJ</v>
      </c>
      <c r="AA23" s="51" t="str">
        <f t="shared" si="2"/>
        <v>GW</v>
      </c>
      <c r="AB23" s="51" t="s">
        <v>88</v>
      </c>
      <c r="AC23" s="34"/>
      <c r="AD23" s="51"/>
      <c r="AF23" s="35" t="s">
        <v>122</v>
      </c>
      <c r="AG23" s="24" t="s">
        <v>112</v>
      </c>
      <c r="AM23" s="24"/>
    </row>
    <row r="24" spans="4:39" ht="9.75" customHeight="1">
      <c r="P24" s="51" t="s">
        <v>76</v>
      </c>
      <c r="Q24" s="51" t="s">
        <v>124</v>
      </c>
      <c r="R24" s="51" t="str">
        <f>$A$2&amp;$D$5&amp;$G$2&amp;RIGHT(Sector_Fuels_ELC!D17,3)&amp;"00"</f>
        <v>ELCREBIG00</v>
      </c>
      <c r="S24" s="51" t="s">
        <v>56</v>
      </c>
      <c r="T24" s="51" t="s">
        <v>87</v>
      </c>
      <c r="U24" s="51" t="s">
        <v>368</v>
      </c>
      <c r="V24" s="51" t="s">
        <v>377</v>
      </c>
      <c r="W24" s="51" t="s">
        <v>116</v>
      </c>
      <c r="X24" s="140" t="str">
        <f t="shared" si="3"/>
        <v>Electricity -:- Thermal -:- Electricity Production -:- Steam Boiler -:- Biogas</v>
      </c>
      <c r="Y24" s="111" t="str">
        <f t="shared" si="0"/>
        <v>Power Plants Existing - Biogas</v>
      </c>
      <c r="Z24" s="51" t="str">
        <f t="shared" si="1"/>
        <v>PJ</v>
      </c>
      <c r="AA24" s="51" t="str">
        <f t="shared" si="2"/>
        <v>GW</v>
      </c>
      <c r="AB24" s="51" t="s">
        <v>88</v>
      </c>
      <c r="AC24" s="34"/>
      <c r="AD24" s="51"/>
      <c r="AF24" s="35" t="s">
        <v>116</v>
      </c>
      <c r="AG24" s="24" t="s">
        <v>116</v>
      </c>
      <c r="AM24" s="24"/>
    </row>
    <row r="25" spans="4:39" ht="9.75" customHeight="1">
      <c r="P25" s="51" t="s">
        <v>76</v>
      </c>
      <c r="Q25" s="51" t="s">
        <v>124</v>
      </c>
      <c r="R25" s="51" t="str">
        <f>$A$2&amp;$D$5&amp;$G$2&amp;AF25&amp;"00"</f>
        <v>ELCRESOL00</v>
      </c>
      <c r="S25" s="51" t="s">
        <v>56</v>
      </c>
      <c r="T25" s="51" t="s">
        <v>113</v>
      </c>
      <c r="U25" s="51" t="s">
        <v>368</v>
      </c>
      <c r="V25" s="51" t="s">
        <v>382</v>
      </c>
      <c r="W25" s="51" t="s">
        <v>113</v>
      </c>
      <c r="X25" s="140" t="str">
        <f t="shared" si="3"/>
        <v>Electricity -:- Solar -:- Electricity Production -:- Solar (Existing) -:- Solar</v>
      </c>
      <c r="Y25" s="111" t="str">
        <f t="shared" si="0"/>
        <v>Power Plants Existing - Solar</v>
      </c>
      <c r="Z25" s="51" t="str">
        <f t="shared" si="1"/>
        <v>PJ</v>
      </c>
      <c r="AA25" s="51" t="str">
        <f t="shared" si="2"/>
        <v>GW</v>
      </c>
      <c r="AB25" s="51" t="s">
        <v>88</v>
      </c>
      <c r="AC25" s="34"/>
      <c r="AD25" s="51"/>
      <c r="AF25" s="24" t="s">
        <v>103</v>
      </c>
      <c r="AG25" s="24" t="s">
        <v>113</v>
      </c>
      <c r="AM25" s="24"/>
    </row>
    <row r="26" spans="4:39" ht="9.75" customHeight="1">
      <c r="P26" s="51"/>
      <c r="Q26" s="51"/>
      <c r="Y26" s="111"/>
      <c r="AM26" s="24"/>
    </row>
    <row r="27" spans="4:39" ht="9.75" customHeight="1">
      <c r="P27" s="34"/>
      <c r="Q27" s="51"/>
      <c r="AC27" s="34"/>
      <c r="AD27" s="34"/>
      <c r="AF27" s="35" t="s">
        <v>131</v>
      </c>
      <c r="AM27" s="24"/>
    </row>
    <row r="28" spans="4:39" ht="9.75" customHeight="1">
      <c r="P28" s="34"/>
      <c r="Q28" s="51"/>
      <c r="R28" s="51" t="str">
        <f>$A$2&amp;$C$5&amp;$G$2&amp;RIGHT(Sector_Fuels_ELC!D18,3)&amp;"00"</f>
        <v>ELCCEWOD00</v>
      </c>
      <c r="Y28" s="111" t="str">
        <f>"Power Plants Existing - "&amp;AG27</f>
        <v xml:space="preserve">Power Plants Existing - </v>
      </c>
      <c r="Z28" s="51" t="str">
        <f t="shared" si="1"/>
        <v>PJ</v>
      </c>
      <c r="AA28" s="51" t="str">
        <f t="shared" si="2"/>
        <v>GW</v>
      </c>
      <c r="AB28" s="51" t="s">
        <v>88</v>
      </c>
      <c r="AC28" s="34"/>
      <c r="AD28" s="34"/>
      <c r="AF28" s="35" t="s">
        <v>147</v>
      </c>
      <c r="AM28" s="24"/>
    </row>
    <row r="29" spans="4:39" ht="9.75" customHeight="1">
      <c r="R29" s="51" t="str">
        <f>$A$2&amp;$D$5&amp;$G$2&amp;RIGHT(Sector_Fuels_ELC!D19,3)&amp;"00"</f>
        <v>ELCRETID00</v>
      </c>
      <c r="Y29" s="111" t="str">
        <f>"Power Plants Existing - "&amp;AG28</f>
        <v xml:space="preserve">Power Plants Existing - </v>
      </c>
      <c r="Z29" s="51" t="str">
        <f t="shared" si="1"/>
        <v>PJ</v>
      </c>
      <c r="AA29" s="51" t="str">
        <f t="shared" si="2"/>
        <v>GW</v>
      </c>
      <c r="AB29" s="51" t="s">
        <v>88</v>
      </c>
      <c r="AM29" s="24"/>
    </row>
    <row r="30" spans="4:39" ht="9.75" customHeight="1">
      <c r="AM30" s="24"/>
    </row>
    <row r="31" spans="4:39" ht="9.75" customHeight="1"/>
    <row r="32" spans="4:39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+R14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+R15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+R16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+R17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+R18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+R19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+R20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+R21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+R22</f>
        <v>ELCREWind00</v>
      </c>
      <c r="B50" s="41"/>
      <c r="C50" s="34" t="s">
        <v>388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+R23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+R24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+R25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tabSelected="1" zoomScale="85" zoomScaleNormal="85" workbookViewId="0">
      <selection activeCell="H7" sqref="H7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34.7109375" style="25" bestFit="1" customWidth="1"/>
    <col min="6" max="8" width="13.42578125" style="25" customWidth="1"/>
    <col min="9" max="9" width="24.85546875" style="25" bestFit="1" customWidth="1"/>
    <col min="10" max="10" width="44.5703125" style="25" bestFit="1" customWidth="1"/>
    <col min="11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21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21" ht="15" customHeight="1">
      <c r="B3" s="86" t="s">
        <v>11</v>
      </c>
      <c r="C3" s="86" t="s">
        <v>1</v>
      </c>
      <c r="D3" s="86" t="s">
        <v>365</v>
      </c>
      <c r="E3" s="86" t="s">
        <v>366</v>
      </c>
      <c r="F3" s="86" t="s">
        <v>369</v>
      </c>
      <c r="G3" s="86" t="s">
        <v>370</v>
      </c>
      <c r="H3" s="86" t="s">
        <v>371</v>
      </c>
      <c r="I3" s="86" t="s">
        <v>2</v>
      </c>
      <c r="J3" s="86" t="s">
        <v>372</v>
      </c>
      <c r="K3" s="86" t="s">
        <v>16</v>
      </c>
      <c r="L3" s="86" t="s">
        <v>17</v>
      </c>
      <c r="M3" s="86" t="s">
        <v>18</v>
      </c>
      <c r="N3" s="86" t="s">
        <v>19</v>
      </c>
      <c r="O3" s="86" t="s">
        <v>20</v>
      </c>
      <c r="P3" s="25"/>
      <c r="Q3" s="25"/>
      <c r="R3" s="25"/>
      <c r="S3" s="25"/>
      <c r="T3" s="25"/>
    </row>
    <row r="4" spans="2:21" ht="15" customHeight="1">
      <c r="B4" s="87" t="s">
        <v>36</v>
      </c>
      <c r="C4" s="87" t="s">
        <v>21</v>
      </c>
      <c r="D4" s="87"/>
      <c r="E4" s="87"/>
      <c r="F4" s="87"/>
      <c r="G4" s="87"/>
      <c r="H4" s="87"/>
      <c r="I4" s="87"/>
      <c r="J4" s="87" t="s">
        <v>22</v>
      </c>
      <c r="K4" s="87" t="s">
        <v>23</v>
      </c>
      <c r="L4" s="87" t="s">
        <v>24</v>
      </c>
      <c r="M4" s="87" t="s">
        <v>41</v>
      </c>
      <c r="N4" s="87" t="s">
        <v>40</v>
      </c>
      <c r="O4" s="87" t="s">
        <v>25</v>
      </c>
      <c r="P4" s="25"/>
      <c r="Q4" s="25"/>
      <c r="R4" s="25"/>
      <c r="S4" s="25"/>
      <c r="T4" s="25"/>
    </row>
    <row r="5" spans="2:21" ht="15" customHeight="1">
      <c r="B5" s="89" t="s">
        <v>70</v>
      </c>
      <c r="C5" s="90" t="s">
        <v>202</v>
      </c>
      <c r="D5" s="90"/>
      <c r="E5" s="90"/>
      <c r="F5" s="90"/>
      <c r="G5" s="90"/>
      <c r="H5" s="90"/>
      <c r="I5" s="90" t="str">
        <f t="shared" ref="I5:I14" si="0" xml:space="preserve"> _xlfn.CONCAT( D5, " -:- ", E5, " -:- ", F5, " -:- ", G5, " -:- ", H5 )</f>
        <v xml:space="preserve"> -:-  -:-  -:-  -:- </v>
      </c>
      <c r="J5" s="90" t="s">
        <v>212</v>
      </c>
      <c r="K5" s="89" t="s">
        <v>50</v>
      </c>
      <c r="L5" s="89" t="s">
        <v>75</v>
      </c>
      <c r="M5" s="89" t="s">
        <v>88</v>
      </c>
      <c r="N5" s="89"/>
      <c r="O5" s="89"/>
      <c r="P5" s="25"/>
      <c r="Q5" s="25"/>
      <c r="R5" s="25"/>
      <c r="S5" s="25"/>
      <c r="T5" s="25"/>
    </row>
    <row r="6" spans="2:21" ht="15" customHeight="1">
      <c r="B6" s="89" t="s">
        <v>70</v>
      </c>
      <c r="C6" s="90" t="s">
        <v>204</v>
      </c>
      <c r="D6" s="90"/>
      <c r="E6" s="90"/>
      <c r="F6" s="90"/>
      <c r="G6" s="90"/>
      <c r="H6" s="90"/>
      <c r="I6" s="90" t="str">
        <f t="shared" si="0"/>
        <v xml:space="preserve"> -:-  -:-  -:-  -:- </v>
      </c>
      <c r="J6" s="90" t="s">
        <v>213</v>
      </c>
      <c r="K6" s="89" t="s">
        <v>50</v>
      </c>
      <c r="L6" s="89" t="s">
        <v>75</v>
      </c>
      <c r="M6" s="89" t="s">
        <v>88</v>
      </c>
      <c r="N6" s="89"/>
      <c r="O6" s="89"/>
      <c r="P6" s="25"/>
      <c r="Q6" s="25"/>
      <c r="R6" s="25"/>
      <c r="S6" s="25"/>
      <c r="T6" s="25"/>
    </row>
    <row r="7" spans="2:21" ht="15" customHeight="1">
      <c r="B7" s="89" t="s">
        <v>70</v>
      </c>
      <c r="C7" s="90" t="s">
        <v>205</v>
      </c>
      <c r="D7" s="90"/>
      <c r="E7" s="90"/>
      <c r="F7" s="90"/>
      <c r="G7" s="90"/>
      <c r="H7" s="90"/>
      <c r="I7" s="90" t="str">
        <f t="shared" si="0"/>
        <v xml:space="preserve"> -:-  -:-  -:-  -:- </v>
      </c>
      <c r="J7" s="90" t="s">
        <v>203</v>
      </c>
      <c r="K7" s="89" t="s">
        <v>50</v>
      </c>
      <c r="L7" s="89" t="s">
        <v>75</v>
      </c>
      <c r="M7" s="89" t="s">
        <v>88</v>
      </c>
      <c r="N7" s="89"/>
      <c r="O7" s="89"/>
      <c r="P7" s="25"/>
      <c r="Q7" s="25"/>
      <c r="R7" s="25"/>
      <c r="S7" s="25"/>
      <c r="T7" s="25"/>
    </row>
    <row r="8" spans="2:21" ht="15" customHeight="1">
      <c r="B8" s="89" t="s">
        <v>70</v>
      </c>
      <c r="C8" s="90" t="str">
        <f>+B22</f>
        <v>G_ELC2ELCD</v>
      </c>
      <c r="D8" s="90"/>
      <c r="E8" s="90"/>
      <c r="F8" s="90"/>
      <c r="G8" s="90"/>
      <c r="H8" s="90"/>
      <c r="I8" s="90" t="str">
        <f t="shared" si="0"/>
        <v xml:space="preserve"> -:-  -:-  -:-  -:- </v>
      </c>
      <c r="J8" s="90" t="str">
        <f>+C22</f>
        <v>Virtual process for collecting ELCDD from grid and RES</v>
      </c>
      <c r="K8" s="89" t="s">
        <v>50</v>
      </c>
      <c r="L8" s="89" t="s">
        <v>75</v>
      </c>
      <c r="M8" s="89" t="s">
        <v>88</v>
      </c>
      <c r="N8" s="89"/>
      <c r="O8" s="89"/>
      <c r="P8" s="25"/>
      <c r="Q8" s="25"/>
      <c r="R8" s="25"/>
      <c r="S8" s="25"/>
      <c r="T8" s="25"/>
      <c r="U8" s="26">
        <v>1700</v>
      </c>
    </row>
    <row r="9" spans="2:21" ht="15" customHeight="1">
      <c r="B9" s="89" t="s">
        <v>70</v>
      </c>
      <c r="C9" s="90" t="s">
        <v>152</v>
      </c>
      <c r="D9" s="90"/>
      <c r="E9" s="90"/>
      <c r="F9" s="90"/>
      <c r="G9" s="90"/>
      <c r="H9" s="90"/>
      <c r="I9" s="90" t="str">
        <f t="shared" si="0"/>
        <v xml:space="preserve"> -:-  -:-  -:-  -:- </v>
      </c>
      <c r="J9" s="90" t="s">
        <v>289</v>
      </c>
      <c r="K9" s="89" t="s">
        <v>50</v>
      </c>
      <c r="L9" s="89" t="s">
        <v>75</v>
      </c>
      <c r="M9" s="89" t="s">
        <v>88</v>
      </c>
      <c r="N9" s="89"/>
      <c r="O9" s="89"/>
      <c r="P9" s="25"/>
      <c r="Q9" s="25"/>
      <c r="R9" s="25"/>
      <c r="S9" s="25"/>
      <c r="T9" s="25"/>
      <c r="U9" s="26">
        <v>1500</v>
      </c>
    </row>
    <row r="10" spans="2:21" ht="15" customHeight="1">
      <c r="B10" s="89" t="s">
        <v>70</v>
      </c>
      <c r="C10" s="90" t="s">
        <v>153</v>
      </c>
      <c r="D10" s="90"/>
      <c r="E10" s="90"/>
      <c r="F10" s="90"/>
      <c r="G10" s="90"/>
      <c r="H10" s="90"/>
      <c r="I10" s="90" t="str">
        <f t="shared" si="0"/>
        <v xml:space="preserve"> -:-  -:-  -:-  -:- </v>
      </c>
      <c r="J10" s="90" t="s">
        <v>290</v>
      </c>
      <c r="K10" s="89" t="s">
        <v>50</v>
      </c>
      <c r="L10" s="89" t="s">
        <v>75</v>
      </c>
      <c r="M10" s="89" t="s">
        <v>88</v>
      </c>
      <c r="N10" s="89"/>
      <c r="O10" s="89"/>
      <c r="P10" s="25"/>
      <c r="Q10" s="25"/>
      <c r="R10" s="25"/>
      <c r="S10" s="25"/>
      <c r="T10" s="25"/>
      <c r="U10" s="26">
        <v>500</v>
      </c>
    </row>
    <row r="11" spans="2:21" ht="15" customHeight="1">
      <c r="B11" s="89" t="s">
        <v>70</v>
      </c>
      <c r="C11" s="90" t="s">
        <v>154</v>
      </c>
      <c r="D11" s="90"/>
      <c r="E11" s="90"/>
      <c r="F11" s="90"/>
      <c r="G11" s="90"/>
      <c r="H11" s="90"/>
      <c r="I11" s="90" t="str">
        <f t="shared" si="0"/>
        <v xml:space="preserve"> -:-  -:-  -:-  -:- </v>
      </c>
      <c r="J11" s="90" t="s">
        <v>291</v>
      </c>
      <c r="K11" s="89" t="s">
        <v>50</v>
      </c>
      <c r="L11" s="89" t="s">
        <v>75</v>
      </c>
      <c r="M11" s="89" t="s">
        <v>88</v>
      </c>
      <c r="N11" s="89"/>
      <c r="O11" s="89"/>
      <c r="P11" s="25"/>
      <c r="Q11" s="25"/>
      <c r="R11" s="25"/>
      <c r="S11" s="25"/>
      <c r="T11" s="25"/>
    </row>
    <row r="12" spans="2:21" ht="15" customHeight="1">
      <c r="B12" s="89" t="s">
        <v>70</v>
      </c>
      <c r="C12" s="90" t="s">
        <v>155</v>
      </c>
      <c r="D12" s="90"/>
      <c r="E12" s="90"/>
      <c r="F12" s="90"/>
      <c r="G12" s="90"/>
      <c r="H12" s="90"/>
      <c r="I12" s="90" t="str">
        <f t="shared" si="0"/>
        <v xml:space="preserve"> -:-  -:-  -:-  -:- </v>
      </c>
      <c r="J12" s="90" t="s">
        <v>292</v>
      </c>
      <c r="K12" s="89" t="s">
        <v>50</v>
      </c>
      <c r="L12" s="89" t="s">
        <v>75</v>
      </c>
      <c r="M12" s="89" t="s">
        <v>88</v>
      </c>
      <c r="N12" s="89"/>
      <c r="O12" s="89"/>
      <c r="P12" s="25"/>
      <c r="Q12" s="25"/>
      <c r="R12" s="25"/>
      <c r="S12" s="25"/>
      <c r="T12" s="25"/>
    </row>
    <row r="13" spans="2:21" ht="15" customHeight="1">
      <c r="B13" s="89"/>
      <c r="C13" s="90"/>
      <c r="D13" s="90"/>
      <c r="E13" s="90"/>
      <c r="F13" s="90"/>
      <c r="G13" s="90"/>
      <c r="H13" s="90"/>
      <c r="I13" s="90" t="str">
        <f t="shared" si="0"/>
        <v xml:space="preserve"> -:-  -:-  -:-  -:- </v>
      </c>
      <c r="J13" s="90"/>
      <c r="K13" s="89"/>
      <c r="L13" s="89"/>
      <c r="M13" s="89"/>
      <c r="N13" s="89"/>
      <c r="O13" s="89"/>
      <c r="P13" s="25"/>
      <c r="Q13" s="25"/>
      <c r="R13" s="25"/>
      <c r="S13" s="25"/>
      <c r="T13" s="25"/>
    </row>
    <row r="14" spans="2:21" ht="15" customHeight="1">
      <c r="B14" s="89" t="s">
        <v>339</v>
      </c>
      <c r="C14" s="90" t="s">
        <v>341</v>
      </c>
      <c r="D14" s="90"/>
      <c r="E14" s="90"/>
      <c r="F14" s="90"/>
      <c r="G14" s="90"/>
      <c r="H14" s="90"/>
      <c r="I14" s="90" t="str">
        <f t="shared" si="0"/>
        <v xml:space="preserve"> -:-  -:-  -:-  -:- </v>
      </c>
      <c r="J14" s="90" t="s">
        <v>340</v>
      </c>
      <c r="K14" s="89" t="s">
        <v>50</v>
      </c>
      <c r="L14" s="89" t="s">
        <v>50</v>
      </c>
      <c r="M14" s="89"/>
      <c r="N14" s="89"/>
      <c r="O14" s="89"/>
      <c r="P14" s="25"/>
      <c r="Q14" s="25"/>
      <c r="R14" s="25"/>
      <c r="S14" s="25"/>
      <c r="T14" s="25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C21" si="1">C5</f>
        <v>G_ELC_HV-00</v>
      </c>
      <c r="C19" s="90" t="str">
        <f>J5</f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2">(100-2.89)%</f>
        <v>0.97109999999999996</v>
      </c>
      <c r="O19" s="93">
        <f t="shared" si="2"/>
        <v>0.97109999999999996</v>
      </c>
      <c r="P19" s="93">
        <f t="shared" si="2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1"/>
        <v>G_ELC_MV-00</v>
      </c>
      <c r="C20" s="90" t="str">
        <f>J6</f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3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4">+(100-2)%</f>
        <v>0.98</v>
      </c>
      <c r="O20" s="93">
        <f t="shared" si="4"/>
        <v>0.98</v>
      </c>
      <c r="P20" s="93">
        <f t="shared" si="4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1"/>
        <v>G_ELC_LV-00</v>
      </c>
      <c r="C21" s="90" t="str">
        <f>J7</f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3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4"/>
        <v>0.98</v>
      </c>
      <c r="O21" s="92">
        <f t="shared" si="4"/>
        <v>0.98</v>
      </c>
      <c r="P21" s="92">
        <f t="shared" si="4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C26" si="5">C9</f>
        <v>G_ELC_R_00</v>
      </c>
      <c r="C23" s="90" t="str">
        <f>J9</f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5"/>
        <v>G_ELC_I_00</v>
      </c>
      <c r="C24" s="90" t="str">
        <f>J10</f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5"/>
        <v>G_ELC_S_00</v>
      </c>
      <c r="C25" s="90" t="str">
        <f>J11</f>
        <v>Existing electricity distribution grid  COMELC</v>
      </c>
      <c r="D25" s="83" t="str">
        <f t="shared" ref="D25:D26" si="6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5"/>
        <v>G_ELC_A_00</v>
      </c>
      <c r="C26" s="90" t="str">
        <f>J12</f>
        <v>Existing electricity distribution grid  AGRELC</v>
      </c>
      <c r="D26" s="83" t="str">
        <f t="shared" si="6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+J14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7">+D32</f>
        <v>1.6</v>
      </c>
      <c r="F32" s="84">
        <f t="shared" si="7"/>
        <v>1.6</v>
      </c>
      <c r="G32" s="90">
        <f t="shared" si="7"/>
        <v>1.6</v>
      </c>
      <c r="H32" s="90">
        <f t="shared" si="7"/>
        <v>1.6</v>
      </c>
      <c r="I32" s="83">
        <f t="shared" si="7"/>
        <v>1.6</v>
      </c>
      <c r="J32" s="83">
        <f t="shared" si="7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4.7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365</v>
      </c>
      <c r="F36" s="64" t="s">
        <v>366</v>
      </c>
      <c r="G36" s="64" t="s">
        <v>371</v>
      </c>
      <c r="H36" s="64" t="s">
        <v>369</v>
      </c>
      <c r="I36" s="64" t="s">
        <v>3</v>
      </c>
      <c r="J36" s="64" t="s">
        <v>367</v>
      </c>
      <c r="K36" s="64" t="s">
        <v>4</v>
      </c>
      <c r="L36" s="64" t="s">
        <v>8</v>
      </c>
      <c r="M36" s="64" t="s">
        <v>9</v>
      </c>
      <c r="N36" s="64" t="s">
        <v>10</v>
      </c>
      <c r="O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/>
      <c r="F37" s="77"/>
      <c r="G37" s="77"/>
      <c r="H37" s="77"/>
      <c r="I37" s="77"/>
      <c r="J37" s="77" t="s">
        <v>27</v>
      </c>
      <c r="K37" s="77" t="s">
        <v>4</v>
      </c>
      <c r="L37" s="77" t="s">
        <v>38</v>
      </c>
      <c r="M37" s="77" t="s">
        <v>39</v>
      </c>
      <c r="N37" s="77" t="s">
        <v>28</v>
      </c>
      <c r="O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143"/>
      <c r="F38" s="143"/>
      <c r="G38" s="143"/>
      <c r="H38" s="143"/>
      <c r="I38" s="143" t="str">
        <f xml:space="preserve"> _xlfn.CONCAT( E38, " -:- ", F38, " -:- ", G38, " -:- ", H38 )</f>
        <v xml:space="preserve"> -:-  -:-  -:- </v>
      </c>
      <c r="J38" s="91" t="s">
        <v>209</v>
      </c>
      <c r="K38" s="91" t="s">
        <v>50</v>
      </c>
      <c r="L38" s="91" t="s">
        <v>279</v>
      </c>
      <c r="M38" s="91" t="s">
        <v>88</v>
      </c>
      <c r="N38" s="91"/>
      <c r="O38" s="91" t="s">
        <v>43</v>
      </c>
    </row>
    <row r="39" spans="1:25" ht="15" customHeight="1">
      <c r="B39" s="91" t="s">
        <v>46</v>
      </c>
      <c r="C39" s="91"/>
      <c r="D39" s="91" t="str">
        <f t="shared" ref="D39:D40" si="8">E20</f>
        <v>ELC-MV</v>
      </c>
      <c r="E39" s="143"/>
      <c r="F39" s="143"/>
      <c r="G39" s="143"/>
      <c r="H39" s="143"/>
      <c r="I39" s="143" t="str">
        <f t="shared" ref="I39:I47" si="9" xml:space="preserve"> _xlfn.CONCAT( E39, " -:- ", F39, " -:- ", G39, " -:- ", H39 )</f>
        <v xml:space="preserve"> -:-  -:-  -:- </v>
      </c>
      <c r="J39" s="91" t="s">
        <v>210</v>
      </c>
      <c r="K39" s="91" t="s">
        <v>50</v>
      </c>
      <c r="L39" s="91" t="s">
        <v>279</v>
      </c>
      <c r="M39" s="91" t="s">
        <v>88</v>
      </c>
      <c r="N39" s="91"/>
      <c r="O39" s="91" t="s">
        <v>43</v>
      </c>
    </row>
    <row r="40" spans="1:25" ht="15" customHeight="1">
      <c r="B40" s="91" t="s">
        <v>46</v>
      </c>
      <c r="C40" s="91"/>
      <c r="D40" s="91" t="str">
        <f t="shared" si="8"/>
        <v>ELCDD</v>
      </c>
      <c r="E40" s="143"/>
      <c r="F40" s="143"/>
      <c r="G40" s="143"/>
      <c r="H40" s="143"/>
      <c r="I40" s="143" t="str">
        <f t="shared" si="9"/>
        <v xml:space="preserve"> -:-  -:-  -:- </v>
      </c>
      <c r="J40" s="91" t="s">
        <v>211</v>
      </c>
      <c r="K40" s="91" t="s">
        <v>50</v>
      </c>
      <c r="L40" s="91" t="s">
        <v>279</v>
      </c>
      <c r="M40" s="91" t="s">
        <v>88</v>
      </c>
      <c r="N40" s="91"/>
      <c r="O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143"/>
      <c r="F41" s="143"/>
      <c r="G41" s="143"/>
      <c r="H41" s="143"/>
      <c r="I41" s="143" t="str">
        <f t="shared" si="9"/>
        <v xml:space="preserve"> -:-  -:-  -:- </v>
      </c>
      <c r="J41" s="91" t="s">
        <v>315</v>
      </c>
      <c r="K41" s="91" t="s">
        <v>50</v>
      </c>
      <c r="L41" s="91" t="s">
        <v>279</v>
      </c>
      <c r="M41" s="91" t="s">
        <v>88</v>
      </c>
      <c r="N41" s="91"/>
      <c r="O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144"/>
      <c r="F42" s="144"/>
      <c r="G42" s="143"/>
      <c r="H42" s="144"/>
      <c r="I42" s="143" t="str">
        <f t="shared" si="9"/>
        <v xml:space="preserve"> -:-  -:-  -:- </v>
      </c>
      <c r="J42" s="83" t="s">
        <v>194</v>
      </c>
      <c r="K42" s="91" t="s">
        <v>50</v>
      </c>
      <c r="L42" s="91" t="s">
        <v>279</v>
      </c>
      <c r="M42" s="91" t="s">
        <v>88</v>
      </c>
      <c r="N42" s="91"/>
      <c r="O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144"/>
      <c r="F43" s="144"/>
      <c r="G43" s="143"/>
      <c r="H43" s="144"/>
      <c r="I43" s="143" t="str">
        <f t="shared" si="9"/>
        <v xml:space="preserve"> -:-  -:-  -:- </v>
      </c>
      <c r="J43" s="83" t="s">
        <v>195</v>
      </c>
      <c r="K43" s="91" t="s">
        <v>50</v>
      </c>
      <c r="L43" s="91" t="s">
        <v>279</v>
      </c>
      <c r="M43" s="91" t="s">
        <v>88</v>
      </c>
      <c r="N43" s="91"/>
      <c r="O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144"/>
      <c r="F44" s="144"/>
      <c r="G44" s="143"/>
      <c r="H44" s="144"/>
      <c r="I44" s="143" t="str">
        <f t="shared" si="9"/>
        <v xml:space="preserve"> -:-  -:-  -:- </v>
      </c>
      <c r="J44" s="83" t="s">
        <v>196</v>
      </c>
      <c r="K44" s="91" t="s">
        <v>50</v>
      </c>
      <c r="L44" s="91" t="s">
        <v>279</v>
      </c>
      <c r="M44" s="91" t="s">
        <v>88</v>
      </c>
      <c r="N44" s="91"/>
      <c r="O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144"/>
      <c r="F45" s="144"/>
      <c r="G45" s="143"/>
      <c r="H45" s="144"/>
      <c r="I45" s="143" t="str">
        <f t="shared" si="9"/>
        <v xml:space="preserve"> -:-  -:-  -:- </v>
      </c>
      <c r="J45" s="83" t="s">
        <v>197</v>
      </c>
      <c r="K45" s="91" t="s">
        <v>50</v>
      </c>
      <c r="L45" s="91" t="s">
        <v>279</v>
      </c>
      <c r="M45" s="91" t="s">
        <v>88</v>
      </c>
      <c r="N45" s="91"/>
      <c r="O45" s="91" t="s">
        <v>43</v>
      </c>
    </row>
    <row r="46" spans="1:25" ht="15" customHeight="1">
      <c r="B46" s="91"/>
      <c r="C46" s="91"/>
      <c r="D46" s="83"/>
      <c r="E46" s="144"/>
      <c r="F46" s="144"/>
      <c r="G46" s="143"/>
      <c r="H46" s="144"/>
      <c r="I46" s="143" t="str">
        <f t="shared" si="9"/>
        <v xml:space="preserve"> -:-  -:-  -:- </v>
      </c>
      <c r="J46" s="83"/>
      <c r="K46" s="91"/>
      <c r="L46" s="91"/>
      <c r="M46" s="91"/>
      <c r="N46" s="91"/>
      <c r="O46" s="91"/>
    </row>
    <row r="47" spans="1:25" ht="15" customHeight="1">
      <c r="B47" s="91" t="s">
        <v>343</v>
      </c>
      <c r="C47" s="91"/>
      <c r="D47" s="83" t="s">
        <v>342</v>
      </c>
      <c r="E47" s="144"/>
      <c r="F47" s="144"/>
      <c r="G47" s="143"/>
      <c r="H47" s="144"/>
      <c r="I47" s="143" t="str">
        <f t="shared" si="9"/>
        <v xml:space="preserve"> -:-  -:-  -:- </v>
      </c>
      <c r="J47" s="83" t="s">
        <v>344</v>
      </c>
      <c r="K47" s="91" t="s">
        <v>50</v>
      </c>
      <c r="L47" s="91"/>
      <c r="M47" s="91" t="s">
        <v>88</v>
      </c>
      <c r="N47" s="91"/>
      <c r="O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/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391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2024-04-04T02:27:20Z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