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7DB497D3-8B7D-4B5C-8DD3-5A10206B9706}" xr6:coauthVersionLast="47" xr6:coauthVersionMax="47" xr10:uidLastSave="{00000000-0000-0000-0000-000000000000}"/>
  <bookViews>
    <workbookView xWindow="-120" yWindow="-120" windowWidth="29040" windowHeight="15720" tabRatio="694" activeTab="1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_xlnm._FilterDatabase" localSheetId="7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65" l="1"/>
  <c r="H16" i="156"/>
  <c r="H9" i="156"/>
  <c r="H10" i="156"/>
  <c r="H11" i="156"/>
  <c r="H12" i="156"/>
  <c r="H13" i="156"/>
  <c r="H14" i="156"/>
  <c r="H15" i="156"/>
  <c r="H17" i="156"/>
  <c r="H18" i="156"/>
  <c r="H19" i="156"/>
  <c r="H20" i="156"/>
  <c r="H21" i="156"/>
  <c r="H22" i="156"/>
  <c r="H23" i="156"/>
  <c r="H24" i="156"/>
  <c r="H25" i="156"/>
  <c r="H26" i="156"/>
  <c r="H27" i="156"/>
  <c r="H28" i="156"/>
  <c r="H29" i="156"/>
  <c r="H30" i="156"/>
  <c r="H31" i="156"/>
  <c r="H32" i="156"/>
  <c r="H33" i="156"/>
  <c r="H34" i="156"/>
  <c r="H35" i="156"/>
  <c r="H36" i="156"/>
  <c r="H37" i="156"/>
  <c r="H38" i="156"/>
  <c r="H39" i="156"/>
  <c r="H40" i="156"/>
  <c r="H41" i="156"/>
  <c r="H42" i="156"/>
  <c r="H8" i="156"/>
  <c r="I8" i="163"/>
  <c r="I9" i="163"/>
  <c r="I10" i="163"/>
  <c r="I11" i="163"/>
  <c r="I12" i="163"/>
  <c r="I13" i="163"/>
  <c r="I14" i="163"/>
  <c r="I15" i="163"/>
  <c r="I16" i="163"/>
  <c r="I17" i="163"/>
  <c r="I18" i="163"/>
  <c r="I19" i="163"/>
  <c r="I20" i="163"/>
  <c r="I21" i="163"/>
  <c r="I22" i="163"/>
  <c r="I23" i="163"/>
  <c r="I24" i="163"/>
  <c r="I25" i="163"/>
  <c r="I26" i="163"/>
  <c r="I27" i="163"/>
  <c r="I28" i="163"/>
  <c r="I29" i="163"/>
  <c r="I30" i="163"/>
  <c r="I31" i="163"/>
  <c r="I32" i="163"/>
  <c r="I33" i="163"/>
  <c r="I34" i="163"/>
  <c r="I35" i="163"/>
  <c r="I36" i="163"/>
  <c r="I37" i="163"/>
  <c r="I38" i="163"/>
  <c r="I39" i="163"/>
  <c r="I40" i="163"/>
  <c r="I41" i="163"/>
  <c r="I42" i="163"/>
  <c r="I7" i="163"/>
  <c r="G8" i="165"/>
  <c r="G9" i="165"/>
  <c r="G10" i="165"/>
  <c r="G11" i="165"/>
  <c r="G12" i="165"/>
  <c r="G13" i="165"/>
  <c r="G14" i="165"/>
  <c r="G15" i="165"/>
  <c r="G16" i="165"/>
  <c r="G18" i="165"/>
  <c r="G19" i="165"/>
  <c r="G20" i="165"/>
  <c r="G21" i="165"/>
  <c r="G22" i="165"/>
  <c r="G23" i="165"/>
  <c r="G24" i="165"/>
  <c r="G25" i="165"/>
  <c r="G26" i="165"/>
  <c r="G27" i="165"/>
  <c r="G28" i="165"/>
  <c r="G29" i="165"/>
  <c r="G30" i="165"/>
  <c r="G31" i="165"/>
  <c r="G32" i="165"/>
  <c r="G33" i="165"/>
  <c r="G34" i="165"/>
  <c r="G35" i="165"/>
  <c r="G36" i="165"/>
  <c r="G37" i="165"/>
  <c r="G38" i="165"/>
  <c r="G39" i="165"/>
  <c r="G40" i="165"/>
  <c r="G41" i="165"/>
  <c r="G42" i="165"/>
  <c r="G43" i="165"/>
  <c r="G44" i="165"/>
  <c r="G45" i="165"/>
  <c r="G46" i="165"/>
  <c r="G47" i="165"/>
  <c r="G48" i="165"/>
  <c r="G49" i="165"/>
  <c r="G50" i="165"/>
  <c r="G51" i="165"/>
  <c r="G52" i="165"/>
  <c r="G53" i="165"/>
  <c r="G54" i="165"/>
  <c r="G55" i="165"/>
  <c r="G56" i="165"/>
  <c r="G57" i="165"/>
  <c r="G7" i="165"/>
  <c r="I8" i="164"/>
  <c r="I9" i="164"/>
  <c r="I10" i="164"/>
  <c r="I11" i="164"/>
  <c r="I12" i="164"/>
  <c r="I13" i="164"/>
  <c r="I14" i="164"/>
  <c r="I15" i="164"/>
  <c r="I16" i="164"/>
  <c r="I7" i="164"/>
  <c r="T9" i="164" l="1"/>
  <c r="T10" i="164"/>
  <c r="Z9" i="164" l="1"/>
  <c r="Z10" i="164"/>
  <c r="Z11" i="164"/>
  <c r="Z12" i="164"/>
  <c r="Z13" i="164"/>
  <c r="Z14" i="164"/>
  <c r="Z15" i="164"/>
  <c r="Z16" i="164"/>
  <c r="Z8" i="164"/>
  <c r="AA12" i="164"/>
  <c r="Z9" i="163" l="1"/>
  <c r="Z10" i="163"/>
  <c r="Z11" i="163"/>
  <c r="Z12" i="163"/>
  <c r="Z13" i="163"/>
  <c r="Z14" i="163"/>
  <c r="Z15" i="163"/>
  <c r="Z16" i="163"/>
  <c r="Z17" i="163"/>
  <c r="Z18" i="163"/>
  <c r="Z19" i="163"/>
  <c r="Z20" i="163"/>
  <c r="Z21" i="163"/>
  <c r="Z22" i="163"/>
  <c r="Z23" i="163"/>
  <c r="Z24" i="163"/>
  <c r="Z25" i="163"/>
  <c r="Z26" i="163"/>
  <c r="Z27" i="163"/>
  <c r="Z28" i="163"/>
  <c r="Z29" i="163"/>
  <c r="Z30" i="163"/>
  <c r="Z31" i="163"/>
  <c r="Z32" i="163"/>
  <c r="Z33" i="163"/>
  <c r="Z34" i="163"/>
  <c r="Z35" i="163"/>
  <c r="Z36" i="163"/>
  <c r="Z37" i="163"/>
  <c r="Z38" i="163"/>
  <c r="Z39" i="163"/>
  <c r="Z40" i="163"/>
  <c r="Z41" i="163"/>
  <c r="Z42" i="163"/>
  <c r="Z43" i="163"/>
  <c r="Z44" i="163"/>
  <c r="Z45" i="163"/>
  <c r="Z46" i="163"/>
  <c r="Z47" i="163"/>
  <c r="Z48" i="163"/>
  <c r="Z49" i="163"/>
  <c r="Z50" i="163"/>
  <c r="Z51" i="163"/>
  <c r="Z52" i="163"/>
  <c r="Z53" i="163"/>
  <c r="Z54" i="163"/>
  <c r="Z8" i="163"/>
  <c r="V18" i="165"/>
  <c r="V19" i="165"/>
  <c r="V20" i="165"/>
  <c r="V21" i="165"/>
  <c r="V22" i="165"/>
  <c r="V23" i="165"/>
  <c r="V24" i="165"/>
  <c r="V25" i="165"/>
  <c r="V26" i="165"/>
  <c r="V27" i="165"/>
  <c r="V28" i="165"/>
  <c r="V29" i="165"/>
  <c r="V30" i="165"/>
  <c r="V31" i="165"/>
  <c r="V32" i="165"/>
  <c r="V33" i="165"/>
  <c r="V34" i="165"/>
  <c r="V35" i="165"/>
  <c r="V36" i="165"/>
  <c r="V37" i="165"/>
  <c r="V38" i="165"/>
  <c r="V39" i="165"/>
  <c r="V40" i="165"/>
  <c r="V41" i="165"/>
  <c r="V42" i="165"/>
  <c r="V43" i="165"/>
  <c r="V44" i="165"/>
  <c r="V45" i="165"/>
  <c r="V46" i="165"/>
  <c r="V47" i="165"/>
  <c r="V48" i="165"/>
  <c r="V49" i="165"/>
  <c r="V50" i="165"/>
  <c r="V51" i="165"/>
  <c r="V52" i="165"/>
  <c r="V53" i="165"/>
  <c r="V54" i="165"/>
  <c r="V55" i="165"/>
  <c r="V56" i="165"/>
  <c r="V57" i="165"/>
  <c r="V58" i="165"/>
  <c r="V59" i="165"/>
  <c r="V60" i="165"/>
  <c r="V61" i="165"/>
  <c r="V62" i="165"/>
  <c r="V63" i="165"/>
  <c r="V64" i="165"/>
  <c r="V65" i="165"/>
  <c r="V66" i="165"/>
  <c r="V67" i="165"/>
  <c r="V68" i="165"/>
  <c r="V69" i="165"/>
  <c r="V70" i="165"/>
  <c r="V71" i="165"/>
  <c r="V72" i="165"/>
  <c r="V73" i="165"/>
  <c r="V74" i="165"/>
  <c r="V75" i="165"/>
  <c r="V76" i="165"/>
  <c r="V77" i="165"/>
  <c r="V78" i="165"/>
  <c r="V79" i="165"/>
  <c r="V80" i="165"/>
  <c r="V81" i="165"/>
  <c r="V82" i="165"/>
  <c r="V83" i="165"/>
  <c r="V84" i="165"/>
  <c r="V85" i="165"/>
  <c r="V86" i="165"/>
  <c r="V87" i="165"/>
  <c r="V88" i="165"/>
  <c r="V89" i="165"/>
  <c r="V90" i="165"/>
  <c r="V91" i="165"/>
  <c r="V92" i="165"/>
  <c r="V93" i="165"/>
  <c r="V94" i="165"/>
  <c r="V95" i="165"/>
  <c r="V96" i="165"/>
  <c r="V97" i="165"/>
  <c r="V98" i="165"/>
  <c r="V99" i="165"/>
  <c r="V100" i="165"/>
  <c r="V101" i="165"/>
  <c r="V102" i="165"/>
  <c r="V103" i="165"/>
  <c r="V104" i="165"/>
  <c r="V105" i="165"/>
  <c r="V106" i="165"/>
  <c r="V107" i="165"/>
  <c r="V108" i="165"/>
  <c r="V109" i="165"/>
  <c r="V110" i="165"/>
  <c r="V111" i="165"/>
  <c r="V112" i="165"/>
  <c r="V113" i="165"/>
  <c r="V114" i="165"/>
  <c r="V115" i="165"/>
  <c r="V116" i="165"/>
  <c r="V117" i="165"/>
  <c r="V118" i="165"/>
  <c r="V119" i="165"/>
  <c r="V120" i="165"/>
  <c r="V121" i="165"/>
  <c r="V122" i="165"/>
  <c r="V123" i="165"/>
  <c r="V124" i="165"/>
  <c r="V125" i="165"/>
  <c r="V126" i="165"/>
  <c r="V127" i="165"/>
  <c r="V128" i="165"/>
  <c r="V8" i="165"/>
  <c r="V9" i="165"/>
  <c r="V10" i="165"/>
  <c r="V11" i="165"/>
  <c r="V12" i="165"/>
  <c r="V13" i="165"/>
  <c r="V14" i="165"/>
  <c r="V15" i="165"/>
  <c r="V16" i="165"/>
  <c r="V17" i="165"/>
  <c r="V7" i="165"/>
  <c r="W17" i="156"/>
  <c r="W18" i="156"/>
  <c r="W19" i="156"/>
  <c r="W20" i="156"/>
  <c r="W21" i="156"/>
  <c r="W22" i="156"/>
  <c r="W23" i="156"/>
  <c r="W24" i="156"/>
  <c r="W25" i="156"/>
  <c r="W26" i="156"/>
  <c r="W27" i="156"/>
  <c r="W28" i="156"/>
  <c r="W29" i="156"/>
  <c r="W30" i="156"/>
  <c r="W31" i="156"/>
  <c r="W32" i="156"/>
  <c r="W33" i="156"/>
  <c r="W34" i="156"/>
  <c r="W35" i="156"/>
  <c r="W36" i="156"/>
  <c r="W37" i="156"/>
  <c r="W38" i="156"/>
  <c r="W39" i="156"/>
  <c r="W40" i="156"/>
  <c r="W41" i="156"/>
  <c r="W42" i="156"/>
  <c r="W43" i="156"/>
  <c r="W44" i="156"/>
  <c r="W45" i="156"/>
  <c r="W46" i="156"/>
  <c r="W47" i="156"/>
  <c r="W48" i="156"/>
  <c r="W49" i="156"/>
  <c r="W50" i="156"/>
  <c r="W51" i="156"/>
  <c r="W52" i="156"/>
  <c r="W53" i="156"/>
  <c r="W54" i="156"/>
  <c r="W55" i="156"/>
  <c r="W56" i="156"/>
  <c r="W57" i="156"/>
  <c r="W58" i="156"/>
  <c r="W59" i="156"/>
  <c r="W60" i="156"/>
  <c r="W61" i="156"/>
  <c r="W62" i="156"/>
  <c r="W63" i="156"/>
  <c r="W64" i="156"/>
  <c r="W65" i="156"/>
  <c r="W66" i="156"/>
  <c r="W67" i="156"/>
  <c r="W68" i="156"/>
  <c r="W69" i="156"/>
  <c r="W70" i="156"/>
  <c r="W71" i="156"/>
  <c r="W9" i="156"/>
  <c r="W10" i="156"/>
  <c r="W11" i="156"/>
  <c r="W12" i="156"/>
  <c r="W13" i="156"/>
  <c r="W14" i="156"/>
  <c r="W15" i="156"/>
  <c r="W16" i="156"/>
  <c r="W8" i="156"/>
  <c r="L7" i="168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X17" i="156"/>
  <c r="Q18" i="156"/>
  <c r="X18" i="156"/>
  <c r="Q19" i="156"/>
  <c r="X19" i="156"/>
  <c r="Q20" i="156"/>
  <c r="X20" i="156"/>
  <c r="Q21" i="156"/>
  <c r="X21" i="156"/>
  <c r="Q22" i="156"/>
  <c r="X22" i="156"/>
  <c r="Q23" i="156"/>
  <c r="X23" i="156"/>
  <c r="Q24" i="156"/>
  <c r="X24" i="156"/>
  <c r="Q25" i="156"/>
  <c r="X25" i="156"/>
  <c r="Q26" i="156"/>
  <c r="X26" i="156"/>
  <c r="Q27" i="156"/>
  <c r="X27" i="156"/>
  <c r="Q28" i="156"/>
  <c r="X28" i="156"/>
  <c r="Q29" i="156"/>
  <c r="X29" i="156"/>
  <c r="Q30" i="156"/>
  <c r="X30" i="156"/>
  <c r="Q31" i="156"/>
  <c r="X31" i="156"/>
  <c r="Q32" i="156"/>
  <c r="X32" i="156"/>
  <c r="Q33" i="156"/>
  <c r="X33" i="156"/>
  <c r="Q34" i="156"/>
  <c r="X34" i="156"/>
  <c r="Q35" i="156"/>
  <c r="X35" i="156"/>
  <c r="Q36" i="156"/>
  <c r="X36" i="156"/>
  <c r="Q37" i="156"/>
  <c r="X37" i="156"/>
  <c r="Q38" i="156"/>
  <c r="X38" i="156"/>
  <c r="Q39" i="156"/>
  <c r="X39" i="156"/>
  <c r="Q40" i="156"/>
  <c r="X40" i="156"/>
  <c r="Q41" i="156"/>
  <c r="X41" i="156"/>
  <c r="Q42" i="156"/>
  <c r="X42" i="156"/>
  <c r="Q43" i="156"/>
  <c r="X43" i="156"/>
  <c r="Q44" i="156"/>
  <c r="X44" i="156"/>
  <c r="Q45" i="156"/>
  <c r="X45" i="156"/>
  <c r="Q46" i="156"/>
  <c r="X46" i="156"/>
  <c r="Q47" i="156"/>
  <c r="X47" i="156"/>
  <c r="Q48" i="156"/>
  <c r="X48" i="156"/>
  <c r="Q49" i="156"/>
  <c r="X49" i="156"/>
  <c r="Q50" i="156"/>
  <c r="X50" i="156"/>
  <c r="Q51" i="156"/>
  <c r="X51" i="156"/>
  <c r="Q52" i="156"/>
  <c r="X52" i="156"/>
  <c r="Q53" i="156"/>
  <c r="X53" i="156"/>
  <c r="Q54" i="156"/>
  <c r="X54" i="156"/>
  <c r="Q55" i="156"/>
  <c r="X55" i="156"/>
  <c r="Q56" i="156"/>
  <c r="X56" i="156"/>
  <c r="Q57" i="156"/>
  <c r="X57" i="156"/>
  <c r="Q58" i="156"/>
  <c r="X58" i="156"/>
  <c r="Q59" i="156"/>
  <c r="X59" i="156"/>
  <c r="Q60" i="156"/>
  <c r="X60" i="156"/>
  <c r="Q61" i="156"/>
  <c r="X61" i="156"/>
  <c r="Q62" i="156"/>
  <c r="X62" i="156"/>
  <c r="Q63" i="156"/>
  <c r="X63" i="156"/>
  <c r="Q64" i="156"/>
  <c r="X64" i="156"/>
  <c r="Q65" i="156"/>
  <c r="X65" i="156"/>
  <c r="Q66" i="156"/>
  <c r="X66" i="156"/>
  <c r="Q67" i="156"/>
  <c r="X67" i="156"/>
  <c r="Q68" i="156"/>
  <c r="X68" i="156"/>
  <c r="Q69" i="156"/>
  <c r="X69" i="156"/>
  <c r="Q70" i="156"/>
  <c r="X70" i="156"/>
  <c r="Q71" i="156"/>
  <c r="X71" i="156"/>
  <c r="X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X9" i="156"/>
  <c r="Q10" i="156"/>
  <c r="C10" i="157" s="1"/>
  <c r="X10" i="156"/>
  <c r="Q11" i="156"/>
  <c r="C11" i="157" s="1"/>
  <c r="X11" i="156"/>
  <c r="Q12" i="156"/>
  <c r="C12" i="157" s="1"/>
  <c r="X12" i="156"/>
  <c r="Q13" i="156"/>
  <c r="C13" i="157" s="1"/>
  <c r="X13" i="156"/>
  <c r="Q14" i="156"/>
  <c r="C14" i="157" s="1"/>
  <c r="X14" i="156"/>
  <c r="Q15" i="156"/>
  <c r="C15" i="157" s="1"/>
  <c r="E15" i="157" s="1"/>
  <c r="X15" i="156"/>
  <c r="X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W16" i="165"/>
  <c r="P16" i="165"/>
  <c r="D16" i="166" s="1"/>
  <c r="F16" i="166" s="1"/>
  <c r="E16" i="166" s="1"/>
  <c r="W15" i="165"/>
  <c r="P15" i="165"/>
  <c r="D15" i="166" s="1"/>
  <c r="F15" i="166" s="1"/>
  <c r="E15" i="166" s="1"/>
  <c r="W14" i="165"/>
  <c r="P14" i="165"/>
  <c r="D14" i="166" s="1"/>
  <c r="F14" i="166" s="1"/>
  <c r="E14" i="166" s="1"/>
  <c r="W13" i="165"/>
  <c r="P13" i="165"/>
  <c r="D13" i="166" s="1"/>
  <c r="F13" i="166" s="1"/>
  <c r="E13" i="166" s="1"/>
  <c r="W12" i="165"/>
  <c r="P12" i="165"/>
  <c r="D12" i="166" s="1"/>
  <c r="F12" i="166" s="1"/>
  <c r="E12" i="166" s="1"/>
  <c r="W11" i="165"/>
  <c r="P11" i="165"/>
  <c r="D11" i="166" s="1"/>
  <c r="F11" i="166" s="1"/>
  <c r="E11" i="166" s="1"/>
  <c r="W10" i="165"/>
  <c r="P10" i="165"/>
  <c r="D10" i="166" s="1"/>
  <c r="F10" i="166" s="1"/>
  <c r="E10" i="166" s="1"/>
  <c r="W9" i="165"/>
  <c r="P9" i="165"/>
  <c r="D9" i="166" s="1"/>
  <c r="F9" i="166" s="1"/>
  <c r="E9" i="166" s="1"/>
  <c r="W8" i="165"/>
  <c r="P8" i="165"/>
  <c r="D8" i="166" s="1"/>
  <c r="F8" i="166" s="1"/>
  <c r="E8" i="166" s="1"/>
  <c r="W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A15" i="164" l="1"/>
  <c r="AA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A13" i="164"/>
  <c r="AA14" i="164"/>
  <c r="D32" i="164"/>
  <c r="C32" i="164" s="1"/>
  <c r="B32" i="164" s="1"/>
  <c r="T13" i="164" s="1"/>
  <c r="D33" i="164"/>
  <c r="C33" i="164" s="1"/>
  <c r="B33" i="164" s="1"/>
  <c r="T14" i="164" s="1"/>
  <c r="AA11" i="164"/>
  <c r="AA10" i="164"/>
  <c r="AA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<sst xmlns="http://schemas.openxmlformats.org/spreadsheetml/2006/main" count="5264" uniqueCount="1162">
  <si>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</si>
  <si>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</si>
  <si>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</si>
  <si>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</si>
  <si>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</si>
  <si>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</si>
  <si>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</si>
  <si>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</si>
  <si>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</si>
  <si>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</si>
  <si>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</si>
  <si>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</si>
  <si>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</si>
  <si>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</si>
  <si>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</si>
  <si>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</si>
  <si>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</si>
  <si>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</si>
  <si>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</si>
  <si>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</si>
  <si>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</si>
  <si>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</si>
  <si>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</si>
  <si>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</si>
  <si>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</si>
  <si>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</si>
  <si>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</si>
  <si>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</si>
  <si>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</si>
  <si>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</si>
  <si>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</si>
  <si>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</si>
  <si>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</si>
  <si>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</si>
  <si>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</si>
  <si>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</si>
  <si>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</si>
  <si>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</si>
  <si>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</si>
  <si>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</si>
  <si>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</si>
  <si>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</si>
  <si>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</si>
  <si>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</si>
  <si>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</si>
  <si>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</si>
  <si>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</si>
  <si>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</si>
  <si>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</si>
  <si>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</si>
  <si>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</si>
  <si>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</si>
  <si>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</si>
  <si>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</si>
  <si>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</si>
  <si>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</si>
  <si>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</si>
  <si>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</si>
  <si>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</si>
  <si>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</si>
  <si>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</si>
  <si>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</si>
  <si>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</si>
  <si>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</si>
  <si>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</si>
  <si>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</si>
  <si>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</si>
  <si>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</si>
  <si>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</si>
  <si>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</si>
  <si>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</si>
  <si>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</si>
  <si>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</si>
  <si>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</si>
  <si>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</si>
  <si>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</si>
  <si>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</si>
  <si>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</si>
  <si>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</si>
  <si>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</si>
  <si>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</si>
  <si>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</si>
  <si>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</si>
  <si>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</si>
  <si>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</si>
  <si>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</si>
  <si>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</si>
  <si>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</si>
  <si>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</si>
  <si>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</si>
  <si>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</si>
  <si>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</si>
  <si>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</si>
  <si>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</si>
  <si>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</si>
  <si>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</si>
  <si>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</si>
  <si>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</si>
  <si>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</si>
  <si>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</si>
  <si>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</si>
  <si>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</si>
  <si>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</si>
  <si>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</si>
  <si>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</si>
  <si>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</si>
  <si>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</si>
  <si>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</si>
  <si>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</si>
  <si>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</si>
  <si>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</si>
  <si>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</si>
  <si>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</si>
  <si>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</si>
  <si>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</si>
  <si>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</si>
  <si>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</si>
  <si>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</si>
  <si>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</si>
  <si>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</si>
  <si>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</si>
  <si>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</si>
  <si>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</si>
  <si>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</si>
  <si>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</si>
  <si>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</si>
  <si>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</si>
  <si>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</si>
  <si>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</si>
  <si>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</si>
  <si>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</si>
  <si>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</si>
  <si>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</si>
  <si>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</si>
  <si>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</si>
  <si>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</si>
  <si>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</si>
  <si>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</si>
  <si>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</si>
  <si>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</si>
  <si>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</si>
  <si>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</si>
  <si>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</si>
  <si>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</si>
  <si>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</si>
  <si>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</si>
  <si>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</si>
  <si>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</si>
  <si>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</si>
  <si>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</si>
  <si>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</si>
  <si>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</si>
  <si>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</si>
  <si>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</si>
  <si>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</si>
  <si>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</si>
  <si>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</si>
  <si>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</si>
  <si>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</si>
  <si>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</si>
  <si>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</si>
  <si>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</si>
  <si>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</si>
  <si>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</si>
  <si>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</si>
  <si>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</si>
  <si>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</si>
  <si>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</si>
  <si>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</si>
  <si>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</si>
  <si>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</si>
  <si>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</si>
  <si>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</si>
  <si>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</si>
  <si>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</si>
  <si>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</si>
  <si>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</si>
  <si>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</si>
  <si>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</si>
  <si>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</si>
  <si>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</si>
  <si>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</si>
  <si>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</si>
  <si>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</si>
  <si>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</si>
  <si>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</si>
  <si>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</si>
  <si>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</si>
  <si>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</si>
  <si>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</si>
  <si>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</si>
  <si>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</si>
  <si>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</si>
  <si>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</si>
  <si>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</si>
  <si>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</si>
  <si>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</si>
  <si>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</si>
  <si>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</si>
  <si>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</si>
  <si>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</si>
  <si>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</si>
  <si>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</si>
  <si>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</si>
  <si>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</si>
  <si>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</si>
  <si>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</si>
  <si>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</si>
  <si>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</si>
  <si>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</si>
  <si>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</si>
  <si>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</si>
  <si>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</si>
  <si>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</si>
  <si>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</si>
  <si>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</si>
  <si>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</si>
  <si>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</si>
  <si>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</si>
  <si>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</si>
  <si>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</si>
  <si>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</si>
  <si>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</si>
  <si>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</si>
  <si>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</si>
  <si>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</si>
  <si>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</si>
  <si>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</si>
  <si>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</si>
  <si>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</si>
  <si>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</si>
  <si>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</si>
  <si>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</si>
  <si>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</si>
  <si>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</si>
  <si>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</si>
  <si>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</si>
  <si>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</si>
  <si>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</si>
  <si>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</si>
  <si>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</si>
  <si>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</si>
  <si>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</si>
  <si>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</si>
  <si>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</si>
  <si>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</si>
  <si>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</si>
  <si>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</si>
  <si>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</si>
  <si>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</si>
  <si>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</si>
  <si>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</si>
  <si>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</si>
  <si>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</si>
  <si>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</si>
  <si>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</si>
  <si>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</si>
  <si>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</si>
  <si>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</si>
  <si>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</si>
  <si>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</si>
  <si>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</si>
  <si>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</si>
  <si>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</si>
  <si>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</si>
  <si>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</si>
  <si>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</si>
  <si>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</si>
  <si>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</si>
  <si>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</si>
  <si>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</si>
  <si>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</si>
  <si>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</si>
  <si>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</si>
  <si>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</si>
  <si>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</si>
  <si>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</si>
  <si>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</si>
  <si>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</si>
  <si>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</si>
  <si>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</si>
  <si>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</si>
  <si>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</si>
  <si>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</si>
  <si>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</si>
  <si>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</si>
  <si>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</si>
  <si>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</si>
  <si>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</si>
  <si>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</si>
  <si>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</si>
  <si>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</si>
  <si>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</si>
  <si>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</si>
  <si>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</si>
  <si>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</si>
  <si>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</si>
  <si>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</si>
  <si>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</si>
  <si>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</si>
  <si>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</si>
  <si>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</si>
  <si>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</si>
  <si>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</si>
  <si>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</si>
  <si>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</si>
  <si>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</si>
  <si>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</si>
  <si>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</si>
  <si>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</si>
  <si>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</si>
  <si>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</si>
  <si>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</si>
  <si>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</si>
  <si>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</si>
  <si>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</si>
  <si>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</si>
  <si>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</si>
  <si>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</si>
  <si>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</si>
  <si>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</si>
  <si>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</si>
  <si>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</si>
  <si>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</si>
  <si>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</si>
  <si>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</si>
  <si>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</si>
  <si>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</si>
  <si>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</si>
  <si>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</si>
  <si>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</si>
  <si>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</si>
  <si>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</si>
  <si>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</si>
  <si>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</si>
  <si>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</si>
  <si>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</si>
  <si>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</si>
  <si>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</si>
  <si>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</si>
  <si>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</si>
  <si>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</si>
  <si>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</si>
  <si>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</si>
  <si>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</si>
  <si>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</si>
  <si>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</si>
  <si>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</si>
  <si>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</si>
  <si>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</si>
  <si>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</si>
  <si>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</si>
  <si>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</si>
  <si>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</si>
  <si>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</si>
  <si>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</si>
  <si>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</si>
  <si>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</si>
  <si>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</si>
  <si>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</si>
  <si>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</si>
  <si>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</si>
  <si>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</si>
  <si>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</si>
  <si>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</si>
  <si>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</si>
  <si>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</si>
  <si>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</si>
  <si>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</si>
  <si>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</si>
  <si>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</si>
  <si>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</si>
  <si>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</si>
  <si>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</si>
  <si>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</si>
  <si>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</si>
  <si>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</si>
  <si>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</si>
  <si>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</si>
  <si>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</si>
  <si>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</si>
  <si>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</si>
  <si>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</si>
  <si>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</si>
  <si>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</si>
  <si>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</si>
  <si>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</si>
  <si>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</si>
  <si>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</si>
  <si>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</si>
  <si>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</si>
  <si>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</si>
  <si>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</si>
  <si>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</si>
  <si>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</si>
  <si>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</si>
  <si>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</si>
  <si>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</si>
  <si>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</si>
  <si>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</si>
  <si>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</si>
  <si>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</si>
  <si>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</si>
  <si>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</si>
  <si>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</si>
  <si>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</si>
  <si>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</si>
  <si>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</si>
  <si>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</si>
  <si>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</si>
  <si>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</si>
  <si>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</si>
  <si>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</si>
  <si>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</si>
  <si>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</si>
  <si>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</si>
  <si>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</si>
  <si>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</si>
  <si>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</si>
  <si>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</si>
  <si>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</si>
  <si>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</si>
  <si>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</si>
  <si>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</si>
  <si>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</si>
  <si>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</si>
  <si>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</si>
  <si>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</si>
  <si>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</si>
  <si>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</si>
  <si>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</si>
  <si>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</si>
  <si>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</si>
  <si>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</si>
  <si>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</si>
  <si>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</si>
  <si>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</si>
  <si>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</si>
  <si>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</si>
  <si>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</si>
  <si>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</si>
  <si>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</si>
  <si>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</si>
  <si>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</si>
  <si>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</si>
  <si>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</si>
  <si>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</si>
  <si>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</si>
  <si>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</si>
  <si>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</si>
  <si>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</si>
  <si>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</si>
  <si>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</si>
  <si>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</si>
  <si>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</si>
  <si>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</si>
  <si>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</si>
  <si>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</si>
  <si>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</si>
  <si>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</si>
  <si>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</si>
  <si>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</si>
  <si>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</si>
  <si>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</si>
  <si>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</si>
  <si>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</si>
  <si>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</si>
  <si>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</si>
  <si>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</si>
  <si>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</si>
  <si>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</si>
  <si>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</si>
  <si>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</si>
  <si>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</si>
  <si>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</si>
  <si>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</si>
  <si>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</si>
  <si>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</si>
  <si>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</si>
  <si>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</si>
  <si>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</si>
  <si>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</si>
  <si>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</si>
  <si>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</si>
  <si>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</si>
  <si>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</si>
  <si>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</si>
  <si>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</si>
  <si>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</si>
  <si>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</si>
  <si>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</si>
  <si>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</si>
  <si>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</si>
  <si>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</si>
  <si>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</si>
  <si>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</si>
  <si>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</si>
  <si>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</si>
  <si>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</si>
  <si>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</si>
  <si>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</si>
  <si>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</si>
  <si>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</si>
  <si>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</si>
  <si>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</si>
  <si>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</si>
  <si>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</si>
  <si>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</si>
  <si>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</si>
  <si>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</si>
  <si>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</si>
  <si>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</si>
  <si>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</si>
  <si>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</si>
  <si>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</si>
  <si>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</si>
  <si>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</si>
  <si>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</si>
  <si>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</si>
  <si>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</si>
  <si>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</si>
  <si>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</si>
  <si>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</si>
  <si>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</si>
  <si>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</si>
  <si>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</si>
  <si>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</si>
  <si>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</si>
  <si>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</si>
  <si>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</si>
  <si>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</si>
  <si>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</si>
  <si>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</si>
  <si>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</si>
  <si>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</si>
  <si>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</si>
  <si>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</si>
  <si>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</si>
  <si>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</si>
  <si>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</si>
  <si>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</si>
  <si>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</si>
  <si>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</si>
  <si>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</si>
  <si>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</si>
  <si>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</si>
  <si>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</si>
  <si>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</si>
  <si>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</si>
  <si>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</si>
  <si>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</si>
  <si>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</si>
  <si>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</si>
  <si>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</si>
  <si>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</si>
  <si>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</si>
  <si>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</si>
  <si>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</si>
  <si>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</si>
  <si>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</si>
  <si>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</si>
  <si>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</si>
  <si>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</si>
  <si>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</si>
  <si>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</si>
  <si>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</si>
  <si>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</si>
  <si>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</si>
  <si>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</si>
  <si>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</si>
  <si>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</si>
  <si>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</si>
  <si>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</si>
  <si>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</si>
  <si>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</si>
  <si>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</si>
  <si>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</si>
  <si>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</si>
  <si>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</si>
  <si>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</si>
  <si>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</si>
  <si>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</si>
  <si>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</si>
  <si>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</si>
  <si>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</si>
  <si>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</si>
  <si>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</si>
  <si>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</si>
  <si>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</si>
  <si>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</si>
  <si>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</si>
  <si>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</si>
  <si>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</si>
  <si>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</si>
  <si>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</si>
  <si>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</si>
  <si>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</si>
  <si>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</si>
  <si>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</si>
  <si>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</si>
  <si>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</si>
  <si>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</si>
  <si>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</si>
  <si>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</si>
  <si>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</si>
  <si>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</si>
  <si>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</si>
  <si>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</si>
  <si>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</si>
  <si>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</si>
  <si>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</si>
  <si>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</si>
  <si>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</si>
  <si>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</si>
  <si>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</si>
  <si>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</si>
  <si>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</si>
  <si>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</si>
  <si>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</si>
  <si>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</si>
  <si>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</si>
  <si>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</si>
  <si>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</si>
  <si>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</si>
  <si>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</si>
  <si>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</si>
  <si>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</si>
  <si>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</si>
  <si>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</si>
  <si>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</si>
  <si>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</si>
  <si>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</si>
  <si>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</si>
  <si>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</si>
  <si>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</si>
  <si>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</si>
  <si>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</si>
  <si>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</si>
  <si>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</si>
  <si>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</si>
  <si>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</si>
  <si>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</si>
  <si>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</si>
  <si>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</si>
  <si>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</si>
  <si>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</si>
  <si>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</si>
  <si>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</si>
  <si>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</si>
  <si>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</si>
  <si>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</si>
  <si>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</si>
  <si>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</si>
  <si>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</si>
  <si>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</si>
  <si>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</si>
  <si>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</si>
  <si>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</si>
  <si>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</si>
  <si>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</si>
  <si>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</si>
  <si>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</si>
  <si>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</si>
  <si>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</si>
  <si>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</si>
  <si>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</si>
  <si>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</si>
  <si>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</si>
  <si>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</si>
  <si>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</si>
  <si>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</si>
  <si>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</si>
  <si>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</si>
  <si>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</si>
  <si>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</si>
  <si>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</si>
  <si>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</si>
  <si>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</si>
  <si>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</si>
  <si>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</si>
  <si>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</si>
  <si>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</si>
  <si>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</si>
  <si>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</si>
  <si>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</si>
  <si>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</si>
  <si>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</si>
  <si>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</si>
  <si>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</si>
  <si>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</si>
  <si>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</si>
  <si>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</si>
  <si>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</si>
  <si>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</si>
  <si>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</si>
  <si>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</si>
  <si>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</si>
  <si>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</si>
  <si>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</si>
  <si>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</si>
  <si>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</si>
  <si>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</si>
  <si>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</si>
  <si>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</si>
  <si>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</si>
  <si>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</si>
  <si>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</si>
  <si>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</si>
  <si>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</si>
  <si>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</si>
  <si>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</si>
  <si>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</si>
  <si>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</si>
  <si>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</si>
  <si>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</si>
  <si>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</si>
  <si>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</si>
  <si>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</si>
  <si>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</si>
  <si>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</si>
  <si>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</si>
  <si>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</si>
  <si>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</si>
  <si>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</si>
  <si>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</si>
  <si>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</si>
  <si>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</si>
  <si>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</si>
  <si>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</si>
  <si>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</si>
  <si>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</si>
  <si>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</si>
  <si>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</si>
  <si>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</si>
  <si>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</si>
  <si>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</si>
  <si>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</si>
  <si>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</si>
  <si>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</si>
  <si>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</si>
  <si>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</si>
  <si>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</si>
  <si>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</si>
  <si>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</si>
  <si>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</si>
  <si>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</si>
  <si>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</si>
  <si>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</si>
  <si>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</si>
  <si>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</si>
  <si>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</si>
  <si>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</si>
  <si>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</si>
  <si>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</si>
  <si>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</si>
  <si>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</si>
  <si>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</si>
  <si>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</si>
  <si>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</si>
  <si>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</si>
  <si>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</si>
  <si>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</si>
  <si>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</si>
  <si>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</si>
  <si>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</si>
  <si>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</si>
  <si>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</si>
  <si>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</si>
  <si>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</si>
  <si>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</si>
  <si>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</si>
  <si>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</si>
  <si>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</si>
  <si>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</si>
  <si>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</si>
  <si>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</si>
  <si>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</si>
  <si>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</si>
  <si>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</si>
  <si>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</si>
  <si>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</si>
  <si>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</si>
  <si>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</si>
  <si>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</si>
  <si>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</si>
  <si>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</si>
  <si>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</si>
  <si>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</si>
  <si>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</si>
  <si>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</si>
  <si>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</si>
  <si>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</si>
  <si>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</si>
  <si>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</si>
  <si>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</si>
  <si>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</si>
  <si>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</si>
  <si>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</si>
  <si>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</si>
  <si>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</si>
  <si>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</si>
  <si>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</si>
  <si>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</si>
  <si>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</si>
  <si>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</si>
  <si>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</si>
  <si>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</si>
  <si>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</si>
  <si>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</si>
  <si>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</si>
  <si>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</si>
  <si>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</si>
  <si>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</si>
  <si>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</si>
  <si>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</si>
  <si>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</si>
  <si>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</si>
  <si>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</si>
  <si>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</si>
  <si>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</si>
  <si>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</si>
  <si>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</si>
  <si>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</si>
  <si>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</si>
  <si>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</si>
  <si>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</si>
  <si>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</si>
  <si>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</si>
  <si>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</si>
  <si>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</si>
  <si>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</si>
  <si>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</si>
  <si>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</si>
  <si>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</si>
  <si>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</si>
  <si>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</si>
  <si>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</si>
  <si>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</si>
  <si>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</si>
  <si>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</si>
  <si>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</si>
  <si>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</si>
  <si>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</si>
  <si>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</si>
  <si>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</si>
  <si>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</si>
  <si>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</si>
  <si>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</si>
  <si>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</si>
  <si>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</si>
  <si>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</si>
  <si>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</si>
  <si>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</si>
  <si>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</si>
  <si>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</si>
  <si>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</si>
  <si>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</si>
  <si>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</si>
  <si>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</si>
  <si>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</si>
  <si>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</si>
  <si>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</si>
  <si>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</si>
  <si>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</si>
  <si>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</si>
  <si>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</si>
  <si>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</si>
  <si>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</si>
  <si>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</si>
  <si>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</si>
  <si>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</si>
  <si>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</si>
  <si>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</si>
  <si>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</si>
  <si>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</si>
  <si>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</si>
  <si>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</si>
  <si>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</si>
  <si>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</si>
  <si>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</si>
  <si>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</si>
  <si>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</si>
  <si>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</si>
  <si>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</si>
  <si>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</si>
  <si>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</si>
  <si>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</si>
  <si>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</si>
  <si>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</si>
  <si>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</si>
  <si>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</si>
  <si>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</si>
  <si>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</si>
  <si>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</si>
  <si>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</si>
  <si>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</si>
  <si>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</si>
  <si>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</si>
  <si>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</si>
  <si>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</si>
  <si>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</si>
  <si>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</si>
  <si>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</si>
  <si>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</si>
  <si>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</si>
  <si>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</si>
  <si>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</si>
  <si>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</si>
  <si>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</si>
  <si>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</si>
  <si>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</si>
  <si>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</si>
  <si>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</si>
  <si>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</si>
  <si>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</si>
  <si>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</si>
  <si>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</si>
  <si>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</si>
  <si>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</si>
  <si>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</si>
  <si>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</si>
  <si>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</si>
  <si>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</si>
  <si>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</si>
  <si>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</si>
  <si>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</si>
  <si>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</si>
  <si>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</si>
  <si>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</si>
  <si>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</si>
  <si>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</si>
  <si>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</si>
  <si>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</si>
  <si>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</si>
  <si>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</si>
  <si>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</si>
  <si>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</si>
  <si>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</si>
  <si>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</si>
  <si>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</si>
  <si>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</si>
  <si>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</si>
  <si>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</si>
  <si>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</si>
  <si>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</si>
  <si>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</si>
  <si>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</si>
  <si>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</si>
  <si>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</si>
  <si>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</si>
  <si>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</si>
  <si>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</si>
  <si>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</si>
  <si>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</si>
  <si>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</si>
  <si>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</si>
  <si>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</si>
  <si>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</si>
  <si>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</si>
  <si>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</si>
  <si>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</si>
  <si>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</si>
  <si>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</si>
  <si>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</si>
  <si>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</si>
  <si>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</si>
  <si>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</si>
  <si>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</si>
  <si>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</si>
  <si>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</si>
  <si>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</si>
  <si>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</si>
  <si>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</si>
  <si>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</si>
  <si>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</si>
  <si>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</si>
  <si>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</si>
  <si>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</si>
  <si>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</si>
  <si>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</si>
  <si>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</si>
  <si>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</si>
  <si>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</si>
  <si>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</si>
  <si>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</si>
  <si>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</si>
  <si>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</si>
  <si>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</si>
  <si>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</si>
  <si>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</si>
  <si>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</si>
  <si>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</si>
  <si>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</si>
  <si>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</si>
  <si>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</si>
  <si>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</si>
  <si>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</si>
  <si>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</si>
  <si>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</si>
  <si>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</si>
  <si>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</si>
  <si>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</si>
  <si>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</si>
  <si>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</si>
  <si>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</si>
  <si>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</si>
  <si>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</si>
  <si>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</si>
  <si>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</si>
  <si>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</si>
  <si>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</si>
  <si>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</si>
  <si>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</si>
  <si>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</si>
  <si>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</si>
  <si>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</si>
  <si>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</si>
  <si>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</si>
  <si>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</si>
  <si>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</si>
  <si>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</si>
  <si>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</si>
  <si>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</si>
  <si>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</si>
  <si>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</si>
  <si>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</si>
  <si>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</si>
  <si>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</si>
  <si>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</si>
  <si>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</si>
  <si>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</si>
  <si>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</si>
  <si>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</si>
  <si>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</si>
  <si>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</si>
  <si>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</si>
  <si>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</si>
  <si>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</si>
  <si>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</si>
  <si>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</si>
  <si>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</si>
  <si>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</si>
  <si>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</si>
  <si>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</si>
  <si>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</si>
  <si>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</si>
  <si>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</si>
  <si>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</si>
  <si>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</si>
  <si>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</si>
  <si>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</si>
  <si>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</si>
  <si>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</si>
  <si>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</si>
  <si>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</si>
  <si>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</si>
  <si>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</si>
  <si>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</si>
  <si>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</si>
  <si>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</si>
  <si>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</si>
  <si>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</si>
  <si>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</si>
  <si>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</si>
  <si>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</si>
  <si>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</si>
  <si>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</si>
  <si>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</si>
  <si>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</si>
  <si>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</si>
  <si>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</si>
  <si>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</si>
  <si>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</si>
  <si>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</si>
  <si>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</si>
  <si>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</si>
  <si>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</si>
  <si>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</si>
  <si>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</si>
  <si>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</si>
  <si>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</si>
  <si>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</si>
  <si>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</si>
  <si>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</si>
  <si>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</si>
  <si>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</si>
  <si>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</si>
  <si>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</si>
  <si>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</si>
  <si>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</si>
  <si>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</si>
  <si>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</si>
  <si>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</si>
  <si>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</si>
  <si>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</si>
  <si>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</si>
  <si>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</si>
  <si>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</si>
  <si>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</si>
  <si>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</si>
  <si>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</si>
  <si>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</si>
  <si>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</si>
  <si>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</si>
  <si>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</si>
  <si>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</si>
  <si>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</si>
  <si>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</si>
  <si>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</si>
  <si>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</si>
  <si>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</si>
  <si>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</si>
  <si>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</si>
  <si>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</si>
  <si>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</si>
  <si>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</si>
  <si>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</si>
  <si>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</si>
  <si>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</si>
  <si>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</si>
  <si>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</si>
  <si>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</si>
  <si>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</si>
  <si>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</si>
  <si>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</si>
  <si>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</si>
  <si>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</si>
  <si>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</si>
  <si>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</si>
  <si>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</si>
  <si>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</si>
  <si>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</si>
  <si>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</si>
  <si>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</si>
  <si>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</si>
  <si>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</si>
  <si>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</si>
  <si>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</si>
  <si>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</si>
  <si>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</si>
  <si>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</si>
  <si>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</si>
  <si>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</si>
  <si>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</si>
  <si>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</si>
  <si>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</si>
  <si>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</si>
  <si>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</si>
  <si>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</si>
  <si>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</si>
  <si>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</si>
  <si>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</si>
  <si>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</si>
  <si>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</si>
  <si>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</si>
  <si>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</si>
  <si>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</si>
  <si>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</si>
  <si>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</si>
  <si>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* Fuel/Enduse</t>
  </si>
  <si>
    <t>Residential Coal</t>
  </si>
  <si>
    <t>C_OTH-OTH_ELEC-ELC00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</si>
</sst>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tabSelected="1" zoomScale="70" zoomScaleNormal="70" workbookViewId="0">
      <selection activeCell="E7" sqref="E7:F42"/>
    </sheetView>
  </sheetViews>
  <sheetFormatPr defaultColWidth="9.140625" defaultRowHeight="15"/>
  <cols>
    <col min="1" max="3" width="9.140625" style="200"/>
    <col min="4" max="4" width="22.28515625" style="200" bestFit="1" customWidth="1"/>
    <col min="5" max="7" width="22.28515625" style="200" customWidth="1"/>
    <col min="8" max="8" width="60.5703125" style="200" bestFit="1" customWidth="1"/>
    <col min="9" max="9" width="65.42578125" style="200" bestFit="1" customWidth="1"/>
    <col min="10" max="10" width="60.140625" style="200" bestFit="1" customWidth="1"/>
    <col min="11" max="18" width="9.140625" style="200"/>
    <col min="19" max="19" width="26.42578125" style="200" bestFit="1" customWidth="1"/>
    <col min="20" max="20" width="32.5703125" style="200" bestFit="1" customWidth="1"/>
    <col min="21" max="24" width="26.42578125" style="200" customWidth="1"/>
    <col min="25" max="25" width="89.42578125" style="200" bestFit="1" customWidth="1"/>
    <col min="26" max="26" width="96.7109375" style="200" bestFit="1" customWidth="1"/>
    <col min="27" max="16384" width="9.140625" style="200"/>
  </cols>
  <sheetData>
    <row r="4" spans="2:32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2">
      <c r="B5" s="225" t="s">
        <v>7</v>
      </c>
      <c r="C5" s="226" t="s">
        <v>30</v>
      </c>
      <c r="D5" s="225" t="s">
        <v>0</v>
      </c>
      <c r="E5" s="225" t="s">
        <v>1082</v>
      </c>
      <c r="F5" s="225" t="s">
        <v>1083</v>
      </c>
      <c r="G5" s="225" t="s">
        <v>1159</v>
      </c>
      <c r="H5" s="225" t="s">
        <v>1159</v>
      </c>
      <c r="I5" s="225" t="s">
        <v>3</v>
      </c>
      <c r="J5" s="225" t="s">
        <v>1158</v>
      </c>
      <c r="K5" s="225" t="s">
        <v>4</v>
      </c>
      <c r="L5" s="225" t="s">
        <v>8</v>
      </c>
      <c r="M5" s="225" t="s">
        <v>9</v>
      </c>
      <c r="N5" s="225" t="s">
        <v>10</v>
      </c>
      <c r="O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227" t="s">
        <v>2</v>
      </c>
      <c r="AA5" s="227" t="s">
        <v>1081</v>
      </c>
      <c r="AB5" s="227" t="s">
        <v>16</v>
      </c>
      <c r="AC5" s="227" t="s">
        <v>17</v>
      </c>
      <c r="AD5" s="227" t="s">
        <v>18</v>
      </c>
      <c r="AE5" s="227" t="s">
        <v>19</v>
      </c>
      <c r="AF5" s="227" t="s">
        <v>20</v>
      </c>
    </row>
    <row r="6" spans="2:32" ht="48.7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/>
      <c r="J6" s="229" t="s">
        <v>27</v>
      </c>
      <c r="K6" s="229" t="s">
        <v>4</v>
      </c>
      <c r="L6" s="229" t="s">
        <v>38</v>
      </c>
      <c r="M6" s="229" t="s">
        <v>39</v>
      </c>
      <c r="N6" s="229" t="s">
        <v>28</v>
      </c>
      <c r="O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>
      <c r="B7" s="231" t="s">
        <v>311</v>
      </c>
      <c r="C7" s="231"/>
      <c r="D7" s="232" t="s">
        <v>421</v>
      </c>
      <c r="E7" s="232"/>
      <c r="F7" s="232"/>
      <c r="G7" s="232"/>
      <c r="H7" s="232" t="s">
        <v>1130</v>
      </c>
      <c r="I7" s="232" t="str">
        <f xml:space="preserve"> _xlfn.CONCAT( E7, " -:- ", F7, " -:- ", G7, " -:- ", H7)</f>
        <v xml:space="preserve"> -:-  -:-  -:- Milking Machine</v>
      </c>
      <c r="J7" s="233" t="s">
        <v>562</v>
      </c>
      <c r="K7" s="231" t="s">
        <v>53</v>
      </c>
      <c r="L7" s="231"/>
      <c r="M7" s="231"/>
      <c r="N7" s="231"/>
      <c r="O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</row>
    <row r="8" spans="2:32">
      <c r="B8" s="231" t="s">
        <v>311</v>
      </c>
      <c r="C8" s="231"/>
      <c r="D8" s="232" t="s">
        <v>426</v>
      </c>
      <c r="E8" s="232"/>
      <c r="F8" s="232"/>
      <c r="G8" s="232"/>
      <c r="H8" s="232" t="s">
        <v>556</v>
      </c>
      <c r="I8" s="232" t="str">
        <f t="shared" ref="I8:I42" si="0" xml:space="preserve"> _xlfn.CONCAT( E8, " -:- ", F8, " -:- ", G8, " -:- ", H8)</f>
        <v xml:space="preserve"> -:-  -:-  -:- Irrigation</v>
      </c>
      <c r="J8" s="233" t="s">
        <v>563</v>
      </c>
      <c r="K8" s="231" t="s">
        <v>53</v>
      </c>
      <c r="L8" s="231"/>
      <c r="M8" s="231"/>
      <c r="N8" s="231"/>
      <c r="O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 t="str">
        <f xml:space="preserve"> _xlfn.CONCAT( U8, " -:- ", V8, " -:- ", W8, " -:- ", X8, " -:- ", Y8 )</f>
        <v>Agriculture -:- Dairy Cattle Farming -:- Milking Machine -:- Vacuum Pump -:- Electricity</v>
      </c>
      <c r="AA8" s="120" t="s">
        <v>420</v>
      </c>
      <c r="AB8" s="235" t="s">
        <v>53</v>
      </c>
      <c r="AC8" s="235" t="s">
        <v>413</v>
      </c>
      <c r="AD8" s="235"/>
      <c r="AE8" s="235"/>
      <c r="AF8" s="235"/>
    </row>
    <row r="9" spans="2:32">
      <c r="B9" s="231" t="s">
        <v>311</v>
      </c>
      <c r="C9" s="231"/>
      <c r="D9" s="232" t="s">
        <v>431</v>
      </c>
      <c r="E9" s="232"/>
      <c r="F9" s="232"/>
      <c r="G9" s="232"/>
      <c r="H9" s="232" t="s">
        <v>1089</v>
      </c>
      <c r="I9" s="232" t="str">
        <f t="shared" si="0"/>
        <v xml:space="preserve"> -:-  -:-  -:- Water Heating</v>
      </c>
      <c r="J9" s="233" t="s">
        <v>564</v>
      </c>
      <c r="K9" s="231" t="s">
        <v>53</v>
      </c>
      <c r="L9" s="231"/>
      <c r="M9" s="231"/>
      <c r="N9" s="231"/>
      <c r="O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 t="str">
        <f t="shared" ref="Z9:Z54" si="1" xml:space="preserve"> _xlfn.CONCAT( U9, " -:- ", V9, " -:- ", W9, " -:- ", X9, " -:- ", Y9 )</f>
        <v>Agriculture -:- Dairy Cattle Farming -:- Milking Machine -:- Vacuum Pump with VSD -:- Electricity</v>
      </c>
      <c r="AA9" s="120" t="s">
        <v>423</v>
      </c>
      <c r="AB9" s="235" t="s">
        <v>53</v>
      </c>
      <c r="AC9" s="235" t="s">
        <v>413</v>
      </c>
      <c r="AD9" s="235"/>
      <c r="AE9" s="235"/>
      <c r="AF9" s="235"/>
    </row>
    <row r="10" spans="2:32">
      <c r="B10" s="231" t="s">
        <v>311</v>
      </c>
      <c r="C10" s="231"/>
      <c r="D10" s="232" t="s">
        <v>437</v>
      </c>
      <c r="E10" s="232"/>
      <c r="F10" s="232"/>
      <c r="G10" s="232"/>
      <c r="H10" s="232" t="s">
        <v>1136</v>
      </c>
      <c r="I10" s="232" t="str">
        <f t="shared" si="0"/>
        <v xml:space="preserve"> -:-  -:-  -:- Tractor Services</v>
      </c>
      <c r="J10" s="233" t="s">
        <v>565</v>
      </c>
      <c r="K10" s="231" t="s">
        <v>53</v>
      </c>
      <c r="L10" s="231"/>
      <c r="M10" s="231"/>
      <c r="N10" s="231"/>
      <c r="O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 t="str">
        <f t="shared" si="1"/>
        <v>Agriculture -:- Dairy Cattle Farming -:- Irrigation -:- Irrigator -:- Electricity</v>
      </c>
      <c r="AA10" s="120" t="s">
        <v>425</v>
      </c>
      <c r="AB10" s="235" t="s">
        <v>53</v>
      </c>
      <c r="AC10" s="235" t="s">
        <v>413</v>
      </c>
      <c r="AD10" s="235"/>
      <c r="AE10" s="235"/>
      <c r="AF10" s="235"/>
    </row>
    <row r="11" spans="2:32">
      <c r="B11" s="231" t="s">
        <v>311</v>
      </c>
      <c r="C11" s="231"/>
      <c r="D11" s="232" t="s">
        <v>440</v>
      </c>
      <c r="E11" s="232"/>
      <c r="F11" s="232"/>
      <c r="G11" s="232"/>
      <c r="H11" s="232" t="s">
        <v>1138</v>
      </c>
      <c r="I11" s="232" t="str">
        <f t="shared" si="0"/>
        <v xml:space="preserve"> -:-  -:-  -:- Truck Services</v>
      </c>
      <c r="J11" s="233" t="s">
        <v>565</v>
      </c>
      <c r="K11" s="231" t="s">
        <v>53</v>
      </c>
      <c r="L11" s="231"/>
      <c r="M11" s="231"/>
      <c r="N11" s="231"/>
      <c r="O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 t="str">
        <f t="shared" si="1"/>
        <v>Agriculture -:- Dairy Cattle Farming -:- Irrigation -:- Irrigator with VSD -:- Electricity</v>
      </c>
      <c r="AA11" s="120" t="s">
        <v>428</v>
      </c>
      <c r="AB11" s="235" t="s">
        <v>53</v>
      </c>
      <c r="AC11" s="235" t="s">
        <v>413</v>
      </c>
      <c r="AD11" s="235"/>
      <c r="AE11" s="235"/>
      <c r="AF11" s="235"/>
    </row>
    <row r="12" spans="2:32">
      <c r="B12" s="231" t="s">
        <v>311</v>
      </c>
      <c r="C12" s="231"/>
      <c r="D12" s="232" t="s">
        <v>443</v>
      </c>
      <c r="E12" s="232"/>
      <c r="F12" s="232"/>
      <c r="G12" s="232"/>
      <c r="H12" s="232" t="s">
        <v>1140</v>
      </c>
      <c r="I12" s="232" t="str">
        <f t="shared" si="0"/>
        <v xml:space="preserve"> -:-  -:-  -:- Farm Vehicle</v>
      </c>
      <c r="J12" s="233" t="s">
        <v>565</v>
      </c>
      <c r="K12" s="231" t="s">
        <v>53</v>
      </c>
      <c r="L12" s="231"/>
      <c r="M12" s="231"/>
      <c r="N12" s="231"/>
      <c r="O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 t="str">
        <f t="shared" si="1"/>
        <v>Agriculture -:- Dairy Cattle Farming -:- Water Heating -:- Hot Water Cylinder -:- Electricity</v>
      </c>
      <c r="AA12" s="120" t="s">
        <v>430</v>
      </c>
      <c r="AB12" s="235" t="s">
        <v>53</v>
      </c>
      <c r="AC12" s="235" t="s">
        <v>413</v>
      </c>
      <c r="AD12" s="235"/>
      <c r="AE12" s="235"/>
      <c r="AF12" s="235"/>
    </row>
    <row r="13" spans="2:32">
      <c r="B13" s="231" t="s">
        <v>311</v>
      </c>
      <c r="C13" s="231"/>
      <c r="D13" s="232" t="s">
        <v>447</v>
      </c>
      <c r="E13" s="232"/>
      <c r="F13" s="232"/>
      <c r="G13" s="232"/>
      <c r="H13" s="232" t="s">
        <v>1142</v>
      </c>
      <c r="I13" s="232" t="str">
        <f t="shared" si="0"/>
        <v xml:space="preserve"> -:-  -:-  -:- Off-road Motorbike Use</v>
      </c>
      <c r="J13" s="233" t="s">
        <v>565</v>
      </c>
      <c r="K13" s="231" t="s">
        <v>53</v>
      </c>
      <c r="L13" s="231"/>
      <c r="M13" s="231"/>
      <c r="N13" s="231"/>
      <c r="O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 t="str">
        <f t="shared" si="1"/>
        <v>Agriculture -:- Dairy Cattle Farming -:- Water Heating -:- Heat Recovery System (Heating) -:- Electricity</v>
      </c>
      <c r="AA13" s="120" t="s">
        <v>433</v>
      </c>
      <c r="AB13" s="235" t="s">
        <v>53</v>
      </c>
      <c r="AC13" s="235" t="s">
        <v>413</v>
      </c>
      <c r="AD13" s="235"/>
      <c r="AE13" s="235"/>
      <c r="AF13" s="235"/>
    </row>
    <row r="14" spans="2:32">
      <c r="B14" s="231" t="s">
        <v>311</v>
      </c>
      <c r="C14" s="231"/>
      <c r="D14" s="232" t="s">
        <v>450</v>
      </c>
      <c r="E14" s="232"/>
      <c r="F14" s="232"/>
      <c r="G14" s="232"/>
      <c r="H14" s="232" t="s">
        <v>1144</v>
      </c>
      <c r="I14" s="232" t="str">
        <f t="shared" si="0"/>
        <v xml:space="preserve"> -:-  -:-  -:- Pumping</v>
      </c>
      <c r="J14" s="233" t="s">
        <v>566</v>
      </c>
      <c r="K14" s="231" t="s">
        <v>53</v>
      </c>
      <c r="L14" s="231"/>
      <c r="M14" s="231"/>
      <c r="N14" s="231"/>
      <c r="O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 t="str">
        <f t="shared" si="1"/>
        <v>Agriculture -:- Dairy Cattle Farming -:- Tractor Services -:- Tractor (Agricultural) -:- Diesel</v>
      </c>
      <c r="AA14" s="120" t="s">
        <v>435</v>
      </c>
      <c r="AB14" s="235" t="s">
        <v>53</v>
      </c>
      <c r="AC14" s="235" t="s">
        <v>413</v>
      </c>
      <c r="AD14" s="235"/>
      <c r="AE14" s="235"/>
      <c r="AF14" s="235"/>
    </row>
    <row r="15" spans="2:32">
      <c r="B15" s="231" t="s">
        <v>311</v>
      </c>
      <c r="C15" s="231"/>
      <c r="D15" s="232" t="s">
        <v>453</v>
      </c>
      <c r="E15" s="232"/>
      <c r="F15" s="232"/>
      <c r="G15" s="232"/>
      <c r="H15" s="232" t="s">
        <v>302</v>
      </c>
      <c r="I15" s="232" t="str">
        <f t="shared" si="0"/>
        <v xml:space="preserve"> -:-  -:-  -:- Refrigeration</v>
      </c>
      <c r="J15" s="233" t="s">
        <v>567</v>
      </c>
      <c r="K15" s="231" t="s">
        <v>53</v>
      </c>
      <c r="L15" s="231"/>
      <c r="M15" s="231"/>
      <c r="N15" s="231"/>
      <c r="O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 t="str">
        <f t="shared" si="1"/>
        <v>Agriculture -:- Dairy Cattle Farming -:- Truck Services -:- Truck (Agricultural) -:- Diesel</v>
      </c>
      <c r="AA15" s="120" t="s">
        <v>439</v>
      </c>
      <c r="AB15" s="235" t="s">
        <v>53</v>
      </c>
      <c r="AC15" s="235" t="s">
        <v>413</v>
      </c>
      <c r="AD15" s="235"/>
      <c r="AE15" s="235"/>
      <c r="AF15" s="235"/>
    </row>
    <row r="16" spans="2:32">
      <c r="B16" s="231" t="s">
        <v>311</v>
      </c>
      <c r="C16" s="231"/>
      <c r="D16" s="232" t="s">
        <v>458</v>
      </c>
      <c r="E16" s="232"/>
      <c r="F16" s="232"/>
      <c r="G16" s="232"/>
      <c r="H16" s="232" t="s">
        <v>1092</v>
      </c>
      <c r="I16" s="232" t="str">
        <f t="shared" si="0"/>
        <v xml:space="preserve"> -:-  -:-  -:- Lighting</v>
      </c>
      <c r="J16" s="233" t="s">
        <v>568</v>
      </c>
      <c r="K16" s="231" t="s">
        <v>53</v>
      </c>
      <c r="L16" s="231"/>
      <c r="M16" s="231"/>
      <c r="N16" s="231"/>
      <c r="O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 t="str">
        <f t="shared" si="1"/>
        <v>Agriculture -:- Dairy Cattle Farming -:- Farm Vehicle -:- Utility Vehicle (Agricultural) -:- Diesel</v>
      </c>
      <c r="AA16" s="120" t="s">
        <v>442</v>
      </c>
      <c r="AB16" s="235" t="s">
        <v>53</v>
      </c>
      <c r="AC16" s="235" t="s">
        <v>413</v>
      </c>
      <c r="AD16" s="235"/>
      <c r="AE16" s="235"/>
      <c r="AF16" s="235"/>
    </row>
    <row r="17" spans="2:32">
      <c r="B17" s="231" t="s">
        <v>311</v>
      </c>
      <c r="C17" s="231"/>
      <c r="D17" s="232" t="s">
        <v>461</v>
      </c>
      <c r="E17" s="232"/>
      <c r="F17" s="232"/>
      <c r="G17" s="232"/>
      <c r="H17" s="232" t="s">
        <v>556</v>
      </c>
      <c r="I17" s="232" t="str">
        <f t="shared" si="0"/>
        <v xml:space="preserve"> -:-  -:-  -:- Irrigation</v>
      </c>
      <c r="J17" s="233" t="s">
        <v>569</v>
      </c>
      <c r="K17" s="231" t="s">
        <v>53</v>
      </c>
      <c r="L17" s="231"/>
      <c r="M17" s="231"/>
      <c r="N17" s="231"/>
      <c r="O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 t="str">
        <f t="shared" si="1"/>
        <v>Agriculture -:- Dairy Cattle Farming -:- Off-road Motorbike Use -:- Farm Bike -:- Petrol</v>
      </c>
      <c r="AA17" s="120" t="s">
        <v>445</v>
      </c>
      <c r="AB17" s="235" t="s">
        <v>53</v>
      </c>
      <c r="AC17" s="235" t="s">
        <v>413</v>
      </c>
      <c r="AD17" s="235"/>
      <c r="AE17" s="235"/>
      <c r="AF17" s="235"/>
    </row>
    <row r="18" spans="2:32">
      <c r="B18" s="231" t="s">
        <v>311</v>
      </c>
      <c r="C18" s="231"/>
      <c r="D18" s="232" t="s">
        <v>466</v>
      </c>
      <c r="E18" s="232"/>
      <c r="F18" s="232"/>
      <c r="G18" s="232"/>
      <c r="H18" s="232" t="s">
        <v>1136</v>
      </c>
      <c r="I18" s="232" t="str">
        <f t="shared" si="0"/>
        <v xml:space="preserve"> -:-  -:-  -:- Tractor Services</v>
      </c>
      <c r="J18" s="233" t="s">
        <v>570</v>
      </c>
      <c r="K18" s="231" t="s">
        <v>53</v>
      </c>
      <c r="L18" s="231"/>
      <c r="M18" s="231"/>
      <c r="N18" s="231"/>
      <c r="O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 t="str">
        <f t="shared" si="1"/>
        <v>Agriculture -:- Dairy Cattle Farming -:- Pumping -:- Transfer Pump -:- Electricity</v>
      </c>
      <c r="AA18" s="120" t="s">
        <v>449</v>
      </c>
      <c r="AB18" s="235" t="s">
        <v>53</v>
      </c>
      <c r="AC18" s="235" t="s">
        <v>413</v>
      </c>
      <c r="AD18" s="235"/>
      <c r="AE18" s="235"/>
      <c r="AF18" s="235"/>
    </row>
    <row r="19" spans="2:32">
      <c r="B19" s="231" t="s">
        <v>311</v>
      </c>
      <c r="C19" s="231"/>
      <c r="D19" s="232" t="s">
        <v>469</v>
      </c>
      <c r="E19" s="232"/>
      <c r="F19" s="232"/>
      <c r="G19" s="232"/>
      <c r="H19" s="232" t="s">
        <v>1138</v>
      </c>
      <c r="I19" s="232" t="str">
        <f t="shared" si="0"/>
        <v xml:space="preserve"> -:-  -:-  -:- Truck Services</v>
      </c>
      <c r="J19" s="233" t="s">
        <v>570</v>
      </c>
      <c r="K19" s="231" t="s">
        <v>53</v>
      </c>
      <c r="L19" s="231"/>
      <c r="M19" s="231"/>
      <c r="N19" s="231"/>
      <c r="O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 t="str">
        <f t="shared" si="1"/>
        <v>Agriculture -:- Dairy Cattle Farming -:- Refrigeration -:- Refrigerator -:- Electricity</v>
      </c>
      <c r="AA19" s="120" t="s">
        <v>452</v>
      </c>
      <c r="AB19" s="235" t="s">
        <v>53</v>
      </c>
      <c r="AC19" s="235" t="s">
        <v>413</v>
      </c>
      <c r="AD19" s="235"/>
      <c r="AE19" s="235"/>
      <c r="AF19" s="235"/>
    </row>
    <row r="20" spans="2:32">
      <c r="B20" s="231" t="s">
        <v>311</v>
      </c>
      <c r="C20" s="231"/>
      <c r="D20" s="232" t="s">
        <v>472</v>
      </c>
      <c r="E20" s="232"/>
      <c r="F20" s="232"/>
      <c r="G20" s="232"/>
      <c r="H20" s="232" t="s">
        <v>1140</v>
      </c>
      <c r="I20" s="232" t="str">
        <f t="shared" si="0"/>
        <v xml:space="preserve"> -:-  -:-  -:- Farm Vehicle</v>
      </c>
      <c r="J20" s="233" t="s">
        <v>570</v>
      </c>
      <c r="K20" s="231" t="s">
        <v>53</v>
      </c>
      <c r="L20" s="231"/>
      <c r="M20" s="231"/>
      <c r="N20" s="231"/>
      <c r="O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 t="str">
        <f t="shared" si="1"/>
        <v>Agriculture -:- Dairy Cattle Farming -:- Refrigeration -:- Heat Recovery System (Cooling) -:- Electricity</v>
      </c>
      <c r="AA20" s="120" t="s">
        <v>455</v>
      </c>
      <c r="AB20" s="235" t="s">
        <v>53</v>
      </c>
      <c r="AC20" s="235" t="s">
        <v>413</v>
      </c>
      <c r="AD20" s="235"/>
      <c r="AE20" s="235"/>
      <c r="AF20" s="235"/>
    </row>
    <row r="21" spans="2:32">
      <c r="B21" s="231" t="s">
        <v>311</v>
      </c>
      <c r="C21" s="231"/>
      <c r="D21" s="232" t="s">
        <v>475</v>
      </c>
      <c r="E21" s="232"/>
      <c r="F21" s="232"/>
      <c r="G21" s="232"/>
      <c r="H21" s="232" t="s">
        <v>1142</v>
      </c>
      <c r="I21" s="232" t="str">
        <f t="shared" si="0"/>
        <v xml:space="preserve"> -:-  -:-  -:- Off-road Motorbike Use</v>
      </c>
      <c r="J21" s="233" t="s">
        <v>570</v>
      </c>
      <c r="K21" s="231" t="s">
        <v>53</v>
      </c>
      <c r="L21" s="231"/>
      <c r="M21" s="231"/>
      <c r="N21" s="231"/>
      <c r="O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 t="str">
        <f t="shared" si="1"/>
        <v>Agriculture -:- Dairy Cattle Farming -:- Lighting -:- Lights (General) -:- Electricity</v>
      </c>
      <c r="AA21" s="120" t="s">
        <v>457</v>
      </c>
      <c r="AB21" s="235" t="s">
        <v>53</v>
      </c>
      <c r="AC21" s="235" t="s">
        <v>413</v>
      </c>
      <c r="AD21" s="235"/>
      <c r="AE21" s="235"/>
      <c r="AF21" s="235"/>
    </row>
    <row r="22" spans="2:32">
      <c r="B22" s="231" t="s">
        <v>311</v>
      </c>
      <c r="C22" s="231"/>
      <c r="D22" s="232" t="s">
        <v>478</v>
      </c>
      <c r="E22" s="232"/>
      <c r="F22" s="232"/>
      <c r="G22" s="232"/>
      <c r="H22" s="232" t="s">
        <v>1092</v>
      </c>
      <c r="I22" s="232" t="str">
        <f t="shared" si="0"/>
        <v xml:space="preserve"> -:-  -:-  -:- Lighting</v>
      </c>
      <c r="J22" s="233" t="s">
        <v>571</v>
      </c>
      <c r="K22" s="231" t="s">
        <v>53</v>
      </c>
      <c r="L22" s="231"/>
      <c r="M22" s="231"/>
      <c r="N22" s="231"/>
      <c r="O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 t="str">
        <f t="shared" si="1"/>
        <v>Agriculture -:- Livestock Farming -:- Irrigation -:- Irrigator -:- Electricity</v>
      </c>
      <c r="AA22" s="120" t="s">
        <v>460</v>
      </c>
      <c r="AB22" s="235" t="s">
        <v>53</v>
      </c>
      <c r="AC22" s="235" t="s">
        <v>413</v>
      </c>
      <c r="AD22" s="235"/>
      <c r="AE22" s="235"/>
      <c r="AF22" s="235"/>
    </row>
    <row r="23" spans="2:32">
      <c r="B23" s="231" t="s">
        <v>311</v>
      </c>
      <c r="C23" s="231"/>
      <c r="D23" s="232" t="s">
        <v>481</v>
      </c>
      <c r="E23" s="232"/>
      <c r="F23" s="232"/>
      <c r="G23" s="232"/>
      <c r="H23" s="232" t="s">
        <v>556</v>
      </c>
      <c r="I23" s="232" t="str">
        <f t="shared" si="0"/>
        <v xml:space="preserve"> -:-  -:-  -:- Irrigation</v>
      </c>
      <c r="J23" s="233" t="s">
        <v>572</v>
      </c>
      <c r="K23" s="231" t="s">
        <v>53</v>
      </c>
      <c r="L23" s="231"/>
      <c r="M23" s="231"/>
      <c r="N23" s="231"/>
      <c r="O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 t="str">
        <f t="shared" si="1"/>
        <v>Agriculture -:- Livestock Farming -:- Irrigation -:- Irrigator with VSD -:- Electricity</v>
      </c>
      <c r="AA23" s="120" t="s">
        <v>463</v>
      </c>
      <c r="AB23" s="235" t="s">
        <v>53</v>
      </c>
      <c r="AC23" s="235" t="s">
        <v>413</v>
      </c>
      <c r="AD23" s="235"/>
      <c r="AE23" s="235"/>
      <c r="AF23" s="235"/>
    </row>
    <row r="24" spans="2:32">
      <c r="B24" s="231" t="s">
        <v>311</v>
      </c>
      <c r="C24" s="231"/>
      <c r="D24" s="232" t="s">
        <v>486</v>
      </c>
      <c r="E24" s="232"/>
      <c r="F24" s="232"/>
      <c r="G24" s="232"/>
      <c r="H24" s="232" t="s">
        <v>1136</v>
      </c>
      <c r="I24" s="232" t="str">
        <f t="shared" si="0"/>
        <v xml:space="preserve"> -:-  -:-  -:- Tractor Services</v>
      </c>
      <c r="J24" s="233" t="s">
        <v>573</v>
      </c>
      <c r="K24" s="231" t="s">
        <v>53</v>
      </c>
      <c r="L24" s="231"/>
      <c r="M24" s="231"/>
      <c r="N24" s="231"/>
      <c r="O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 t="str">
        <f t="shared" si="1"/>
        <v>Agriculture -:- Livestock Farming -:- Tractor Services -:- Tractor (Agricultural) -:- Diesel</v>
      </c>
      <c r="AA24" s="120" t="s">
        <v>465</v>
      </c>
      <c r="AB24" s="235" t="s">
        <v>53</v>
      </c>
      <c r="AC24" s="235" t="s">
        <v>413</v>
      </c>
      <c r="AD24" s="235"/>
      <c r="AE24" s="235"/>
      <c r="AF24" s="235"/>
    </row>
    <row r="25" spans="2:32">
      <c r="B25" s="231" t="s">
        <v>311</v>
      </c>
      <c r="C25" s="231"/>
      <c r="D25" s="232" t="s">
        <v>489</v>
      </c>
      <c r="E25" s="232"/>
      <c r="F25" s="232"/>
      <c r="G25" s="232"/>
      <c r="H25" s="232" t="s">
        <v>1138</v>
      </c>
      <c r="I25" s="232" t="str">
        <f t="shared" si="0"/>
        <v xml:space="preserve"> -:-  -:-  -:- Truck Services</v>
      </c>
      <c r="J25" s="233" t="s">
        <v>573</v>
      </c>
      <c r="K25" s="231" t="s">
        <v>53</v>
      </c>
      <c r="L25" s="231"/>
      <c r="M25" s="231"/>
      <c r="N25" s="231"/>
      <c r="O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 t="str">
        <f t="shared" si="1"/>
        <v>Agriculture -:- Livestock Farming -:- Truck Services -:- Truck (Agricultural) -:- Diesel</v>
      </c>
      <c r="AA25" s="120" t="s">
        <v>468</v>
      </c>
      <c r="AB25" s="235" t="s">
        <v>53</v>
      </c>
      <c r="AC25" s="235" t="s">
        <v>413</v>
      </c>
      <c r="AD25" s="235"/>
      <c r="AE25" s="235"/>
      <c r="AF25" s="235"/>
    </row>
    <row r="26" spans="2:32">
      <c r="B26" s="231" t="s">
        <v>311</v>
      </c>
      <c r="C26" s="231"/>
      <c r="D26" s="232" t="s">
        <v>492</v>
      </c>
      <c r="E26" s="232"/>
      <c r="F26" s="232"/>
      <c r="G26" s="232"/>
      <c r="H26" s="232" t="s">
        <v>1140</v>
      </c>
      <c r="I26" s="232" t="str">
        <f t="shared" si="0"/>
        <v xml:space="preserve"> -:-  -:-  -:- Farm Vehicle</v>
      </c>
      <c r="J26" s="233" t="s">
        <v>573</v>
      </c>
      <c r="K26" s="231" t="s">
        <v>53</v>
      </c>
      <c r="L26" s="231"/>
      <c r="M26" s="231"/>
      <c r="N26" s="231"/>
      <c r="O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 t="str">
        <f t="shared" si="1"/>
        <v>Agriculture -:- Livestock Farming -:- Farm Vehicle -:- Utility Vehicle (Agricultural) -:- Diesel</v>
      </c>
      <c r="AA26" s="120" t="s">
        <v>471</v>
      </c>
      <c r="AB26" s="235" t="s">
        <v>53</v>
      </c>
      <c r="AC26" s="235" t="s">
        <v>413</v>
      </c>
      <c r="AD26" s="235"/>
      <c r="AE26" s="235"/>
      <c r="AF26" s="235"/>
    </row>
    <row r="27" spans="2:32">
      <c r="B27" s="231" t="s">
        <v>311</v>
      </c>
      <c r="C27" s="231"/>
      <c r="D27" s="232" t="s">
        <v>495</v>
      </c>
      <c r="E27" s="232"/>
      <c r="F27" s="232"/>
      <c r="G27" s="232"/>
      <c r="H27" s="232" t="s">
        <v>1094</v>
      </c>
      <c r="I27" s="232" t="str">
        <f t="shared" si="0"/>
        <v xml:space="preserve"> -:-  -:-  -:- Motive Power, Stationary</v>
      </c>
      <c r="J27" s="233" t="s">
        <v>574</v>
      </c>
      <c r="K27" s="231" t="s">
        <v>53</v>
      </c>
      <c r="L27" s="231"/>
      <c r="M27" s="231"/>
      <c r="N27" s="231"/>
      <c r="O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 t="str">
        <f t="shared" si="1"/>
        <v>Agriculture -:- Livestock Farming -:- Off-road Motorbike Use -:- Farm Bike -:- Petrol</v>
      </c>
      <c r="AA27" s="120" t="s">
        <v>474</v>
      </c>
      <c r="AB27" s="235" t="s">
        <v>53</v>
      </c>
      <c r="AC27" s="235" t="s">
        <v>413</v>
      </c>
      <c r="AD27" s="235"/>
      <c r="AE27" s="235"/>
      <c r="AF27" s="235"/>
    </row>
    <row r="28" spans="2:32">
      <c r="B28" s="231" t="s">
        <v>311</v>
      </c>
      <c r="C28" s="231"/>
      <c r="D28" s="232" t="s">
        <v>498</v>
      </c>
      <c r="E28" s="232"/>
      <c r="F28" s="232"/>
      <c r="G28" s="232"/>
      <c r="H28" s="232" t="s">
        <v>1092</v>
      </c>
      <c r="I28" s="232" t="str">
        <f t="shared" si="0"/>
        <v xml:space="preserve"> -:-  -:-  -:- Lighting</v>
      </c>
      <c r="J28" s="233" t="s">
        <v>575</v>
      </c>
      <c r="K28" s="231" t="s">
        <v>53</v>
      </c>
      <c r="L28" s="231"/>
      <c r="M28" s="231"/>
      <c r="N28" s="231"/>
      <c r="O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 t="str">
        <f t="shared" si="1"/>
        <v>Agriculture -:- Livestock Farming -:- Lighting -:- Lights (General) -:- Electricity</v>
      </c>
      <c r="AA28" s="120" t="s">
        <v>477</v>
      </c>
      <c r="AB28" s="235" t="s">
        <v>53</v>
      </c>
      <c r="AC28" s="235" t="s">
        <v>413</v>
      </c>
      <c r="AD28" s="235"/>
      <c r="AE28" s="235"/>
      <c r="AF28" s="235"/>
    </row>
    <row r="29" spans="2:32">
      <c r="B29" s="231" t="s">
        <v>311</v>
      </c>
      <c r="C29" s="231"/>
      <c r="D29" s="232" t="s">
        <v>501</v>
      </c>
      <c r="E29" s="232"/>
      <c r="F29" s="232"/>
      <c r="G29" s="232"/>
      <c r="H29" s="232" t="s">
        <v>1086</v>
      </c>
      <c r="I29" s="232" t="str">
        <f t="shared" si="0"/>
        <v xml:space="preserve"> -:-  -:-  -:- Space Heating</v>
      </c>
      <c r="J29" s="233" t="s">
        <v>576</v>
      </c>
      <c r="K29" s="231" t="s">
        <v>53</v>
      </c>
      <c r="L29" s="231"/>
      <c r="M29" s="231"/>
      <c r="N29" s="231"/>
      <c r="O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 t="str">
        <f t="shared" si="1"/>
        <v>Agriculture -:- Outdoor Horticulture/Arable Farming -:- Irrigation -:- Irrigator -:- Electricity</v>
      </c>
      <c r="AA29" s="120" t="s">
        <v>480</v>
      </c>
      <c r="AB29" s="235" t="s">
        <v>53</v>
      </c>
      <c r="AC29" s="235" t="s">
        <v>413</v>
      </c>
      <c r="AD29" s="235"/>
      <c r="AE29" s="235"/>
      <c r="AF29" s="235"/>
    </row>
    <row r="30" spans="2:32">
      <c r="B30" s="231" t="s">
        <v>311</v>
      </c>
      <c r="C30" s="231"/>
      <c r="D30" s="232" t="s">
        <v>508</v>
      </c>
      <c r="E30" s="232"/>
      <c r="F30" s="232"/>
      <c r="G30" s="232"/>
      <c r="H30" s="232" t="s">
        <v>1092</v>
      </c>
      <c r="I30" s="232" t="str">
        <f t="shared" si="0"/>
        <v xml:space="preserve"> -:-  -:-  -:- Lighting</v>
      </c>
      <c r="J30" s="233" t="s">
        <v>577</v>
      </c>
      <c r="K30" s="231" t="s">
        <v>53</v>
      </c>
      <c r="L30" s="231"/>
      <c r="M30" s="231"/>
      <c r="N30" s="231"/>
      <c r="O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 t="str">
        <f t="shared" si="1"/>
        <v>Agriculture -:- Outdoor Horticulture/Arable Farming -:- Irrigation -:- Irrigator with VSD -:- Electricity</v>
      </c>
      <c r="AA30" s="120" t="s">
        <v>483</v>
      </c>
      <c r="AB30" s="235" t="s">
        <v>53</v>
      </c>
      <c r="AC30" s="235" t="s">
        <v>413</v>
      </c>
      <c r="AD30" s="235"/>
      <c r="AE30" s="235"/>
      <c r="AF30" s="235"/>
    </row>
    <row r="31" spans="2:32">
      <c r="B31" s="231" t="s">
        <v>311</v>
      </c>
      <c r="C31" s="231"/>
      <c r="D31" s="232" t="s">
        <v>511</v>
      </c>
      <c r="E31" s="232"/>
      <c r="F31" s="232"/>
      <c r="G31" s="232"/>
      <c r="H31" s="232" t="s">
        <v>1094</v>
      </c>
      <c r="I31" s="232" t="str">
        <f t="shared" si="0"/>
        <v xml:space="preserve"> -:-  -:-  -:- Motive Power, Stationary</v>
      </c>
      <c r="J31" s="233" t="s">
        <v>578</v>
      </c>
      <c r="K31" s="231" t="s">
        <v>53</v>
      </c>
      <c r="L31" s="231"/>
      <c r="M31" s="231"/>
      <c r="N31" s="231"/>
      <c r="O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 t="str">
        <f t="shared" si="1"/>
        <v>Agriculture -:- Outdoor Horticulture/Arable Farming -:- Tractor Services -:- Tractor (Agricultural) -:- Diesel</v>
      </c>
      <c r="AA31" s="120" t="s">
        <v>485</v>
      </c>
      <c r="AB31" s="235" t="s">
        <v>53</v>
      </c>
      <c r="AC31" s="235" t="s">
        <v>413</v>
      </c>
      <c r="AD31" s="235"/>
      <c r="AE31" s="235"/>
      <c r="AF31" s="235"/>
    </row>
    <row r="32" spans="2:32">
      <c r="B32" s="231" t="s">
        <v>311</v>
      </c>
      <c r="C32" s="231"/>
      <c r="D32" s="232" t="s">
        <v>514</v>
      </c>
      <c r="E32" s="232"/>
      <c r="F32" s="232"/>
      <c r="G32" s="232"/>
      <c r="H32" s="232" t="s">
        <v>1150</v>
      </c>
      <c r="I32" s="232" t="str">
        <f t="shared" si="0"/>
        <v xml:space="preserve"> -:-  -:-  -:- Ground Based Forestry</v>
      </c>
      <c r="J32" s="233" t="s">
        <v>579</v>
      </c>
      <c r="K32" s="231" t="s">
        <v>53</v>
      </c>
      <c r="L32" s="231"/>
      <c r="M32" s="231"/>
      <c r="N32" s="231"/>
      <c r="O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 t="str">
        <f t="shared" si="1"/>
        <v>Agriculture -:- Outdoor Horticulture/Arable Farming -:- Truck Services -:- Truck (Agricultural) -:- Diesel</v>
      </c>
      <c r="AA32" s="120" t="s">
        <v>488</v>
      </c>
      <c r="AB32" s="235" t="s">
        <v>53</v>
      </c>
      <c r="AC32" s="235" t="s">
        <v>413</v>
      </c>
      <c r="AD32" s="235"/>
      <c r="AE32" s="235"/>
      <c r="AF32" s="235"/>
    </row>
    <row r="33" spans="2:32">
      <c r="B33" s="231" t="s">
        <v>311</v>
      </c>
      <c r="C33" s="231"/>
      <c r="D33" s="232" t="s">
        <v>517</v>
      </c>
      <c r="E33" s="232"/>
      <c r="F33" s="232"/>
      <c r="G33" s="232"/>
      <c r="H33" s="232" t="s">
        <v>1152</v>
      </c>
      <c r="I33" s="232" t="str">
        <f t="shared" si="0"/>
        <v xml:space="preserve"> -:-  -:-  -:- Cable Yarding (Forestry)</v>
      </c>
      <c r="J33" s="233" t="s">
        <v>579</v>
      </c>
      <c r="K33" s="231" t="s">
        <v>53</v>
      </c>
      <c r="L33" s="231"/>
      <c r="M33" s="231"/>
      <c r="N33" s="231"/>
      <c r="O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 t="str">
        <f t="shared" si="1"/>
        <v>Agriculture -:- Outdoor Horticulture/Arable Farming -:- Farm Vehicle -:- Utility Vehicle (Agricultural) -:- Diesel</v>
      </c>
      <c r="AA33" s="120" t="s">
        <v>491</v>
      </c>
      <c r="AB33" s="235" t="s">
        <v>53</v>
      </c>
      <c r="AC33" s="235" t="s">
        <v>413</v>
      </c>
      <c r="AD33" s="235"/>
      <c r="AE33" s="235"/>
      <c r="AF33" s="235"/>
    </row>
    <row r="34" spans="2:32">
      <c r="B34" s="231" t="s">
        <v>311</v>
      </c>
      <c r="C34" s="231"/>
      <c r="D34" s="232" t="s">
        <v>520</v>
      </c>
      <c r="E34" s="232"/>
      <c r="F34" s="232"/>
      <c r="G34" s="232"/>
      <c r="H34" s="232" t="s">
        <v>1092</v>
      </c>
      <c r="I34" s="232" t="str">
        <f t="shared" si="0"/>
        <v xml:space="preserve"> -:-  -:-  -:- Lighting</v>
      </c>
      <c r="J34" s="233" t="s">
        <v>580</v>
      </c>
      <c r="K34" s="231" t="s">
        <v>53</v>
      </c>
      <c r="L34" s="231"/>
      <c r="M34" s="231"/>
      <c r="N34" s="231"/>
      <c r="O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 t="str">
        <f t="shared" si="1"/>
        <v>Agriculture -:- Outdoor Horticulture/Arable Farming -:- Motive Power, Stationary -:- Stationary Motor -:- Diesel</v>
      </c>
      <c r="AA34" s="120" t="s">
        <v>494</v>
      </c>
      <c r="AB34" s="235" t="s">
        <v>53</v>
      </c>
      <c r="AC34" s="235" t="s">
        <v>413</v>
      </c>
      <c r="AD34" s="235"/>
      <c r="AE34" s="235"/>
      <c r="AF34" s="235"/>
    </row>
    <row r="35" spans="2:32">
      <c r="B35" s="231" t="s">
        <v>311</v>
      </c>
      <c r="C35" s="231"/>
      <c r="D35" s="232" t="s">
        <v>523</v>
      </c>
      <c r="E35" s="232"/>
      <c r="F35" s="232"/>
      <c r="G35" s="232"/>
      <c r="H35" s="232" t="s">
        <v>1155</v>
      </c>
      <c r="I35" s="232" t="str">
        <f t="shared" si="0"/>
        <v xml:space="preserve"> -:-  -:-  -:- Boat </v>
      </c>
      <c r="J35" s="233" t="s">
        <v>581</v>
      </c>
      <c r="K35" s="231" t="s">
        <v>53</v>
      </c>
      <c r="L35" s="231"/>
      <c r="M35" s="231"/>
      <c r="N35" s="231"/>
      <c r="O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 t="str">
        <f t="shared" si="1"/>
        <v>Agriculture -:- Outdoor Horticulture/Arable Farming -:- Lighting -:- Lights (General) -:- Electricity</v>
      </c>
      <c r="AA35" s="120" t="s">
        <v>497</v>
      </c>
      <c r="AB35" s="235" t="s">
        <v>53</v>
      </c>
      <c r="AC35" s="235" t="s">
        <v>413</v>
      </c>
      <c r="AD35" s="235"/>
      <c r="AE35" s="235"/>
      <c r="AF35" s="235"/>
    </row>
    <row r="36" spans="2:32">
      <c r="B36" s="231" t="s">
        <v>311</v>
      </c>
      <c r="C36" s="231"/>
      <c r="D36" s="232" t="s">
        <v>528</v>
      </c>
      <c r="E36" s="232"/>
      <c r="F36" s="232"/>
      <c r="G36" s="232"/>
      <c r="H36" s="232" t="s">
        <v>302</v>
      </c>
      <c r="I36" s="232" t="str">
        <f t="shared" si="0"/>
        <v xml:space="preserve"> -:-  -:-  -:- Refrigeration</v>
      </c>
      <c r="J36" s="233" t="s">
        <v>582</v>
      </c>
      <c r="K36" s="231" t="s">
        <v>53</v>
      </c>
      <c r="L36" s="231"/>
      <c r="M36" s="231"/>
      <c r="N36" s="231"/>
      <c r="O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 t="str">
        <f t="shared" si="1"/>
        <v>Agriculture -:- Indoor Cropping -:- Space Heating -:- Boiler -:- Coal</v>
      </c>
      <c r="AA36" s="120" t="s">
        <v>500</v>
      </c>
      <c r="AB36" s="235" t="s">
        <v>53</v>
      </c>
      <c r="AC36" s="235" t="s">
        <v>413</v>
      </c>
      <c r="AD36" s="235"/>
      <c r="AE36" s="235"/>
      <c r="AF36" s="235"/>
    </row>
    <row r="37" spans="2:32">
      <c r="B37" s="231" t="s">
        <v>311</v>
      </c>
      <c r="C37" s="231"/>
      <c r="D37" s="232" t="s">
        <v>531</v>
      </c>
      <c r="E37" s="232"/>
      <c r="F37" s="232"/>
      <c r="G37" s="232"/>
      <c r="H37" s="232" t="s">
        <v>1092</v>
      </c>
      <c r="I37" s="232" t="str">
        <f t="shared" si="0"/>
        <v xml:space="preserve"> -:-  -:-  -:- Lighting</v>
      </c>
      <c r="J37" s="233" t="s">
        <v>583</v>
      </c>
      <c r="K37" s="231" t="s">
        <v>53</v>
      </c>
      <c r="L37" s="231"/>
      <c r="M37" s="231"/>
      <c r="N37" s="231"/>
      <c r="O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 t="str">
        <f t="shared" si="1"/>
        <v>Agriculture -:- Indoor Cropping -:- Space Heating -:- Boiler -:- Diesel</v>
      </c>
      <c r="AA37" s="120" t="s">
        <v>500</v>
      </c>
      <c r="AB37" s="235" t="s">
        <v>53</v>
      </c>
      <c r="AC37" s="235" t="s">
        <v>413</v>
      </c>
      <c r="AD37" s="235"/>
      <c r="AE37" s="235"/>
      <c r="AF37" s="235"/>
    </row>
    <row r="38" spans="2:32">
      <c r="B38" s="231" t="s">
        <v>311</v>
      </c>
      <c r="C38" s="231"/>
      <c r="D38" s="232" t="s">
        <v>534</v>
      </c>
      <c r="E38" s="232"/>
      <c r="F38" s="232"/>
      <c r="G38" s="232"/>
      <c r="H38" s="232" t="s">
        <v>1118</v>
      </c>
      <c r="I38" s="232" t="str">
        <f t="shared" si="0"/>
        <v xml:space="preserve"> -:-  -:-  -:- Other</v>
      </c>
      <c r="J38" s="233" t="s">
        <v>584</v>
      </c>
      <c r="K38" s="231" t="s">
        <v>53</v>
      </c>
      <c r="L38" s="231"/>
      <c r="M38" s="231"/>
      <c r="N38" s="231"/>
      <c r="O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 t="str">
        <f t="shared" si="1"/>
        <v>Agriculture -:- Indoor Cropping -:- Space Heating -:- Boiler -:- Natural Gas</v>
      </c>
      <c r="AA38" s="120" t="s">
        <v>500</v>
      </c>
      <c r="AB38" s="235" t="s">
        <v>53</v>
      </c>
      <c r="AC38" s="235" t="s">
        <v>413</v>
      </c>
      <c r="AD38" s="235"/>
      <c r="AE38" s="235"/>
      <c r="AF38" s="235"/>
    </row>
    <row r="39" spans="2:32">
      <c r="B39" s="231" t="s">
        <v>311</v>
      </c>
      <c r="C39" s="231"/>
      <c r="D39" s="232" t="s">
        <v>537</v>
      </c>
      <c r="E39" s="232"/>
      <c r="F39" s="232"/>
      <c r="G39" s="232"/>
      <c r="H39" s="232" t="s">
        <v>1118</v>
      </c>
      <c r="I39" s="232" t="str">
        <f t="shared" si="0"/>
        <v xml:space="preserve"> -:-  -:-  -:- Other</v>
      </c>
      <c r="J39" s="233" t="s">
        <v>585</v>
      </c>
      <c r="K39" s="231" t="s">
        <v>53</v>
      </c>
      <c r="L39" s="231"/>
      <c r="M39" s="231"/>
      <c r="N39" s="231"/>
      <c r="O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 t="str">
        <f t="shared" si="1"/>
        <v>Agriculture -:- Indoor Cropping -:- Space Heating -:- Direct Heat -:- Geothermal</v>
      </c>
      <c r="AA39" s="120" t="s">
        <v>505</v>
      </c>
      <c r="AB39" s="235" t="s">
        <v>53</v>
      </c>
      <c r="AC39" s="235" t="s">
        <v>413</v>
      </c>
      <c r="AD39" s="235"/>
      <c r="AE39" s="235"/>
      <c r="AF39" s="235"/>
    </row>
    <row r="40" spans="2:32">
      <c r="B40" s="231" t="s">
        <v>311</v>
      </c>
      <c r="C40" s="231"/>
      <c r="D40" s="232" t="s">
        <v>540</v>
      </c>
      <c r="E40" s="232"/>
      <c r="F40" s="232"/>
      <c r="G40" s="232"/>
      <c r="H40" s="232" t="s">
        <v>1118</v>
      </c>
      <c r="I40" s="232" t="str">
        <f t="shared" si="0"/>
        <v xml:space="preserve"> -:-  -:-  -:- Other</v>
      </c>
      <c r="J40" s="233" t="s">
        <v>586</v>
      </c>
      <c r="K40" s="231" t="s">
        <v>53</v>
      </c>
      <c r="L40" s="231"/>
      <c r="M40" s="231"/>
      <c r="N40" s="231"/>
      <c r="O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 t="str">
        <f t="shared" si="1"/>
        <v>Agriculture -:- Indoor Cropping -:- Lighting -:- Lights (General) -:- Electricity</v>
      </c>
      <c r="AA40" s="120" t="s">
        <v>507</v>
      </c>
      <c r="AB40" s="235" t="s">
        <v>53</v>
      </c>
      <c r="AC40" s="235" t="s">
        <v>413</v>
      </c>
      <c r="AD40" s="235"/>
      <c r="AE40" s="235"/>
      <c r="AF40" s="235"/>
    </row>
    <row r="41" spans="2:32">
      <c r="B41" s="231" t="s">
        <v>311</v>
      </c>
      <c r="C41" s="231"/>
      <c r="D41" s="232" t="s">
        <v>544</v>
      </c>
      <c r="E41" s="232"/>
      <c r="F41" s="232"/>
      <c r="G41" s="232"/>
      <c r="H41" s="232" t="s">
        <v>1118</v>
      </c>
      <c r="I41" s="232" t="str">
        <f t="shared" si="0"/>
        <v xml:space="preserve"> -:-  -:-  -:- Other</v>
      </c>
      <c r="J41" s="233" t="s">
        <v>587</v>
      </c>
      <c r="K41" s="231" t="s">
        <v>53</v>
      </c>
      <c r="L41" s="231"/>
      <c r="M41" s="231"/>
      <c r="N41" s="231"/>
      <c r="O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 t="str">
        <f t="shared" si="1"/>
        <v>Agriculture -:- Forestry -:- Motive Power, Stationary -:- Stationary Motor -:- Electricity</v>
      </c>
      <c r="AA41" s="120" t="s">
        <v>510</v>
      </c>
      <c r="AB41" s="235" t="s">
        <v>53</v>
      </c>
      <c r="AC41" s="235" t="s">
        <v>413</v>
      </c>
      <c r="AD41" s="235"/>
      <c r="AE41" s="235"/>
      <c r="AF41" s="235"/>
    </row>
    <row r="42" spans="2:32">
      <c r="B42" s="231" t="s">
        <v>311</v>
      </c>
      <c r="C42" s="231"/>
      <c r="D42" s="232" t="s">
        <v>547</v>
      </c>
      <c r="E42" s="232"/>
      <c r="F42" s="232"/>
      <c r="G42" s="232"/>
      <c r="H42" s="232" t="s">
        <v>1118</v>
      </c>
      <c r="I42" s="232" t="str">
        <f t="shared" si="0"/>
        <v xml:space="preserve"> -:-  -:-  -:- Other</v>
      </c>
      <c r="J42" s="233" t="s">
        <v>588</v>
      </c>
      <c r="K42" s="231" t="s">
        <v>53</v>
      </c>
      <c r="L42" s="231"/>
      <c r="M42" s="231"/>
      <c r="N42" s="231"/>
      <c r="O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 t="str">
        <f t="shared" si="1"/>
        <v>Agriculture -:- Forestry -:- Motive Power, Stationary -:- Stationary Motor -:- Diesel</v>
      </c>
      <c r="AA42" s="120" t="s">
        <v>510</v>
      </c>
      <c r="AB42" s="235" t="s">
        <v>53</v>
      </c>
      <c r="AC42" s="235" t="s">
        <v>413</v>
      </c>
      <c r="AD42" s="235"/>
      <c r="AE42" s="235"/>
      <c r="AF42" s="235"/>
    </row>
    <row r="43" spans="2:32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 t="str">
        <f t="shared" si="1"/>
        <v>Agriculture -:- Forestry -:- Ground Based Forestry -:- Skidder (Forestry) -:- Diesel</v>
      </c>
      <c r="AA43" s="120" t="s">
        <v>513</v>
      </c>
      <c r="AB43" s="235" t="s">
        <v>53</v>
      </c>
      <c r="AC43" s="235" t="s">
        <v>413</v>
      </c>
      <c r="AD43" s="235"/>
      <c r="AE43" s="235"/>
      <c r="AF43" s="235"/>
    </row>
    <row r="44" spans="2:32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 t="str">
        <f t="shared" si="1"/>
        <v>Agriculture -:- Forestry -:- Cable Yarding (Forestry) -:- Cable Yarder (Forestry) -:- Diesel</v>
      </c>
      <c r="AA44" s="120" t="s">
        <v>516</v>
      </c>
      <c r="AB44" s="235" t="s">
        <v>53</v>
      </c>
      <c r="AC44" s="235" t="s">
        <v>413</v>
      </c>
      <c r="AD44" s="235"/>
      <c r="AE44" s="235"/>
      <c r="AF44" s="235"/>
    </row>
    <row r="45" spans="2:32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 t="str">
        <f t="shared" si="1"/>
        <v>Agriculture -:- Forestry -:- Lighting -:- Lights (General) -:- Electricity</v>
      </c>
      <c r="AA45" s="120" t="s">
        <v>519</v>
      </c>
      <c r="AB45" s="235" t="s">
        <v>53</v>
      </c>
      <c r="AC45" s="235" t="s">
        <v>413</v>
      </c>
      <c r="AD45" s="235"/>
      <c r="AE45" s="235"/>
      <c r="AF45" s="235"/>
    </row>
    <row r="46" spans="2:32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 t="str">
        <f t="shared" si="1"/>
        <v>Agriculture -:- Fishing -:- Boat  -:- Fishing Boat (Non-Hybrid) -:- Diesel</v>
      </c>
      <c r="AA46" s="120" t="s">
        <v>522</v>
      </c>
      <c r="AB46" s="235" t="s">
        <v>53</v>
      </c>
      <c r="AC46" s="235" t="s">
        <v>413</v>
      </c>
      <c r="AD46" s="235"/>
      <c r="AE46" s="235"/>
      <c r="AF46" s="235"/>
    </row>
    <row r="47" spans="2:32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 t="str">
        <f t="shared" si="1"/>
        <v>Agriculture -:- Fishing -:- Boat  -:- Fishing Boat (Non-Hybrid) -:- Fuel Oil</v>
      </c>
      <c r="AA47" s="120" t="s">
        <v>522</v>
      </c>
      <c r="AB47" s="235" t="s">
        <v>53</v>
      </c>
      <c r="AC47" s="235" t="s">
        <v>413</v>
      </c>
      <c r="AD47" s="235"/>
      <c r="AE47" s="235"/>
      <c r="AF47" s="235"/>
    </row>
    <row r="48" spans="2:32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 t="str">
        <f t="shared" si="1"/>
        <v>Agriculture -:- Fishing -:- Refrigeration -:- Refrigerator -:- Electricity</v>
      </c>
      <c r="AA48" s="120" t="s">
        <v>527</v>
      </c>
      <c r="AB48" s="235" t="s">
        <v>53</v>
      </c>
      <c r="AC48" s="235" t="s">
        <v>413</v>
      </c>
      <c r="AD48" s="235"/>
      <c r="AE48" s="235"/>
      <c r="AF48" s="235"/>
    </row>
    <row r="49" spans="18:32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 t="str">
        <f t="shared" si="1"/>
        <v>Agriculture -:- Fishing -:- Lighting -:- Lights (General) -:- Electricity</v>
      </c>
      <c r="AA49" s="120" t="s">
        <v>530</v>
      </c>
      <c r="AB49" s="235" t="s">
        <v>53</v>
      </c>
      <c r="AC49" s="235" t="s">
        <v>413</v>
      </c>
      <c r="AD49" s="235"/>
      <c r="AE49" s="235"/>
      <c r="AF49" s="235"/>
    </row>
    <row r="50" spans="18:32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321" t="s">
        <v>1118</v>
      </c>
      <c r="X50" s="321" t="s">
        <v>1118</v>
      </c>
      <c r="Y50" s="120" t="s">
        <v>57</v>
      </c>
      <c r="Z50" s="120" t="str">
        <f t="shared" si="1"/>
        <v>Agriculture -:- Other (Agriculture) -:- Other -:- Other -:- Electricity</v>
      </c>
      <c r="AA50" s="120" t="s">
        <v>533</v>
      </c>
      <c r="AB50" s="235" t="s">
        <v>53</v>
      </c>
      <c r="AC50" s="235" t="s">
        <v>589</v>
      </c>
      <c r="AD50" s="235"/>
      <c r="AE50" s="235"/>
      <c r="AF50" s="235"/>
    </row>
    <row r="51" spans="18:32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321" t="s">
        <v>1118</v>
      </c>
      <c r="X51" s="321" t="s">
        <v>1118</v>
      </c>
      <c r="Y51" s="120" t="s">
        <v>43</v>
      </c>
      <c r="Z51" s="120" t="str">
        <f t="shared" si="1"/>
        <v>Agriculture -:- Other (Agriculture) -:- Other -:- Other -:- Natural Gas</v>
      </c>
      <c r="AA51" s="120" t="s">
        <v>536</v>
      </c>
      <c r="AB51" s="235" t="s">
        <v>53</v>
      </c>
      <c r="AC51" s="235" t="s">
        <v>589</v>
      </c>
      <c r="AD51" s="235"/>
      <c r="AE51" s="235"/>
      <c r="AF51" s="235"/>
    </row>
    <row r="52" spans="18:32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321" t="s">
        <v>1118</v>
      </c>
      <c r="X52" s="321" t="s">
        <v>1118</v>
      </c>
      <c r="Y52" s="120" t="s">
        <v>83</v>
      </c>
      <c r="Z52" s="120" t="str">
        <f t="shared" si="1"/>
        <v>Agriculture -:- Other (Agriculture) -:- Other -:- Other -:- Fuel Oil</v>
      </c>
      <c r="AA52" s="120" t="s">
        <v>539</v>
      </c>
      <c r="AB52" s="235" t="s">
        <v>53</v>
      </c>
      <c r="AC52" s="235" t="s">
        <v>589</v>
      </c>
      <c r="AD52" s="235"/>
      <c r="AE52" s="235"/>
      <c r="AF52" s="235"/>
    </row>
    <row r="53" spans="18:32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321" t="s">
        <v>1118</v>
      </c>
      <c r="X53" s="321" t="s">
        <v>1118</v>
      </c>
      <c r="Y53" s="120" t="s">
        <v>71</v>
      </c>
      <c r="Z53" s="120" t="str">
        <f t="shared" si="1"/>
        <v>Agriculture -:- Other (Agriculture) -:- Other -:- Other -:- LPG</v>
      </c>
      <c r="AA53" s="120" t="s">
        <v>542</v>
      </c>
      <c r="AB53" s="235" t="s">
        <v>53</v>
      </c>
      <c r="AC53" s="235" t="s">
        <v>589</v>
      </c>
      <c r="AD53" s="235"/>
      <c r="AE53" s="235"/>
      <c r="AF53" s="235"/>
    </row>
    <row r="54" spans="18:32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321" t="s">
        <v>1118</v>
      </c>
      <c r="X54" s="321" t="s">
        <v>1118</v>
      </c>
      <c r="Y54" s="120" t="s">
        <v>85</v>
      </c>
      <c r="Z54" s="120" t="str">
        <f t="shared" si="1"/>
        <v>Agriculture -:- Other (Agriculture) -:- Other -:- Other -:- Petrol</v>
      </c>
      <c r="AA54" s="120" t="s">
        <v>546</v>
      </c>
      <c r="AB54" s="235" t="s">
        <v>53</v>
      </c>
      <c r="AC54" s="235" t="s">
        <v>589</v>
      </c>
      <c r="AD54" s="235"/>
      <c r="AE54" s="235"/>
      <c r="AF54" s="2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E7" sqref="E7:F16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37.42578125" style="316" bestFit="1" customWidth="1"/>
    <col min="27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6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1082</v>
      </c>
      <c r="F5" s="75" t="s">
        <v>1083</v>
      </c>
      <c r="G5" s="75" t="s">
        <v>1088</v>
      </c>
      <c r="H5" s="75" t="s">
        <v>1107</v>
      </c>
      <c r="I5" s="75" t="s">
        <v>3</v>
      </c>
      <c r="J5" s="75" t="s">
        <v>1158</v>
      </c>
      <c r="K5" s="75" t="s">
        <v>4</v>
      </c>
      <c r="L5" s="75" t="s">
        <v>8</v>
      </c>
      <c r="M5" s="75" t="s">
        <v>9</v>
      </c>
      <c r="N5" s="75" t="s">
        <v>10</v>
      </c>
      <c r="O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2</v>
      </c>
      <c r="AA5" s="318" t="s">
        <v>1081</v>
      </c>
      <c r="AB5" s="66" t="s">
        <v>16</v>
      </c>
      <c r="AC5" s="66" t="s">
        <v>17</v>
      </c>
      <c r="AD5" s="66" t="s">
        <v>18</v>
      </c>
      <c r="AE5" s="66" t="s">
        <v>19</v>
      </c>
      <c r="AF5" s="66" t="s">
        <v>20</v>
      </c>
    </row>
    <row r="6" spans="2:32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/>
      <c r="J6" s="229" t="s">
        <v>27</v>
      </c>
      <c r="K6" s="229" t="s">
        <v>4</v>
      </c>
      <c r="L6" s="229" t="s">
        <v>38</v>
      </c>
      <c r="M6" s="229" t="s">
        <v>39</v>
      </c>
      <c r="N6" s="229" t="s">
        <v>28</v>
      </c>
      <c r="O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319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 ht="15.75" customHeight="1">
      <c r="B7" s="313" t="s">
        <v>49</v>
      </c>
      <c r="C7" s="313"/>
      <c r="D7" s="232" t="s">
        <v>277</v>
      </c>
      <c r="E7" s="232"/>
      <c r="F7" s="232"/>
      <c r="G7" s="232" t="s">
        <v>81</v>
      </c>
      <c r="H7" s="232"/>
      <c r="I7" s="232" t="str">
        <f xml:space="preserve"> _xlfn.CONCAT( E7, " -:- ", F7, " -:- ", G7, " -:- ", H7 )</f>
        <v xml:space="preserve"> -:-  -:- Coal -:- </v>
      </c>
      <c r="J7" s="314" t="s">
        <v>293</v>
      </c>
      <c r="K7" s="313" t="s">
        <v>53</v>
      </c>
      <c r="L7" s="313" t="s">
        <v>388</v>
      </c>
      <c r="M7" s="313" t="s">
        <v>156</v>
      </c>
      <c r="N7" s="313"/>
      <c r="O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320"/>
      <c r="AB7" s="234"/>
      <c r="AC7" s="234"/>
      <c r="AD7" s="234"/>
      <c r="AE7" s="234"/>
      <c r="AF7" s="234"/>
    </row>
    <row r="8" spans="2:32" ht="15.75" customHeight="1">
      <c r="B8" s="313" t="s">
        <v>49</v>
      </c>
      <c r="C8" s="313"/>
      <c r="D8" s="232" t="s">
        <v>436</v>
      </c>
      <c r="E8" s="232"/>
      <c r="F8" s="232"/>
      <c r="G8" s="232" t="s">
        <v>82</v>
      </c>
      <c r="H8" s="232"/>
      <c r="I8" s="232" t="str">
        <f t="shared" ref="I8:I16" si="0" xml:space="preserve"> _xlfn.CONCAT( E8, " -:- ", F8, " -:- ", G8, " -:- ", H8 )</f>
        <v xml:space="preserve"> -:-  -:- Diesel -:- </v>
      </c>
      <c r="J8" s="314" t="s">
        <v>590</v>
      </c>
      <c r="K8" s="313" t="s">
        <v>53</v>
      </c>
      <c r="L8" s="313" t="s">
        <v>388</v>
      </c>
      <c r="M8" s="313" t="s">
        <v>156</v>
      </c>
      <c r="N8" s="313"/>
      <c r="O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 t="str">
        <f xml:space="preserve"> _xlfn.CONCAT( U8, " -:- ", V8, " -:- ", W8, " -:- ", X8, " -:- ", Y8 )</f>
        <v>Agriculture -:-  -:-  -:-  -:- Coal</v>
      </c>
      <c r="AA8" s="107" t="s">
        <v>339</v>
      </c>
      <c r="AB8" s="78" t="s">
        <v>53</v>
      </c>
      <c r="AC8" s="78" t="s">
        <v>291</v>
      </c>
      <c r="AD8" s="78" t="s">
        <v>156</v>
      </c>
      <c r="AE8" s="78"/>
      <c r="AF8" s="78"/>
    </row>
    <row r="9" spans="2:32" ht="15.75" customHeight="1">
      <c r="B9" s="313" t="s">
        <v>49</v>
      </c>
      <c r="C9" s="313"/>
      <c r="D9" s="232" t="s">
        <v>446</v>
      </c>
      <c r="E9" s="232"/>
      <c r="F9" s="232"/>
      <c r="G9" s="232" t="s">
        <v>85</v>
      </c>
      <c r="H9" s="232"/>
      <c r="I9" s="232" t="str">
        <f t="shared" si="0"/>
        <v xml:space="preserve"> -:-  -:- Petrol -:- </v>
      </c>
      <c r="J9" s="314" t="s">
        <v>591</v>
      </c>
      <c r="K9" s="313" t="s">
        <v>53</v>
      </c>
      <c r="L9" s="313" t="s">
        <v>388</v>
      </c>
      <c r="M9" s="313" t="s">
        <v>156</v>
      </c>
      <c r="N9" s="313"/>
      <c r="O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 t="str">
        <f t="shared" ref="Z9:Z16" si="1" xml:space="preserve"> _xlfn.CONCAT( U9, " -:- ", V9, " -:- ", W9, " -:- ", X9, " -:- ", Y9 )</f>
        <v>Agriculture -:-  -:-  -:-  -:- Diesel</v>
      </c>
      <c r="AA9" s="107" t="str">
        <f t="shared" ref="AA9:AA16" si="2">+"Sector Fuel Supply - "&amp;J8</f>
        <v>Sector Fuel Supply - Agriculture diesel oil</v>
      </c>
      <c r="AB9" s="78" t="s">
        <v>53</v>
      </c>
      <c r="AC9" s="78" t="s">
        <v>291</v>
      </c>
      <c r="AD9" s="78" t="s">
        <v>156</v>
      </c>
      <c r="AE9" s="78"/>
      <c r="AF9" s="78"/>
    </row>
    <row r="10" spans="2:32" ht="15.75" customHeight="1">
      <c r="B10" s="313" t="s">
        <v>49</v>
      </c>
      <c r="C10" s="313"/>
      <c r="D10" s="232" t="s">
        <v>525</v>
      </c>
      <c r="E10" s="232"/>
      <c r="F10" s="232"/>
      <c r="G10" s="232" t="s">
        <v>83</v>
      </c>
      <c r="H10" s="232"/>
      <c r="I10" s="232" t="str">
        <f t="shared" si="0"/>
        <v xml:space="preserve"> -:-  -:- Fuel Oil -:- </v>
      </c>
      <c r="J10" s="314" t="s">
        <v>592</v>
      </c>
      <c r="K10" s="313" t="s">
        <v>53</v>
      </c>
      <c r="L10" s="313" t="s">
        <v>388</v>
      </c>
      <c r="M10" s="313" t="s">
        <v>156</v>
      </c>
      <c r="N10" s="313"/>
      <c r="O10" s="313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/>
      <c r="Y10" s="120" t="s">
        <v>85</v>
      </c>
      <c r="Z10" s="120" t="str">
        <f t="shared" si="1"/>
        <v>Agriculture -:-  -:-  -:-  -:- Petrol</v>
      </c>
      <c r="AA10" s="107" t="str">
        <f t="shared" si="2"/>
        <v>Sector Fuel Supply - Agriculture petroleum</v>
      </c>
      <c r="AB10" s="78" t="s">
        <v>53</v>
      </c>
      <c r="AC10" s="78" t="s">
        <v>291</v>
      </c>
      <c r="AD10" s="78" t="s">
        <v>156</v>
      </c>
      <c r="AE10" s="78"/>
      <c r="AF10" s="78"/>
    </row>
    <row r="11" spans="2:32" ht="15.75" customHeight="1">
      <c r="B11" s="313" t="s">
        <v>49</v>
      </c>
      <c r="C11" s="313"/>
      <c r="D11" s="232" t="s">
        <v>543</v>
      </c>
      <c r="E11" s="232"/>
      <c r="F11" s="232"/>
      <c r="G11" s="232" t="s">
        <v>71</v>
      </c>
      <c r="H11" s="232"/>
      <c r="I11" s="232" t="str">
        <f t="shared" si="0"/>
        <v xml:space="preserve"> -:-  -:- LPG -:- </v>
      </c>
      <c r="J11" s="314" t="s">
        <v>593</v>
      </c>
      <c r="K11" s="313" t="s">
        <v>53</v>
      </c>
      <c r="L11" s="313" t="s">
        <v>388</v>
      </c>
      <c r="M11" s="313" t="s">
        <v>156</v>
      </c>
      <c r="N11" s="313"/>
      <c r="O11" s="313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/>
      <c r="Y11" s="120" t="s">
        <v>83</v>
      </c>
      <c r="Z11" s="120" t="str">
        <f t="shared" si="1"/>
        <v>Agriculture -:-  -:-  -:-  -:- Fuel Oil</v>
      </c>
      <c r="AA11" s="107" t="str">
        <f t="shared" si="2"/>
        <v>Sector Fuel Supply - Agriculture fuel oil</v>
      </c>
      <c r="AB11" s="78" t="s">
        <v>53</v>
      </c>
      <c r="AC11" s="78" t="s">
        <v>291</v>
      </c>
      <c r="AD11" s="78" t="s">
        <v>156</v>
      </c>
      <c r="AE11" s="78"/>
      <c r="AF11" s="78"/>
    </row>
    <row r="12" spans="2:32" ht="15.75" customHeight="1">
      <c r="B12" s="313" t="s">
        <v>49</v>
      </c>
      <c r="C12" s="313"/>
      <c r="D12" s="232" t="s">
        <v>280</v>
      </c>
      <c r="E12" s="232"/>
      <c r="F12" s="232"/>
      <c r="G12" s="232" t="s">
        <v>43</v>
      </c>
      <c r="H12" s="232"/>
      <c r="I12" s="232" t="str">
        <f t="shared" si="0"/>
        <v xml:space="preserve"> -:-  -:- Natural Gas -:- </v>
      </c>
      <c r="J12" s="314" t="s">
        <v>596</v>
      </c>
      <c r="K12" s="313" t="s">
        <v>53</v>
      </c>
      <c r="L12" s="313" t="s">
        <v>388</v>
      </c>
      <c r="M12" s="313" t="s">
        <v>156</v>
      </c>
      <c r="N12" s="313"/>
      <c r="O12" s="313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/>
      <c r="Y12" s="120" t="s">
        <v>71</v>
      </c>
      <c r="Z12" s="120" t="str">
        <f t="shared" si="1"/>
        <v>Agriculture -:-  -:-  -:-  -:- LPG</v>
      </c>
      <c r="AA12" s="107" t="str">
        <f t="shared" si="2"/>
        <v>Sector Fuel Supply - Agriculture LPG</v>
      </c>
      <c r="AB12" s="78" t="s">
        <v>53</v>
      </c>
      <c r="AC12" s="78" t="s">
        <v>291</v>
      </c>
      <c r="AD12" s="78" t="s">
        <v>156</v>
      </c>
      <c r="AE12" s="78"/>
      <c r="AF12" s="78"/>
    </row>
    <row r="13" spans="2:32" ht="15.75" customHeight="1">
      <c r="B13" s="313" t="s">
        <v>49</v>
      </c>
      <c r="C13" s="313"/>
      <c r="D13" s="232" t="s">
        <v>282</v>
      </c>
      <c r="E13" s="232"/>
      <c r="F13" s="232"/>
      <c r="G13" s="232" t="s">
        <v>84</v>
      </c>
      <c r="H13" s="232"/>
      <c r="I13" s="232" t="str">
        <f t="shared" si="0"/>
        <v xml:space="preserve"> -:-  -:- Geothermal -:- </v>
      </c>
      <c r="J13" s="314" t="s">
        <v>597</v>
      </c>
      <c r="K13" s="313" t="s">
        <v>53</v>
      </c>
      <c r="L13" s="313" t="s">
        <v>388</v>
      </c>
      <c r="M13" s="313" t="s">
        <v>156</v>
      </c>
      <c r="N13" s="313"/>
      <c r="O13" s="313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/>
      <c r="Y13" s="120" t="s">
        <v>43</v>
      </c>
      <c r="Z13" s="120" t="str">
        <f t="shared" si="1"/>
        <v>Agriculture -:-  -:-  -:-  -:- Natural Gas</v>
      </c>
      <c r="AA13" s="107" t="str">
        <f t="shared" si="2"/>
        <v>Sector Fuel Supply - Agriculture natural gas</v>
      </c>
      <c r="AB13" s="78" t="s">
        <v>53</v>
      </c>
      <c r="AC13" s="78" t="s">
        <v>291</v>
      </c>
      <c r="AD13" s="78" t="s">
        <v>156</v>
      </c>
      <c r="AE13" s="78"/>
      <c r="AF13" s="78"/>
    </row>
    <row r="14" spans="2:32" ht="15.75" customHeight="1">
      <c r="B14" s="313" t="s">
        <v>49</v>
      </c>
      <c r="C14" s="313"/>
      <c r="D14" s="232" t="s">
        <v>287</v>
      </c>
      <c r="E14" s="232"/>
      <c r="F14" s="232"/>
      <c r="G14" s="232" t="s">
        <v>87</v>
      </c>
      <c r="H14" s="232"/>
      <c r="I14" s="232" t="str">
        <f t="shared" si="0"/>
        <v xml:space="preserve"> -:-  -:- Wood -:- </v>
      </c>
      <c r="J14" s="314" t="s">
        <v>600</v>
      </c>
      <c r="K14" s="313" t="s">
        <v>53</v>
      </c>
      <c r="L14" s="313" t="s">
        <v>388</v>
      </c>
      <c r="M14" s="313" t="s">
        <v>156</v>
      </c>
      <c r="N14" s="313"/>
      <c r="O14" s="313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/>
      <c r="Y14" s="120" t="s">
        <v>84</v>
      </c>
      <c r="Z14" s="120" t="str">
        <f t="shared" si="1"/>
        <v>Agriculture -:-  -:-  -:-  -:- Geothermal</v>
      </c>
      <c r="AA14" s="107" t="str">
        <f t="shared" si="2"/>
        <v>Sector Fuel Supply - Agriculture geothermal</v>
      </c>
      <c r="AB14" s="78" t="s">
        <v>53</v>
      </c>
      <c r="AC14" s="78" t="s">
        <v>291</v>
      </c>
      <c r="AD14" s="78" t="s">
        <v>156</v>
      </c>
      <c r="AE14" s="78"/>
      <c r="AF14" s="78"/>
    </row>
    <row r="15" spans="2:32" ht="15.75" customHeight="1">
      <c r="B15" s="313" t="s">
        <v>49</v>
      </c>
      <c r="C15" s="313"/>
      <c r="D15" s="232" t="s">
        <v>599</v>
      </c>
      <c r="E15" s="232"/>
      <c r="F15" s="232"/>
      <c r="G15" s="232" t="s">
        <v>1129</v>
      </c>
      <c r="H15" s="232"/>
      <c r="I15" s="232" t="str">
        <f t="shared" si="0"/>
        <v xml:space="preserve"> -:-  -:- Pellet -:- </v>
      </c>
      <c r="J15" s="314" t="s">
        <v>601</v>
      </c>
      <c r="K15" s="313" t="s">
        <v>53</v>
      </c>
      <c r="L15" s="313" t="s">
        <v>388</v>
      </c>
      <c r="M15" s="313" t="s">
        <v>156</v>
      </c>
      <c r="N15" s="313"/>
      <c r="O15" s="313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/>
      <c r="Y15" s="120" t="s">
        <v>87</v>
      </c>
      <c r="Z15" s="120" t="str">
        <f t="shared" si="1"/>
        <v>Agriculture -:-  -:-  -:-  -:- Wood</v>
      </c>
      <c r="AA15" s="107" t="str">
        <f t="shared" si="2"/>
        <v>Sector Fuel Supply - Agriculture wood</v>
      </c>
      <c r="AB15" s="78" t="s">
        <v>53</v>
      </c>
      <c r="AC15" s="78" t="s">
        <v>291</v>
      </c>
      <c r="AD15" s="78" t="s">
        <v>156</v>
      </c>
      <c r="AE15" s="78"/>
      <c r="AF15" s="78"/>
    </row>
    <row r="16" spans="2:32" ht="15.75" customHeight="1">
      <c r="B16" s="313" t="s">
        <v>65</v>
      </c>
      <c r="C16" s="313"/>
      <c r="D16" s="232" t="s">
        <v>340</v>
      </c>
      <c r="E16" s="232"/>
      <c r="F16" s="232"/>
      <c r="G16" s="232"/>
      <c r="H16" s="232"/>
      <c r="I16" s="232" t="str">
        <f t="shared" si="0"/>
        <v xml:space="preserve"> -:-  -:-  -:- </v>
      </c>
      <c r="J16" s="314" t="s">
        <v>383</v>
      </c>
      <c r="K16" s="313" t="s">
        <v>324</v>
      </c>
      <c r="L16" s="313"/>
      <c r="M16" s="313"/>
      <c r="N16" s="313"/>
      <c r="O16" s="313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/>
      <c r="Y16" s="120" t="s">
        <v>1129</v>
      </c>
      <c r="Z16" s="120" t="str">
        <f t="shared" si="1"/>
        <v>Agriculture -:-  -:-  -:-  -:- Pellet</v>
      </c>
      <c r="AA16" s="107" t="str">
        <f t="shared" si="2"/>
        <v>Sector Fuel Supply - Agriculture pellet</v>
      </c>
      <c r="AB16" s="78" t="s">
        <v>53</v>
      </c>
      <c r="AC16" s="78" t="s">
        <v>291</v>
      </c>
      <c r="AD16" s="78" t="s">
        <v>156</v>
      </c>
      <c r="AE16" s="78"/>
      <c r="AF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A27" zoomScale="70" zoomScaleNormal="70" workbookViewId="0">
      <selection activeCell="C8" sqref="C8"/>
    </sheetView>
  </sheetViews>
  <sheetFormatPr defaultColWidth="9.140625" defaultRowHeight="15"/>
  <cols>
    <col min="1" max="2" width="9.140625" style="200"/>
    <col min="3" max="3" width="33.140625" style="200" customWidth="1"/>
    <col min="4" max="4" width="53.85546875" style="200" customWidth="1"/>
    <col min="5" max="5" width="23.7109375" style="200" customWidth="1"/>
    <col min="6" max="6" width="21.140625" style="200" customWidth="1"/>
    <col min="7" max="7" width="30.42578125" style="200" customWidth="1"/>
    <col min="8" max="8" width="19.85546875" style="200" customWidth="1"/>
    <col min="9" max="9" width="9.140625" style="200"/>
    <col min="10" max="10" width="11.5703125" style="200" bestFit="1" customWidth="1"/>
    <col min="11" max="11" width="9.5703125" style="200" bestFit="1" customWidth="1"/>
    <col min="12" max="12" width="14" style="200" customWidth="1"/>
    <col min="13" max="13" width="23.5703125" style="200" customWidth="1"/>
    <col min="14" max="14" width="22.42578125" style="200" customWidth="1"/>
    <col min="15" max="15" width="23.42578125" style="200" customWidth="1"/>
    <col min="16" max="16384" width="9.14062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.7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C71"/>
  <sheetViews>
    <sheetView zoomScale="85" zoomScaleNormal="85" workbookViewId="0">
      <selection activeCell="G16" sqref="G16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99.42578125" bestFit="1" customWidth="1"/>
    <col min="23" max="23" width="58" customWidth="1"/>
  </cols>
  <sheetData>
    <row r="1" spans="2:29">
      <c r="B1" s="300" t="s">
        <v>1065</v>
      </c>
    </row>
    <row r="2" spans="2:29">
      <c r="P2" s="176"/>
      <c r="Q2" s="176"/>
      <c r="R2" s="176"/>
      <c r="S2" s="176"/>
      <c r="T2" s="176"/>
      <c r="U2" s="176"/>
      <c r="V2" s="176"/>
      <c r="W2" s="176"/>
    </row>
    <row r="3" spans="2:29">
      <c r="P3" s="176"/>
      <c r="Q3" s="176"/>
      <c r="R3" s="176"/>
      <c r="S3" s="176"/>
      <c r="T3" s="176"/>
      <c r="U3" s="176"/>
      <c r="V3" s="176"/>
      <c r="W3" s="176"/>
    </row>
    <row r="4" spans="2:29">
      <c r="P4" s="176"/>
      <c r="Q4" s="176"/>
      <c r="R4" s="176"/>
      <c r="S4" s="176"/>
      <c r="T4" s="176"/>
      <c r="U4" s="176"/>
      <c r="V4" s="176"/>
      <c r="W4" s="176"/>
    </row>
    <row r="5" spans="2:29">
      <c r="P5" s="176"/>
      <c r="Q5" s="176"/>
      <c r="R5" s="176"/>
      <c r="S5" s="176"/>
      <c r="T5" s="176"/>
      <c r="U5" s="176"/>
      <c r="V5" s="176"/>
      <c r="W5" s="176"/>
    </row>
    <row r="6" spans="2:29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X6" s="172"/>
      <c r="Y6" s="172"/>
      <c r="Z6" s="172"/>
      <c r="AA6" s="172"/>
      <c r="AB6" s="172"/>
      <c r="AC6" s="172"/>
    </row>
    <row r="7" spans="2:29">
      <c r="B7" s="174" t="s">
        <v>7</v>
      </c>
      <c r="C7" s="174" t="s">
        <v>0</v>
      </c>
      <c r="D7" s="174" t="s">
        <v>1082</v>
      </c>
      <c r="E7" s="174" t="s">
        <v>1083</v>
      </c>
      <c r="F7" s="174" t="s">
        <v>1088</v>
      </c>
      <c r="G7" s="174" t="s">
        <v>1107</v>
      </c>
      <c r="H7" s="174" t="s">
        <v>3</v>
      </c>
      <c r="I7" s="174" t="s">
        <v>1158</v>
      </c>
      <c r="J7" s="174" t="s">
        <v>4</v>
      </c>
      <c r="K7" s="174" t="s">
        <v>8</v>
      </c>
      <c r="L7" s="174" t="s">
        <v>9</v>
      </c>
      <c r="M7" s="174" t="s">
        <v>10</v>
      </c>
      <c r="N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2</v>
      </c>
      <c r="X7" s="174" t="s">
        <v>1081</v>
      </c>
      <c r="Y7" s="174" t="s">
        <v>16</v>
      </c>
      <c r="Z7" s="174" t="s">
        <v>17</v>
      </c>
      <c r="AA7" s="174" t="s">
        <v>18</v>
      </c>
      <c r="AB7" s="174" t="s">
        <v>19</v>
      </c>
      <c r="AC7" s="174" t="s">
        <v>20</v>
      </c>
    </row>
    <row r="8" spans="2:29">
      <c r="B8" s="116" t="s">
        <v>49</v>
      </c>
      <c r="C8" s="116" t="s">
        <v>225</v>
      </c>
      <c r="D8" s="116"/>
      <c r="E8" s="116"/>
      <c r="F8" s="116" t="s">
        <v>81</v>
      </c>
      <c r="G8" s="116"/>
      <c r="H8" s="116" t="str">
        <f xml:space="preserve"> _xlfn.CONCAT( D8, " -:- ", E8, " -:- ", F8, " -:- ", G8 )</f>
        <v xml:space="preserve"> -:-  -:- Coal -:- </v>
      </c>
      <c r="I8" s="116" t="s">
        <v>1160</v>
      </c>
      <c r="J8" s="116" t="s">
        <v>53</v>
      </c>
      <c r="K8" s="116" t="s">
        <v>388</v>
      </c>
      <c r="L8" s="116"/>
      <c r="M8" s="116"/>
      <c r="N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 t="str">
        <f xml:space="preserve"> _xlfn.CONCAT( R8, " -:- ", S8, " -:- ", T8, " -:- ", U8, " -:- ", V8 )</f>
        <v>Residential -:-  -:-  -:-  -:- Coal</v>
      </c>
      <c r="X8" s="116" t="str">
        <f>"Distribution network for "&amp;I8</f>
        <v>Distribution network for Residential Coal</v>
      </c>
      <c r="Y8" s="116" t="s">
        <v>53</v>
      </c>
      <c r="Z8" s="116" t="s">
        <v>300</v>
      </c>
      <c r="AA8" s="116"/>
      <c r="AB8" s="116"/>
      <c r="AC8" s="116"/>
    </row>
    <row r="9" spans="2:29">
      <c r="B9" s="116" t="s">
        <v>49</v>
      </c>
      <c r="C9" s="116" t="s">
        <v>228</v>
      </c>
      <c r="D9" s="116"/>
      <c r="E9" s="116"/>
      <c r="F9" s="116" t="s">
        <v>43</v>
      </c>
      <c r="G9" s="116"/>
      <c r="H9" s="116" t="str">
        <f t="shared" ref="H9:H42" si="1" xml:space="preserve"> _xlfn.CONCAT( D9, " -:- ", E9, " -:- ", F9, " -:- ", G9 )</f>
        <v xml:space="preserve"> -:-  -:- Natural Gas -:- </v>
      </c>
      <c r="I9" s="116" t="s">
        <v>305</v>
      </c>
      <c r="J9" s="116" t="s">
        <v>53</v>
      </c>
      <c r="K9" s="116" t="s">
        <v>388</v>
      </c>
      <c r="L9" s="116"/>
      <c r="M9" s="116"/>
      <c r="N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 t="str">
        <f t="shared" ref="W9:W15" si="2" xml:space="preserve"> _xlfn.CONCAT( R9, " -:- ", S9, " -:- ", T9, " -:- ", U9, " -:- ", V9 )</f>
        <v>Residential -:-  -:-  -:-  -:- Natural Gas</v>
      </c>
      <c r="X9" s="116" t="str">
        <f t="shared" ref="X9:X15" si="3">"Distribution network for "&amp;I9</f>
        <v>Distribution network for Residential Natural gas</v>
      </c>
      <c r="Y9" s="116" t="s">
        <v>53</v>
      </c>
      <c r="Z9" s="116" t="s">
        <v>300</v>
      </c>
      <c r="AA9" s="116"/>
      <c r="AB9" s="116"/>
      <c r="AC9" s="116"/>
    </row>
    <row r="10" spans="2:29">
      <c r="B10" s="116" t="s">
        <v>49</v>
      </c>
      <c r="C10" s="116" t="s">
        <v>303</v>
      </c>
      <c r="D10" s="116"/>
      <c r="E10" s="116"/>
      <c r="F10" s="116" t="s">
        <v>71</v>
      </c>
      <c r="G10" s="116"/>
      <c r="H10" s="116" t="str">
        <f t="shared" si="1"/>
        <v xml:space="preserve"> -:-  -:- LPG -:- </v>
      </c>
      <c r="I10" s="116" t="s">
        <v>306</v>
      </c>
      <c r="J10" s="116" t="s">
        <v>53</v>
      </c>
      <c r="K10" s="116" t="s">
        <v>388</v>
      </c>
      <c r="L10" s="116"/>
      <c r="M10" s="116"/>
      <c r="N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 t="str">
        <f t="shared" si="2"/>
        <v>Residential -:-  -:-  -:-  -:- LPG</v>
      </c>
      <c r="X10" s="116" t="str">
        <f t="shared" si="3"/>
        <v>Distribution network for Residential LPG</v>
      </c>
      <c r="Y10" s="116" t="s">
        <v>53</v>
      </c>
      <c r="Z10" s="116" t="s">
        <v>300</v>
      </c>
      <c r="AA10" s="116"/>
      <c r="AB10" s="116"/>
      <c r="AC10" s="116"/>
    </row>
    <row r="11" spans="2:29">
      <c r="B11" s="116" t="s">
        <v>49</v>
      </c>
      <c r="C11" s="116" t="s">
        <v>304</v>
      </c>
      <c r="D11" s="116"/>
      <c r="E11" s="116"/>
      <c r="F11" s="116" t="s">
        <v>82</v>
      </c>
      <c r="G11" s="116"/>
      <c r="H11" s="116" t="str">
        <f t="shared" si="1"/>
        <v xml:space="preserve"> -:-  -:- Diesel -:- </v>
      </c>
      <c r="I11" s="116" t="s">
        <v>307</v>
      </c>
      <c r="J11" s="116" t="s">
        <v>53</v>
      </c>
      <c r="K11" s="116" t="s">
        <v>388</v>
      </c>
      <c r="L11" s="116"/>
      <c r="M11" s="116"/>
      <c r="N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 t="str">
        <f t="shared" si="2"/>
        <v>Residential -:-  -:-  -:-  -:- Diesel</v>
      </c>
      <c r="X11" s="116" t="str">
        <f t="shared" si="3"/>
        <v>Distribution network for Residential Diesel</v>
      </c>
      <c r="Y11" s="116" t="s">
        <v>53</v>
      </c>
      <c r="Z11" s="116" t="s">
        <v>300</v>
      </c>
      <c r="AA11" s="116"/>
      <c r="AB11" s="116"/>
      <c r="AC11" s="116"/>
    </row>
    <row r="12" spans="2:29">
      <c r="B12" s="116" t="s">
        <v>49</v>
      </c>
      <c r="C12" s="116" t="s">
        <v>235</v>
      </c>
      <c r="D12" s="116"/>
      <c r="E12" s="116"/>
      <c r="F12" s="116" t="s">
        <v>87</v>
      </c>
      <c r="G12" s="116"/>
      <c r="H12" s="116" t="str">
        <f t="shared" si="1"/>
        <v xml:space="preserve"> -:-  -:- Wood -:- </v>
      </c>
      <c r="I12" s="116" t="s">
        <v>308</v>
      </c>
      <c r="J12" s="116" t="s">
        <v>53</v>
      </c>
      <c r="K12" s="116" t="s">
        <v>388</v>
      </c>
      <c r="L12" s="116"/>
      <c r="M12" s="116"/>
      <c r="N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 t="str">
        <f t="shared" si="2"/>
        <v>Residential -:-  -:-  -:-  -:- Wood</v>
      </c>
      <c r="X12" s="116" t="str">
        <f t="shared" si="3"/>
        <v>Distribution network for Residential Firewood</v>
      </c>
      <c r="Y12" s="116" t="s">
        <v>53</v>
      </c>
      <c r="Z12" s="116" t="s">
        <v>300</v>
      </c>
      <c r="AA12" s="116"/>
      <c r="AB12" s="116"/>
      <c r="AC12" s="116"/>
    </row>
    <row r="13" spans="2:29">
      <c r="B13" s="116" t="s">
        <v>49</v>
      </c>
      <c r="C13" s="116" t="s">
        <v>230</v>
      </c>
      <c r="D13" s="116"/>
      <c r="E13" s="116"/>
      <c r="F13" s="116" t="s">
        <v>84</v>
      </c>
      <c r="G13" s="116"/>
      <c r="H13" s="116" t="str">
        <f t="shared" si="1"/>
        <v xml:space="preserve"> -:-  -:- Geothermal -:- </v>
      </c>
      <c r="I13" s="116" t="s">
        <v>309</v>
      </c>
      <c r="J13" s="116" t="s">
        <v>53</v>
      </c>
      <c r="K13" s="116" t="s">
        <v>388</v>
      </c>
      <c r="L13" s="116"/>
      <c r="M13" s="116"/>
      <c r="N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 t="str">
        <f t="shared" si="2"/>
        <v>Residential -:-  -:-  -:-  -:- Geothermal</v>
      </c>
      <c r="X13" s="116" t="str">
        <f t="shared" si="3"/>
        <v>Distribution network for Residential Geothermal</v>
      </c>
      <c r="Y13" s="116" t="s">
        <v>53</v>
      </c>
      <c r="Z13" s="116" t="s">
        <v>300</v>
      </c>
      <c r="AA13" s="116"/>
      <c r="AB13" s="116"/>
      <c r="AC13" s="116"/>
    </row>
    <row r="14" spans="2:29">
      <c r="B14" s="116" t="s">
        <v>49</v>
      </c>
      <c r="C14" s="116" t="s">
        <v>231</v>
      </c>
      <c r="D14" s="116"/>
      <c r="E14" s="116"/>
      <c r="F14" s="116" t="s">
        <v>86</v>
      </c>
      <c r="G14" s="116"/>
      <c r="H14" s="116" t="str">
        <f t="shared" si="1"/>
        <v xml:space="preserve"> -:-  -:- Solar -:- </v>
      </c>
      <c r="I14" s="116" t="s">
        <v>310</v>
      </c>
      <c r="J14" s="116" t="s">
        <v>53</v>
      </c>
      <c r="K14" s="116" t="s">
        <v>388</v>
      </c>
      <c r="L14" s="116"/>
      <c r="M14" s="116"/>
      <c r="N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 t="str">
        <f t="shared" si="2"/>
        <v>Residential -:-  -:-  -:-  -:- Solar</v>
      </c>
      <c r="X14" s="116" t="str">
        <f t="shared" si="3"/>
        <v>Distribution network for Residential Solar energy</v>
      </c>
      <c r="Y14" s="116" t="s">
        <v>53</v>
      </c>
      <c r="Z14" s="116" t="s">
        <v>300</v>
      </c>
      <c r="AA14" s="116"/>
      <c r="AB14" s="116"/>
      <c r="AC14" s="116"/>
    </row>
    <row r="15" spans="2:29">
      <c r="B15" s="116" t="s">
        <v>49</v>
      </c>
      <c r="C15" s="116" t="s">
        <v>913</v>
      </c>
      <c r="D15" s="116"/>
      <c r="E15" s="116"/>
      <c r="F15" s="116" t="s">
        <v>85</v>
      </c>
      <c r="G15" s="116"/>
      <c r="H15" s="116" t="str">
        <f t="shared" si="1"/>
        <v xml:space="preserve"> -:-  -:- Petrol -:- </v>
      </c>
      <c r="I15" s="116" t="s">
        <v>1036</v>
      </c>
      <c r="J15" s="116" t="s">
        <v>53</v>
      </c>
      <c r="K15" s="116" t="s">
        <v>388</v>
      </c>
      <c r="L15" s="116"/>
      <c r="M15" s="116"/>
      <c r="N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 t="str">
        <f t="shared" si="2"/>
        <v>Residential -:-  -:-  -:-  -:- Petrol</v>
      </c>
      <c r="X15" s="116" t="str">
        <f t="shared" si="3"/>
        <v>Distribution network for Residential petroleum</v>
      </c>
      <c r="Y15" s="116" t="s">
        <v>53</v>
      </c>
      <c r="Z15" s="116" t="s">
        <v>300</v>
      </c>
      <c r="AA15" s="116"/>
      <c r="AB15" s="116"/>
      <c r="AC15" s="116"/>
    </row>
    <row r="16" spans="2:29">
      <c r="B16" s="116" t="s">
        <v>65</v>
      </c>
      <c r="C16" s="116" t="s">
        <v>320</v>
      </c>
      <c r="D16" s="116"/>
      <c r="E16" s="116"/>
      <c r="F16" s="116"/>
      <c r="G16" s="116"/>
      <c r="H16" s="116" t="str">
        <f t="shared" si="1"/>
        <v xml:space="preserve"> -:-  -:-  -:- </v>
      </c>
      <c r="I16" s="116" t="s">
        <v>1037</v>
      </c>
      <c r="J16" s="116" t="s">
        <v>324</v>
      </c>
      <c r="K16" s="116"/>
      <c r="L16" s="116"/>
      <c r="M16" s="116"/>
      <c r="N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 t="str">
        <f xml:space="preserve"> _xlfn.CONCAT( R16, " -:- ", S16, " -:- ", T16, " -:- ", U16, " -:- ", V16 )</f>
        <v>Residential -:- Detached Dwellings -:- Space Heating -:- Burner -:- Wood</v>
      </c>
      <c r="X16" s="177" t="str">
        <f>+RES!D7</f>
        <v>Detached dwellings - Heat/Cooling Devices - Burner (Direct Heat)</v>
      </c>
      <c r="Y16" s="178" t="s">
        <v>53</v>
      </c>
      <c r="Z16" s="178" t="s">
        <v>413</v>
      </c>
      <c r="AA16" s="178"/>
      <c r="AB16" s="178"/>
      <c r="AC16" s="178"/>
    </row>
    <row r="17" spans="2:29">
      <c r="B17" s="299" t="s">
        <v>311</v>
      </c>
      <c r="C17" s="299" t="s">
        <v>916</v>
      </c>
      <c r="D17" s="299"/>
      <c r="E17" s="299"/>
      <c r="F17" s="299"/>
      <c r="G17" s="299" t="s">
        <v>1086</v>
      </c>
      <c r="H17" s="299" t="str">
        <f t="shared" si="1"/>
        <v xml:space="preserve"> -:-  -:-  -:- Space Heating</v>
      </c>
      <c r="I17" s="299" t="s">
        <v>1038</v>
      </c>
      <c r="J17" s="299" t="s">
        <v>53</v>
      </c>
      <c r="K17" s="299"/>
      <c r="L17" s="299"/>
      <c r="M17" s="299"/>
      <c r="N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 t="str">
        <f t="shared" ref="W17:W71" si="4" xml:space="preserve"> _xlfn.CONCAT( R17, " -:- ", S17, " -:- ", T17, " -:- ", U17, " -:- ", V17 )</f>
        <v>Residential -:- Detached Dwellings -:- Space Heating -:- Burner -:- Natural Gas</v>
      </c>
      <c r="X17" s="177" t="str">
        <f>+RES!D8</f>
        <v>Detached dwellings - Heat/Cooling Devices - Burner (Direct Heat)</v>
      </c>
      <c r="Y17" s="178" t="s">
        <v>53</v>
      </c>
      <c r="Z17" s="178" t="s">
        <v>413</v>
      </c>
      <c r="AA17" s="178"/>
      <c r="AB17" s="178"/>
      <c r="AC17" s="178"/>
    </row>
    <row r="18" spans="2:29">
      <c r="B18" s="299" t="s">
        <v>311</v>
      </c>
      <c r="C18" s="299" t="s">
        <v>931</v>
      </c>
      <c r="D18" s="299"/>
      <c r="E18" s="299"/>
      <c r="F18" s="299"/>
      <c r="G18" s="299" t="s">
        <v>1089</v>
      </c>
      <c r="H18" s="299" t="str">
        <f t="shared" si="1"/>
        <v xml:space="preserve"> -:-  -:-  -:- Water Heating</v>
      </c>
      <c r="I18" s="299" t="s">
        <v>1039</v>
      </c>
      <c r="J18" s="299" t="s">
        <v>53</v>
      </c>
      <c r="K18" s="299"/>
      <c r="L18" s="299"/>
      <c r="M18" s="299"/>
      <c r="N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 t="str">
        <f t="shared" si="4"/>
        <v>Residential -:- Detached Dwellings -:- Space Heating -:- Burner -:- LPG</v>
      </c>
      <c r="X18" s="177" t="str">
        <f>+RES!D9</f>
        <v>Detached dwellings - Heat/Cooling Devices - Burner (Direct Heat)</v>
      </c>
      <c r="Y18" s="178" t="s">
        <v>53</v>
      </c>
      <c r="Z18" s="178" t="s">
        <v>413</v>
      </c>
      <c r="AA18" s="178"/>
      <c r="AB18" s="178"/>
      <c r="AC18" s="178"/>
    </row>
    <row r="19" spans="2:29">
      <c r="B19" s="299" t="s">
        <v>311</v>
      </c>
      <c r="C19" s="299" t="s">
        <v>942</v>
      </c>
      <c r="D19" s="299"/>
      <c r="E19" s="299"/>
      <c r="F19" s="299"/>
      <c r="G19" s="299" t="s">
        <v>221</v>
      </c>
      <c r="H19" s="299" t="str">
        <f t="shared" si="1"/>
        <v xml:space="preserve"> -:-  -:-  -:- Cooking</v>
      </c>
      <c r="I19" s="299" t="s">
        <v>1040</v>
      </c>
      <c r="J19" s="299" t="s">
        <v>53</v>
      </c>
      <c r="K19" s="299"/>
      <c r="L19" s="299"/>
      <c r="M19" s="299"/>
      <c r="N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 t="str">
        <f t="shared" si="4"/>
        <v>Residential -:- Detached Dwellings -:- Space Heating -:- Burner -:- Diesel</v>
      </c>
      <c r="X19" s="177" t="str">
        <f>+RES!D10</f>
        <v>Detached dwellings - Heat/Cooling Devices - Burner (Direct Heat)</v>
      </c>
      <c r="Y19" s="178" t="s">
        <v>53</v>
      </c>
      <c r="Z19" s="178" t="s">
        <v>413</v>
      </c>
      <c r="AA19" s="178"/>
      <c r="AB19" s="178"/>
      <c r="AC19" s="178"/>
    </row>
    <row r="20" spans="2:29">
      <c r="B20" s="299" t="s">
        <v>311</v>
      </c>
      <c r="C20" s="299" t="s">
        <v>949</v>
      </c>
      <c r="D20" s="299"/>
      <c r="E20" s="299"/>
      <c r="F20" s="299"/>
      <c r="G20" s="299" t="s">
        <v>302</v>
      </c>
      <c r="H20" s="299" t="str">
        <f t="shared" si="1"/>
        <v xml:space="preserve"> -:-  -:-  -:- Refrigeration</v>
      </c>
      <c r="I20" s="299" t="s">
        <v>1041</v>
      </c>
      <c r="J20" s="299" t="s">
        <v>53</v>
      </c>
      <c r="K20" s="299"/>
      <c r="L20" s="299"/>
      <c r="M20" s="299"/>
      <c r="N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 t="str">
        <f t="shared" si="4"/>
        <v>Residential -:- Detached Dwellings -:- Space Heating -:- Burner -:- Coal</v>
      </c>
      <c r="X20" s="177" t="str">
        <f>+RES!D11</f>
        <v>Detached dwellings - Heat/Cooling Devices - Burner (Direct Heat)</v>
      </c>
      <c r="Y20" s="178" t="s">
        <v>53</v>
      </c>
      <c r="Z20" s="178" t="s">
        <v>413</v>
      </c>
      <c r="AA20" s="178"/>
      <c r="AB20" s="178"/>
      <c r="AC20" s="178"/>
    </row>
    <row r="21" spans="2:29">
      <c r="B21" s="299" t="s">
        <v>311</v>
      </c>
      <c r="C21" s="299" t="s">
        <v>952</v>
      </c>
      <c r="D21" s="299"/>
      <c r="E21" s="299"/>
      <c r="F21" s="299"/>
      <c r="G21" s="299" t="s">
        <v>1090</v>
      </c>
      <c r="H21" s="299" t="str">
        <f t="shared" si="1"/>
        <v xml:space="preserve"> -:-  -:-  -:- Clothes Drying</v>
      </c>
      <c r="I21" s="299" t="s">
        <v>1042</v>
      </c>
      <c r="J21" s="299" t="s">
        <v>53</v>
      </c>
      <c r="K21" s="299"/>
      <c r="L21" s="299"/>
      <c r="M21" s="299"/>
      <c r="N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 t="str">
        <f t="shared" si="4"/>
        <v>Residential -:- Detached Dwellings -:- Space Heating -:- Open Fire -:- Wood</v>
      </c>
      <c r="X21" s="177" t="str">
        <f>+RES!D12</f>
        <v>Detached dwellings - Heat/Cooling Devices - Open Fire</v>
      </c>
      <c r="Y21" s="178" t="s">
        <v>53</v>
      </c>
      <c r="Z21" s="178" t="s">
        <v>413</v>
      </c>
      <c r="AA21" s="178"/>
      <c r="AB21" s="178"/>
      <c r="AC21" s="178"/>
    </row>
    <row r="22" spans="2:29">
      <c r="B22" s="299" t="s">
        <v>311</v>
      </c>
      <c r="C22" s="299" t="s">
        <v>955</v>
      </c>
      <c r="D22" s="299"/>
      <c r="E22" s="299"/>
      <c r="F22" s="299"/>
      <c r="G22" s="299" t="s">
        <v>1091</v>
      </c>
      <c r="H22" s="299" t="str">
        <f t="shared" si="1"/>
        <v xml:space="preserve"> -:-  -:-  -:- Space Cooling</v>
      </c>
      <c r="I22" s="299" t="s">
        <v>1043</v>
      </c>
      <c r="J22" s="299" t="s">
        <v>53</v>
      </c>
      <c r="K22" s="299"/>
      <c r="L22" s="299"/>
      <c r="M22" s="299"/>
      <c r="N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 t="str">
        <f t="shared" si="4"/>
        <v>Residential -:- Detached Dwellings -:- Space Heating -:- Open Fire -:- Coal</v>
      </c>
      <c r="X22" s="177" t="str">
        <f>+RES!D13</f>
        <v>Detached dwellings - Heat/Cooling Devices - Open Fire</v>
      </c>
      <c r="Y22" s="178" t="s">
        <v>53</v>
      </c>
      <c r="Z22" s="178" t="s">
        <v>413</v>
      </c>
      <c r="AA22" s="178"/>
      <c r="AB22" s="178"/>
      <c r="AC22" s="178"/>
    </row>
    <row r="23" spans="2:29">
      <c r="B23" s="299" t="s">
        <v>311</v>
      </c>
      <c r="C23" s="299" t="s">
        <v>958</v>
      </c>
      <c r="D23" s="299"/>
      <c r="E23" s="299"/>
      <c r="F23" s="299"/>
      <c r="G23" s="299" t="s">
        <v>1111</v>
      </c>
      <c r="H23" s="299" t="str">
        <f t="shared" si="1"/>
        <v xml:space="preserve"> -:-  -:-  -:- Clothes Washing</v>
      </c>
      <c r="I23" s="299" t="s">
        <v>1044</v>
      </c>
      <c r="J23" s="299" t="s">
        <v>53</v>
      </c>
      <c r="K23" s="299"/>
      <c r="L23" s="299"/>
      <c r="M23" s="299"/>
      <c r="N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 t="str">
        <f t="shared" si="4"/>
        <v>Residential -:- Detached Dwellings -:- Space Heating -:- Open Fire (with Wetback) -:- Coal</v>
      </c>
      <c r="X23" s="177" t="str">
        <f>+RES!D14</f>
        <v>Detached dwellings - Heat/Cooling Devices - Open Fire, with Wetback</v>
      </c>
      <c r="Y23" s="178" t="s">
        <v>53</v>
      </c>
      <c r="Z23" s="178" t="s">
        <v>413</v>
      </c>
      <c r="AA23" s="178"/>
      <c r="AB23" s="178"/>
      <c r="AC23" s="178"/>
    </row>
    <row r="24" spans="2:29">
      <c r="B24" s="299" t="s">
        <v>311</v>
      </c>
      <c r="C24" s="299" t="s">
        <v>961</v>
      </c>
      <c r="D24" s="299"/>
      <c r="E24" s="299"/>
      <c r="F24" s="299"/>
      <c r="G24" s="299" t="s">
        <v>1112</v>
      </c>
      <c r="H24" s="299" t="str">
        <f t="shared" si="1"/>
        <v xml:space="preserve"> -:-  -:-  -:- Dishwashing</v>
      </c>
      <c r="I24" s="299" t="s">
        <v>1045</v>
      </c>
      <c r="J24" s="299" t="s">
        <v>53</v>
      </c>
      <c r="K24" s="299"/>
      <c r="L24" s="299"/>
      <c r="M24" s="299"/>
      <c r="N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 t="str">
        <f t="shared" si="4"/>
        <v>Residential -:- Detached Dwellings -:- Space Heating -:- Heat Pump -:- Electricity</v>
      </c>
      <c r="X24" s="177" t="str">
        <f>+RES!D15</f>
        <v>Detached dwellings - Heat/Cooling Devices - Heat Pump (for Heating)</v>
      </c>
      <c r="Y24" s="178" t="s">
        <v>53</v>
      </c>
      <c r="Z24" s="178" t="s">
        <v>413</v>
      </c>
      <c r="AA24" s="178"/>
      <c r="AB24" s="178"/>
      <c r="AC24" s="178"/>
    </row>
    <row r="25" spans="2:29">
      <c r="B25" s="299" t="s">
        <v>311</v>
      </c>
      <c r="C25" s="299" t="s">
        <v>964</v>
      </c>
      <c r="D25" s="299"/>
      <c r="E25" s="299"/>
      <c r="F25" s="299"/>
      <c r="G25" s="299" t="s">
        <v>1092</v>
      </c>
      <c r="H25" s="299" t="str">
        <f t="shared" si="1"/>
        <v xml:space="preserve"> -:-  -:-  -:- Lighting</v>
      </c>
      <c r="I25" s="299" t="s">
        <v>1046</v>
      </c>
      <c r="J25" s="299" t="s">
        <v>53</v>
      </c>
      <c r="K25" s="299"/>
      <c r="L25" s="299"/>
      <c r="M25" s="299"/>
      <c r="N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 t="str">
        <f t="shared" si="4"/>
        <v>Residential -:- Detached Dwellings -:- Space Heating -:- Resistance Heater -:- Electricity</v>
      </c>
      <c r="X25" s="177" t="str">
        <f>+RES!D16</f>
        <v>Detached dwellings - Heat/Cooling Devices - Resistance Heater</v>
      </c>
      <c r="Y25" s="178" t="s">
        <v>53</v>
      </c>
      <c r="Z25" s="178" t="s">
        <v>413</v>
      </c>
      <c r="AA25" s="178"/>
      <c r="AB25" s="178"/>
      <c r="AC25" s="178"/>
    </row>
    <row r="26" spans="2:29">
      <c r="B26" s="299" t="s">
        <v>311</v>
      </c>
      <c r="C26" s="299" t="s">
        <v>971</v>
      </c>
      <c r="D26" s="299"/>
      <c r="E26" s="299"/>
      <c r="F26" s="299"/>
      <c r="G26" s="299" t="s">
        <v>1093</v>
      </c>
      <c r="H26" s="299" t="str">
        <f t="shared" si="1"/>
        <v xml:space="preserve"> -:-  -:-  -:- Electronics and Other Appliances</v>
      </c>
      <c r="I26" s="299" t="s">
        <v>1047</v>
      </c>
      <c r="J26" s="299" t="s">
        <v>53</v>
      </c>
      <c r="K26" s="299"/>
      <c r="L26" s="299"/>
      <c r="M26" s="299"/>
      <c r="N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 t="str">
        <f t="shared" si="4"/>
        <v>Residential -:- Detached Dwellings -:- Water Heating -:- Open Fire (with Wetback) -:- Coal</v>
      </c>
      <c r="X26" s="177" t="str">
        <f>+RES!D17</f>
        <v>Detached dwellings - Heat/Cooling Devices - Open Fire, with Wetback</v>
      </c>
      <c r="Y26" s="178" t="s">
        <v>53</v>
      </c>
      <c r="Z26" s="178" t="s">
        <v>413</v>
      </c>
      <c r="AA26" s="178"/>
      <c r="AB26" s="178"/>
      <c r="AC26" s="178"/>
    </row>
    <row r="27" spans="2:29">
      <c r="B27" s="299" t="s">
        <v>311</v>
      </c>
      <c r="C27" s="299" t="s">
        <v>974</v>
      </c>
      <c r="D27" s="299"/>
      <c r="E27" s="299"/>
      <c r="F27" s="299"/>
      <c r="G27" s="299" t="s">
        <v>1094</v>
      </c>
      <c r="H27" s="299" t="str">
        <f t="shared" si="1"/>
        <v xml:space="preserve"> -:-  -:-  -:- Motive Power, Stationary</v>
      </c>
      <c r="I27" s="299" t="s">
        <v>1048</v>
      </c>
      <c r="J27" s="299" t="s">
        <v>53</v>
      </c>
      <c r="K27" s="299"/>
      <c r="L27" s="299"/>
      <c r="M27" s="299"/>
      <c r="N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 t="str">
        <f t="shared" si="4"/>
        <v>Residential -:- Detached Dwellings -:- Water Heating -:- Hot Water Cylinder -:- Solar</v>
      </c>
      <c r="X27" s="177" t="str">
        <f>+RES!D18</f>
        <v>Detached dwellings - Heat/Cooling Devices - Hot Water Cylinder</v>
      </c>
      <c r="Y27" s="178" t="s">
        <v>53</v>
      </c>
      <c r="Z27" s="178" t="s">
        <v>413</v>
      </c>
      <c r="AA27" s="178"/>
      <c r="AB27" s="178"/>
      <c r="AC27" s="178"/>
    </row>
    <row r="28" spans="2:29">
      <c r="B28" s="299" t="s">
        <v>311</v>
      </c>
      <c r="C28" s="299" t="s">
        <v>977</v>
      </c>
      <c r="D28" s="299"/>
      <c r="E28" s="299"/>
      <c r="F28" s="299"/>
      <c r="G28" s="299" t="s">
        <v>1095</v>
      </c>
      <c r="H28" s="299" t="str">
        <f t="shared" si="1"/>
        <v xml:space="preserve"> -:-  -:-  -:- Motive Power, Mobile</v>
      </c>
      <c r="I28" s="299" t="s">
        <v>1049</v>
      </c>
      <c r="J28" s="299" t="s">
        <v>53</v>
      </c>
      <c r="K28" s="299"/>
      <c r="L28" s="299"/>
      <c r="M28" s="299"/>
      <c r="N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 t="str">
        <f t="shared" si="4"/>
        <v>Residential -:- Detached Dwellings -:- Water Heating -:- Hot Water Cylinder -:- Electricity</v>
      </c>
      <c r="X28" s="177" t="str">
        <f>+RES!D19</f>
        <v>Detached dwellings - Heat/Cooling Devices - Hot Water Cylinder</v>
      </c>
      <c r="Y28" s="178" t="s">
        <v>53</v>
      </c>
      <c r="Z28" s="178" t="s">
        <v>413</v>
      </c>
      <c r="AA28" s="178"/>
      <c r="AB28" s="178"/>
      <c r="AC28" s="178"/>
    </row>
    <row r="29" spans="2:29">
      <c r="B29" s="299" t="s">
        <v>311</v>
      </c>
      <c r="C29" s="299" t="s">
        <v>980</v>
      </c>
      <c r="D29" s="299"/>
      <c r="E29" s="299"/>
      <c r="F29" s="299"/>
      <c r="G29" s="299" t="s">
        <v>1117</v>
      </c>
      <c r="H29" s="299" t="str">
        <f t="shared" si="1"/>
        <v xml:space="preserve"> -:-  -:-  -:- Unallocated</v>
      </c>
      <c r="I29" s="299" t="s">
        <v>1050</v>
      </c>
      <c r="J29" s="299" t="s">
        <v>53</v>
      </c>
      <c r="K29" s="299"/>
      <c r="L29" s="299"/>
      <c r="M29" s="299"/>
      <c r="N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 t="str">
        <f t="shared" si="4"/>
        <v>Residential -:- Detached Dwellings -:- Water Heating -:- Gas Heater -:- Natural Gas</v>
      </c>
      <c r="X29" s="177" t="str">
        <f>+RES!D20</f>
        <v>Detached dwellings - Heat/Cooling Devices - Gas Water Heater</v>
      </c>
      <c r="Y29" s="178" t="s">
        <v>53</v>
      </c>
      <c r="Z29" s="178" t="s">
        <v>413</v>
      </c>
      <c r="AA29" s="178"/>
      <c r="AB29" s="178"/>
      <c r="AC29" s="178"/>
    </row>
    <row r="30" spans="2:29">
      <c r="B30" s="299" t="s">
        <v>311</v>
      </c>
      <c r="C30" s="299" t="s">
        <v>983</v>
      </c>
      <c r="D30" s="299"/>
      <c r="E30" s="299"/>
      <c r="F30" s="299"/>
      <c r="G30" s="299" t="s">
        <v>1086</v>
      </c>
      <c r="H30" s="299" t="str">
        <f t="shared" si="1"/>
        <v xml:space="preserve"> -:-  -:-  -:- Space Heating</v>
      </c>
      <c r="I30" s="299" t="s">
        <v>1051</v>
      </c>
      <c r="J30" s="299" t="s">
        <v>53</v>
      </c>
      <c r="K30" s="299"/>
      <c r="L30" s="299"/>
      <c r="M30" s="299"/>
      <c r="N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 t="str">
        <f t="shared" si="4"/>
        <v>Residential -:- Detached Dwellings -:- Water Heating -:- Gas Heater -:- LPG</v>
      </c>
      <c r="X30" s="177" t="str">
        <f>+RES!D21</f>
        <v>Detached dwellings - Heat/Cooling Devices - Gas Water Heater</v>
      </c>
      <c r="Y30" s="178" t="s">
        <v>53</v>
      </c>
      <c r="Z30" s="178" t="s">
        <v>413</v>
      </c>
      <c r="AA30" s="178"/>
      <c r="AB30" s="178"/>
      <c r="AC30" s="178"/>
    </row>
    <row r="31" spans="2:29">
      <c r="B31" s="299" t="s">
        <v>311</v>
      </c>
      <c r="C31" s="299" t="s">
        <v>992</v>
      </c>
      <c r="D31" s="299"/>
      <c r="E31" s="299"/>
      <c r="F31" s="299"/>
      <c r="G31" s="299" t="s">
        <v>1089</v>
      </c>
      <c r="H31" s="299" t="str">
        <f t="shared" si="1"/>
        <v xml:space="preserve"> -:-  -:-  -:- Water Heating</v>
      </c>
      <c r="I31" s="299" t="s">
        <v>1052</v>
      </c>
      <c r="J31" s="299" t="s">
        <v>53</v>
      </c>
      <c r="K31" s="299"/>
      <c r="L31" s="299"/>
      <c r="M31" s="299"/>
      <c r="N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 t="str">
        <f t="shared" si="4"/>
        <v>Residential -:- Detached Dwellings -:- Water Heating -:- Burner (with Wetback) -:- Wood</v>
      </c>
      <c r="X31" s="177" t="str">
        <f>+RES!D22</f>
        <v>Detached dwellings - Heat/Cooling Devices - Burner, with Wetback</v>
      </c>
      <c r="Y31" s="178" t="s">
        <v>53</v>
      </c>
      <c r="Z31" s="178" t="s">
        <v>413</v>
      </c>
      <c r="AA31" s="178"/>
      <c r="AB31" s="178"/>
      <c r="AC31" s="178"/>
    </row>
    <row r="32" spans="2:29">
      <c r="B32" s="299" t="s">
        <v>311</v>
      </c>
      <c r="C32" s="299" t="s">
        <v>999</v>
      </c>
      <c r="D32" s="299"/>
      <c r="E32" s="299"/>
      <c r="F32" s="299"/>
      <c r="G32" s="299" t="s">
        <v>221</v>
      </c>
      <c r="H32" s="299" t="str">
        <f t="shared" si="1"/>
        <v xml:space="preserve"> -:-  -:-  -:- Cooking</v>
      </c>
      <c r="I32" s="299" t="s">
        <v>1053</v>
      </c>
      <c r="J32" s="299" t="s">
        <v>53</v>
      </c>
      <c r="K32" s="299"/>
      <c r="L32" s="299"/>
      <c r="M32" s="299"/>
      <c r="N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 t="str">
        <f t="shared" si="4"/>
        <v>Residential -:- Detached Dwellings -:- Cooking -:- Oven -:- Coal</v>
      </c>
      <c r="X32" s="177" t="str">
        <f>+RES!D23</f>
        <v>Detached dwellings - Heat/Cooling Devices - Cooking Ovens</v>
      </c>
      <c r="Y32" s="178" t="s">
        <v>53</v>
      </c>
      <c r="Z32" s="178" t="s">
        <v>413</v>
      </c>
      <c r="AA32" s="178"/>
      <c r="AB32" s="178"/>
      <c r="AC32" s="178"/>
    </row>
    <row r="33" spans="2:29">
      <c r="B33" s="299" t="s">
        <v>311</v>
      </c>
      <c r="C33" s="299" t="s">
        <v>1004</v>
      </c>
      <c r="D33" s="299"/>
      <c r="E33" s="299"/>
      <c r="F33" s="299"/>
      <c r="G33" s="299" t="s">
        <v>302</v>
      </c>
      <c r="H33" s="299" t="str">
        <f t="shared" si="1"/>
        <v xml:space="preserve"> -:-  -:-  -:- Refrigeration</v>
      </c>
      <c r="I33" s="299" t="s">
        <v>1054</v>
      </c>
      <c r="J33" s="299" t="s">
        <v>53</v>
      </c>
      <c r="K33" s="299"/>
      <c r="L33" s="299"/>
      <c r="M33" s="299"/>
      <c r="N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 t="str">
        <f t="shared" si="4"/>
        <v>Residential -:- Detached Dwellings -:- Cooking -:- Cooking Element -:- Electricity</v>
      </c>
      <c r="X33" s="177" t="str">
        <f>+RES!D24</f>
        <v>Detached dwellings - Heat/Cooling Devices - Cooking Appliances</v>
      </c>
      <c r="Y33" s="178" t="s">
        <v>53</v>
      </c>
      <c r="Z33" s="178" t="s">
        <v>413</v>
      </c>
      <c r="AA33" s="178"/>
      <c r="AB33" s="178"/>
      <c r="AC33" s="178"/>
    </row>
    <row r="34" spans="2:29">
      <c r="B34" s="299" t="s">
        <v>311</v>
      </c>
      <c r="C34" s="299" t="s">
        <v>1007</v>
      </c>
      <c r="D34" s="299"/>
      <c r="E34" s="299"/>
      <c r="F34" s="299"/>
      <c r="G34" s="299" t="s">
        <v>1090</v>
      </c>
      <c r="H34" s="299" t="str">
        <f t="shared" si="1"/>
        <v xml:space="preserve"> -:-  -:-  -:- Clothes Drying</v>
      </c>
      <c r="I34" s="299" t="s">
        <v>1055</v>
      </c>
      <c r="J34" s="299" t="s">
        <v>53</v>
      </c>
      <c r="K34" s="299"/>
      <c r="L34" s="299"/>
      <c r="M34" s="299"/>
      <c r="N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 t="str">
        <f t="shared" si="4"/>
        <v>Residential -:- Detached Dwellings -:- Cooking -:- Cooking Element -:- Natural Gas</v>
      </c>
      <c r="X34" s="177" t="str">
        <f>+RES!D25</f>
        <v>Detached dwellings - Heat/Cooling Devices - Cooking Appliances</v>
      </c>
      <c r="Y34" s="178" t="s">
        <v>53</v>
      </c>
      <c r="Z34" s="178" t="s">
        <v>413</v>
      </c>
      <c r="AA34" s="178"/>
      <c r="AB34" s="178"/>
      <c r="AC34" s="178"/>
    </row>
    <row r="35" spans="2:29">
      <c r="B35" s="299" t="s">
        <v>311</v>
      </c>
      <c r="C35" s="299" t="s">
        <v>1010</v>
      </c>
      <c r="D35" s="299"/>
      <c r="E35" s="299"/>
      <c r="F35" s="299"/>
      <c r="G35" s="299" t="s">
        <v>1091</v>
      </c>
      <c r="H35" s="299" t="str">
        <f t="shared" si="1"/>
        <v xml:space="preserve"> -:-  -:-  -:- Space Cooling</v>
      </c>
      <c r="I35" s="299" t="s">
        <v>1056</v>
      </c>
      <c r="J35" s="299" t="s">
        <v>53</v>
      </c>
      <c r="K35" s="299"/>
      <c r="L35" s="299"/>
      <c r="M35" s="299"/>
      <c r="N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 t="str">
        <f t="shared" si="4"/>
        <v>Residential -:- Detached Dwellings -:- Cooking -:- Cooking Element -:- LPG</v>
      </c>
      <c r="X35" s="177" t="str">
        <f>+RES!D26</f>
        <v>Detached dwellings - Heat/Cooling Devices - Cooking Appliances</v>
      </c>
      <c r="Y35" s="178" t="s">
        <v>53</v>
      </c>
      <c r="Z35" s="178" t="s">
        <v>413</v>
      </c>
      <c r="AA35" s="178"/>
      <c r="AB35" s="178"/>
      <c r="AC35" s="178"/>
    </row>
    <row r="36" spans="2:29">
      <c r="B36" s="299" t="s">
        <v>311</v>
      </c>
      <c r="C36" s="299" t="s">
        <v>1013</v>
      </c>
      <c r="D36" s="299"/>
      <c r="E36" s="299"/>
      <c r="F36" s="299"/>
      <c r="G36" s="299" t="s">
        <v>1111</v>
      </c>
      <c r="H36" s="299" t="str">
        <f t="shared" si="1"/>
        <v xml:space="preserve"> -:-  -:-  -:- Clothes Washing</v>
      </c>
      <c r="I36" s="299" t="s">
        <v>1057</v>
      </c>
      <c r="J36" s="299" t="s">
        <v>53</v>
      </c>
      <c r="K36" s="299"/>
      <c r="L36" s="299"/>
      <c r="M36" s="299"/>
      <c r="N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 t="str">
        <f t="shared" si="4"/>
        <v>Residential -:- Detached Dwellings -:- Refrigeration -:- Refrigerator -:- Electricity</v>
      </c>
      <c r="X36" s="177" t="str">
        <f>+RES!D27</f>
        <v>Detached dwellings - Heat/Cooling Devices - Refrigeration systems</v>
      </c>
      <c r="Y36" s="178" t="s">
        <v>53</v>
      </c>
      <c r="Z36" s="178" t="s">
        <v>413</v>
      </c>
      <c r="AA36" s="178"/>
      <c r="AB36" s="178"/>
      <c r="AC36" s="178"/>
    </row>
    <row r="37" spans="2:29">
      <c r="B37" s="299" t="s">
        <v>311</v>
      </c>
      <c r="C37" s="299" t="s">
        <v>1016</v>
      </c>
      <c r="D37" s="299"/>
      <c r="E37" s="299"/>
      <c r="F37" s="299"/>
      <c r="G37" s="299" t="s">
        <v>1112</v>
      </c>
      <c r="H37" s="299" t="str">
        <f t="shared" si="1"/>
        <v xml:space="preserve"> -:-  -:-  -:- Dishwashing</v>
      </c>
      <c r="I37" s="299" t="s">
        <v>1058</v>
      </c>
      <c r="J37" s="299" t="s">
        <v>53</v>
      </c>
      <c r="K37" s="299"/>
      <c r="L37" s="299"/>
      <c r="M37" s="299"/>
      <c r="N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 t="str">
        <f t="shared" si="4"/>
        <v>Residential -:- Detached Dwellings -:- Clothes Drying -:- Clothes Dryer -:- Electricity</v>
      </c>
      <c r="X37" s="177" t="str">
        <f>+RES!D28</f>
        <v>Detached dwellings - Heat/Cooling Devices - Clothes Dryer</v>
      </c>
      <c r="Y37" s="178" t="s">
        <v>53</v>
      </c>
      <c r="Z37" s="178" t="s">
        <v>413</v>
      </c>
      <c r="AA37" s="178"/>
      <c r="AB37" s="178"/>
      <c r="AC37" s="178"/>
    </row>
    <row r="38" spans="2:29">
      <c r="B38" s="299" t="s">
        <v>311</v>
      </c>
      <c r="C38" s="299" t="s">
        <v>1019</v>
      </c>
      <c r="D38" s="299"/>
      <c r="E38" s="299"/>
      <c r="F38" s="299"/>
      <c r="G38" s="299" t="s">
        <v>1092</v>
      </c>
      <c r="H38" s="299" t="str">
        <f t="shared" si="1"/>
        <v xml:space="preserve"> -:-  -:-  -:- Lighting</v>
      </c>
      <c r="I38" s="299" t="s">
        <v>1059</v>
      </c>
      <c r="J38" s="299" t="s">
        <v>53</v>
      </c>
      <c r="K38" s="299"/>
      <c r="L38" s="299"/>
      <c r="M38" s="299"/>
      <c r="N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 t="str">
        <f t="shared" si="4"/>
        <v>Residential -:- Detached Dwellings -:- Space Cooling -:- Heat Pump -:- Electricity</v>
      </c>
      <c r="X38" s="177" t="str">
        <f>+RES!D29</f>
        <v>Detached dwellings - Heat/Cooling Devices - Heat Pump (for Cooling)</v>
      </c>
      <c r="Y38" s="178" t="s">
        <v>53</v>
      </c>
      <c r="Z38" s="178" t="s">
        <v>413</v>
      </c>
      <c r="AA38" s="178"/>
      <c r="AB38" s="178"/>
      <c r="AC38" s="178"/>
    </row>
    <row r="39" spans="2:29">
      <c r="B39" s="299" t="s">
        <v>311</v>
      </c>
      <c r="C39" s="299" t="s">
        <v>1026</v>
      </c>
      <c r="D39" s="299"/>
      <c r="E39" s="299"/>
      <c r="F39" s="299"/>
      <c r="G39" s="299" t="s">
        <v>1093</v>
      </c>
      <c r="H39" s="299" t="str">
        <f t="shared" si="1"/>
        <v xml:space="preserve"> -:-  -:-  -:- Electronics and Other Appliances</v>
      </c>
      <c r="I39" s="299" t="s">
        <v>1060</v>
      </c>
      <c r="J39" s="299" t="s">
        <v>53</v>
      </c>
      <c r="K39" s="299"/>
      <c r="L39" s="299"/>
      <c r="M39" s="299"/>
      <c r="N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 t="str">
        <f t="shared" si="4"/>
        <v>Residential -:- Detached Dwellings -:- Clothes Washing -:- Clothes Washer -:- Electricity</v>
      </c>
      <c r="X39" s="177" t="str">
        <f>+RES!D30</f>
        <v>Detached dwellings - Heat/Cooling Devices - Clothes Washers</v>
      </c>
      <c r="Y39" s="178" t="s">
        <v>53</v>
      </c>
      <c r="Z39" s="178" t="s">
        <v>413</v>
      </c>
      <c r="AA39" s="178"/>
      <c r="AB39" s="178"/>
      <c r="AC39" s="178"/>
    </row>
    <row r="40" spans="2:29">
      <c r="B40" s="299" t="s">
        <v>311</v>
      </c>
      <c r="C40" s="299" t="s">
        <v>1029</v>
      </c>
      <c r="D40" s="299"/>
      <c r="E40" s="299"/>
      <c r="F40" s="299"/>
      <c r="G40" s="299" t="s">
        <v>1094</v>
      </c>
      <c r="H40" s="299" t="str">
        <f t="shared" si="1"/>
        <v xml:space="preserve"> -:-  -:-  -:- Motive Power, Stationary</v>
      </c>
      <c r="I40" s="299" t="s">
        <v>1061</v>
      </c>
      <c r="J40" s="299" t="s">
        <v>53</v>
      </c>
      <c r="K40" s="299"/>
      <c r="L40" s="299"/>
      <c r="M40" s="299"/>
      <c r="N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 t="str">
        <f t="shared" si="4"/>
        <v>Residential -:- Detached Dwellings -:- Dishwashing -:- Dishwasher -:- Electricity</v>
      </c>
      <c r="X40" s="177" t="str">
        <f>+RES!D31</f>
        <v>Detached dwellings - Heat/Cooling Devices - Dishwashers</v>
      </c>
      <c r="Y40" s="178" t="s">
        <v>53</v>
      </c>
      <c r="Z40" s="178" t="s">
        <v>413</v>
      </c>
      <c r="AA40" s="178"/>
      <c r="AB40" s="178"/>
      <c r="AC40" s="178"/>
    </row>
    <row r="41" spans="2:29">
      <c r="B41" s="299" t="s">
        <v>311</v>
      </c>
      <c r="C41" s="299" t="s">
        <v>1032</v>
      </c>
      <c r="D41" s="299"/>
      <c r="E41" s="299"/>
      <c r="F41" s="299"/>
      <c r="G41" s="299" t="s">
        <v>1095</v>
      </c>
      <c r="H41" s="299" t="str">
        <f t="shared" si="1"/>
        <v xml:space="preserve"> -:-  -:-  -:- Motive Power, Mobile</v>
      </c>
      <c r="I41" s="299" t="s">
        <v>1062</v>
      </c>
      <c r="J41" s="299" t="s">
        <v>53</v>
      </c>
      <c r="K41" s="299"/>
      <c r="L41" s="299"/>
      <c r="M41" s="299"/>
      <c r="N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 t="str">
        <f t="shared" si="4"/>
        <v>Residential -:- Detached Dwellings -:- Lighting -:- Lights (LED) -:- Electricity</v>
      </c>
      <c r="X41" s="177" t="str">
        <f>+RES!D32</f>
        <v>Detached dwellings - Electronics and Lights - LED</v>
      </c>
      <c r="Y41" s="178" t="s">
        <v>53</v>
      </c>
      <c r="Z41" s="178" t="s">
        <v>413</v>
      </c>
      <c r="AA41" s="178"/>
      <c r="AB41" s="178"/>
      <c r="AC41" s="178"/>
    </row>
    <row r="42" spans="2:29">
      <c r="B42" s="299" t="s">
        <v>311</v>
      </c>
      <c r="C42" s="299" t="s">
        <v>1035</v>
      </c>
      <c r="D42" s="299"/>
      <c r="E42" s="299"/>
      <c r="F42" s="299"/>
      <c r="G42" s="299" t="s">
        <v>1117</v>
      </c>
      <c r="H42" s="299" t="str">
        <f t="shared" si="1"/>
        <v xml:space="preserve"> -:-  -:-  -:- Unallocated</v>
      </c>
      <c r="I42" s="299" t="s">
        <v>1063</v>
      </c>
      <c r="J42" s="299" t="s">
        <v>53</v>
      </c>
      <c r="K42" s="299"/>
      <c r="L42" s="299"/>
      <c r="M42" s="299"/>
      <c r="N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 t="str">
        <f t="shared" si="4"/>
        <v>Residential -:- Detached Dwellings -:- Lighting -:- Lights (Incandescent)  -:- Electricity</v>
      </c>
      <c r="X42" s="177" t="str">
        <f>+RES!D33</f>
        <v>Detached dwellings - Electronics and Lights - Incandescent</v>
      </c>
      <c r="Y42" s="178" t="s">
        <v>53</v>
      </c>
      <c r="Z42" s="178" t="s">
        <v>413</v>
      </c>
      <c r="AA42" s="178"/>
      <c r="AB42" s="178"/>
      <c r="AC42" s="178"/>
    </row>
    <row r="43" spans="2:29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 t="str">
        <f t="shared" si="4"/>
        <v>Residential -:- Detached Dwellings -:- Lighting -:- Lights (Fluorescent)  -:- Electricity</v>
      </c>
      <c r="X43" s="177" t="str">
        <f>+RES!D34</f>
        <v>Detached dwellings - Electronics and Lights - Fluorescent</v>
      </c>
      <c r="Y43" s="178" t="s">
        <v>53</v>
      </c>
      <c r="Z43" s="178" t="s">
        <v>413</v>
      </c>
      <c r="AA43" s="178"/>
      <c r="AB43" s="178"/>
      <c r="AC43" s="178"/>
    </row>
    <row r="44" spans="2:29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 t="str">
        <f t="shared" si="4"/>
        <v>Residential -:- Detached Dwellings -:- Electronics and Other Appliances -:- Electronics and Other Appliances -:- Electricity</v>
      </c>
      <c r="X44" s="177" t="str">
        <f>+RES!D35</f>
        <v>Detached dwellings - Electronics and Lights - Electronics</v>
      </c>
      <c r="Y44" s="178" t="s">
        <v>53</v>
      </c>
      <c r="Z44" s="178" t="s">
        <v>413</v>
      </c>
      <c r="AA44" s="178"/>
      <c r="AB44" s="178"/>
      <c r="AC44" s="178"/>
    </row>
    <row r="45" spans="2:29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 t="str">
        <f t="shared" si="4"/>
        <v>Residential -:- Detached Dwellings -:- Motive Power, Stationary -:- Stationary Motor -:- Electricity</v>
      </c>
      <c r="X45" s="177" t="str">
        <f>+RES!D36</f>
        <v>Detached dwellings - Stationary Motors - Electric Motor</v>
      </c>
      <c r="Y45" s="178" t="s">
        <v>53</v>
      </c>
      <c r="Z45" s="178" t="s">
        <v>413</v>
      </c>
      <c r="AA45" s="178"/>
      <c r="AB45" s="178"/>
      <c r="AC45" s="178"/>
    </row>
    <row r="46" spans="2:29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 t="str">
        <f t="shared" si="4"/>
        <v>Residential -:- Detached Dwellings -:- Motive Power, Mobile -:- Mobile Motor -:- Petrol</v>
      </c>
      <c r="X46" s="177" t="str">
        <f>+RES!D37</f>
        <v>Detached dwellings - Stationary Motors - Internal Combustion (Domestic Use)</v>
      </c>
      <c r="Y46" s="178" t="s">
        <v>53</v>
      </c>
      <c r="Z46" s="178" t="s">
        <v>413</v>
      </c>
      <c r="AA46" s="178"/>
      <c r="AB46" s="178"/>
      <c r="AC46" s="178"/>
    </row>
    <row r="47" spans="2:29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 t="str">
        <f t="shared" si="4"/>
        <v>Residential -:- Detached Dwellings -:- Unallocated -:- Other -:- Geothermal</v>
      </c>
      <c r="X47" s="177" t="str">
        <f>+RES!D38</f>
        <v>Detached dwellings - Unallocated - Unallocated</v>
      </c>
      <c r="Y47" s="178" t="s">
        <v>53</v>
      </c>
      <c r="Z47" s="178" t="s">
        <v>413</v>
      </c>
      <c r="AA47" s="178"/>
      <c r="AB47" s="178"/>
      <c r="AC47" s="178"/>
    </row>
    <row r="48" spans="2:29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 t="str">
        <f t="shared" si="4"/>
        <v>Residential -:- Joined Dwellings -:- Space Heating -:- Burner -:- Natural Gas</v>
      </c>
      <c r="X48" s="177" t="str">
        <f>+RES!D39</f>
        <v>Joined dwellings - Heat/Cooling Devices - Burner (Direct Heat)</v>
      </c>
      <c r="Y48" s="178" t="s">
        <v>53</v>
      </c>
      <c r="Z48" s="178" t="s">
        <v>413</v>
      </c>
      <c r="AA48" s="178"/>
      <c r="AB48" s="178"/>
      <c r="AC48" s="178"/>
    </row>
    <row r="49" spans="16:29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 t="str">
        <f t="shared" si="4"/>
        <v>Residential -:- Joined Dwellings -:- Space Heating -:- Burner -:- LPG</v>
      </c>
      <c r="X49" s="177" t="str">
        <f>+RES!D40</f>
        <v>Joined dwellings - Heat/Cooling Devices - Burner (Direct Heat)</v>
      </c>
      <c r="Y49" s="178" t="s">
        <v>53</v>
      </c>
      <c r="Z49" s="178" t="s">
        <v>413</v>
      </c>
      <c r="AA49" s="178"/>
      <c r="AB49" s="178"/>
      <c r="AC49" s="178"/>
    </row>
    <row r="50" spans="16:29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 t="str">
        <f t="shared" si="4"/>
        <v>Residential -:- Joined Dwellings -:- Space Heating -:- Burner -:- Diesel</v>
      </c>
      <c r="X50" s="177" t="str">
        <f>+RES!D41</f>
        <v>Joined dwellings - Heat/Cooling Devices - Burner (Direct Heat)</v>
      </c>
      <c r="Y50" s="178" t="s">
        <v>53</v>
      </c>
      <c r="Z50" s="178" t="s">
        <v>413</v>
      </c>
      <c r="AA50" s="178"/>
      <c r="AB50" s="178"/>
      <c r="AC50" s="178"/>
    </row>
    <row r="51" spans="16:29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 t="str">
        <f t="shared" si="4"/>
        <v>Residential -:- Joined Dwellings -:- Space Heating -:- Heat Pump -:- Electricity</v>
      </c>
      <c r="X51" s="177" t="str">
        <f>+RES!D42</f>
        <v>Joined dwellings - Heat/Cooling Devices - Heat Pump (for Heating)</v>
      </c>
      <c r="Y51" s="178" t="s">
        <v>53</v>
      </c>
      <c r="Z51" s="178" t="s">
        <v>413</v>
      </c>
      <c r="AA51" s="178"/>
      <c r="AB51" s="178"/>
      <c r="AC51" s="178"/>
    </row>
    <row r="52" spans="16:29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 t="str">
        <f t="shared" si="4"/>
        <v>Residential -:- Joined Dwellings -:- Space Heating -:- Resistance Heater -:- Electricity</v>
      </c>
      <c r="X52" s="177" t="str">
        <f>+RES!D43</f>
        <v>Joined dwellings - Heat/Cooling Devices - Resistance Heater</v>
      </c>
      <c r="Y52" s="178" t="s">
        <v>53</v>
      </c>
      <c r="Z52" s="178" t="s">
        <v>413</v>
      </c>
      <c r="AA52" s="178"/>
      <c r="AB52" s="178"/>
      <c r="AC52" s="178"/>
    </row>
    <row r="53" spans="16:29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 t="str">
        <f t="shared" si="4"/>
        <v>Residential -:- Joined Dwellings -:- Water Heating -:- Hot Water Cylinder -:- Solar</v>
      </c>
      <c r="X53" s="177" t="str">
        <f>+RES!D44</f>
        <v>Joined dwellings - Heat/Cooling Devices - Hot Water Cylinder</v>
      </c>
      <c r="Y53" s="178" t="s">
        <v>53</v>
      </c>
      <c r="Z53" s="178" t="s">
        <v>413</v>
      </c>
      <c r="AA53" s="178"/>
      <c r="AB53" s="178"/>
      <c r="AC53" s="178"/>
    </row>
    <row r="54" spans="16:29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 t="str">
        <f t="shared" si="4"/>
        <v>Residential -:- Joined Dwellings -:- Water Heating -:- Hot Water Cylinder -:- Electricity</v>
      </c>
      <c r="X54" s="177" t="str">
        <f>+RES!D45</f>
        <v>Joined dwellings - Heat/Cooling Devices - Hot Water Cylinder</v>
      </c>
      <c r="Y54" s="178" t="s">
        <v>53</v>
      </c>
      <c r="Z54" s="178" t="s">
        <v>413</v>
      </c>
      <c r="AA54" s="178"/>
      <c r="AB54" s="178"/>
      <c r="AC54" s="178"/>
    </row>
    <row r="55" spans="16:29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 t="str">
        <f t="shared" si="4"/>
        <v>Residential -:- Joined Dwellings -:- Water Heating -:- Gas Heater -:- Natural Gas</v>
      </c>
      <c r="X55" s="177" t="str">
        <f>+RES!D46</f>
        <v>Joined dwellings - Heat/Cooling Devices - Gas Water Heater</v>
      </c>
      <c r="Y55" s="178" t="s">
        <v>53</v>
      </c>
      <c r="Z55" s="178" t="s">
        <v>413</v>
      </c>
      <c r="AA55" s="178"/>
      <c r="AB55" s="178"/>
      <c r="AC55" s="178"/>
    </row>
    <row r="56" spans="16:29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 t="str">
        <f t="shared" si="4"/>
        <v>Residential -:- Joined Dwellings -:- Water Heating -:- Gas Heater -:- LPG</v>
      </c>
      <c r="X56" s="177" t="str">
        <f>+RES!D47</f>
        <v>Joined dwellings - Heat/Cooling Devices - Gas Water Heater</v>
      </c>
      <c r="Y56" s="178" t="s">
        <v>53</v>
      </c>
      <c r="Z56" s="178" t="s">
        <v>413</v>
      </c>
      <c r="AA56" s="178"/>
      <c r="AB56" s="178"/>
      <c r="AC56" s="178"/>
    </row>
    <row r="57" spans="16:29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 t="str">
        <f t="shared" si="4"/>
        <v>Residential -:- Joined Dwellings -:- Cooking -:- Cooking Element -:- Electricity</v>
      </c>
      <c r="X57" s="177" t="str">
        <f>+RES!D48</f>
        <v>Joined dwellings - Heat/Cooling Devices - Cooking Appliances</v>
      </c>
      <c r="Y57" s="178" t="s">
        <v>53</v>
      </c>
      <c r="Z57" s="178" t="s">
        <v>413</v>
      </c>
      <c r="AA57" s="178"/>
      <c r="AB57" s="178"/>
      <c r="AC57" s="178"/>
    </row>
    <row r="58" spans="16:29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 t="str">
        <f t="shared" si="4"/>
        <v>Residential -:- Joined Dwellings -:- Cooking -:- Cooking Element -:- Natural Gas</v>
      </c>
      <c r="X58" s="177" t="str">
        <f>+RES!D49</f>
        <v>Joined dwellings - Heat/Cooling Devices - Cooking Appliances</v>
      </c>
      <c r="Y58" s="178" t="s">
        <v>53</v>
      </c>
      <c r="Z58" s="178" t="s">
        <v>413</v>
      </c>
      <c r="AA58" s="178"/>
      <c r="AB58" s="178"/>
      <c r="AC58" s="178"/>
    </row>
    <row r="59" spans="16:29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 t="str">
        <f t="shared" si="4"/>
        <v>Residential -:- Joined Dwellings -:- Cooking -:- Cooking Element -:- LPG</v>
      </c>
      <c r="X59" s="177" t="str">
        <f>+RES!D50</f>
        <v>Joined dwellings - Heat/Cooling Devices - Cooking Appliances</v>
      </c>
      <c r="Y59" s="178" t="s">
        <v>53</v>
      </c>
      <c r="Z59" s="178" t="s">
        <v>413</v>
      </c>
      <c r="AA59" s="178"/>
      <c r="AB59" s="178"/>
      <c r="AC59" s="178"/>
    </row>
    <row r="60" spans="16:29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 t="str">
        <f t="shared" si="4"/>
        <v>Residential -:- Joined Dwellings -:- Refrigeration -:- Refrigerator -:- Electricity</v>
      </c>
      <c r="X60" s="177" t="str">
        <f>+RES!D51</f>
        <v>Joined dwellings - Heat/Cooling Devices - Refrigeration systems</v>
      </c>
      <c r="Y60" s="178" t="s">
        <v>53</v>
      </c>
      <c r="Z60" s="178" t="s">
        <v>413</v>
      </c>
      <c r="AA60" s="178"/>
      <c r="AB60" s="178"/>
      <c r="AC60" s="178"/>
    </row>
    <row r="61" spans="16:29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 t="str">
        <f t="shared" si="4"/>
        <v>Residential -:- Joined Dwellings -:- Clothes Drying -:- Clothes Dryer -:- Electricity</v>
      </c>
      <c r="X61" s="177" t="str">
        <f>+RES!D52</f>
        <v>Joined dwellings - Heat/Cooling Devices - Clothes Dryer</v>
      </c>
      <c r="Y61" s="178" t="s">
        <v>53</v>
      </c>
      <c r="Z61" s="178" t="s">
        <v>413</v>
      </c>
      <c r="AA61" s="178"/>
      <c r="AB61" s="178"/>
      <c r="AC61" s="178"/>
    </row>
    <row r="62" spans="16:29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 t="str">
        <f t="shared" si="4"/>
        <v>Residential -:- Joined Dwellings -:- Space Cooling -:- Heat Pump -:- Electricity</v>
      </c>
      <c r="X62" s="177" t="str">
        <f>+RES!D53</f>
        <v>Joined dwellings - Heat/Cooling Devices - Heat Pump (for Cooling)</v>
      </c>
      <c r="Y62" s="178" t="s">
        <v>53</v>
      </c>
      <c r="Z62" s="178" t="s">
        <v>413</v>
      </c>
      <c r="AA62" s="178"/>
      <c r="AB62" s="178"/>
      <c r="AC62" s="178"/>
    </row>
    <row r="63" spans="16:29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 t="str">
        <f t="shared" si="4"/>
        <v>Residential -:- Joined Dwellings -:- Clothes Washing -:- Clothes Washer -:- Electricity</v>
      </c>
      <c r="X63" s="177" t="str">
        <f>+RES!D54</f>
        <v>Joined dwellings - Heat/Cooling Devices - Clothes Washers</v>
      </c>
      <c r="Y63" s="178" t="s">
        <v>53</v>
      </c>
      <c r="Z63" s="178" t="s">
        <v>413</v>
      </c>
      <c r="AA63" s="178"/>
      <c r="AB63" s="178"/>
      <c r="AC63" s="178"/>
    </row>
    <row r="64" spans="16:29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 t="str">
        <f t="shared" si="4"/>
        <v>Residential -:- Joined Dwellings -:- Dishwashing -:- Dishwasher -:- Electricity</v>
      </c>
      <c r="X64" s="177" t="str">
        <f>+RES!D55</f>
        <v>Joined dwellings - Heat/Cooling Devices - Dishwashers</v>
      </c>
      <c r="Y64" s="178" t="s">
        <v>53</v>
      </c>
      <c r="Z64" s="178" t="s">
        <v>413</v>
      </c>
      <c r="AA64" s="178"/>
      <c r="AB64" s="178"/>
      <c r="AC64" s="178"/>
    </row>
    <row r="65" spans="16:29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 t="str">
        <f t="shared" si="4"/>
        <v>Residential -:- Joined Dwellings -:- Lighting -:- Lights (LED) -:- Electricity</v>
      </c>
      <c r="X65" s="177" t="str">
        <f>+RES!D56</f>
        <v>Joined dwellings - Electronics and Lights - LED</v>
      </c>
      <c r="Y65" s="178" t="s">
        <v>53</v>
      </c>
      <c r="Z65" s="178" t="s">
        <v>413</v>
      </c>
      <c r="AA65" s="178"/>
      <c r="AB65" s="178"/>
      <c r="AC65" s="178"/>
    </row>
    <row r="66" spans="16:29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 t="str">
        <f t="shared" si="4"/>
        <v>Residential -:- Joined Dwellings -:- Lighting -:- Lights (Incandescent)  -:- Electricity</v>
      </c>
      <c r="X66" s="177" t="str">
        <f>+RES!D57</f>
        <v>Joined dwellings - Electronics and Lights - Incandescent</v>
      </c>
      <c r="Y66" s="178" t="s">
        <v>53</v>
      </c>
      <c r="Z66" s="178" t="s">
        <v>413</v>
      </c>
      <c r="AA66" s="178"/>
      <c r="AB66" s="178"/>
      <c r="AC66" s="178"/>
    </row>
    <row r="67" spans="16:29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 t="str">
        <f t="shared" si="4"/>
        <v>Residential -:- Joined Dwellings -:- Lighting -:- Lights (Fluorescent)  -:- Electricity</v>
      </c>
      <c r="X67" s="177" t="str">
        <f>+RES!D58</f>
        <v>Joined dwellings - Electronics and Lights - Fluorescent</v>
      </c>
      <c r="Y67" s="178" t="s">
        <v>53</v>
      </c>
      <c r="Z67" s="178" t="s">
        <v>413</v>
      </c>
      <c r="AA67" s="178"/>
      <c r="AB67" s="178"/>
      <c r="AC67" s="178"/>
    </row>
    <row r="68" spans="16:29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 t="str">
        <f t="shared" si="4"/>
        <v>Residential -:- Joined Dwellings -:- Electronics and Other Appliances -:- Electronics and Other Appliances -:- Electricity</v>
      </c>
      <c r="X68" s="177" t="str">
        <f>+RES!D59</f>
        <v>Joined dwellings - Electronics and Lights - Electronics</v>
      </c>
      <c r="Y68" s="178" t="s">
        <v>53</v>
      </c>
      <c r="Z68" s="178" t="s">
        <v>413</v>
      </c>
      <c r="AA68" s="178"/>
      <c r="AB68" s="178"/>
      <c r="AC68" s="178"/>
    </row>
    <row r="69" spans="16:29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 t="str">
        <f t="shared" si="4"/>
        <v>Residential -:- Joined Dwellings -:- Motive Power, Stationary -:- Stationary Motor -:- Electricity</v>
      </c>
      <c r="X69" s="177" t="str">
        <f>+RES!D60</f>
        <v>Joined dwellings - Stationary Motors - Electric Motor</v>
      </c>
      <c r="Y69" s="178" t="s">
        <v>53</v>
      </c>
      <c r="Z69" s="178" t="s">
        <v>413</v>
      </c>
      <c r="AA69" s="178"/>
      <c r="AB69" s="178"/>
      <c r="AC69" s="178"/>
    </row>
    <row r="70" spans="16:29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 t="str">
        <f t="shared" si="4"/>
        <v>Residential -:- Joined Dwellings -:- Motive Power, Mobile -:- Mobile Motor -:- Petrol</v>
      </c>
      <c r="X70" s="177" t="str">
        <f>+RES!D61</f>
        <v>Joined dwellings - Stationary Motors - Internal Combustion (Domestic Use)</v>
      </c>
      <c r="Y70" s="178" t="s">
        <v>53</v>
      </c>
      <c r="Z70" s="178" t="s">
        <v>413</v>
      </c>
      <c r="AA70" s="178"/>
      <c r="AB70" s="178"/>
      <c r="AC70" s="178"/>
    </row>
    <row r="71" spans="16:29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 t="str">
        <f t="shared" si="4"/>
        <v>Residential -:- Joined Dwellings -:- Unallocated -:- Other -:- Geothermal</v>
      </c>
      <c r="X71" s="177" t="str">
        <f>+RES!D62</f>
        <v>Joined dwellings - Unallocated - Unallocated</v>
      </c>
      <c r="Y71" s="178" t="s">
        <v>53</v>
      </c>
      <c r="Z71" s="178" t="s">
        <v>413</v>
      </c>
      <c r="AA71" s="178"/>
      <c r="AB71" s="178"/>
      <c r="AC71" s="178"/>
    </row>
  </sheetData>
  <sortState xmlns:xlrd2="http://schemas.microsoft.com/office/spreadsheetml/2017/richdata2" ref="P9:AB16">
    <sortCondition descending="1" ref="P9:P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0" t="s">
        <v>1066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3.25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J42" sqref="J42"/>
    </sheetView>
  </sheetViews>
  <sheetFormatPr defaultColWidth="9.140625" defaultRowHeight="15"/>
  <cols>
    <col min="1" max="2" width="9.140625" style="298"/>
    <col min="3" max="3" width="27" style="298" bestFit="1" customWidth="1"/>
    <col min="4" max="4" width="68.140625" style="298" bestFit="1" customWidth="1"/>
    <col min="5" max="5" width="9.140625" style="298"/>
    <col min="6" max="6" width="13.28515625" style="298" bestFit="1" customWidth="1"/>
    <col min="7" max="11" width="9.140625" style="298"/>
    <col min="12" max="12" width="9.5703125" style="298" bestFit="1" customWidth="1"/>
    <col min="13" max="13" width="12" style="298" bestFit="1" customWidth="1"/>
    <col min="14" max="16384" width="9.14062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57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zoomScaleNormal="100" workbookViewId="0">
      <selection activeCell="C7" sqref="C7:D57"/>
    </sheetView>
  </sheetViews>
  <sheetFormatPr defaultColWidth="9.140625" defaultRowHeight="12.75"/>
  <cols>
    <col min="1" max="1" width="9.140625" style="241"/>
    <col min="2" max="2" width="19.42578125" style="241" customWidth="1"/>
    <col min="3" max="3" width="7.140625" style="241" bestFit="1" customWidth="1"/>
    <col min="4" max="4" width="10" style="241" bestFit="1" customWidth="1"/>
    <col min="5" max="5" width="26.5703125" style="241" bestFit="1" customWidth="1"/>
    <col min="6" max="6" width="65.85546875" style="241" bestFit="1" customWidth="1"/>
    <col min="7" max="7" width="69.28515625" style="241" bestFit="1" customWidth="1"/>
    <col min="8" max="12" width="9.140625" style="241"/>
    <col min="13" max="13" width="9.140625" style="241" customWidth="1"/>
    <col min="14" max="14" width="9.140625" style="241"/>
    <col min="15" max="15" width="24" style="241" bestFit="1" customWidth="1"/>
    <col min="16" max="20" width="24" style="241" customWidth="1"/>
    <col min="21" max="21" width="90.85546875" style="241" bestFit="1" customWidth="1"/>
    <col min="22" max="22" width="110.28515625" style="241" bestFit="1" customWidth="1"/>
    <col min="23" max="16384" width="9.140625" style="241"/>
  </cols>
  <sheetData>
    <row r="5" spans="1:28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28">
      <c r="A6" s="243" t="s">
        <v>7</v>
      </c>
      <c r="B6" s="243" t="s">
        <v>0</v>
      </c>
      <c r="C6" s="243" t="s">
        <v>1082</v>
      </c>
      <c r="D6" s="243" t="s">
        <v>1083</v>
      </c>
      <c r="E6" s="243" t="s">
        <v>1088</v>
      </c>
      <c r="F6" s="243" t="s">
        <v>1107</v>
      </c>
      <c r="G6" s="243" t="s">
        <v>3</v>
      </c>
      <c r="H6" s="243" t="s">
        <v>1158</v>
      </c>
      <c r="I6" s="243" t="s">
        <v>4</v>
      </c>
      <c r="J6" s="243" t="s">
        <v>8</v>
      </c>
      <c r="K6" s="243" t="s">
        <v>9</v>
      </c>
      <c r="L6" s="243" t="s">
        <v>10</v>
      </c>
      <c r="M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243" t="s">
        <v>2</v>
      </c>
      <c r="W6" s="174" t="s">
        <v>1081</v>
      </c>
      <c r="X6" s="243" t="s">
        <v>16</v>
      </c>
      <c r="Y6" s="243" t="s">
        <v>17</v>
      </c>
      <c r="Z6" s="243" t="s">
        <v>18</v>
      </c>
      <c r="AA6" s="243" t="s">
        <v>19</v>
      </c>
      <c r="AB6" s="243" t="s">
        <v>20</v>
      </c>
    </row>
    <row r="7" spans="1:28">
      <c r="A7" s="244" t="s">
        <v>49</v>
      </c>
      <c r="B7" s="244" t="s">
        <v>239</v>
      </c>
      <c r="C7" s="244"/>
      <c r="D7" s="244"/>
      <c r="E7" s="244" t="s">
        <v>81</v>
      </c>
      <c r="F7" s="244"/>
      <c r="G7" s="244" t="str">
        <f xml:space="preserve"> _xlfn.CONCAT( C7, " -:- ", D7, " -:- ", E7, " -:- ", F7)</f>
        <v xml:space="preserve"> -:-  -:- Coal -:- </v>
      </c>
      <c r="H7" s="244" t="s">
        <v>328</v>
      </c>
      <c r="I7" s="244" t="s">
        <v>53</v>
      </c>
      <c r="J7" s="244" t="s">
        <v>388</v>
      </c>
      <c r="K7" s="244"/>
      <c r="L7" s="244"/>
      <c r="M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114" t="str">
        <f xml:space="preserve"> _xlfn.CONCAT( Q7, " -:- ", R7, " -:- ", S7, " -:- ", T7, " -:- ", U7 )</f>
        <v>Commercial -:-  -:-  -:-  -:- Coal</v>
      </c>
      <c r="W7" s="244" t="str">
        <f>"Distribution network for "&amp;H7</f>
        <v>Distribution network for  Commercial Coal</v>
      </c>
      <c r="X7" s="244" t="s">
        <v>53</v>
      </c>
      <c r="Y7" s="244" t="s">
        <v>300</v>
      </c>
      <c r="Z7" s="244"/>
      <c r="AA7" s="244"/>
      <c r="AB7" s="244"/>
    </row>
    <row r="8" spans="1:28">
      <c r="A8" s="244" t="s">
        <v>49</v>
      </c>
      <c r="B8" s="244" t="s">
        <v>242</v>
      </c>
      <c r="C8" s="244"/>
      <c r="D8" s="244"/>
      <c r="E8" s="244" t="s">
        <v>43</v>
      </c>
      <c r="F8" s="244"/>
      <c r="G8" s="244" t="str">
        <f t="shared" ref="G8:G17" si="1" xml:space="preserve"> _xlfn.CONCAT( C8, " -:- ", D8, " -:- ", E8, " -:- ", F8)</f>
        <v xml:space="preserve"> -:-  -:- Natural Gas -:- </v>
      </c>
      <c r="H8" s="244" t="s">
        <v>329</v>
      </c>
      <c r="I8" s="244" t="s">
        <v>53</v>
      </c>
      <c r="J8" s="244" t="s">
        <v>388</v>
      </c>
      <c r="K8" s="244"/>
      <c r="L8" s="244"/>
      <c r="M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114" t="str">
        <f t="shared" ref="V8:V16" si="2" xml:space="preserve"> _xlfn.CONCAT( Q8, " -:- ", R8, " -:- ", S8, " -:- ", T8, " -:- ", U8 )</f>
        <v>Commercial -:-  -:-  -:-  -:- Natural Gas</v>
      </c>
      <c r="W8" s="244" t="str">
        <f t="shared" ref="W8:W16" si="3">"Distribution network for "&amp;H8</f>
        <v>Distribution network for Commercial Natural gas</v>
      </c>
      <c r="X8" s="244" t="s">
        <v>53</v>
      </c>
      <c r="Y8" s="244" t="s">
        <v>300</v>
      </c>
      <c r="Z8" s="244"/>
      <c r="AA8" s="244"/>
      <c r="AB8" s="244"/>
    </row>
    <row r="9" spans="1:28">
      <c r="A9" s="244" t="s">
        <v>49</v>
      </c>
      <c r="B9" s="244" t="s">
        <v>325</v>
      </c>
      <c r="C9" s="244"/>
      <c r="D9" s="244"/>
      <c r="E9" s="244" t="s">
        <v>71</v>
      </c>
      <c r="F9" s="244"/>
      <c r="G9" s="244" t="str">
        <f t="shared" si="1"/>
        <v xml:space="preserve"> -:-  -:- LPG -:- </v>
      </c>
      <c r="H9" s="244" t="s">
        <v>330</v>
      </c>
      <c r="I9" s="244" t="s">
        <v>53</v>
      </c>
      <c r="J9" s="244" t="s">
        <v>388</v>
      </c>
      <c r="K9" s="244"/>
      <c r="L9" s="244"/>
      <c r="M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114" t="str">
        <f t="shared" si="2"/>
        <v>Commercial -:-  -:-  -:-  -:- LPG</v>
      </c>
      <c r="W9" s="244" t="str">
        <f t="shared" si="3"/>
        <v>Distribution network for Commercial LPG</v>
      </c>
      <c r="X9" s="244" t="s">
        <v>53</v>
      </c>
      <c r="Y9" s="244" t="s">
        <v>300</v>
      </c>
      <c r="Z9" s="244"/>
      <c r="AA9" s="244"/>
      <c r="AB9" s="244"/>
    </row>
    <row r="10" spans="1:28">
      <c r="A10" s="244" t="s">
        <v>49</v>
      </c>
      <c r="B10" s="244" t="s">
        <v>326</v>
      </c>
      <c r="C10" s="244"/>
      <c r="D10" s="244"/>
      <c r="E10" s="244" t="s">
        <v>82</v>
      </c>
      <c r="F10" s="244"/>
      <c r="G10" s="244" t="str">
        <f t="shared" si="1"/>
        <v xml:space="preserve"> -:-  -:- Diesel -:- </v>
      </c>
      <c r="H10" s="244" t="s">
        <v>331</v>
      </c>
      <c r="I10" s="244" t="s">
        <v>53</v>
      </c>
      <c r="J10" s="244" t="s">
        <v>388</v>
      </c>
      <c r="K10" s="244"/>
      <c r="L10" s="244"/>
      <c r="M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114" t="str">
        <f t="shared" si="2"/>
        <v>Commercial -:-  -:-  -:-  -:- Diesel</v>
      </c>
      <c r="W10" s="244" t="str">
        <f t="shared" si="3"/>
        <v>Distribution network for Commercial Diesel</v>
      </c>
      <c r="X10" s="244" t="s">
        <v>53</v>
      </c>
      <c r="Y10" s="244" t="s">
        <v>300</v>
      </c>
      <c r="Z10" s="244"/>
      <c r="AA10" s="244"/>
      <c r="AB10" s="244"/>
    </row>
    <row r="11" spans="1:28">
      <c r="A11" s="244" t="s">
        <v>49</v>
      </c>
      <c r="B11" s="244" t="s">
        <v>248</v>
      </c>
      <c r="C11" s="244"/>
      <c r="D11" s="244"/>
      <c r="E11" s="244" t="s">
        <v>79</v>
      </c>
      <c r="F11" s="244"/>
      <c r="G11" s="244" t="str">
        <f t="shared" si="1"/>
        <v xml:space="preserve"> -:-  -:- Biogas -:- </v>
      </c>
      <c r="H11" s="244" t="s">
        <v>333</v>
      </c>
      <c r="I11" s="244" t="s">
        <v>53</v>
      </c>
      <c r="J11" s="244" t="s">
        <v>388</v>
      </c>
      <c r="K11" s="244"/>
      <c r="L11" s="244"/>
      <c r="M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114" t="str">
        <f t="shared" si="2"/>
        <v>Commercial -:-  -:-  -:-  -:- Biogas</v>
      </c>
      <c r="W11" s="244" t="str">
        <f t="shared" si="3"/>
        <v>Distribution network for Commercial Biogas</v>
      </c>
      <c r="X11" s="244" t="s">
        <v>53</v>
      </c>
      <c r="Y11" s="244" t="s">
        <v>300</v>
      </c>
      <c r="Z11" s="244"/>
      <c r="AA11" s="244"/>
      <c r="AB11" s="244"/>
    </row>
    <row r="12" spans="1:28">
      <c r="A12" s="244" t="s">
        <v>49</v>
      </c>
      <c r="B12" s="244" t="s">
        <v>244</v>
      </c>
      <c r="C12" s="244"/>
      <c r="D12" s="244"/>
      <c r="E12" s="244" t="s">
        <v>84</v>
      </c>
      <c r="F12" s="244"/>
      <c r="G12" s="244" t="str">
        <f t="shared" si="1"/>
        <v xml:space="preserve"> -:-  -:- Geothermal -:- </v>
      </c>
      <c r="H12" s="244" t="s">
        <v>332</v>
      </c>
      <c r="I12" s="244" t="s">
        <v>53</v>
      </c>
      <c r="J12" s="244" t="s">
        <v>388</v>
      </c>
      <c r="K12" s="244"/>
      <c r="L12" s="244"/>
      <c r="M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114" t="str">
        <f t="shared" si="2"/>
        <v>Commercial -:-  -:-  -:-  -:- Geothermal</v>
      </c>
      <c r="W12" s="244" t="str">
        <f t="shared" si="3"/>
        <v>Distribution network for Commercial Geothermal</v>
      </c>
      <c r="X12" s="244" t="s">
        <v>53</v>
      </c>
      <c r="Y12" s="244" t="s">
        <v>300</v>
      </c>
      <c r="Z12" s="244"/>
      <c r="AA12" s="244"/>
      <c r="AB12" s="244"/>
    </row>
    <row r="13" spans="1:28">
      <c r="A13" s="244" t="s">
        <v>49</v>
      </c>
      <c r="B13" s="244" t="s">
        <v>338</v>
      </c>
      <c r="C13" s="244"/>
      <c r="D13" s="244"/>
      <c r="E13" s="244" t="s">
        <v>83</v>
      </c>
      <c r="F13" s="244"/>
      <c r="G13" s="244" t="str">
        <f t="shared" si="1"/>
        <v xml:space="preserve"> -:-  -:- Fuel Oil -:- </v>
      </c>
      <c r="H13" s="244" t="s">
        <v>334</v>
      </c>
      <c r="I13" s="244" t="s">
        <v>53</v>
      </c>
      <c r="J13" s="244" t="s">
        <v>388</v>
      </c>
      <c r="K13" s="244"/>
      <c r="L13" s="244"/>
      <c r="M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114" t="str">
        <f t="shared" si="2"/>
        <v>Commercial -:-  -:-  -:-  -:- Fuel Oil</v>
      </c>
      <c r="W13" s="244" t="str">
        <f t="shared" si="3"/>
        <v>Distribution network for Commercial Fuel Oil</v>
      </c>
      <c r="X13" s="244" t="s">
        <v>53</v>
      </c>
      <c r="Y13" s="244" t="s">
        <v>300</v>
      </c>
      <c r="Z13" s="244"/>
      <c r="AA13" s="244"/>
      <c r="AB13" s="244"/>
    </row>
    <row r="14" spans="1:28">
      <c r="A14" s="244" t="s">
        <v>49</v>
      </c>
      <c r="B14" s="244" t="s">
        <v>327</v>
      </c>
      <c r="C14" s="244"/>
      <c r="D14" s="244"/>
      <c r="E14" s="244" t="s">
        <v>85</v>
      </c>
      <c r="F14" s="244"/>
      <c r="G14" s="244" t="str">
        <f t="shared" si="1"/>
        <v xml:space="preserve"> -:-  -:- Petrol -:- </v>
      </c>
      <c r="H14" s="244" t="s">
        <v>335</v>
      </c>
      <c r="I14" s="244" t="s">
        <v>53</v>
      </c>
      <c r="J14" s="244" t="s">
        <v>388</v>
      </c>
      <c r="K14" s="244"/>
      <c r="L14" s="244"/>
      <c r="M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114" t="str">
        <f t="shared" si="2"/>
        <v>Commercial -:-  -:-  -:-  -:- Petrol</v>
      </c>
      <c r="W14" s="244" t="str">
        <f t="shared" si="3"/>
        <v>Distribution network for Commercial petroleum</v>
      </c>
      <c r="X14" s="244" t="s">
        <v>53</v>
      </c>
      <c r="Y14" s="244" t="s">
        <v>300</v>
      </c>
      <c r="Z14" s="244"/>
      <c r="AA14" s="244"/>
      <c r="AB14" s="244"/>
    </row>
    <row r="15" spans="1:28">
      <c r="A15" s="244" t="s">
        <v>49</v>
      </c>
      <c r="B15" s="244" t="s">
        <v>249</v>
      </c>
      <c r="C15" s="244"/>
      <c r="D15" s="244"/>
      <c r="E15" s="244" t="s">
        <v>87</v>
      </c>
      <c r="F15" s="244"/>
      <c r="G15" s="244" t="str">
        <f t="shared" si="1"/>
        <v xml:space="preserve"> -:-  -:- Wood -:- </v>
      </c>
      <c r="H15" s="244" t="s">
        <v>603</v>
      </c>
      <c r="I15" s="244" t="s">
        <v>53</v>
      </c>
      <c r="J15" s="244" t="s">
        <v>388</v>
      </c>
      <c r="K15" s="244"/>
      <c r="L15" s="244"/>
      <c r="M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114" t="str">
        <f t="shared" si="2"/>
        <v>Commercial -:-  -:-  -:-  -:- Wood</v>
      </c>
      <c r="W15" s="244" t="str">
        <f t="shared" si="3"/>
        <v>Distribution network for Commercial wood</v>
      </c>
      <c r="X15" s="244" t="s">
        <v>53</v>
      </c>
      <c r="Y15" s="244" t="s">
        <v>300</v>
      </c>
      <c r="Z15" s="244"/>
      <c r="AA15" s="244"/>
      <c r="AB15" s="244"/>
    </row>
    <row r="16" spans="1:28">
      <c r="A16" s="244" t="s">
        <v>49</v>
      </c>
      <c r="B16" s="244" t="s">
        <v>604</v>
      </c>
      <c r="C16" s="244"/>
      <c r="D16" s="244"/>
      <c r="E16" s="321" t="s">
        <v>87</v>
      </c>
      <c r="F16" s="244"/>
      <c r="G16" s="244" t="str">
        <f t="shared" si="1"/>
        <v xml:space="preserve"> -:-  -:- Wood -:- </v>
      </c>
      <c r="H16" s="244" t="s">
        <v>605</v>
      </c>
      <c r="I16" s="244" t="s">
        <v>53</v>
      </c>
      <c r="J16" s="244" t="s">
        <v>388</v>
      </c>
      <c r="K16" s="244"/>
      <c r="L16" s="244"/>
      <c r="M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322" t="s">
        <v>87</v>
      </c>
      <c r="V16" s="114" t="str">
        <f t="shared" si="2"/>
        <v>Commercial -:-  -:-  -:-  -:- Wood</v>
      </c>
      <c r="W16" s="244" t="str">
        <f t="shared" si="3"/>
        <v>Distribution network for Commercial pellet</v>
      </c>
      <c r="X16" s="244" t="s">
        <v>53</v>
      </c>
      <c r="Y16" s="244" t="s">
        <v>300</v>
      </c>
      <c r="Z16" s="244"/>
      <c r="AA16" s="244"/>
      <c r="AB16" s="244"/>
    </row>
    <row r="17" spans="1:28">
      <c r="A17" s="246" t="s">
        <v>65</v>
      </c>
      <c r="B17" s="246" t="s">
        <v>336</v>
      </c>
      <c r="C17" s="246"/>
      <c r="D17" s="246"/>
      <c r="E17" s="246"/>
      <c r="F17" s="244"/>
      <c r="G17" s="244" t="str">
        <f t="shared" si="1"/>
        <v xml:space="preserve"> -:-  -:-  -:- </v>
      </c>
      <c r="H17" s="246" t="s">
        <v>337</v>
      </c>
      <c r="I17" s="246" t="s">
        <v>324</v>
      </c>
      <c r="J17" s="246"/>
      <c r="K17" s="246"/>
      <c r="L17" s="246"/>
      <c r="M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 t="str">
        <f xml:space="preserve"> _xlfn.CONCAT( Q17, " -:- ", R17, " -:- ", S17, " -:- ", T17, " -:- ", U17 )</f>
        <v>Commercial -:- Education -:- Electronics and Other Appliances -:- Electronics and Other Appliances -:- Electricity</v>
      </c>
      <c r="W17" s="247" t="s">
        <v>607</v>
      </c>
      <c r="X17" s="247" t="s">
        <v>53</v>
      </c>
      <c r="Y17" s="247" t="s">
        <v>413</v>
      </c>
      <c r="Z17" s="247"/>
      <c r="AA17" s="247"/>
      <c r="AB17" s="247"/>
    </row>
    <row r="18" spans="1:28">
      <c r="A18" s="249" t="s">
        <v>311</v>
      </c>
      <c r="B18" s="249" t="s">
        <v>608</v>
      </c>
      <c r="C18" s="249"/>
      <c r="D18" s="249"/>
      <c r="E18" s="249"/>
      <c r="F18" s="249" t="s">
        <v>1093</v>
      </c>
      <c r="G18" s="244" t="str">
        <f t="shared" ref="G18:G57" si="4" xml:space="preserve"> _xlfn.CONCAT( C18, " -:- ", D18, " -:- ", E18, " -:- ", F18)</f>
        <v xml:space="preserve"> -:-  -:-  -:- Electronics and Other Appliances</v>
      </c>
      <c r="H18" s="249" t="s">
        <v>609</v>
      </c>
      <c r="I18" s="249" t="s">
        <v>53</v>
      </c>
      <c r="J18" s="249"/>
      <c r="K18" s="249"/>
      <c r="L18" s="249"/>
      <c r="M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 t="str">
        <f t="shared" ref="V18:V81" si="5" xml:space="preserve"> _xlfn.CONCAT( Q18, " -:- ", R18, " -:- ", S18, " -:- ", T18, " -:- ", U18 )</f>
        <v>Commercial -:- Education -:- Lighting -:- Lights (Incandescent)  -:- Electricity</v>
      </c>
      <c r="W18" s="247" t="s">
        <v>611</v>
      </c>
      <c r="X18" s="247" t="s">
        <v>53</v>
      </c>
      <c r="Y18" s="247" t="s">
        <v>413</v>
      </c>
      <c r="Z18" s="247"/>
      <c r="AA18" s="247"/>
      <c r="AB18" s="247"/>
    </row>
    <row r="19" spans="1:28">
      <c r="A19" s="249" t="s">
        <v>311</v>
      </c>
      <c r="B19" s="249" t="s">
        <v>612</v>
      </c>
      <c r="C19" s="249"/>
      <c r="D19" s="249"/>
      <c r="E19" s="249"/>
      <c r="F19" s="249" t="s">
        <v>1092</v>
      </c>
      <c r="G19" s="244" t="str">
        <f t="shared" si="4"/>
        <v xml:space="preserve"> -:-  -:-  -:- Lighting</v>
      </c>
      <c r="H19" s="249" t="s">
        <v>613</v>
      </c>
      <c r="I19" s="249" t="s">
        <v>53</v>
      </c>
      <c r="J19" s="249"/>
      <c r="K19" s="249"/>
      <c r="L19" s="249"/>
      <c r="M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 t="str">
        <f t="shared" si="5"/>
        <v>Commercial -:- Education -:- Lighting -:- Lights (Fluorescent)  -:- Electricity</v>
      </c>
      <c r="W19" s="247" t="s">
        <v>615</v>
      </c>
      <c r="X19" s="247" t="s">
        <v>53</v>
      </c>
      <c r="Y19" s="247" t="s">
        <v>413</v>
      </c>
      <c r="Z19" s="247"/>
      <c r="AA19" s="247"/>
      <c r="AB19" s="247"/>
    </row>
    <row r="20" spans="1:28">
      <c r="A20" s="249" t="s">
        <v>311</v>
      </c>
      <c r="B20" s="249" t="s">
        <v>616</v>
      </c>
      <c r="C20" s="249"/>
      <c r="D20" s="249"/>
      <c r="E20" s="249"/>
      <c r="F20" s="249" t="s">
        <v>1086</v>
      </c>
      <c r="G20" s="244" t="str">
        <f t="shared" si="4"/>
        <v xml:space="preserve"> -:-  -:-  -:- Space Heating</v>
      </c>
      <c r="H20" s="249" t="s">
        <v>617</v>
      </c>
      <c r="I20" s="249" t="s">
        <v>53</v>
      </c>
      <c r="J20" s="249"/>
      <c r="K20" s="249"/>
      <c r="L20" s="249"/>
      <c r="M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 t="str">
        <f t="shared" si="5"/>
        <v>Commercial -:- Education -:- Lighting -:- Lights (LED) -:- Electricity</v>
      </c>
      <c r="W20" s="247" t="s">
        <v>619</v>
      </c>
      <c r="X20" s="247" t="s">
        <v>53</v>
      </c>
      <c r="Y20" s="247" t="s">
        <v>413</v>
      </c>
      <c r="Z20" s="247"/>
      <c r="AA20" s="247"/>
      <c r="AB20" s="247"/>
    </row>
    <row r="21" spans="1:28">
      <c r="A21" s="249" t="s">
        <v>311</v>
      </c>
      <c r="B21" s="249" t="s">
        <v>620</v>
      </c>
      <c r="C21" s="249"/>
      <c r="D21" s="249"/>
      <c r="E21" s="249"/>
      <c r="F21" s="249" t="s">
        <v>1089</v>
      </c>
      <c r="G21" s="244" t="str">
        <f t="shared" si="4"/>
        <v xml:space="preserve"> -:-  -:-  -:- Water Heating</v>
      </c>
      <c r="H21" s="249" t="s">
        <v>621</v>
      </c>
      <c r="I21" s="249" t="s">
        <v>53</v>
      </c>
      <c r="J21" s="249"/>
      <c r="K21" s="249"/>
      <c r="L21" s="249"/>
      <c r="M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 t="str">
        <f t="shared" si="5"/>
        <v>Commercial -:- Education -:- Space Heating -:- Boiler -:- Coal</v>
      </c>
      <c r="W21" s="247" t="s">
        <v>623</v>
      </c>
      <c r="X21" s="247" t="s">
        <v>53</v>
      </c>
      <c r="Y21" s="247" t="s">
        <v>413</v>
      </c>
      <c r="Z21" s="247"/>
      <c r="AA21" s="247"/>
      <c r="AB21" s="247"/>
    </row>
    <row r="22" spans="1:28">
      <c r="A22" s="249" t="s">
        <v>311</v>
      </c>
      <c r="B22" s="249" t="s">
        <v>624</v>
      </c>
      <c r="C22" s="249"/>
      <c r="D22" s="249"/>
      <c r="E22" s="249"/>
      <c r="F22" s="249" t="s">
        <v>1095</v>
      </c>
      <c r="G22" s="244" t="str">
        <f t="shared" si="4"/>
        <v xml:space="preserve"> -:-  -:-  -:- Motive Power, Mobile</v>
      </c>
      <c r="H22" s="249" t="s">
        <v>625</v>
      </c>
      <c r="I22" s="249" t="s">
        <v>53</v>
      </c>
      <c r="J22" s="249"/>
      <c r="K22" s="249"/>
      <c r="L22" s="249"/>
      <c r="M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 t="str">
        <f t="shared" si="5"/>
        <v>Commercial -:- Education -:- Space Heating -:- Boiler -:- Diesel</v>
      </c>
      <c r="W22" s="247" t="s">
        <v>627</v>
      </c>
      <c r="X22" s="247" t="s">
        <v>53</v>
      </c>
      <c r="Y22" s="247" t="s">
        <v>413</v>
      </c>
      <c r="Z22" s="247"/>
      <c r="AA22" s="247"/>
      <c r="AB22" s="247"/>
    </row>
    <row r="23" spans="1:28">
      <c r="A23" s="249" t="s">
        <v>311</v>
      </c>
      <c r="B23" s="249" t="s">
        <v>628</v>
      </c>
      <c r="C23" s="249"/>
      <c r="D23" s="249"/>
      <c r="E23" s="249"/>
      <c r="F23" s="249" t="s">
        <v>1094</v>
      </c>
      <c r="G23" s="244" t="str">
        <f t="shared" si="4"/>
        <v xml:space="preserve"> -:-  -:-  -:- Motive Power, Stationary</v>
      </c>
      <c r="H23" s="249" t="s">
        <v>629</v>
      </c>
      <c r="I23" s="249" t="s">
        <v>53</v>
      </c>
      <c r="J23" s="249"/>
      <c r="K23" s="249"/>
      <c r="L23" s="249"/>
      <c r="M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 t="str">
        <f t="shared" si="5"/>
        <v>Commercial -:- Education -:- Space Heating -:- Boiler -:- Fuel Oil</v>
      </c>
      <c r="W23" s="247" t="s">
        <v>631</v>
      </c>
      <c r="X23" s="247" t="s">
        <v>53</v>
      </c>
      <c r="Y23" s="247" t="s">
        <v>413</v>
      </c>
      <c r="Z23" s="247"/>
      <c r="AA23" s="247"/>
      <c r="AB23" s="247"/>
    </row>
    <row r="24" spans="1:28">
      <c r="A24" s="249" t="s">
        <v>311</v>
      </c>
      <c r="B24" s="249" t="s">
        <v>632</v>
      </c>
      <c r="C24" s="249"/>
      <c r="D24" s="249"/>
      <c r="E24" s="249"/>
      <c r="F24" s="249" t="s">
        <v>302</v>
      </c>
      <c r="G24" s="244" t="str">
        <f t="shared" si="4"/>
        <v xml:space="preserve"> -:-  -:-  -:- Refrigeration</v>
      </c>
      <c r="H24" s="249" t="s">
        <v>633</v>
      </c>
      <c r="I24" s="249" t="s">
        <v>53</v>
      </c>
      <c r="J24" s="249"/>
      <c r="K24" s="249"/>
      <c r="L24" s="249"/>
      <c r="M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 t="str">
        <f t="shared" si="5"/>
        <v>Commercial -:- Education -:- Space Heating -:- Boiler -:- Natural Gas</v>
      </c>
      <c r="W24" s="247" t="s">
        <v>635</v>
      </c>
      <c r="X24" s="247" t="s">
        <v>53</v>
      </c>
      <c r="Y24" s="247" t="s">
        <v>413</v>
      </c>
      <c r="Z24" s="247"/>
      <c r="AA24" s="247"/>
      <c r="AB24" s="247"/>
    </row>
    <row r="25" spans="1:28">
      <c r="A25" s="249" t="s">
        <v>311</v>
      </c>
      <c r="B25" s="249" t="s">
        <v>636</v>
      </c>
      <c r="C25" s="249"/>
      <c r="D25" s="249"/>
      <c r="E25" s="249"/>
      <c r="F25" s="249" t="s">
        <v>1091</v>
      </c>
      <c r="G25" s="244" t="str">
        <f t="shared" si="4"/>
        <v xml:space="preserve"> -:-  -:-  -:- Space Cooling</v>
      </c>
      <c r="H25" s="249" t="s">
        <v>637</v>
      </c>
      <c r="I25" s="249" t="s">
        <v>53</v>
      </c>
      <c r="J25" s="249"/>
      <c r="K25" s="249"/>
      <c r="L25" s="249"/>
      <c r="M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 t="str">
        <f t="shared" si="5"/>
        <v>Commercial -:- Education -:- Space Heating -:- Burner -:- Natural Gas</v>
      </c>
      <c r="W25" s="247" t="s">
        <v>639</v>
      </c>
      <c r="X25" s="247" t="s">
        <v>53</v>
      </c>
      <c r="Y25" s="247" t="s">
        <v>413</v>
      </c>
      <c r="Z25" s="247"/>
      <c r="AA25" s="247"/>
      <c r="AB25" s="247"/>
    </row>
    <row r="26" spans="1:28">
      <c r="A26" s="249" t="s">
        <v>311</v>
      </c>
      <c r="B26" s="249" t="s">
        <v>640</v>
      </c>
      <c r="C26" s="249"/>
      <c r="D26" s="249"/>
      <c r="E26" s="249"/>
      <c r="F26" s="249" t="s">
        <v>1093</v>
      </c>
      <c r="G26" s="244" t="str">
        <f t="shared" si="4"/>
        <v xml:space="preserve"> -:-  -:-  -:- Electronics and Other Appliances</v>
      </c>
      <c r="H26" s="249" t="s">
        <v>641</v>
      </c>
      <c r="I26" s="249" t="s">
        <v>53</v>
      </c>
      <c r="J26" s="249"/>
      <c r="K26" s="249"/>
      <c r="L26" s="249"/>
      <c r="M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 t="str">
        <f t="shared" si="5"/>
        <v>Commercial -:- Education -:- Space Heating -:- Heat Pump -:- Electricity</v>
      </c>
      <c r="W26" s="247" t="s">
        <v>643</v>
      </c>
      <c r="X26" s="247" t="s">
        <v>53</v>
      </c>
      <c r="Y26" s="247" t="s">
        <v>413</v>
      </c>
      <c r="Z26" s="247"/>
      <c r="AA26" s="247"/>
      <c r="AB26" s="247"/>
    </row>
    <row r="27" spans="1:28">
      <c r="A27" s="249" t="s">
        <v>311</v>
      </c>
      <c r="B27" s="249" t="s">
        <v>644</v>
      </c>
      <c r="C27" s="249"/>
      <c r="D27" s="249"/>
      <c r="E27" s="249"/>
      <c r="F27" s="249" t="s">
        <v>1092</v>
      </c>
      <c r="G27" s="244" t="str">
        <f t="shared" si="4"/>
        <v xml:space="preserve"> -:-  -:-  -:- Lighting</v>
      </c>
      <c r="H27" s="249" t="s">
        <v>645</v>
      </c>
      <c r="I27" s="249" t="s">
        <v>53</v>
      </c>
      <c r="J27" s="249"/>
      <c r="K27" s="249"/>
      <c r="L27" s="249"/>
      <c r="M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 t="str">
        <f t="shared" si="5"/>
        <v>Commercial -:- Education -:- Space Heating -:- Resistance Heater -:- Electricity</v>
      </c>
      <c r="W27" s="247" t="s">
        <v>647</v>
      </c>
      <c r="X27" s="247" t="s">
        <v>53</v>
      </c>
      <c r="Y27" s="247" t="s">
        <v>413</v>
      </c>
      <c r="Z27" s="247"/>
      <c r="AA27" s="247"/>
      <c r="AB27" s="247"/>
    </row>
    <row r="28" spans="1:28">
      <c r="A28" s="249" t="s">
        <v>311</v>
      </c>
      <c r="B28" s="249" t="s">
        <v>648</v>
      </c>
      <c r="C28" s="249"/>
      <c r="D28" s="249"/>
      <c r="E28" s="249"/>
      <c r="F28" s="249" t="s">
        <v>1086</v>
      </c>
      <c r="G28" s="244" t="str">
        <f t="shared" si="4"/>
        <v xml:space="preserve"> -:-  -:-  -:- Space Heating</v>
      </c>
      <c r="H28" s="249" t="s">
        <v>649</v>
      </c>
      <c r="I28" s="249" t="s">
        <v>53</v>
      </c>
      <c r="J28" s="249"/>
      <c r="K28" s="249"/>
      <c r="L28" s="249"/>
      <c r="M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 t="str">
        <f t="shared" si="5"/>
        <v>Commercial -:- Education -:- Water Heating -:- Boiler -:- Coal</v>
      </c>
      <c r="W28" s="247" t="s">
        <v>623</v>
      </c>
      <c r="X28" s="247" t="s">
        <v>53</v>
      </c>
      <c r="Y28" s="247" t="s">
        <v>413</v>
      </c>
      <c r="Z28" s="247"/>
      <c r="AA28" s="247"/>
      <c r="AB28" s="247"/>
    </row>
    <row r="29" spans="1:28">
      <c r="A29" s="249" t="s">
        <v>311</v>
      </c>
      <c r="B29" s="249" t="s">
        <v>651</v>
      </c>
      <c r="C29" s="249"/>
      <c r="D29" s="249"/>
      <c r="E29" s="249"/>
      <c r="F29" s="249" t="s">
        <v>1089</v>
      </c>
      <c r="G29" s="244" t="str">
        <f t="shared" si="4"/>
        <v xml:space="preserve"> -:-  -:-  -:- Water Heating</v>
      </c>
      <c r="H29" s="249" t="s">
        <v>652</v>
      </c>
      <c r="I29" s="249" t="s">
        <v>53</v>
      </c>
      <c r="J29" s="249"/>
      <c r="K29" s="249"/>
      <c r="L29" s="249"/>
      <c r="M29" s="249"/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 t="str">
        <f t="shared" si="5"/>
        <v>Commercial -:- Education -:- Water Heating -:- Hot Water Cylinder -:- Electricity</v>
      </c>
      <c r="W29" s="247" t="s">
        <v>654</v>
      </c>
      <c r="X29" s="247" t="s">
        <v>53</v>
      </c>
      <c r="Y29" s="247" t="s">
        <v>413</v>
      </c>
      <c r="Z29" s="247"/>
      <c r="AA29" s="247"/>
      <c r="AB29" s="247"/>
    </row>
    <row r="30" spans="1:28">
      <c r="A30" s="249" t="s">
        <v>311</v>
      </c>
      <c r="B30" s="249" t="s">
        <v>655</v>
      </c>
      <c r="C30" s="249"/>
      <c r="D30" s="249"/>
      <c r="E30" s="249"/>
      <c r="F30" s="249" t="s">
        <v>1125</v>
      </c>
      <c r="G30" s="244" t="str">
        <f t="shared" si="4"/>
        <v xml:space="preserve"> -:-  -:-  -:- Process Heat</v>
      </c>
      <c r="H30" s="249" t="s">
        <v>656</v>
      </c>
      <c r="I30" s="249" t="s">
        <v>53</v>
      </c>
      <c r="J30" s="249"/>
      <c r="K30" s="249"/>
      <c r="L30" s="249"/>
      <c r="M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 t="str">
        <f t="shared" si="5"/>
        <v>Commercial -:- Education -:- Water Heating -:- Hot Water Cylinder -:- Natural Gas</v>
      </c>
      <c r="W30" s="247" t="s">
        <v>658</v>
      </c>
      <c r="X30" s="247" t="s">
        <v>53</v>
      </c>
      <c r="Y30" s="247" t="s">
        <v>413</v>
      </c>
      <c r="Z30" s="247"/>
      <c r="AA30" s="247"/>
      <c r="AB30" s="247"/>
    </row>
    <row r="31" spans="1:28">
      <c r="A31" s="249" t="s">
        <v>311</v>
      </c>
      <c r="B31" s="249" t="s">
        <v>659</v>
      </c>
      <c r="C31" s="249"/>
      <c r="D31" s="249"/>
      <c r="E31" s="249"/>
      <c r="F31" s="249" t="s">
        <v>1095</v>
      </c>
      <c r="G31" s="244" t="str">
        <f t="shared" si="4"/>
        <v xml:space="preserve"> -:-  -:-  -:- Motive Power, Mobile</v>
      </c>
      <c r="H31" s="249" t="s">
        <v>660</v>
      </c>
      <c r="I31" s="249" t="s">
        <v>53</v>
      </c>
      <c r="J31" s="249"/>
      <c r="K31" s="249"/>
      <c r="L31" s="249"/>
      <c r="M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 t="str">
        <f t="shared" si="5"/>
        <v>Commercial -:- Education -:- Motive Power, Mobile -:- Mobile Motor -:- Diesel</v>
      </c>
      <c r="W31" s="247" t="s">
        <v>662</v>
      </c>
      <c r="X31" s="247" t="s">
        <v>53</v>
      </c>
      <c r="Y31" s="247" t="s">
        <v>413</v>
      </c>
      <c r="Z31" s="247"/>
      <c r="AA31" s="247"/>
      <c r="AB31" s="247"/>
    </row>
    <row r="32" spans="1:28">
      <c r="A32" s="249" t="s">
        <v>311</v>
      </c>
      <c r="B32" s="249" t="s">
        <v>663</v>
      </c>
      <c r="C32" s="249"/>
      <c r="D32" s="249"/>
      <c r="E32" s="249"/>
      <c r="F32" s="249" t="s">
        <v>1094</v>
      </c>
      <c r="G32" s="244" t="str">
        <f t="shared" si="4"/>
        <v xml:space="preserve"> -:-  -:-  -:- Motive Power, Stationary</v>
      </c>
      <c r="H32" s="249" t="s">
        <v>664</v>
      </c>
      <c r="I32" s="249" t="s">
        <v>53</v>
      </c>
      <c r="J32" s="249"/>
      <c r="K32" s="249"/>
      <c r="L32" s="249"/>
      <c r="M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 t="str">
        <f t="shared" si="5"/>
        <v>Commercial -:- Education -:- Motive Power, Mobile -:- Mobile Motor -:- Petrol</v>
      </c>
      <c r="W32" s="247" t="s">
        <v>666</v>
      </c>
      <c r="X32" s="247" t="s">
        <v>53</v>
      </c>
      <c r="Y32" s="247" t="s">
        <v>413</v>
      </c>
      <c r="Z32" s="247"/>
      <c r="AA32" s="247"/>
      <c r="AB32" s="247"/>
    </row>
    <row r="33" spans="1:28">
      <c r="A33" s="249" t="s">
        <v>311</v>
      </c>
      <c r="B33" s="249" t="s">
        <v>667</v>
      </c>
      <c r="C33" s="249"/>
      <c r="D33" s="249"/>
      <c r="E33" s="249"/>
      <c r="F33" s="249" t="s">
        <v>302</v>
      </c>
      <c r="G33" s="244" t="str">
        <f t="shared" si="4"/>
        <v xml:space="preserve"> -:-  -:-  -:- Refrigeration</v>
      </c>
      <c r="H33" s="249" t="s">
        <v>668</v>
      </c>
      <c r="I33" s="249" t="s">
        <v>53</v>
      </c>
      <c r="J33" s="249"/>
      <c r="K33" s="249"/>
      <c r="L33" s="249"/>
      <c r="M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 t="str">
        <f t="shared" si="5"/>
        <v>Commercial -:- Education -:- Motive Power, Stationary -:- Stationary Motor -:- Electricity</v>
      </c>
      <c r="W33" s="247" t="s">
        <v>670</v>
      </c>
      <c r="X33" s="247" t="s">
        <v>53</v>
      </c>
      <c r="Y33" s="247" t="s">
        <v>413</v>
      </c>
      <c r="Z33" s="247"/>
      <c r="AA33" s="247"/>
      <c r="AB33" s="247"/>
    </row>
    <row r="34" spans="1:28">
      <c r="A34" s="249" t="s">
        <v>311</v>
      </c>
      <c r="B34" s="249" t="s">
        <v>671</v>
      </c>
      <c r="C34" s="249"/>
      <c r="D34" s="249"/>
      <c r="E34" s="249"/>
      <c r="F34" s="249" t="s">
        <v>1091</v>
      </c>
      <c r="G34" s="244" t="str">
        <f t="shared" si="4"/>
        <v xml:space="preserve"> -:-  -:-  -:- Space Cooling</v>
      </c>
      <c r="H34" s="249" t="s">
        <v>672</v>
      </c>
      <c r="I34" s="249" t="s">
        <v>53</v>
      </c>
      <c r="J34" s="249"/>
      <c r="K34" s="249"/>
      <c r="L34" s="249"/>
      <c r="M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 t="str">
        <f t="shared" si="5"/>
        <v>Commercial -:- Education -:- Motive Power, Stationary -:- Stationary Motor -:- Petrol</v>
      </c>
      <c r="W34" s="247" t="s">
        <v>674</v>
      </c>
      <c r="X34" s="247" t="s">
        <v>53</v>
      </c>
      <c r="Y34" s="247" t="s">
        <v>413</v>
      </c>
      <c r="Z34" s="247"/>
      <c r="AA34" s="247"/>
      <c r="AB34" s="247"/>
    </row>
    <row r="35" spans="1:28">
      <c r="A35" s="249" t="s">
        <v>311</v>
      </c>
      <c r="B35" s="249" t="s">
        <v>675</v>
      </c>
      <c r="C35" s="249"/>
      <c r="D35" s="249"/>
      <c r="E35" s="249"/>
      <c r="F35" s="249" t="s">
        <v>1093</v>
      </c>
      <c r="G35" s="244" t="str">
        <f t="shared" si="4"/>
        <v xml:space="preserve"> -:-  -:-  -:- Electronics and Other Appliances</v>
      </c>
      <c r="H35" s="249" t="s">
        <v>676</v>
      </c>
      <c r="I35" s="249" t="s">
        <v>53</v>
      </c>
      <c r="J35" s="249"/>
      <c r="K35" s="249"/>
      <c r="L35" s="249"/>
      <c r="M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 t="str">
        <f t="shared" si="5"/>
        <v>Commercial -:- Education -:- Refrigeration -:- Refrigerator -:- Electricity</v>
      </c>
      <c r="W35" s="247" t="s">
        <v>678</v>
      </c>
      <c r="X35" s="247" t="s">
        <v>53</v>
      </c>
      <c r="Y35" s="247" t="s">
        <v>413</v>
      </c>
      <c r="Z35" s="247"/>
      <c r="AA35" s="247"/>
      <c r="AB35" s="247"/>
    </row>
    <row r="36" spans="1:28">
      <c r="A36" s="249" t="s">
        <v>311</v>
      </c>
      <c r="B36" s="249" t="s">
        <v>679</v>
      </c>
      <c r="C36" s="249"/>
      <c r="D36" s="249"/>
      <c r="E36" s="249"/>
      <c r="F36" s="249" t="s">
        <v>1092</v>
      </c>
      <c r="G36" s="244" t="str">
        <f t="shared" si="4"/>
        <v xml:space="preserve"> -:-  -:-  -:- Lighting</v>
      </c>
      <c r="H36" s="249" t="s">
        <v>680</v>
      </c>
      <c r="I36" s="249" t="s">
        <v>53</v>
      </c>
      <c r="J36" s="249"/>
      <c r="K36" s="249"/>
      <c r="L36" s="249"/>
      <c r="M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 t="str">
        <f t="shared" si="5"/>
        <v>Commercial -:- Education -:- Space Cooling -:- Heat Pump -:- Electricity</v>
      </c>
      <c r="W36" s="247" t="s">
        <v>682</v>
      </c>
      <c r="X36" s="247" t="s">
        <v>53</v>
      </c>
      <c r="Y36" s="247" t="s">
        <v>413</v>
      </c>
      <c r="Z36" s="247"/>
      <c r="AA36" s="247"/>
      <c r="AB36" s="247"/>
    </row>
    <row r="37" spans="1:28">
      <c r="A37" s="249" t="s">
        <v>311</v>
      </c>
      <c r="B37" s="249" t="s">
        <v>683</v>
      </c>
      <c r="C37" s="249"/>
      <c r="D37" s="249"/>
      <c r="E37" s="249"/>
      <c r="F37" s="249" t="s">
        <v>1086</v>
      </c>
      <c r="G37" s="244" t="str">
        <f t="shared" si="4"/>
        <v xml:space="preserve"> -:-  -:-  -:- Space Heating</v>
      </c>
      <c r="H37" s="249" t="s">
        <v>684</v>
      </c>
      <c r="I37" s="249" t="s">
        <v>53</v>
      </c>
      <c r="J37" s="249"/>
      <c r="K37" s="249"/>
      <c r="L37" s="249"/>
      <c r="M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 t="str">
        <f t="shared" si="5"/>
        <v>Commercial -:- Healthcare -:- Electronics and Other Appliances -:- Electronics and Other Appliances -:- Electricity</v>
      </c>
      <c r="W37" s="247" t="s">
        <v>686</v>
      </c>
      <c r="X37" s="247" t="s">
        <v>53</v>
      </c>
      <c r="Y37" s="247" t="s">
        <v>413</v>
      </c>
      <c r="Z37" s="247"/>
      <c r="AA37" s="247"/>
      <c r="AB37" s="247"/>
    </row>
    <row r="38" spans="1:28">
      <c r="A38" s="249" t="s">
        <v>311</v>
      </c>
      <c r="B38" s="249" t="s">
        <v>687</v>
      </c>
      <c r="C38" s="249"/>
      <c r="D38" s="249"/>
      <c r="E38" s="249"/>
      <c r="F38" s="249" t="s">
        <v>1089</v>
      </c>
      <c r="G38" s="244" t="str">
        <f t="shared" si="4"/>
        <v xml:space="preserve"> -:-  -:-  -:- Water Heating</v>
      </c>
      <c r="H38" s="249" t="s">
        <v>688</v>
      </c>
      <c r="I38" s="249" t="s">
        <v>53</v>
      </c>
      <c r="J38" s="249"/>
      <c r="K38" s="249"/>
      <c r="L38" s="249"/>
      <c r="M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 t="str">
        <f t="shared" si="5"/>
        <v>Commercial -:- Healthcare -:- Lighting -:- Lights (Incandescent)  -:- Electricity</v>
      </c>
      <c r="W38" s="247" t="s">
        <v>690</v>
      </c>
      <c r="X38" s="247" t="s">
        <v>53</v>
      </c>
      <c r="Y38" s="247" t="s">
        <v>413</v>
      </c>
      <c r="Z38" s="247"/>
      <c r="AA38" s="247"/>
      <c r="AB38" s="247"/>
    </row>
    <row r="39" spans="1:28">
      <c r="A39" s="249" t="s">
        <v>311</v>
      </c>
      <c r="B39" s="249" t="s">
        <v>691</v>
      </c>
      <c r="C39" s="249"/>
      <c r="D39" s="249"/>
      <c r="E39" s="249"/>
      <c r="F39" s="249" t="s">
        <v>1095</v>
      </c>
      <c r="G39" s="244" t="str">
        <f t="shared" si="4"/>
        <v xml:space="preserve"> -:-  -:-  -:- Motive Power, Mobile</v>
      </c>
      <c r="H39" s="249" t="s">
        <v>692</v>
      </c>
      <c r="I39" s="249" t="s">
        <v>53</v>
      </c>
      <c r="J39" s="249"/>
      <c r="K39" s="249"/>
      <c r="L39" s="249"/>
      <c r="M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 t="str">
        <f t="shared" si="5"/>
        <v>Commercial -:- Healthcare -:- Lighting -:- Lights (Fluorescent)  -:- Electricity</v>
      </c>
      <c r="W39" s="247" t="s">
        <v>694</v>
      </c>
      <c r="X39" s="247" t="s">
        <v>53</v>
      </c>
      <c r="Y39" s="247" t="s">
        <v>413</v>
      </c>
      <c r="Z39" s="247"/>
      <c r="AA39" s="247"/>
      <c r="AB39" s="247"/>
    </row>
    <row r="40" spans="1:28">
      <c r="A40" s="249" t="s">
        <v>311</v>
      </c>
      <c r="B40" s="249" t="s">
        <v>695</v>
      </c>
      <c r="C40" s="249"/>
      <c r="D40" s="249"/>
      <c r="E40" s="249"/>
      <c r="F40" s="249" t="s">
        <v>1094</v>
      </c>
      <c r="G40" s="244" t="str">
        <f t="shared" si="4"/>
        <v xml:space="preserve"> -:-  -:-  -:- Motive Power, Stationary</v>
      </c>
      <c r="H40" s="249" t="s">
        <v>696</v>
      </c>
      <c r="I40" s="249" t="s">
        <v>53</v>
      </c>
      <c r="J40" s="249"/>
      <c r="K40" s="249"/>
      <c r="L40" s="249"/>
      <c r="M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 t="str">
        <f t="shared" si="5"/>
        <v>Commercial -:- Healthcare -:- Lighting -:- Lights (LED) -:- Electricity</v>
      </c>
      <c r="W40" s="247" t="s">
        <v>698</v>
      </c>
      <c r="X40" s="247" t="s">
        <v>53</v>
      </c>
      <c r="Y40" s="247" t="s">
        <v>413</v>
      </c>
      <c r="Z40" s="247"/>
      <c r="AA40" s="247"/>
      <c r="AB40" s="247"/>
    </row>
    <row r="41" spans="1:28">
      <c r="A41" s="249" t="s">
        <v>311</v>
      </c>
      <c r="B41" s="249" t="s">
        <v>699</v>
      </c>
      <c r="C41" s="249"/>
      <c r="D41" s="249"/>
      <c r="E41" s="249"/>
      <c r="F41" s="249" t="s">
        <v>1091</v>
      </c>
      <c r="G41" s="244" t="str">
        <f t="shared" si="4"/>
        <v xml:space="preserve"> -:-  -:-  -:- Space Cooling</v>
      </c>
      <c r="H41" s="249" t="s">
        <v>700</v>
      </c>
      <c r="I41" s="249" t="s">
        <v>53</v>
      </c>
      <c r="J41" s="249"/>
      <c r="K41" s="249"/>
      <c r="L41" s="249"/>
      <c r="M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 t="str">
        <f t="shared" si="5"/>
        <v>Commercial -:- Healthcare -:- Space Heating -:- Boiler -:- Coal</v>
      </c>
      <c r="W41" s="247" t="s">
        <v>702</v>
      </c>
      <c r="X41" s="247" t="s">
        <v>53</v>
      </c>
      <c r="Y41" s="247" t="s">
        <v>413</v>
      </c>
      <c r="Z41" s="247"/>
      <c r="AA41" s="247"/>
      <c r="AB41" s="247"/>
    </row>
    <row r="42" spans="1:28">
      <c r="A42" s="249" t="s">
        <v>311</v>
      </c>
      <c r="B42" s="249" t="s">
        <v>703</v>
      </c>
      <c r="C42" s="249"/>
      <c r="D42" s="249"/>
      <c r="E42" s="249"/>
      <c r="F42" s="249" t="s">
        <v>1093</v>
      </c>
      <c r="G42" s="244" t="str">
        <f t="shared" si="4"/>
        <v xml:space="preserve"> -:-  -:-  -:- Electronics and Other Appliances</v>
      </c>
      <c r="H42" s="249" t="s">
        <v>704</v>
      </c>
      <c r="I42" s="249" t="s">
        <v>53</v>
      </c>
      <c r="J42" s="249"/>
      <c r="K42" s="249"/>
      <c r="L42" s="249"/>
      <c r="M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 t="str">
        <f t="shared" si="5"/>
        <v>Commercial -:- Healthcare -:- Space Heating -:- Boiler -:- Diesel</v>
      </c>
      <c r="W42" s="247" t="s">
        <v>706</v>
      </c>
      <c r="X42" s="247" t="s">
        <v>53</v>
      </c>
      <c r="Y42" s="247" t="s">
        <v>413</v>
      </c>
      <c r="Z42" s="247"/>
      <c r="AA42" s="247"/>
      <c r="AB42" s="247"/>
    </row>
    <row r="43" spans="1:28">
      <c r="A43" s="249" t="s">
        <v>311</v>
      </c>
      <c r="B43" s="249" t="s">
        <v>707</v>
      </c>
      <c r="C43" s="249"/>
      <c r="D43" s="249"/>
      <c r="E43" s="249"/>
      <c r="F43" s="249" t="s">
        <v>221</v>
      </c>
      <c r="G43" s="244" t="str">
        <f t="shared" si="4"/>
        <v xml:space="preserve"> -:-  -:-  -:- Cooking</v>
      </c>
      <c r="H43" s="249" t="s">
        <v>708</v>
      </c>
      <c r="I43" s="249" t="s">
        <v>53</v>
      </c>
      <c r="J43" s="249"/>
      <c r="K43" s="249"/>
      <c r="L43" s="249"/>
      <c r="M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 t="str">
        <f t="shared" si="5"/>
        <v>Commercial -:- Healthcare -:- Space Heating -:- Boiler -:- Natural Gas</v>
      </c>
      <c r="W43" s="247" t="s">
        <v>710</v>
      </c>
      <c r="X43" s="247" t="s">
        <v>53</v>
      </c>
      <c r="Y43" s="247" t="s">
        <v>413</v>
      </c>
      <c r="Z43" s="247"/>
      <c r="AA43" s="247"/>
      <c r="AB43" s="247"/>
    </row>
    <row r="44" spans="1:28">
      <c r="A44" s="249" t="s">
        <v>311</v>
      </c>
      <c r="B44" s="249" t="s">
        <v>711</v>
      </c>
      <c r="C44" s="249"/>
      <c r="D44" s="249"/>
      <c r="E44" s="249"/>
      <c r="F44" s="249" t="s">
        <v>1092</v>
      </c>
      <c r="G44" s="244" t="str">
        <f t="shared" si="4"/>
        <v xml:space="preserve"> -:-  -:-  -:- Lighting</v>
      </c>
      <c r="H44" s="249" t="s">
        <v>712</v>
      </c>
      <c r="I44" s="249" t="s">
        <v>53</v>
      </c>
      <c r="J44" s="249"/>
      <c r="K44" s="249"/>
      <c r="L44" s="249"/>
      <c r="M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 t="str">
        <f t="shared" si="5"/>
        <v>Commercial -:- Healthcare -:- Space Heating -:- Heat Pump -:- Electricity</v>
      </c>
      <c r="W44" s="247" t="s">
        <v>714</v>
      </c>
      <c r="X44" s="247" t="s">
        <v>53</v>
      </c>
      <c r="Y44" s="247" t="s">
        <v>413</v>
      </c>
      <c r="Z44" s="247"/>
      <c r="AA44" s="247"/>
      <c r="AB44" s="247"/>
    </row>
    <row r="45" spans="1:28">
      <c r="A45" s="249" t="s">
        <v>311</v>
      </c>
      <c r="B45" s="249" t="s">
        <v>715</v>
      </c>
      <c r="C45" s="249"/>
      <c r="D45" s="249"/>
      <c r="E45" s="249"/>
      <c r="F45" s="249" t="s">
        <v>1086</v>
      </c>
      <c r="G45" s="244" t="str">
        <f t="shared" si="4"/>
        <v xml:space="preserve"> -:-  -:-  -:- Space Heating</v>
      </c>
      <c r="H45" s="249" t="s">
        <v>716</v>
      </c>
      <c r="I45" s="249" t="s">
        <v>53</v>
      </c>
      <c r="J45" s="249"/>
      <c r="K45" s="249"/>
      <c r="L45" s="249"/>
      <c r="M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 t="str">
        <f t="shared" si="5"/>
        <v>Commercial -:- Healthcare -:- Space Heating -:- Resistance Heater -:- Electricity</v>
      </c>
      <c r="W45" s="247" t="s">
        <v>718</v>
      </c>
      <c r="X45" s="247" t="s">
        <v>53</v>
      </c>
      <c r="Y45" s="247" t="s">
        <v>413</v>
      </c>
      <c r="Z45" s="247"/>
      <c r="AA45" s="247"/>
      <c r="AB45" s="247"/>
    </row>
    <row r="46" spans="1:28">
      <c r="A46" s="249" t="s">
        <v>311</v>
      </c>
      <c r="B46" s="249" t="s">
        <v>904</v>
      </c>
      <c r="C46" s="249"/>
      <c r="D46" s="249"/>
      <c r="E46" s="249"/>
      <c r="F46" s="249" t="s">
        <v>1089</v>
      </c>
      <c r="G46" s="244" t="str">
        <f t="shared" si="4"/>
        <v xml:space="preserve"> -:-  -:-  -:- Water Heating</v>
      </c>
      <c r="H46" s="249" t="s">
        <v>719</v>
      </c>
      <c r="I46" s="249" t="s">
        <v>53</v>
      </c>
      <c r="J46" s="249"/>
      <c r="K46" s="249"/>
      <c r="L46" s="249"/>
      <c r="M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 t="str">
        <f t="shared" si="5"/>
        <v>Commercial -:- Healthcare -:- Water Heating -:- Boiler -:- Fuel Oil</v>
      </c>
      <c r="W46" s="247" t="s">
        <v>721</v>
      </c>
      <c r="X46" s="247" t="s">
        <v>53</v>
      </c>
      <c r="Y46" s="247" t="s">
        <v>413</v>
      </c>
      <c r="Z46" s="247"/>
      <c r="AA46" s="247"/>
      <c r="AB46" s="247"/>
    </row>
    <row r="47" spans="1:28">
      <c r="A47" s="249" t="s">
        <v>311</v>
      </c>
      <c r="B47" s="249" t="s">
        <v>722</v>
      </c>
      <c r="C47" s="249"/>
      <c r="D47" s="249"/>
      <c r="E47" s="249"/>
      <c r="F47" s="249" t="s">
        <v>1095</v>
      </c>
      <c r="G47" s="244" t="str">
        <f t="shared" si="4"/>
        <v xml:space="preserve"> -:-  -:-  -:- Motive Power, Mobile</v>
      </c>
      <c r="H47" s="249" t="s">
        <v>723</v>
      </c>
      <c r="I47" s="249" t="s">
        <v>53</v>
      </c>
      <c r="J47" s="249"/>
      <c r="K47" s="249"/>
      <c r="L47" s="249"/>
      <c r="M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 t="str">
        <f t="shared" si="5"/>
        <v>Commercial -:- Healthcare -:- Water Heating -:- Boiler -:- Coal</v>
      </c>
      <c r="W47" s="247" t="s">
        <v>702</v>
      </c>
      <c r="X47" s="247" t="s">
        <v>53</v>
      </c>
      <c r="Y47" s="247" t="s">
        <v>413</v>
      </c>
      <c r="Z47" s="247"/>
      <c r="AA47" s="247"/>
      <c r="AB47" s="247"/>
    </row>
    <row r="48" spans="1:28">
      <c r="A48" s="249" t="s">
        <v>311</v>
      </c>
      <c r="B48" s="249" t="s">
        <v>725</v>
      </c>
      <c r="C48" s="249"/>
      <c r="D48" s="249"/>
      <c r="E48" s="249"/>
      <c r="F48" s="249" t="s">
        <v>1094</v>
      </c>
      <c r="G48" s="244" t="str">
        <f t="shared" si="4"/>
        <v xml:space="preserve"> -:-  -:-  -:- Motive Power, Stationary</v>
      </c>
      <c r="H48" s="249" t="s">
        <v>726</v>
      </c>
      <c r="I48" s="249" t="s">
        <v>53</v>
      </c>
      <c r="J48" s="249"/>
      <c r="K48" s="249"/>
      <c r="L48" s="249"/>
      <c r="M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 t="str">
        <f t="shared" si="5"/>
        <v>Commercial -:- Healthcare -:- Water Heating -:- Hot Water Cylinder -:- Electricity</v>
      </c>
      <c r="W48" s="247" t="s">
        <v>728</v>
      </c>
      <c r="X48" s="247" t="s">
        <v>53</v>
      </c>
      <c r="Y48" s="247" t="s">
        <v>413</v>
      </c>
      <c r="Z48" s="247"/>
      <c r="AA48" s="247"/>
      <c r="AB48" s="247"/>
    </row>
    <row r="49" spans="1:28">
      <c r="A49" s="249" t="s">
        <v>311</v>
      </c>
      <c r="B49" s="249" t="s">
        <v>729</v>
      </c>
      <c r="C49" s="249"/>
      <c r="D49" s="249"/>
      <c r="E49" s="249"/>
      <c r="F49" s="249" t="s">
        <v>302</v>
      </c>
      <c r="G49" s="244" t="str">
        <f t="shared" si="4"/>
        <v xml:space="preserve"> -:-  -:-  -:- Refrigeration</v>
      </c>
      <c r="H49" s="249" t="s">
        <v>730</v>
      </c>
      <c r="I49" s="249" t="s">
        <v>53</v>
      </c>
      <c r="J49" s="249"/>
      <c r="K49" s="249"/>
      <c r="L49" s="249"/>
      <c r="M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 t="str">
        <f t="shared" si="5"/>
        <v>Commercial -:- Healthcare -:- Water Heating -:- Direct Heat -:- Geothermal</v>
      </c>
      <c r="W49" s="247" t="s">
        <v>732</v>
      </c>
      <c r="X49" s="247" t="s">
        <v>53</v>
      </c>
      <c r="Y49" s="247" t="s">
        <v>413</v>
      </c>
      <c r="Z49" s="247"/>
      <c r="AA49" s="247"/>
      <c r="AB49" s="247"/>
    </row>
    <row r="50" spans="1:28">
      <c r="A50" s="249" t="s">
        <v>311</v>
      </c>
      <c r="B50" s="249" t="s">
        <v>733</v>
      </c>
      <c r="C50" s="249"/>
      <c r="D50" s="249"/>
      <c r="E50" s="249"/>
      <c r="F50" s="249" t="s">
        <v>1091</v>
      </c>
      <c r="G50" s="244" t="str">
        <f t="shared" si="4"/>
        <v xml:space="preserve"> -:-  -:-  -:- Space Cooling</v>
      </c>
      <c r="H50" s="249" t="s">
        <v>734</v>
      </c>
      <c r="I50" s="249" t="s">
        <v>53</v>
      </c>
      <c r="J50" s="249"/>
      <c r="K50" s="249"/>
      <c r="L50" s="249"/>
      <c r="M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 t="str">
        <f t="shared" si="5"/>
        <v>Commercial -:- Healthcare -:- Process Heat  -:- Resistance Heater -:- Electricity</v>
      </c>
      <c r="W50" s="247" t="s">
        <v>718</v>
      </c>
      <c r="X50" s="247" t="s">
        <v>53</v>
      </c>
      <c r="Y50" s="247" t="s">
        <v>413</v>
      </c>
      <c r="Z50" s="247"/>
      <c r="AA50" s="247"/>
      <c r="AB50" s="247"/>
    </row>
    <row r="51" spans="1:28">
      <c r="A51" s="249" t="s">
        <v>311</v>
      </c>
      <c r="B51" s="249" t="s">
        <v>736</v>
      </c>
      <c r="C51" s="249"/>
      <c r="D51" s="249"/>
      <c r="E51" s="249"/>
      <c r="F51" s="249" t="s">
        <v>1093</v>
      </c>
      <c r="G51" s="244" t="str">
        <f t="shared" si="4"/>
        <v xml:space="preserve"> -:-  -:-  -:- Electronics and Other Appliances</v>
      </c>
      <c r="H51" s="249" t="s">
        <v>737</v>
      </c>
      <c r="I51" s="249" t="s">
        <v>53</v>
      </c>
      <c r="J51" s="249"/>
      <c r="K51" s="249"/>
      <c r="L51" s="249"/>
      <c r="M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 t="str">
        <f t="shared" si="5"/>
        <v>Commercial -:- Healthcare -:- Process Heat  -:- Boiler -:- Coal</v>
      </c>
      <c r="W51" s="247" t="s">
        <v>702</v>
      </c>
      <c r="X51" s="247" t="s">
        <v>53</v>
      </c>
      <c r="Y51" s="247" t="s">
        <v>413</v>
      </c>
      <c r="Z51" s="247"/>
      <c r="AA51" s="247"/>
      <c r="AB51" s="247"/>
    </row>
    <row r="52" spans="1:28">
      <c r="A52" s="249" t="s">
        <v>311</v>
      </c>
      <c r="B52" s="249" t="s">
        <v>739</v>
      </c>
      <c r="C52" s="249"/>
      <c r="D52" s="249"/>
      <c r="E52" s="249"/>
      <c r="F52" s="249" t="s">
        <v>1092</v>
      </c>
      <c r="G52" s="244" t="str">
        <f t="shared" si="4"/>
        <v xml:space="preserve"> -:-  -:-  -:- Lighting</v>
      </c>
      <c r="H52" s="249" t="s">
        <v>740</v>
      </c>
      <c r="I52" s="249" t="s">
        <v>53</v>
      </c>
      <c r="J52" s="249"/>
      <c r="K52" s="249"/>
      <c r="L52" s="249"/>
      <c r="M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 t="str">
        <f t="shared" si="5"/>
        <v>Commercial -:- Healthcare -:- Process Heat -:- Boiler -:- Natural Gas</v>
      </c>
      <c r="W52" s="247" t="s">
        <v>710</v>
      </c>
      <c r="X52" s="247" t="s">
        <v>53</v>
      </c>
      <c r="Y52" s="247" t="s">
        <v>413</v>
      </c>
      <c r="Z52" s="247"/>
      <c r="AA52" s="247"/>
      <c r="AB52" s="247"/>
    </row>
    <row r="53" spans="1:28">
      <c r="A53" s="249" t="s">
        <v>311</v>
      </c>
      <c r="B53" s="249" t="s">
        <v>743</v>
      </c>
      <c r="C53" s="249"/>
      <c r="D53" s="249"/>
      <c r="E53" s="249"/>
      <c r="F53" s="249" t="s">
        <v>1086</v>
      </c>
      <c r="G53" s="244" t="str">
        <f t="shared" si="4"/>
        <v xml:space="preserve"> -:-  -:-  -:- Space Heating</v>
      </c>
      <c r="H53" s="249" t="s">
        <v>744</v>
      </c>
      <c r="I53" s="249" t="s">
        <v>53</v>
      </c>
      <c r="J53" s="249"/>
      <c r="K53" s="249"/>
      <c r="L53" s="249"/>
      <c r="M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 t="str">
        <f t="shared" si="5"/>
        <v>Commercial -:- Healthcare -:- Motive Power, Mobile -:- Mobile Motor -:- Diesel</v>
      </c>
      <c r="W53" s="247" t="s">
        <v>742</v>
      </c>
      <c r="X53" s="247" t="s">
        <v>53</v>
      </c>
      <c r="Y53" s="247" t="s">
        <v>413</v>
      </c>
      <c r="Z53" s="247"/>
      <c r="AA53" s="247"/>
      <c r="AB53" s="247"/>
    </row>
    <row r="54" spans="1:28">
      <c r="A54" s="249" t="s">
        <v>311</v>
      </c>
      <c r="B54" s="249" t="s">
        <v>747</v>
      </c>
      <c r="C54" s="249"/>
      <c r="D54" s="249"/>
      <c r="E54" s="249"/>
      <c r="F54" s="249" t="s">
        <v>1089</v>
      </c>
      <c r="G54" s="244" t="str">
        <f t="shared" si="4"/>
        <v xml:space="preserve"> -:-  -:-  -:- Water Heating</v>
      </c>
      <c r="H54" s="249" t="s">
        <v>748</v>
      </c>
      <c r="I54" s="249" t="s">
        <v>53</v>
      </c>
      <c r="J54" s="249"/>
      <c r="K54" s="249"/>
      <c r="L54" s="249"/>
      <c r="M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 t="str">
        <f t="shared" si="5"/>
        <v>Commercial -:- Healthcare -:- Motive Power, Mobile -:- Mobile Motor -:- Petrol</v>
      </c>
      <c r="W54" s="247" t="s">
        <v>746</v>
      </c>
      <c r="X54" s="247" t="s">
        <v>53</v>
      </c>
      <c r="Y54" s="247" t="s">
        <v>413</v>
      </c>
      <c r="Z54" s="247"/>
      <c r="AA54" s="247"/>
      <c r="AB54" s="247"/>
    </row>
    <row r="55" spans="1:28">
      <c r="A55" s="249" t="s">
        <v>311</v>
      </c>
      <c r="B55" s="249" t="s">
        <v>751</v>
      </c>
      <c r="C55" s="249"/>
      <c r="D55" s="249"/>
      <c r="E55" s="249"/>
      <c r="F55" s="249" t="s">
        <v>1095</v>
      </c>
      <c r="G55" s="244" t="str">
        <f t="shared" si="4"/>
        <v xml:space="preserve"> -:-  -:-  -:- Motive Power, Mobile</v>
      </c>
      <c r="H55" s="249" t="s">
        <v>752</v>
      </c>
      <c r="I55" s="249" t="s">
        <v>53</v>
      </c>
      <c r="J55" s="249"/>
      <c r="K55" s="249"/>
      <c r="L55" s="249"/>
      <c r="M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 t="str">
        <f t="shared" si="5"/>
        <v>Commercial -:- Healthcare -:- Motive Power, Stationary -:- Stationary Motor -:- Electricity</v>
      </c>
      <c r="W55" s="247" t="s">
        <v>750</v>
      </c>
      <c r="X55" s="247" t="s">
        <v>53</v>
      </c>
      <c r="Y55" s="247" t="s">
        <v>413</v>
      </c>
      <c r="Z55" s="247"/>
      <c r="AA55" s="247"/>
      <c r="AB55" s="247"/>
    </row>
    <row r="56" spans="1:28">
      <c r="A56" s="249" t="s">
        <v>311</v>
      </c>
      <c r="B56" s="249" t="s">
        <v>755</v>
      </c>
      <c r="C56" s="249"/>
      <c r="D56" s="249"/>
      <c r="E56" s="249"/>
      <c r="F56" s="249" t="s">
        <v>1094</v>
      </c>
      <c r="G56" s="244" t="str">
        <f t="shared" si="4"/>
        <v xml:space="preserve"> -:-  -:-  -:- Motive Power, Stationary</v>
      </c>
      <c r="H56" s="249" t="s">
        <v>756</v>
      </c>
      <c r="I56" s="249" t="s">
        <v>53</v>
      </c>
      <c r="J56" s="249"/>
      <c r="K56" s="249"/>
      <c r="L56" s="249"/>
      <c r="M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 t="str">
        <f t="shared" si="5"/>
        <v>Commercial -:- Healthcare -:- Refrigeration -:- Refrigerator -:- Electricity</v>
      </c>
      <c r="W56" s="247" t="s">
        <v>754</v>
      </c>
      <c r="X56" s="247" t="s">
        <v>53</v>
      </c>
      <c r="Y56" s="247" t="s">
        <v>413</v>
      </c>
      <c r="Z56" s="247"/>
      <c r="AA56" s="247"/>
      <c r="AB56" s="247"/>
    </row>
    <row r="57" spans="1:28">
      <c r="A57" s="249" t="s">
        <v>311</v>
      </c>
      <c r="B57" s="249" t="s">
        <v>759</v>
      </c>
      <c r="C57" s="249"/>
      <c r="D57" s="249"/>
      <c r="E57" s="249"/>
      <c r="F57" s="249" t="s">
        <v>1091</v>
      </c>
      <c r="G57" s="244" t="str">
        <f t="shared" si="4"/>
        <v xml:space="preserve"> -:-  -:-  -:- Space Cooling</v>
      </c>
      <c r="H57" s="249" t="s">
        <v>760</v>
      </c>
      <c r="I57" s="249" t="s">
        <v>53</v>
      </c>
      <c r="J57" s="249"/>
      <c r="K57" s="249"/>
      <c r="L57" s="249"/>
      <c r="M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 t="str">
        <f t="shared" si="5"/>
        <v>Commercial -:- Healthcare -:- Space Cooling -:- Heat Pump -:- Electricity</v>
      </c>
      <c r="W57" s="247" t="s">
        <v>758</v>
      </c>
      <c r="X57" s="247" t="s">
        <v>53</v>
      </c>
      <c r="Y57" s="247" t="s">
        <v>413</v>
      </c>
      <c r="Z57" s="247"/>
      <c r="AA57" s="247"/>
      <c r="AB57" s="247"/>
    </row>
    <row r="58" spans="1:28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 t="str">
        <f t="shared" si="5"/>
        <v>Commercial -:- Office Blocks -:- Electronics and Other Appliances -:- Electronics and Other Appliances -:- Electricity</v>
      </c>
      <c r="W58" s="247" t="s">
        <v>762</v>
      </c>
      <c r="X58" s="247" t="s">
        <v>53</v>
      </c>
      <c r="Y58" s="247" t="s">
        <v>413</v>
      </c>
      <c r="Z58" s="247"/>
      <c r="AA58" s="247"/>
      <c r="AB58" s="247"/>
    </row>
    <row r="59" spans="1:28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 t="str">
        <f t="shared" si="5"/>
        <v>Commercial -:- Office Blocks -:- Lighting -:- Lights (Incandescent)  -:- Electricity</v>
      </c>
      <c r="W59" s="247" t="s">
        <v>764</v>
      </c>
      <c r="X59" s="247" t="s">
        <v>53</v>
      </c>
      <c r="Y59" s="247" t="s">
        <v>413</v>
      </c>
      <c r="Z59" s="247"/>
      <c r="AA59" s="247"/>
      <c r="AB59" s="247"/>
    </row>
    <row r="60" spans="1:28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 t="str">
        <f t="shared" si="5"/>
        <v>Commercial -:- Office Blocks -:- Lighting -:- Lights (Fluorescent)  -:- Electricity</v>
      </c>
      <c r="W60" s="247" t="s">
        <v>766</v>
      </c>
      <c r="X60" s="247" t="s">
        <v>53</v>
      </c>
      <c r="Y60" s="247" t="s">
        <v>413</v>
      </c>
      <c r="Z60" s="247"/>
      <c r="AA60" s="247"/>
      <c r="AB60" s="247"/>
    </row>
    <row r="61" spans="1:28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 t="str">
        <f t="shared" si="5"/>
        <v>Commercial -:- Office Blocks -:- Lighting -:- Lights (LED) -:- Electricity</v>
      </c>
      <c r="W61" s="247" t="s">
        <v>768</v>
      </c>
      <c r="X61" s="247" t="s">
        <v>53</v>
      </c>
      <c r="Y61" s="247" t="s">
        <v>413</v>
      </c>
      <c r="Z61" s="247"/>
      <c r="AA61" s="247"/>
      <c r="AB61" s="247"/>
    </row>
    <row r="62" spans="1:28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 t="str">
        <f t="shared" si="5"/>
        <v>Commercial -:- Office Blocks -:- Space Heating -:- Boiler -:- Coal</v>
      </c>
      <c r="W62" s="247" t="s">
        <v>770</v>
      </c>
      <c r="X62" s="247" t="s">
        <v>53</v>
      </c>
      <c r="Y62" s="247" t="s">
        <v>413</v>
      </c>
      <c r="Z62" s="247"/>
      <c r="AA62" s="247"/>
      <c r="AB62" s="247"/>
    </row>
    <row r="63" spans="1:28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 t="str">
        <f t="shared" si="5"/>
        <v>Commercial -:- Office Blocks -:- Space Heating -:- Boiler -:- Diesel</v>
      </c>
      <c r="W63" s="247" t="s">
        <v>772</v>
      </c>
      <c r="X63" s="247" t="s">
        <v>53</v>
      </c>
      <c r="Y63" s="247" t="s">
        <v>413</v>
      </c>
      <c r="Z63" s="247"/>
      <c r="AA63" s="247"/>
      <c r="AB63" s="247"/>
    </row>
    <row r="64" spans="1:28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 t="str">
        <f t="shared" si="5"/>
        <v>Commercial -:- Office Blocks -:- Space Heating -:- Boiler -:- Fuel Oil</v>
      </c>
      <c r="W64" s="247" t="s">
        <v>774</v>
      </c>
      <c r="X64" s="247" t="s">
        <v>53</v>
      </c>
      <c r="Y64" s="247" t="s">
        <v>413</v>
      </c>
      <c r="Z64" s="247"/>
      <c r="AA64" s="247"/>
      <c r="AB64" s="247"/>
    </row>
    <row r="65" spans="2:28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 t="str">
        <f t="shared" si="5"/>
        <v>Commercial -:- Office Blocks -:- Space Heating -:- Boiler -:- Natural Gas</v>
      </c>
      <c r="W65" s="247" t="s">
        <v>776</v>
      </c>
      <c r="X65" s="247" t="s">
        <v>53</v>
      </c>
      <c r="Y65" s="247" t="s">
        <v>413</v>
      </c>
      <c r="Z65" s="247"/>
      <c r="AA65" s="247"/>
      <c r="AB65" s="247"/>
    </row>
    <row r="66" spans="2:28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 t="str">
        <f t="shared" si="5"/>
        <v>Commercial -:- Office Blocks -:- Space Heating -:- Burner -:- Natural Gas</v>
      </c>
      <c r="W66" s="247" t="s">
        <v>778</v>
      </c>
      <c r="X66" s="247" t="s">
        <v>53</v>
      </c>
      <c r="Y66" s="247" t="s">
        <v>413</v>
      </c>
      <c r="Z66" s="247"/>
      <c r="AA66" s="247"/>
      <c r="AB66" s="247"/>
    </row>
    <row r="67" spans="2:28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 t="str">
        <f t="shared" si="5"/>
        <v>Commercial -:- Office Blocks -:- Space Heating -:- Heat Pump -:- Electricity</v>
      </c>
      <c r="W67" s="247" t="s">
        <v>780</v>
      </c>
      <c r="X67" s="247" t="s">
        <v>53</v>
      </c>
      <c r="Y67" s="247" t="s">
        <v>413</v>
      </c>
      <c r="Z67" s="247"/>
      <c r="AA67" s="247"/>
      <c r="AB67" s="247"/>
    </row>
    <row r="68" spans="2:28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 t="str">
        <f t="shared" si="5"/>
        <v>Commercial -:- Office Blocks -:- Space Heating -:- Resistance Heater -:- Electricity</v>
      </c>
      <c r="W68" s="247" t="s">
        <v>782</v>
      </c>
      <c r="X68" s="247" t="s">
        <v>53</v>
      </c>
      <c r="Y68" s="247" t="s">
        <v>413</v>
      </c>
      <c r="Z68" s="247"/>
      <c r="AA68" s="247"/>
      <c r="AB68" s="247"/>
    </row>
    <row r="69" spans="2:28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 t="str">
        <f t="shared" si="5"/>
        <v>Commercial -:- Office Blocks -:- Water Heating -:- Boiler -:- Fuel Oil</v>
      </c>
      <c r="W69" s="247" t="s">
        <v>774</v>
      </c>
      <c r="X69" s="247" t="s">
        <v>53</v>
      </c>
      <c r="Y69" s="247" t="s">
        <v>413</v>
      </c>
      <c r="Z69" s="247"/>
      <c r="AA69" s="247"/>
      <c r="AB69" s="247"/>
    </row>
    <row r="70" spans="2:28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 t="str">
        <f t="shared" si="5"/>
        <v>Commercial -:- Office Blocks -:- Water Heating -:- Boiler -:- Coal</v>
      </c>
      <c r="W70" s="247" t="s">
        <v>770</v>
      </c>
      <c r="X70" s="247" t="s">
        <v>53</v>
      </c>
      <c r="Y70" s="247" t="s">
        <v>413</v>
      </c>
      <c r="Z70" s="247"/>
      <c r="AA70" s="247"/>
      <c r="AB70" s="247"/>
    </row>
    <row r="71" spans="2:28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 t="str">
        <f t="shared" si="5"/>
        <v>Commercial -:- Office Blocks -:- Water Heating -:- Heat Pump -:- Electricity</v>
      </c>
      <c r="W71" s="247" t="s">
        <v>786</v>
      </c>
      <c r="X71" s="247" t="s">
        <v>53</v>
      </c>
      <c r="Y71" s="247" t="s">
        <v>413</v>
      </c>
      <c r="Z71" s="247"/>
      <c r="AA71" s="247"/>
      <c r="AB71" s="247"/>
    </row>
    <row r="72" spans="2:28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 t="str">
        <f t="shared" si="5"/>
        <v>Commercial -:- Office Blocks -:- Water Heating -:- Hot Water Cylinder -:- Electricity</v>
      </c>
      <c r="W72" s="247" t="s">
        <v>788</v>
      </c>
      <c r="X72" s="247" t="s">
        <v>53</v>
      </c>
      <c r="Y72" s="247" t="s">
        <v>413</v>
      </c>
      <c r="Z72" s="247"/>
      <c r="AA72" s="247"/>
      <c r="AB72" s="247"/>
    </row>
    <row r="73" spans="2:28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 t="str">
        <f t="shared" si="5"/>
        <v>Commercial -:- Office Blocks -:- Water Heating -:- Hot Water Cylinder -:- Natural Gas</v>
      </c>
      <c r="W73" s="247" t="s">
        <v>790</v>
      </c>
      <c r="X73" s="247" t="s">
        <v>53</v>
      </c>
      <c r="Y73" s="247" t="s">
        <v>413</v>
      </c>
      <c r="Z73" s="247"/>
      <c r="AA73" s="247"/>
      <c r="AB73" s="247"/>
    </row>
    <row r="74" spans="2:28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 t="str">
        <f t="shared" si="5"/>
        <v>Commercial -:- Office Blocks -:- Motive Power, Mobile -:- Mobile Motor -:- Diesel</v>
      </c>
      <c r="W74" s="247" t="s">
        <v>792</v>
      </c>
      <c r="X74" s="247" t="s">
        <v>53</v>
      </c>
      <c r="Y74" s="247" t="s">
        <v>413</v>
      </c>
      <c r="Z74" s="247"/>
      <c r="AA74" s="247"/>
      <c r="AB74" s="247"/>
    </row>
    <row r="75" spans="2:28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 t="str">
        <f t="shared" si="5"/>
        <v>Commercial -:- Office Blocks -:- Motive Power, Mobile -:- Mobile Motor -:- Petrol</v>
      </c>
      <c r="W75" s="247" t="s">
        <v>794</v>
      </c>
      <c r="X75" s="247" t="s">
        <v>53</v>
      </c>
      <c r="Y75" s="247" t="s">
        <v>413</v>
      </c>
      <c r="Z75" s="247"/>
      <c r="AA75" s="247"/>
      <c r="AB75" s="247"/>
    </row>
    <row r="76" spans="2:28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 t="str">
        <f t="shared" si="5"/>
        <v>Commercial -:- Office Blocks -:- Motive Power, Mobile -:- Mobile Motor -:- LPG</v>
      </c>
      <c r="W76" s="247" t="s">
        <v>796</v>
      </c>
      <c r="X76" s="247" t="s">
        <v>53</v>
      </c>
      <c r="Y76" s="247" t="s">
        <v>413</v>
      </c>
      <c r="Z76" s="247"/>
      <c r="AA76" s="247"/>
      <c r="AB76" s="247"/>
    </row>
    <row r="77" spans="2:28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 t="str">
        <f t="shared" si="5"/>
        <v>Commercial -:- Office Blocks -:- Motive Power, Stationary -:- Stationary Motor -:- Electricity</v>
      </c>
      <c r="W77" s="247" t="s">
        <v>798</v>
      </c>
      <c r="X77" s="247" t="s">
        <v>53</v>
      </c>
      <c r="Y77" s="247" t="s">
        <v>413</v>
      </c>
      <c r="Z77" s="247"/>
      <c r="AA77" s="247"/>
      <c r="AB77" s="247"/>
    </row>
    <row r="78" spans="2:28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 t="str">
        <f t="shared" si="5"/>
        <v>Commercial -:- Office Blocks -:- Space Cooling -:- Heat Pump -:- Electricity</v>
      </c>
      <c r="W78" s="247" t="s">
        <v>800</v>
      </c>
      <c r="X78" s="247" t="s">
        <v>53</v>
      </c>
      <c r="Y78" s="247" t="s">
        <v>413</v>
      </c>
      <c r="Z78" s="247"/>
      <c r="AA78" s="247"/>
      <c r="AB78" s="247"/>
    </row>
    <row r="79" spans="2:28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 t="str">
        <f t="shared" si="5"/>
        <v>Commercial -:- Warehouses/Supermarkets/Retail -:- Electronics and Other Appliances -:- Electronics and Other Appliances -:- Electricity</v>
      </c>
      <c r="W79" s="247" t="s">
        <v>802</v>
      </c>
      <c r="X79" s="247" t="s">
        <v>53</v>
      </c>
      <c r="Y79" s="247" t="s">
        <v>413</v>
      </c>
      <c r="Z79" s="247"/>
      <c r="AA79" s="247"/>
      <c r="AB79" s="247"/>
    </row>
    <row r="80" spans="2:28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 t="str">
        <f t="shared" si="5"/>
        <v>Commercial -:- Warehouses/Supermarkets/Retail -:- Cooking -:- Cooking Element -:- Electricity</v>
      </c>
      <c r="W80" s="247" t="s">
        <v>804</v>
      </c>
      <c r="X80" s="247" t="s">
        <v>53</v>
      </c>
      <c r="Y80" s="247" t="s">
        <v>413</v>
      </c>
      <c r="Z80" s="247"/>
      <c r="AA80" s="247"/>
      <c r="AB80" s="247"/>
    </row>
    <row r="81" spans="2:28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 t="str">
        <f t="shared" si="5"/>
        <v>Commercial -:- Warehouses/Supermarkets/Retail -:- Cooking -:- Oven -:- Electricity</v>
      </c>
      <c r="W81" s="247" t="s">
        <v>806</v>
      </c>
      <c r="X81" s="247" t="s">
        <v>53</v>
      </c>
      <c r="Y81" s="247" t="s">
        <v>413</v>
      </c>
      <c r="Z81" s="247"/>
      <c r="AA81" s="247"/>
      <c r="AB81" s="247"/>
    </row>
    <row r="82" spans="2:28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 t="str">
        <f t="shared" ref="V82:V128" si="6" xml:space="preserve"> _xlfn.CONCAT( Q82, " -:- ", R82, " -:- ", S82, " -:- ", T82, " -:- ", U82 )</f>
        <v>Commercial -:- Warehouses/Supermarkets/Retail -:- Cooking -:- Oven -:- LPG</v>
      </c>
      <c r="W82" s="247" t="s">
        <v>808</v>
      </c>
      <c r="X82" s="247" t="s">
        <v>53</v>
      </c>
      <c r="Y82" s="247" t="s">
        <v>413</v>
      </c>
      <c r="Z82" s="247"/>
      <c r="AA82" s="247"/>
      <c r="AB82" s="247"/>
    </row>
    <row r="83" spans="2:28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 t="str">
        <f t="shared" si="6"/>
        <v>Commercial -:- Warehouses/Supermarkets/Retail -:- Cooking -:- Oven -:- Natural Gas</v>
      </c>
      <c r="W83" s="247" t="s">
        <v>810</v>
      </c>
      <c r="X83" s="247" t="s">
        <v>53</v>
      </c>
      <c r="Y83" s="247" t="s">
        <v>413</v>
      </c>
      <c r="Z83" s="247"/>
      <c r="AA83" s="247"/>
      <c r="AB83" s="247"/>
    </row>
    <row r="84" spans="2:28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 t="str">
        <f t="shared" si="6"/>
        <v>Commercial -:- Warehouses/Supermarkets/Retail -:- Lighting -:- Lights (Incandescent)  -:- Electricity</v>
      </c>
      <c r="W84" s="247" t="s">
        <v>812</v>
      </c>
      <c r="X84" s="247" t="s">
        <v>53</v>
      </c>
      <c r="Y84" s="247" t="s">
        <v>413</v>
      </c>
      <c r="Z84" s="247"/>
      <c r="AA84" s="247"/>
      <c r="AB84" s="247"/>
    </row>
    <row r="85" spans="2:28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 t="str">
        <f t="shared" si="6"/>
        <v>Commercial -:- Warehouses/Supermarkets/Retail -:- Lighting -:- Lights (Fluorescent)  -:- Electricity</v>
      </c>
      <c r="W85" s="247" t="s">
        <v>814</v>
      </c>
      <c r="X85" s="247" t="s">
        <v>53</v>
      </c>
      <c r="Y85" s="247" t="s">
        <v>413</v>
      </c>
      <c r="Z85" s="247"/>
      <c r="AA85" s="247"/>
      <c r="AB85" s="247"/>
    </row>
    <row r="86" spans="2:28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 t="str">
        <f t="shared" si="6"/>
        <v>Commercial -:- Warehouses/Supermarkets/Retail -:- Lighting -:- Lights (LED) -:- Electricity</v>
      </c>
      <c r="W86" s="247" t="s">
        <v>816</v>
      </c>
      <c r="X86" s="247" t="s">
        <v>53</v>
      </c>
      <c r="Y86" s="247" t="s">
        <v>413</v>
      </c>
      <c r="Z86" s="247"/>
      <c r="AA86" s="247"/>
      <c r="AB86" s="247"/>
    </row>
    <row r="87" spans="2:28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 t="str">
        <f t="shared" si="6"/>
        <v>Commercial -:- Warehouses/Supermarkets/Retail -:- Space Heating -:- Boiler -:- Coal</v>
      </c>
      <c r="W87" s="247" t="s">
        <v>818</v>
      </c>
      <c r="X87" s="247" t="s">
        <v>53</v>
      </c>
      <c r="Y87" s="247" t="s">
        <v>413</v>
      </c>
      <c r="Z87" s="247"/>
      <c r="AA87" s="247"/>
      <c r="AB87" s="247"/>
    </row>
    <row r="88" spans="2:28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 t="str">
        <f t="shared" si="6"/>
        <v>Commercial -:- Warehouses/Supermarkets/Retail -:- Space Heating -:- Boiler -:- Diesel</v>
      </c>
      <c r="W88" s="247" t="s">
        <v>820</v>
      </c>
      <c r="X88" s="247" t="s">
        <v>53</v>
      </c>
      <c r="Y88" s="247" t="s">
        <v>413</v>
      </c>
      <c r="Z88" s="247"/>
      <c r="AA88" s="247"/>
      <c r="AB88" s="247"/>
    </row>
    <row r="89" spans="2:28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 t="str">
        <f t="shared" si="6"/>
        <v>Commercial -:- Warehouses/Supermarkets/Retail -:- Space Heating -:- Boiler -:- Fuel Oil</v>
      </c>
      <c r="W89" s="247" t="s">
        <v>822</v>
      </c>
      <c r="X89" s="247" t="s">
        <v>53</v>
      </c>
      <c r="Y89" s="247" t="s">
        <v>413</v>
      </c>
      <c r="Z89" s="247"/>
      <c r="AA89" s="247"/>
      <c r="AB89" s="247"/>
    </row>
    <row r="90" spans="2:28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 t="str">
        <f t="shared" si="6"/>
        <v>Commercial -:- Warehouses/Supermarkets/Retail -:- Space Heating -:- Boiler -:- LPG</v>
      </c>
      <c r="W90" s="247" t="s">
        <v>824</v>
      </c>
      <c r="X90" s="247" t="s">
        <v>53</v>
      </c>
      <c r="Y90" s="247" t="s">
        <v>413</v>
      </c>
      <c r="Z90" s="247"/>
      <c r="AA90" s="247"/>
      <c r="AB90" s="247"/>
    </row>
    <row r="91" spans="2:28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 t="str">
        <f t="shared" si="6"/>
        <v>Commercial -:- Warehouses/Supermarkets/Retail -:- Space Heating -:- Boiler -:- Natural Gas</v>
      </c>
      <c r="W91" s="247" t="s">
        <v>826</v>
      </c>
      <c r="X91" s="247" t="s">
        <v>53</v>
      </c>
      <c r="Y91" s="247" t="s">
        <v>413</v>
      </c>
      <c r="Z91" s="247"/>
      <c r="AA91" s="247"/>
      <c r="AB91" s="247"/>
    </row>
    <row r="92" spans="2:28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 t="str">
        <f t="shared" si="6"/>
        <v>Commercial -:- Warehouses/Supermarkets/Retail -:- Space Heating -:- Burner -:- Coal</v>
      </c>
      <c r="W92" s="247" t="s">
        <v>828</v>
      </c>
      <c r="X92" s="247" t="s">
        <v>53</v>
      </c>
      <c r="Y92" s="247" t="s">
        <v>413</v>
      </c>
      <c r="Z92" s="247"/>
      <c r="AA92" s="247"/>
      <c r="AB92" s="247"/>
    </row>
    <row r="93" spans="2:28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 t="str">
        <f t="shared" si="6"/>
        <v>Commercial -:- Warehouses/Supermarkets/Retail -:- Space Heating -:- Burner -:- Fuel Oil</v>
      </c>
      <c r="W93" s="247" t="s">
        <v>830</v>
      </c>
      <c r="X93" s="247" t="s">
        <v>53</v>
      </c>
      <c r="Y93" s="247" t="s">
        <v>413</v>
      </c>
      <c r="Z93" s="247"/>
      <c r="AA93" s="247"/>
      <c r="AB93" s="247"/>
    </row>
    <row r="94" spans="2:28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 t="str">
        <f t="shared" si="6"/>
        <v>Commercial -:- Warehouses/Supermarkets/Retail -:- Space Heating -:- Burner -:- LPG</v>
      </c>
      <c r="W94" s="247" t="s">
        <v>832</v>
      </c>
      <c r="X94" s="247" t="s">
        <v>53</v>
      </c>
      <c r="Y94" s="247" t="s">
        <v>413</v>
      </c>
      <c r="Z94" s="247"/>
      <c r="AA94" s="247"/>
      <c r="AB94" s="247"/>
    </row>
    <row r="95" spans="2:28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 t="str">
        <f t="shared" si="6"/>
        <v>Commercial -:- Warehouses/Supermarkets/Retail -:- Space Heating -:- Burner -:- Natural Gas</v>
      </c>
      <c r="W95" s="247" t="s">
        <v>834</v>
      </c>
      <c r="X95" s="247" t="s">
        <v>53</v>
      </c>
      <c r="Y95" s="247" t="s">
        <v>413</v>
      </c>
      <c r="Z95" s="247"/>
      <c r="AA95" s="247"/>
      <c r="AB95" s="247"/>
    </row>
    <row r="96" spans="2:28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 t="str">
        <f t="shared" si="6"/>
        <v>Commercial -:- Warehouses/Supermarkets/Retail -:- Space Heating -:- Heat Pump -:- Electricity</v>
      </c>
      <c r="W96" s="247" t="s">
        <v>836</v>
      </c>
      <c r="X96" s="247" t="s">
        <v>53</v>
      </c>
      <c r="Y96" s="247" t="s">
        <v>413</v>
      </c>
      <c r="Z96" s="247"/>
      <c r="AA96" s="247"/>
      <c r="AB96" s="247"/>
    </row>
    <row r="97" spans="2:28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 t="str">
        <f t="shared" si="6"/>
        <v>Commercial -:- Warehouses/Supermarkets/Retail -:- Space Heating -:- Resistance Heater -:- Electricity</v>
      </c>
      <c r="W97" s="247" t="s">
        <v>838</v>
      </c>
      <c r="X97" s="247" t="s">
        <v>53</v>
      </c>
      <c r="Y97" s="247" t="s">
        <v>413</v>
      </c>
      <c r="Z97" s="247"/>
      <c r="AA97" s="247"/>
      <c r="AB97" s="247"/>
    </row>
    <row r="98" spans="2:28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 t="str">
        <f t="shared" si="6"/>
        <v>Commercial -:- Warehouses/Supermarkets/Retail -:- Space Heating -:- Direct Heat -:- Geothermal</v>
      </c>
      <c r="W98" s="247" t="s">
        <v>839</v>
      </c>
      <c r="X98" s="247" t="s">
        <v>53</v>
      </c>
      <c r="Y98" s="247" t="s">
        <v>413</v>
      </c>
      <c r="Z98" s="247"/>
      <c r="AA98" s="247"/>
      <c r="AB98" s="247"/>
    </row>
    <row r="99" spans="2:28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 t="str">
        <f t="shared" si="6"/>
        <v>Commercial -:- Warehouses/Supermarkets/Retail -:- Water Heating -:- Boiler -:- Coal</v>
      </c>
      <c r="W99" s="247" t="s">
        <v>818</v>
      </c>
      <c r="X99" s="247" t="s">
        <v>53</v>
      </c>
      <c r="Y99" s="247" t="s">
        <v>413</v>
      </c>
      <c r="Z99" s="247"/>
      <c r="AA99" s="247"/>
      <c r="AB99" s="247"/>
    </row>
    <row r="100" spans="2:28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 t="str">
        <f t="shared" si="6"/>
        <v>Commercial -:- Warehouses/Supermarkets/Retail -:- Water Heating -:- Hot Water Cylinder -:- Electricity</v>
      </c>
      <c r="W100" s="247" t="s">
        <v>840</v>
      </c>
      <c r="X100" s="247" t="s">
        <v>53</v>
      </c>
      <c r="Y100" s="247" t="s">
        <v>413</v>
      </c>
      <c r="Z100" s="247"/>
      <c r="AA100" s="247"/>
      <c r="AB100" s="247"/>
    </row>
    <row r="101" spans="2:28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 t="str">
        <f t="shared" si="6"/>
        <v>Commercial -:- Warehouses/Supermarkets/Retail -:- Water Heating -:- Hot Water Cylinder -:- Natural Gas</v>
      </c>
      <c r="W101" s="247" t="s">
        <v>841</v>
      </c>
      <c r="X101" s="247" t="s">
        <v>53</v>
      </c>
      <c r="Y101" s="247" t="s">
        <v>413</v>
      </c>
      <c r="Z101" s="247"/>
      <c r="AA101" s="247"/>
      <c r="AB101" s="247"/>
    </row>
    <row r="102" spans="2:28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 t="str">
        <f t="shared" si="6"/>
        <v>Commercial -:- Warehouses/Supermarkets/Retail -:- Motive Power, Mobile -:- Mobile Motor -:- Diesel</v>
      </c>
      <c r="W102" s="247" t="s">
        <v>843</v>
      </c>
      <c r="X102" s="247" t="s">
        <v>53</v>
      </c>
      <c r="Y102" s="247" t="s">
        <v>413</v>
      </c>
      <c r="Z102" s="247"/>
      <c r="AA102" s="247"/>
      <c r="AB102" s="247"/>
    </row>
    <row r="103" spans="2:28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 t="str">
        <f t="shared" si="6"/>
        <v>Commercial -:- Warehouses/Supermarkets/Retail -:- Motive Power, Mobile -:- Mobile Motor -:- Petrol</v>
      </c>
      <c r="W103" s="247" t="s">
        <v>845</v>
      </c>
      <c r="X103" s="247" t="s">
        <v>53</v>
      </c>
      <c r="Y103" s="247" t="s">
        <v>413</v>
      </c>
      <c r="Z103" s="247"/>
      <c r="AA103" s="247"/>
      <c r="AB103" s="247"/>
    </row>
    <row r="104" spans="2:28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 t="str">
        <f t="shared" si="6"/>
        <v>Commercial -:- Warehouses/Supermarkets/Retail -:- Motive Power, Mobile -:- Mobile Motor -:- LPG</v>
      </c>
      <c r="W104" s="247" t="s">
        <v>847</v>
      </c>
      <c r="X104" s="247" t="s">
        <v>53</v>
      </c>
      <c r="Y104" s="247" t="s">
        <v>413</v>
      </c>
      <c r="Z104" s="247"/>
      <c r="AA104" s="247"/>
      <c r="AB104" s="247"/>
    </row>
    <row r="105" spans="2:28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 t="str">
        <f t="shared" si="6"/>
        <v>Commercial -:- Warehouses/Supermarkets/Retail -:- Motive Power, Stationary -:- Stationary Motor -:- Electricity</v>
      </c>
      <c r="W105" s="247" t="s">
        <v>849</v>
      </c>
      <c r="X105" s="247" t="s">
        <v>53</v>
      </c>
      <c r="Y105" s="247" t="s">
        <v>413</v>
      </c>
      <c r="Z105" s="247"/>
      <c r="AA105" s="247"/>
      <c r="AB105" s="247"/>
    </row>
    <row r="106" spans="2:28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 t="str">
        <f t="shared" si="6"/>
        <v>Commercial -:- Warehouses/Supermarkets/Retail -:- Refrigeration -:- Refrigerator -:- Electricity</v>
      </c>
      <c r="W106" s="247" t="s">
        <v>851</v>
      </c>
      <c r="X106" s="247" t="s">
        <v>53</v>
      </c>
      <c r="Y106" s="247" t="s">
        <v>413</v>
      </c>
      <c r="Z106" s="247"/>
      <c r="AA106" s="247"/>
      <c r="AB106" s="247"/>
    </row>
    <row r="107" spans="2:28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 t="str">
        <f t="shared" si="6"/>
        <v>Commercial -:- Warehouses/Supermarkets/Retail -:- Space Cooling -:- Heat Pump -:- Electricity</v>
      </c>
      <c r="W107" s="247" t="s">
        <v>853</v>
      </c>
      <c r="X107" s="247" t="s">
        <v>53</v>
      </c>
      <c r="Y107" s="247" t="s">
        <v>413</v>
      </c>
      <c r="Z107" s="247"/>
      <c r="AA107" s="247"/>
      <c r="AB107" s="247"/>
    </row>
    <row r="108" spans="2:28">
      <c r="B108"/>
      <c r="C108"/>
      <c r="D108"/>
      <c r="F108"/>
      <c r="G108"/>
      <c r="H108"/>
      <c r="O108" s="247" t="s">
        <v>312</v>
      </c>
      <c r="P108" s="248" t="s">
        <v>1161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 t="str">
        <f t="shared" si="6"/>
        <v>Commercial -:- Other (Commercial) -:- Electronics and Other Appliances -:- Electronics and Other Appliances -:- Electricity</v>
      </c>
      <c r="W108" s="247" t="s">
        <v>855</v>
      </c>
      <c r="X108" s="247" t="s">
        <v>53</v>
      </c>
      <c r="Y108" s="247" t="s">
        <v>413</v>
      </c>
      <c r="Z108" s="247"/>
      <c r="AA108" s="247"/>
      <c r="AB108" s="247"/>
    </row>
    <row r="109" spans="2:28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 t="str">
        <f t="shared" si="6"/>
        <v>Commercial -:- Other (Commercial) -:- Lighting -:- Lights (Incandescent)  -:- Electricity</v>
      </c>
      <c r="W109" s="247" t="s">
        <v>857</v>
      </c>
      <c r="X109" s="247" t="s">
        <v>53</v>
      </c>
      <c r="Y109" s="247" t="s">
        <v>413</v>
      </c>
      <c r="Z109" s="247"/>
      <c r="AA109" s="247"/>
      <c r="AB109" s="247"/>
    </row>
    <row r="110" spans="2:28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 t="str">
        <f t="shared" si="6"/>
        <v>Commercial -:- Other (Commercial) -:- Lighting -:- Lights (Fluorescent)  -:- Electricity</v>
      </c>
      <c r="W110" s="247" t="s">
        <v>859</v>
      </c>
      <c r="X110" s="247" t="s">
        <v>53</v>
      </c>
      <c r="Y110" s="247" t="s">
        <v>413</v>
      </c>
      <c r="Z110" s="247"/>
      <c r="AA110" s="247"/>
      <c r="AB110" s="247"/>
    </row>
    <row r="111" spans="2:28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 t="str">
        <f t="shared" si="6"/>
        <v>Commercial -:- Other (Commercial) -:- Lighting -:- Lights (LED) -:- Electricity</v>
      </c>
      <c r="W111" s="247" t="s">
        <v>861</v>
      </c>
      <c r="X111" s="247" t="s">
        <v>53</v>
      </c>
      <c r="Y111" s="247" t="s">
        <v>413</v>
      </c>
      <c r="Z111" s="247"/>
      <c r="AA111" s="247"/>
      <c r="AB111" s="247"/>
    </row>
    <row r="112" spans="2:28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 t="str">
        <f t="shared" si="6"/>
        <v>Commercial -:- Other (Commercial) -:- Space Heating -:- Boiler -:- Coal</v>
      </c>
      <c r="W112" s="247" t="s">
        <v>863</v>
      </c>
      <c r="X112" s="247" t="s">
        <v>53</v>
      </c>
      <c r="Y112" s="247" t="s">
        <v>413</v>
      </c>
      <c r="Z112" s="247"/>
      <c r="AA112" s="247"/>
      <c r="AB112" s="247"/>
    </row>
    <row r="113" spans="2:28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 t="str">
        <f t="shared" si="6"/>
        <v>Commercial -:- Other (Commercial) -:- Space Heating -:- Boiler -:- Diesel</v>
      </c>
      <c r="W113" s="247" t="s">
        <v>865</v>
      </c>
      <c r="X113" s="247" t="s">
        <v>53</v>
      </c>
      <c r="Y113" s="247" t="s">
        <v>413</v>
      </c>
      <c r="Z113" s="247"/>
      <c r="AA113" s="247"/>
      <c r="AB113" s="247"/>
    </row>
    <row r="114" spans="2:28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 t="str">
        <f t="shared" si="6"/>
        <v>Commercial -:- Other (Commercial) -:- Space Heating -:- Boiler -:- Fuel Oil</v>
      </c>
      <c r="W114" s="247" t="s">
        <v>867</v>
      </c>
      <c r="X114" s="247" t="s">
        <v>53</v>
      </c>
      <c r="Y114" s="247" t="s">
        <v>413</v>
      </c>
      <c r="Z114" s="247"/>
      <c r="AA114" s="247"/>
      <c r="AB114" s="247"/>
    </row>
    <row r="115" spans="2:28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 t="str">
        <f t="shared" si="6"/>
        <v>Commercial -:- Other (Commercial) -:- Space Heating -:- Boiler -:- Natural Gas</v>
      </c>
      <c r="W115" s="247" t="s">
        <v>869</v>
      </c>
      <c r="X115" s="247" t="s">
        <v>53</v>
      </c>
      <c r="Y115" s="247" t="s">
        <v>413</v>
      </c>
      <c r="Z115" s="247"/>
      <c r="AA115" s="247"/>
      <c r="AB115" s="247"/>
    </row>
    <row r="116" spans="2:28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 t="str">
        <f t="shared" si="6"/>
        <v>Commercial -:- Other (Commercial) -:- Space Heating -:- Burner -:- Natural Gas</v>
      </c>
      <c r="W116" s="247" t="s">
        <v>871</v>
      </c>
      <c r="X116" s="247" t="s">
        <v>53</v>
      </c>
      <c r="Y116" s="247" t="s">
        <v>413</v>
      </c>
      <c r="Z116" s="247"/>
      <c r="AA116" s="247"/>
      <c r="AB116" s="247"/>
    </row>
    <row r="117" spans="2:28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 t="str">
        <f t="shared" si="6"/>
        <v>Commercial -:- Other (Commercial) -:- Space Heating -:- Heat Pump -:- Electricity</v>
      </c>
      <c r="W117" s="247" t="s">
        <v>873</v>
      </c>
      <c r="X117" s="247" t="s">
        <v>53</v>
      </c>
      <c r="Y117" s="247" t="s">
        <v>413</v>
      </c>
      <c r="Z117" s="247"/>
      <c r="AA117" s="247"/>
      <c r="AB117" s="247"/>
    </row>
    <row r="118" spans="2:28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 t="str">
        <f t="shared" si="6"/>
        <v>Commercial -:- Other (Commercial) -:- Space Heating -:- Resistance Heater -:- Electricity</v>
      </c>
      <c r="W118" s="247" t="s">
        <v>875</v>
      </c>
      <c r="X118" s="247" t="s">
        <v>53</v>
      </c>
      <c r="Y118" s="247" t="s">
        <v>413</v>
      </c>
      <c r="Z118" s="247"/>
      <c r="AA118" s="247"/>
      <c r="AB118" s="247"/>
    </row>
    <row r="119" spans="2:28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 t="str">
        <f t="shared" si="6"/>
        <v>Commercial -:- Other (Commercial) -:- Water Heating -:- Boiler -:- Fuel Oil</v>
      </c>
      <c r="W119" s="247" t="s">
        <v>867</v>
      </c>
      <c r="X119" s="247" t="s">
        <v>53</v>
      </c>
      <c r="Y119" s="247" t="s">
        <v>413</v>
      </c>
      <c r="Z119" s="247"/>
      <c r="AA119" s="247"/>
      <c r="AB119" s="247"/>
    </row>
    <row r="120" spans="2:28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 t="str">
        <f t="shared" si="6"/>
        <v>Commercial -:- Other (Commercial) -:- Water Heating -:- Boiler -:- Coal</v>
      </c>
      <c r="W120" s="247" t="s">
        <v>863</v>
      </c>
      <c r="X120" s="247" t="s">
        <v>53</v>
      </c>
      <c r="Y120" s="247" t="s">
        <v>413</v>
      </c>
      <c r="Z120" s="247"/>
      <c r="AA120" s="247"/>
      <c r="AB120" s="247"/>
    </row>
    <row r="121" spans="2:28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 t="str">
        <f t="shared" si="6"/>
        <v>Commercial -:- Other (Commercial) -:- Water Heating -:- Hot Water Cylinder -:- Electricity</v>
      </c>
      <c r="W121" s="247" t="s">
        <v>879</v>
      </c>
      <c r="X121" s="247" t="s">
        <v>53</v>
      </c>
      <c r="Y121" s="247" t="s">
        <v>413</v>
      </c>
      <c r="Z121" s="247"/>
      <c r="AA121" s="247"/>
      <c r="AB121" s="247"/>
    </row>
    <row r="122" spans="2:28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 t="str">
        <f t="shared" si="6"/>
        <v>Commercial -:- Other (Commercial) -:- Water Heating -:- Hot Water Cylinder -:- Natural Gas</v>
      </c>
      <c r="W122" s="247" t="s">
        <v>881</v>
      </c>
      <c r="X122" s="247" t="s">
        <v>53</v>
      </c>
      <c r="Y122" s="247" t="s">
        <v>413</v>
      </c>
      <c r="Z122" s="247"/>
      <c r="AA122" s="247"/>
      <c r="AB122" s="247"/>
    </row>
    <row r="123" spans="2:28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 t="str">
        <f t="shared" si="6"/>
        <v>Commercial -:- Other (Commercial) -:- Water Heating -:- Direct Heat -:- Geothermal</v>
      </c>
      <c r="W123" s="247" t="s">
        <v>883</v>
      </c>
      <c r="X123" s="247" t="s">
        <v>53</v>
      </c>
      <c r="Y123" s="247" t="s">
        <v>413</v>
      </c>
      <c r="Z123" s="247"/>
      <c r="AA123" s="247"/>
      <c r="AB123" s="247"/>
    </row>
    <row r="124" spans="2:28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 t="str">
        <f t="shared" si="6"/>
        <v>Commercial -:- Other (Commercial) -:- Motive Power, Mobile -:- Mobile Motor -:- Diesel</v>
      </c>
      <c r="W124" s="247" t="s">
        <v>885</v>
      </c>
      <c r="X124" s="247" t="s">
        <v>53</v>
      </c>
      <c r="Y124" s="247" t="s">
        <v>413</v>
      </c>
      <c r="Z124" s="247"/>
      <c r="AA124" s="247"/>
      <c r="AB124" s="247"/>
    </row>
    <row r="125" spans="2:28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 t="str">
        <f t="shared" si="6"/>
        <v>Commercial -:- Other (Commercial) -:- Motive Power, Mobile -:- Mobile Motor -:- Petrol</v>
      </c>
      <c r="W125" s="247" t="s">
        <v>887</v>
      </c>
      <c r="X125" s="247" t="s">
        <v>53</v>
      </c>
      <c r="Y125" s="247" t="s">
        <v>413</v>
      </c>
      <c r="Z125" s="247"/>
      <c r="AA125" s="247"/>
      <c r="AB125" s="247"/>
    </row>
    <row r="126" spans="2:28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 t="str">
        <f t="shared" si="6"/>
        <v>Commercial -:- Other (Commercial) -:- Motive Power, Mobile -:- Mobile Motor -:- Fuel Oil</v>
      </c>
      <c r="W126" s="247" t="s">
        <v>889</v>
      </c>
      <c r="X126" s="247" t="s">
        <v>53</v>
      </c>
      <c r="Y126" s="247" t="s">
        <v>413</v>
      </c>
      <c r="Z126" s="247"/>
      <c r="AA126" s="247"/>
      <c r="AB126" s="247"/>
    </row>
    <row r="127" spans="2:28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 t="str">
        <f t="shared" si="6"/>
        <v>Commercial -:- Other (Commercial) -:- Motive Power, Stationary -:- Stationary Motor -:- Electricity</v>
      </c>
      <c r="W127" s="247" t="s">
        <v>891</v>
      </c>
      <c r="X127" s="247" t="s">
        <v>53</v>
      </c>
      <c r="Y127" s="247" t="s">
        <v>413</v>
      </c>
      <c r="Z127" s="247"/>
      <c r="AA127" s="247"/>
      <c r="AB127" s="247"/>
    </row>
    <row r="128" spans="2:28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 t="str">
        <f t="shared" si="6"/>
        <v>Commercial -:- Other (Commercial) -:- Space Cooling -:- Heat Pump -:- Electricity</v>
      </c>
      <c r="W128" s="247" t="s">
        <v>893</v>
      </c>
      <c r="X128" s="247" t="s">
        <v>53</v>
      </c>
      <c r="Y128" s="247" t="s">
        <v>413</v>
      </c>
      <c r="Z128" s="247"/>
      <c r="AA128" s="247"/>
      <c r="AB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41"/>
    <col min="4" max="4" width="25.7109375" style="241" customWidth="1"/>
    <col min="5" max="17" width="9.140625" style="241"/>
    <col min="18" max="18" width="9.140625" style="241" customWidth="1"/>
    <col min="19" max="19" width="9.28515625" style="241" customWidth="1"/>
    <col min="20" max="23" width="9.140625" style="241" customWidth="1"/>
    <col min="24" max="16384" width="9.140625" style="241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>
      <c r="E7" s="241" t="s">
        <v>169</v>
      </c>
      <c r="G7" s="252">
        <f>0.1</f>
        <v>0.1</v>
      </c>
      <c r="K7" s="61"/>
      <c r="L7" s="61"/>
    </row>
    <row r="8" spans="4:14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86" activePane="bottomLeft" state="frozen"/>
      <selection activeCell="C1" sqref="C1"/>
      <selection pane="bottomLeft" activeCell="E113" sqref="E113"/>
    </sheetView>
  </sheetViews>
  <sheetFormatPr defaultColWidth="9.140625" defaultRowHeight="15"/>
  <cols>
    <col min="1" max="2" width="9.140625" style="257"/>
    <col min="3" max="3" width="28.5703125" style="257" customWidth="1"/>
    <col min="4" max="4" width="37.28515625" style="257" customWidth="1"/>
    <col min="5" max="5" width="9.140625" style="257"/>
    <col min="6" max="6" width="16.85546875" style="257" customWidth="1"/>
    <col min="7" max="7" width="27.42578125" style="257" customWidth="1"/>
    <col min="8" max="10" width="9.140625" style="257"/>
    <col min="11" max="11" width="9.140625" style="292"/>
    <col min="12" max="15" width="9.140625" style="257"/>
    <col min="16" max="17" width="10.140625" style="257" customWidth="1"/>
    <col min="18" max="18" width="11.42578125" style="257" bestFit="1" customWidth="1"/>
    <col min="19" max="19" width="26.140625" style="257" bestFit="1" customWidth="1"/>
    <col min="20" max="20" width="11.5703125" style="257" customWidth="1"/>
    <col min="21" max="21" width="13" style="257" customWidth="1"/>
    <col min="22" max="22" width="14" style="257" customWidth="1"/>
    <col min="23" max="16384" width="9.140625" style="257"/>
  </cols>
  <sheetData>
    <row r="2" spans="3:20" ht="15.75" customHeight="1"/>
    <row r="3" spans="3:20">
      <c r="F3" s="179" t="s">
        <v>13</v>
      </c>
    </row>
    <row r="4" spans="3:20" ht="22.5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5.7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0.11312734000000001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1.1655093055263159E-2</v>
      </c>
      <c r="P6" s="265">
        <f>+G6*H6</f>
        <v>0.101814606</v>
      </c>
      <c r="Q6" s="265">
        <v>0.78300000000000003</v>
      </c>
      <c r="R6" s="267">
        <f>+P6*(Q6)</f>
        <v>7.9720836498000006E-2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6.0710839800000001E-3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1.042469025513158E-5</v>
      </c>
      <c r="P7" s="265">
        <f t="shared" ref="P7:P71" si="1">+G7*H7</f>
        <v>9.1066259700000002E-5</v>
      </c>
      <c r="Q7" s="265">
        <v>0.78300000000000003</v>
      </c>
      <c r="R7" s="267">
        <f t="shared" ref="R7:R71" si="2">+P7*(Q7)</f>
        <v>7.1304881345100003E-5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0.49175780238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7.5995991959909226E-3</v>
      </c>
      <c r="P8" s="265">
        <f t="shared" si="1"/>
        <v>6.6387303321300009E-2</v>
      </c>
      <c r="Q8" s="265">
        <v>0.78300000000000003</v>
      </c>
      <c r="R8" s="267">
        <f t="shared" si="2"/>
        <v>5.1981258500577908E-2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0.10927951163999999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3.1274070765394736E-3</v>
      </c>
      <c r="P9" s="265">
        <f t="shared" si="1"/>
        <v>2.7319877909999998E-2</v>
      </c>
      <c r="Q9" s="265">
        <v>0.78300000000000003</v>
      </c>
      <c r="R9" s="267">
        <f t="shared" si="2"/>
        <v>2.139146440353E-2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0.102211913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1.9033468388270545E-2</v>
      </c>
      <c r="P10" s="265">
        <f t="shared" si="1"/>
        <v>7.6658934750000005E-2</v>
      </c>
      <c r="Q10" s="265">
        <v>0.78300000000000003</v>
      </c>
      <c r="R10" s="267">
        <f t="shared" si="2"/>
        <v>6.0023945909250004E-2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2.2291644000000003E-2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4.70452932020548E-3</v>
      </c>
      <c r="P11" s="265">
        <f t="shared" si="1"/>
        <v>1.8947897400000004E-2</v>
      </c>
      <c r="Q11" s="265">
        <v>0.78300000000000003</v>
      </c>
      <c r="R11" s="267">
        <f t="shared" si="2"/>
        <v>1.4836203664200003E-2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3.7161910000000002E-3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7.7505490376712316E-4</v>
      </c>
      <c r="P12" s="265">
        <f t="shared" si="1"/>
        <v>3.12160044E-3</v>
      </c>
      <c r="Q12" s="265">
        <v>0.78300000000000003</v>
      </c>
      <c r="R12" s="267">
        <f t="shared" si="2"/>
        <v>2.4442131445199999E-3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0.42693983699999999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0.11507447407724504</v>
      </c>
      <c r="P13" s="265">
        <f t="shared" si="1"/>
        <v>0.36289886145</v>
      </c>
      <c r="Q13" s="265">
        <v>1</v>
      </c>
      <c r="R13" s="267">
        <f t="shared" si="2"/>
        <v>0.36289886145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2.1000000000000001E-2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1.824914383561644E-2</v>
      </c>
      <c r="P15" s="265">
        <f t="shared" si="1"/>
        <v>7.350000000000001E-2</v>
      </c>
      <c r="Q15" s="265">
        <v>0.78300000000000003</v>
      </c>
      <c r="R15" s="267">
        <f t="shared" si="2"/>
        <v>5.7550500000000011E-2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0.33748998287671228</v>
      </c>
      <c r="P16" s="265">
        <f t="shared" si="1"/>
        <v>1.35927</v>
      </c>
      <c r="Q16" s="265">
        <v>0.78300000000000003</v>
      </c>
      <c r="R16" s="267">
        <f t="shared" si="2"/>
        <v>1.06430841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1.030263157894737E-3</v>
      </c>
      <c r="P17" s="265">
        <f t="shared" si="1"/>
        <v>9.0000000000000011E-3</v>
      </c>
      <c r="Q17" s="265">
        <v>0.78300000000000003</v>
      </c>
      <c r="R17" s="267">
        <f t="shared" si="2"/>
        <v>7.0470000000000012E-3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1.2981315789473685E-2</v>
      </c>
      <c r="P18" s="265">
        <f t="shared" si="1"/>
        <v>0.1134</v>
      </c>
      <c r="Q18" s="265">
        <v>0.78300000000000003</v>
      </c>
      <c r="R18" s="267">
        <f t="shared" si="2"/>
        <v>8.8792200000000002E-2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0.44968067800000006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3.5728053868493148E-2</v>
      </c>
      <c r="P20" s="265">
        <f t="shared" si="1"/>
        <v>7.1948908480000004E-2</v>
      </c>
      <c r="Q20" s="265">
        <v>0.78300000000000003</v>
      </c>
      <c r="R20" s="267">
        <f t="shared" si="2"/>
        <v>5.6335995339840003E-2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0.11004496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7.65038591780822E-3</v>
      </c>
      <c r="P21" s="265">
        <f t="shared" si="1"/>
        <v>1.5406294400000001E-2</v>
      </c>
      <c r="Q21" s="265">
        <v>0.78300000000000003</v>
      </c>
      <c r="R21" s="267">
        <f t="shared" si="2"/>
        <v>1.2063128515200002E-2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1.1123094E-2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1.0950393329999999E-3</v>
      </c>
      <c r="P22" s="265">
        <f t="shared" si="1"/>
        <v>9.5658608399999991E-3</v>
      </c>
      <c r="Q22" s="265">
        <v>0.78300000000000003</v>
      </c>
      <c r="R22" s="267">
        <f t="shared" si="2"/>
        <v>7.4900690377199992E-3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3.5189599999999998E-3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5.6395964210526321E-5</v>
      </c>
      <c r="P23" s="265">
        <f t="shared" si="1"/>
        <v>4.9265440000000006E-4</v>
      </c>
      <c r="Q23" s="265">
        <v>0.78300000000000003</v>
      </c>
      <c r="R23" s="267">
        <f t="shared" si="2"/>
        <v>3.8574839520000005E-4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2.0264609999999998E-3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4.1755762184210525E-4</v>
      </c>
      <c r="P24" s="265">
        <f t="shared" si="1"/>
        <v>3.6476297999999997E-3</v>
      </c>
      <c r="Q24" s="265">
        <v>0.78300000000000003</v>
      </c>
      <c r="R24" s="267">
        <f t="shared" si="2"/>
        <v>2.8560941333999998E-3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0.129344445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0.10364574605921054</v>
      </c>
      <c r="P25" s="265">
        <f t="shared" si="1"/>
        <v>0.45270555750000002</v>
      </c>
      <c r="Q25" s="265">
        <v>0.78300000000000003</v>
      </c>
      <c r="R25" s="267">
        <f t="shared" si="2"/>
        <v>0.35446845152250001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0.24216808400000001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1.1133642443235127E-2</v>
      </c>
      <c r="P27" s="273">
        <f t="shared" si="1"/>
        <v>0.21795127560000002</v>
      </c>
      <c r="Q27" s="273">
        <v>0.73499999999999999</v>
      </c>
      <c r="R27" s="275">
        <f t="shared" si="2"/>
        <v>0.16019418756600001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4.4443226899999995E-3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3.4054514888659523E-6</v>
      </c>
      <c r="P28" s="273">
        <f t="shared" si="1"/>
        <v>6.6664840349999992E-5</v>
      </c>
      <c r="Q28" s="273">
        <v>0.73499999999999999</v>
      </c>
      <c r="R28" s="275">
        <f t="shared" si="2"/>
        <v>4.8998657657249996E-5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0.35999013789000001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2.4825741353832801E-3</v>
      </c>
      <c r="P29" s="273">
        <f t="shared" si="1"/>
        <v>4.8598668615150005E-2</v>
      </c>
      <c r="Q29" s="273">
        <v>0.73499999999999999</v>
      </c>
      <c r="R29" s="275">
        <f t="shared" si="2"/>
        <v>3.5720021432135256E-2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7.9997808419999997E-2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1.0216354466597859E-3</v>
      </c>
      <c r="P30" s="273">
        <f t="shared" si="1"/>
        <v>1.9999452104999999E-2</v>
      </c>
      <c r="Q30" s="273">
        <v>0.73499999999999999</v>
      </c>
      <c r="R30" s="275">
        <f t="shared" si="2"/>
        <v>1.4699597297175E-2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6.8500063E-2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3.4992004826838465E-3</v>
      </c>
      <c r="P31" s="273">
        <f t="shared" si="1"/>
        <v>5.137504725E-2</v>
      </c>
      <c r="Q31" s="273">
        <v>0.73499999999999999</v>
      </c>
      <c r="R31" s="275">
        <f t="shared" si="2"/>
        <v>3.776065972875E-2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1.2358415000000001E-2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7.1548130738169195E-4</v>
      </c>
      <c r="P32" s="273">
        <f t="shared" si="1"/>
        <v>1.0504652750000001E-2</v>
      </c>
      <c r="Q32" s="273">
        <v>0.73499999999999999</v>
      </c>
      <c r="R32" s="275">
        <f t="shared" si="2"/>
        <v>7.7209197712500011E-3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9.9243250000000005E-2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2.3658413259384357E-2</v>
      </c>
      <c r="P34" s="273">
        <f t="shared" si="1"/>
        <v>0.34735137500000002</v>
      </c>
      <c r="Q34" s="273">
        <v>0.73499999999999999</v>
      </c>
      <c r="R34" s="275">
        <f t="shared" si="2"/>
        <v>0.25530326062500003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0.53835852900000003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3.6301400779508337E-2</v>
      </c>
      <c r="P35" s="273">
        <f t="shared" si="1"/>
        <v>0.53297494370999998</v>
      </c>
      <c r="Q35" s="273">
        <v>0.73499999999999999</v>
      </c>
      <c r="R35" s="275">
        <f t="shared" si="2"/>
        <v>0.39173658362684999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2.4147930000000001E-3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1.036184398573841E-4</v>
      </c>
      <c r="P36" s="273">
        <f t="shared" si="1"/>
        <v>2.0284261200000002E-3</v>
      </c>
      <c r="Q36" s="273">
        <v>0.73499999999999999</v>
      </c>
      <c r="R36" s="275">
        <f t="shared" si="2"/>
        <v>1.4908931982000001E-3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6.7708933999999998E-2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2.5940903280790633E-3</v>
      </c>
      <c r="P37" s="273">
        <f t="shared" si="1"/>
        <v>5.0781700499999999E-2</v>
      </c>
      <c r="Q37" s="273">
        <v>0.73499999999999999</v>
      </c>
      <c r="R37" s="275">
        <f t="shared" si="2"/>
        <v>3.7324549867500001E-2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0.57175911099999999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2.628654197691874E-2</v>
      </c>
      <c r="P38" s="273">
        <f t="shared" si="1"/>
        <v>0.51458319990000001</v>
      </c>
      <c r="Q38" s="273">
        <v>0.73499999999999999</v>
      </c>
      <c r="R38" s="275">
        <f t="shared" si="2"/>
        <v>0.3782186519265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5.6619999999999997E-2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3.9351417471139736E-3</v>
      </c>
      <c r="P39" s="273">
        <f t="shared" si="1"/>
        <v>5.6619999999999997E-2</v>
      </c>
      <c r="Q39" s="273">
        <v>1</v>
      </c>
      <c r="R39" s="275">
        <f t="shared" si="2"/>
        <v>5.6619999999999997E-2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0.14162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7.1620547945205459E-3</v>
      </c>
      <c r="P40" s="273">
        <f t="shared" si="1"/>
        <v>0.14020379999999999</v>
      </c>
      <c r="Q40" s="273">
        <v>0.73499999999999999</v>
      </c>
      <c r="R40" s="275">
        <f t="shared" si="2"/>
        <v>0.10304979299999999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2.9487453E-2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1.1297344694126475E-3</v>
      </c>
      <c r="P41" s="273">
        <f t="shared" si="1"/>
        <v>2.2115589750000001E-2</v>
      </c>
      <c r="Q41" s="273">
        <v>0.73499999999999999</v>
      </c>
      <c r="R41" s="275">
        <f t="shared" si="2"/>
        <v>1.625495846625E-2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0.14510000000000001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1.1429193627229528E-2</v>
      </c>
      <c r="P42" s="273">
        <f t="shared" ref="P42" si="4">+G42*H42</f>
        <v>0.123335</v>
      </c>
      <c r="Q42" s="273">
        <v>1</v>
      </c>
      <c r="R42" s="275">
        <f t="shared" ref="R42" si="5">+P42*(Q42)</f>
        <v>0.123335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4.9292726000000002E-2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3.6763220304414004E-3</v>
      </c>
      <c r="P43" s="273">
        <f t="shared" si="1"/>
        <v>7.8868361600000006E-3</v>
      </c>
      <c r="Q43" s="273">
        <v>0.73499999999999999</v>
      </c>
      <c r="R43" s="275">
        <f t="shared" si="2"/>
        <v>5.7968245776000007E-3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2.6631500000000002E-2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1.7379384512937596E-3</v>
      </c>
      <c r="P44" s="273">
        <f t="shared" si="1"/>
        <v>3.7284100000000006E-3</v>
      </c>
      <c r="Q44" s="273">
        <v>0.73499999999999999</v>
      </c>
      <c r="R44" s="275">
        <f t="shared" si="2"/>
        <v>2.7403813500000004E-3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7.125228900000001E-2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3.1302219078626387E-3</v>
      </c>
      <c r="P45" s="273">
        <f t="shared" si="1"/>
        <v>6.1276968540000011E-2</v>
      </c>
      <c r="Q45" s="273">
        <v>0.73499999999999999</v>
      </c>
      <c r="R45" s="275">
        <f t="shared" si="2"/>
        <v>4.503857187690001E-2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6.7219139999999997E-2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6.1807803715518842E-3</v>
      </c>
      <c r="P46" s="273">
        <f t="shared" si="1"/>
        <v>0.120994452</v>
      </c>
      <c r="Q46" s="273">
        <v>0.73499999999999999</v>
      </c>
      <c r="R46" s="275">
        <f t="shared" si="2"/>
        <v>8.893092222E-2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0.213015446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7.617053228456451E-2</v>
      </c>
      <c r="P47" s="273">
        <f t="shared" si="1"/>
        <v>0.74555406099999999</v>
      </c>
      <c r="Q47" s="273">
        <v>0.73499999999999999</v>
      </c>
      <c r="R47" s="275">
        <f t="shared" si="2"/>
        <v>0.54798223483499997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2.3449984240000004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0.11454394634348034</v>
      </c>
      <c r="P49" s="281">
        <f t="shared" si="1"/>
        <v>2.1104985816000004</v>
      </c>
      <c r="Q49" s="281">
        <v>0.76600000000000001</v>
      </c>
      <c r="R49" s="283">
        <f t="shared" si="2"/>
        <v>1.6166419135056003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3.378048946E-2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2.7500733280967171E-5</v>
      </c>
      <c r="P50" s="281">
        <f t="shared" si="1"/>
        <v>5.0670734189999997E-4</v>
      </c>
      <c r="Q50" s="281">
        <v>0.76600000000000001</v>
      </c>
      <c r="R50" s="283">
        <f t="shared" si="2"/>
        <v>3.8813782389539997E-4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2.7362196462599999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2.0048034561825072E-2</v>
      </c>
      <c r="P51" s="281">
        <f t="shared" si="1"/>
        <v>0.36938965224510001</v>
      </c>
      <c r="Q51" s="281">
        <v>0.76600000000000001</v>
      </c>
      <c r="R51" s="283">
        <f t="shared" si="2"/>
        <v>0.28295247361974663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0.60804881028000002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8.2502199842901525E-3</v>
      </c>
      <c r="P52" s="281">
        <f t="shared" si="1"/>
        <v>0.15201220257</v>
      </c>
      <c r="Q52" s="281">
        <v>0.76600000000000001</v>
      </c>
      <c r="R52" s="283">
        <f t="shared" si="2"/>
        <v>0.11644134716862001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5.1380347999999999E-2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9.3600995452815822E-3</v>
      </c>
      <c r="P53" s="281">
        <f t="shared" si="1"/>
        <v>3.8535261000000001E-2</v>
      </c>
      <c r="Q53" s="281">
        <v>0.76600000000000001</v>
      </c>
      <c r="R53" s="283">
        <f t="shared" si="2"/>
        <v>2.9518009926E-2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1.3847856650000001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0.285906248884291</v>
      </c>
      <c r="P54" s="281">
        <f t="shared" si="1"/>
        <v>1.17706781525</v>
      </c>
      <c r="Q54" s="281">
        <v>0.76600000000000001</v>
      </c>
      <c r="R54" s="283">
        <f t="shared" si="2"/>
        <v>0.90163394648150008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2.9553379999999997E-2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6.02987913089802E-3</v>
      </c>
      <c r="P55" s="281">
        <f t="shared" si="1"/>
        <v>2.4824839199999997E-2</v>
      </c>
      <c r="Q55" s="281">
        <v>0.76600000000000001</v>
      </c>
      <c r="R55" s="283">
        <f t="shared" si="2"/>
        <v>1.9015826827199999E-2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1.1000750499999998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0.29650678351725002</v>
      </c>
      <c r="P56" s="281">
        <f t="shared" si="1"/>
        <v>0.93506379249999982</v>
      </c>
      <c r="Q56" s="281">
        <v>1</v>
      </c>
      <c r="R56" s="283">
        <f t="shared" si="2"/>
        <v>0.93506379249999982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7.5737823999999995E-2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1.9213045154743782E-2</v>
      </c>
      <c r="P57" s="281">
        <f t="shared" si="1"/>
        <v>6.0590259199999996E-2</v>
      </c>
      <c r="Q57" s="281">
        <v>1</v>
      </c>
      <c r="R57" s="283">
        <f t="shared" si="2"/>
        <v>6.0590259199999996E-2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1.274196621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1.0832449076931125</v>
      </c>
      <c r="P58" s="281">
        <f t="shared" si="1"/>
        <v>4.4596881735</v>
      </c>
      <c r="Q58" s="281">
        <v>0.76600000000000001</v>
      </c>
      <c r="R58" s="283">
        <f t="shared" si="2"/>
        <v>3.4161211409010002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0.68447619299999996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0.16459464618202052</v>
      </c>
      <c r="P59" s="281">
        <f t="shared" si="1"/>
        <v>0.6776314310699999</v>
      </c>
      <c r="Q59" s="281">
        <v>0.76600000000000001</v>
      </c>
      <c r="R59" s="283">
        <f t="shared" si="2"/>
        <v>0.51906567619961996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8.5997999999999999E-5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3.9206196688131237E-6</v>
      </c>
      <c r="P60" s="281">
        <f t="shared" si="1"/>
        <v>7.223831999999999E-5</v>
      </c>
      <c r="Q60" s="281">
        <v>0.76600000000000001</v>
      </c>
      <c r="R60" s="283">
        <f t="shared" si="2"/>
        <v>5.5334553119999993E-5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3.6497599999999998E-4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1.4856367966247751E-5</v>
      </c>
      <c r="P61" s="281">
        <f t="shared" si="1"/>
        <v>2.73732E-4</v>
      </c>
      <c r="Q61" s="281">
        <v>0.76600000000000001</v>
      </c>
      <c r="R61" s="283">
        <f t="shared" si="2"/>
        <v>2.0967871200000001E-4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0.21437958399999998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2.9087775491677244E-2</v>
      </c>
      <c r="P62" s="281">
        <f t="shared" si="1"/>
        <v>0.53594895999999992</v>
      </c>
      <c r="Q62" s="281">
        <v>0.76600000000000001</v>
      </c>
      <c r="R62" s="283">
        <f t="shared" si="2"/>
        <v>0.41053690335999993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0.23234386800000001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1.1349083767839954E-2</v>
      </c>
      <c r="P63" s="281">
        <f t="shared" si="1"/>
        <v>0.2091094812</v>
      </c>
      <c r="Q63" s="281">
        <v>0.76600000000000001</v>
      </c>
      <c r="R63" s="283">
        <f t="shared" si="2"/>
        <v>0.1601778625992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2.4199599999999998E-2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1.0287687065800241E-3</v>
      </c>
      <c r="P64" s="281">
        <f t="shared" si="1"/>
        <v>1.4519759999999998E-2</v>
      </c>
      <c r="Q64" s="281">
        <v>1</v>
      </c>
      <c r="R64" s="283">
        <f t="shared" si="2"/>
        <v>1.4519759999999998E-2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1.549150858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6.0205456987721964E-2</v>
      </c>
      <c r="P65" s="281">
        <f t="shared" si="1"/>
        <v>0.24786413728000001</v>
      </c>
      <c r="Q65" s="281">
        <v>0.76600000000000001</v>
      </c>
      <c r="R65" s="283">
        <f t="shared" si="2"/>
        <v>0.18986392915648001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0.18642049999999999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6.3393373985286645E-3</v>
      </c>
      <c r="P66" s="281">
        <f t="shared" si="1"/>
        <v>2.609887E-2</v>
      </c>
      <c r="Q66" s="281">
        <v>0.76600000000000001</v>
      </c>
      <c r="R66" s="283">
        <f t="shared" si="2"/>
        <v>1.9991734420000001E-2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1.0942873000000001E-2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3.7211875333587014E-4</v>
      </c>
      <c r="P67" s="281">
        <f t="shared" si="1"/>
        <v>1.5320022200000002E-3</v>
      </c>
      <c r="Q67" s="281">
        <v>0.76600000000000001</v>
      </c>
      <c r="R67" s="283">
        <f t="shared" si="2"/>
        <v>1.1735137005200002E-3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0.74204921099999999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3.4635242754974371E-2</v>
      </c>
      <c r="P68" s="281">
        <f t="shared" si="1"/>
        <v>0.63816232145999996</v>
      </c>
      <c r="Q68" s="281">
        <v>0.76600000000000001</v>
      </c>
      <c r="R68" s="283">
        <f t="shared" si="2"/>
        <v>0.48883233823835998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1.6515852040000001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0.62746008003317288</v>
      </c>
      <c r="P69" s="281">
        <f t="shared" si="1"/>
        <v>5.7805482140000004</v>
      </c>
      <c r="Q69" s="281">
        <v>0.76600000000000001</v>
      </c>
      <c r="R69" s="283">
        <f t="shared" si="2"/>
        <v>4.4278999319240002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0.73722576500000003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3.3367067982051864E-2</v>
      </c>
      <c r="P71" s="289">
        <f t="shared" si="1"/>
        <v>0.66350318850000001</v>
      </c>
      <c r="Q71" s="289">
        <v>0.76600000000000001</v>
      </c>
      <c r="R71" s="291">
        <f t="shared" si="2"/>
        <v>0.50824344239100006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0.43474620700000005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1.6178660188144768E-2</v>
      </c>
      <c r="P72" s="289">
        <f t="shared" ref="P72:P121" si="7">+G72*H72</f>
        <v>0.32171219318000005</v>
      </c>
      <c r="Q72" s="289">
        <v>0.76600000000000001</v>
      </c>
      <c r="R72" s="291">
        <f t="shared" ref="R72:R121" si="8">+P72*(Q72)</f>
        <v>0.24643153997588005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0.69135391499999999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2.2598978818548297E-2</v>
      </c>
      <c r="P73" s="289">
        <f t="shared" si="7"/>
        <v>0.44938004474999999</v>
      </c>
      <c r="Q73" s="289">
        <v>0.76600000000000001</v>
      </c>
      <c r="R73" s="291">
        <f t="shared" si="8"/>
        <v>0.3442251142785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1.0716941919999998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1.6168404423772025E-2</v>
      </c>
      <c r="P74" s="289">
        <f t="shared" si="7"/>
        <v>0.32150825759999996</v>
      </c>
      <c r="Q74" s="289">
        <v>0.76600000000000001</v>
      </c>
      <c r="R74" s="291">
        <f t="shared" si="8"/>
        <v>0.24627532532159999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0.890721239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1.7543220623733577E-2</v>
      </c>
      <c r="P75" s="289">
        <f t="shared" si="7"/>
        <v>0.26721637170000001</v>
      </c>
      <c r="Q75" s="289">
        <v>1</v>
      </c>
      <c r="R75" s="291">
        <f t="shared" si="8"/>
        <v>0.26721637170000001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2.5730260100000006E-2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1.940932657520854E-5</v>
      </c>
      <c r="P76" s="289">
        <f t="shared" si="7"/>
        <v>3.8595390150000005E-4</v>
      </c>
      <c r="Q76" s="289">
        <v>0.76600000000000001</v>
      </c>
      <c r="R76" s="291">
        <f t="shared" si="8"/>
        <v>2.9564068854900005E-4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2.0841510681000006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1.4149399073327028E-2</v>
      </c>
      <c r="P77" s="289">
        <f t="shared" si="7"/>
        <v>0.28136039419350012</v>
      </c>
      <c r="Q77" s="289">
        <v>0.76600000000000001</v>
      </c>
      <c r="R77" s="291">
        <f t="shared" si="8"/>
        <v>0.21552206195222109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0.46314468180000007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5.822797972562562E-3</v>
      </c>
      <c r="P78" s="289">
        <f t="shared" si="7"/>
        <v>0.11578617045000002</v>
      </c>
      <c r="Q78" s="289">
        <v>0.76600000000000001</v>
      </c>
      <c r="R78" s="291">
        <f t="shared" si="8"/>
        <v>8.8692206564700019E-2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3.602755E-3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6.5632380374809748E-4</v>
      </c>
      <c r="P79" s="289">
        <f t="shared" si="7"/>
        <v>2.7020662500000002E-3</v>
      </c>
      <c r="Q79" s="289">
        <v>0.76600000000000001</v>
      </c>
      <c r="R79" s="291">
        <f t="shared" si="8"/>
        <v>2.0697827475000003E-3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1.9749251000000002E-2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4.0774788578450015E-3</v>
      </c>
      <c r="P80" s="289">
        <f t="shared" si="7"/>
        <v>1.678686335E-2</v>
      </c>
      <c r="Q80" s="289">
        <v>0.76600000000000001</v>
      </c>
      <c r="R80" s="291">
        <f t="shared" si="8"/>
        <v>1.28587373261E-2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1.6981988E-2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3.4648942030441397E-3</v>
      </c>
      <c r="P81" s="289">
        <f t="shared" si="7"/>
        <v>1.4264869919999999E-2</v>
      </c>
      <c r="Q81" s="289">
        <v>0.76600000000000001</v>
      </c>
      <c r="R81" s="291">
        <f t="shared" si="8"/>
        <v>1.092689035872E-2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3.8526269999999994E-2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7.954228309550988E-3</v>
      </c>
      <c r="P82" s="289">
        <f t="shared" si="7"/>
        <v>3.2747329499999991E-2</v>
      </c>
      <c r="Q82" s="289">
        <v>0.76600000000000001</v>
      </c>
      <c r="R82" s="291">
        <f t="shared" si="8"/>
        <v>2.5084454396999994E-2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0.81503023199999991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0.21967773249619477</v>
      </c>
      <c r="P83" s="289">
        <f t="shared" si="7"/>
        <v>0.69277569719999987</v>
      </c>
      <c r="Q83" s="289">
        <v>1</v>
      </c>
      <c r="R83" s="291">
        <f t="shared" si="8"/>
        <v>0.69277569719999987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0.30877327400000004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5.7750080057927457E-2</v>
      </c>
      <c r="P84" s="289">
        <f t="shared" si="7"/>
        <v>0.23775542098000005</v>
      </c>
      <c r="Q84" s="289">
        <v>0.76600000000000001</v>
      </c>
      <c r="R84" s="291">
        <f t="shared" si="8"/>
        <v>0.18212065247068004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7.6371039999999987E-3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1.3912722754946723E-3</v>
      </c>
      <c r="P85" s="289">
        <f t="shared" si="7"/>
        <v>5.727827999999999E-3</v>
      </c>
      <c r="Q85" s="289">
        <v>0.76600000000000001</v>
      </c>
      <c r="R85" s="291">
        <f t="shared" si="8"/>
        <v>4.3875162479999992E-3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0.55119676699999998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0.10710723579959409</v>
      </c>
      <c r="P86" s="289">
        <f t="shared" si="7"/>
        <v>0.44095741360000001</v>
      </c>
      <c r="Q86" s="289">
        <v>0.76600000000000001</v>
      </c>
      <c r="R86" s="291">
        <f t="shared" si="8"/>
        <v>0.3377733788176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0.92499946599999994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0.23465232521562657</v>
      </c>
      <c r="P87" s="289">
        <f t="shared" si="7"/>
        <v>0.73999957279999995</v>
      </c>
      <c r="Q87" s="289">
        <v>1</v>
      </c>
      <c r="R87" s="291">
        <f t="shared" si="8"/>
        <v>0.73999957279999995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0.28875119800000004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0.24547880575786407</v>
      </c>
      <c r="P88" s="289">
        <f t="shared" si="7"/>
        <v>1.0106291930000002</v>
      </c>
      <c r="Q88" s="289">
        <v>0.76600000000000001</v>
      </c>
      <c r="R88" s="291">
        <f t="shared" si="8"/>
        <v>0.77414196183800021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1.9110438809999999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0.45954496978613008</v>
      </c>
      <c r="P89" s="289">
        <f t="shared" si="7"/>
        <v>1.8919334421899998</v>
      </c>
      <c r="Q89" s="289">
        <v>0.76600000000000001</v>
      </c>
      <c r="R89" s="291">
        <f t="shared" si="8"/>
        <v>1.4492210167175399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0.22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6.9761542364282073E-2</v>
      </c>
      <c r="P90" s="289">
        <f t="shared" si="7"/>
        <v>0.22</v>
      </c>
      <c r="Q90" s="289">
        <v>1</v>
      </c>
      <c r="R90" s="291">
        <f t="shared" si="8"/>
        <v>0.22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1.2990679999999999E-2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4.8996852261518726E-4</v>
      </c>
      <c r="P91" s="289">
        <f t="shared" si="7"/>
        <v>9.7430099999999999E-3</v>
      </c>
      <c r="Q91" s="289">
        <v>0.76600000000000001</v>
      </c>
      <c r="R91" s="291">
        <f t="shared" si="8"/>
        <v>7.46314566E-3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2.2292090860000005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0.10089469827301779</v>
      </c>
      <c r="P92" s="289">
        <f t="shared" si="7"/>
        <v>2.0062881774000005</v>
      </c>
      <c r="Q92" s="289">
        <v>0.76600000000000001</v>
      </c>
      <c r="R92" s="291">
        <f t="shared" si="8"/>
        <v>1.5368167438884004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0.87812855300000003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3.4590402174700857E-2</v>
      </c>
      <c r="P93" s="289">
        <f t="shared" si="7"/>
        <v>0.52687713179999995</v>
      </c>
      <c r="Q93" s="289">
        <v>1</v>
      </c>
      <c r="R93" s="291">
        <f t="shared" si="8"/>
        <v>0.52687713179999995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0.29328455200000003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2.3598489362001616E-3</v>
      </c>
      <c r="P94" s="289">
        <f t="shared" si="7"/>
        <v>4.6925528320000007E-2</v>
      </c>
      <c r="Q94" s="289">
        <v>0.76600000000000001</v>
      </c>
      <c r="R94" s="291">
        <f t="shared" si="8"/>
        <v>3.5944954693120007E-2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2.6631500000000002E-2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1.8749888785946959E-4</v>
      </c>
      <c r="P95" s="289">
        <f t="shared" si="7"/>
        <v>3.7284100000000006E-3</v>
      </c>
      <c r="Q95" s="289">
        <v>0.76600000000000001</v>
      </c>
      <c r="R95" s="291">
        <f t="shared" si="8"/>
        <v>2.8559620600000007E-3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1.8636251999999999E-2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1.3120840072353471E-4</v>
      </c>
      <c r="P96" s="289">
        <f t="shared" si="7"/>
        <v>2.6090752799999999E-3</v>
      </c>
      <c r="Q96" s="289">
        <v>0.76600000000000001</v>
      </c>
      <c r="R96" s="291">
        <f t="shared" si="8"/>
        <v>1.99855166448E-3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1.4481901700000002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6.263240357263658E-2</v>
      </c>
      <c r="P97" s="289">
        <f t="shared" si="7"/>
        <v>1.2454435462000002</v>
      </c>
      <c r="Q97" s="289">
        <v>0.76600000000000001</v>
      </c>
      <c r="R97" s="291">
        <f t="shared" si="8"/>
        <v>0.95400975638920016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5.305321417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0.48024100293802052</v>
      </c>
      <c r="P98" s="289">
        <f t="shared" si="7"/>
        <v>9.5495785505999997</v>
      </c>
      <c r="Q98" s="289">
        <v>0.76600000000000001</v>
      </c>
      <c r="R98" s="291">
        <f t="shared" si="8"/>
        <v>7.3149771697596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0.35429417400000002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0.12472028162155603</v>
      </c>
      <c r="P99" s="289">
        <f t="shared" si="7"/>
        <v>1.240029609</v>
      </c>
      <c r="Q99" s="289">
        <v>0.76600000000000001</v>
      </c>
      <c r="R99" s="291">
        <f t="shared" si="8"/>
        <v>0.94986268049400002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0.34491319299999995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1.3694985938719319E-2</v>
      </c>
      <c r="P101" s="265">
        <f t="shared" si="7"/>
        <v>0.31042187369999996</v>
      </c>
      <c r="Q101" s="265">
        <v>0.76400000000000001</v>
      </c>
      <c r="R101" s="267">
        <f t="shared" si="8"/>
        <v>0.23716231150679998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8.7113685600000001E-3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5.7648355372420514E-6</v>
      </c>
      <c r="P102" s="265">
        <f t="shared" si="7"/>
        <v>1.3067052839999999E-4</v>
      </c>
      <c r="Q102" s="265">
        <v>0.76400000000000001</v>
      </c>
      <c r="R102" s="267">
        <f t="shared" si="8"/>
        <v>9.9832283697600001E-5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0.70562085336000002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4.202565106649455E-3</v>
      </c>
      <c r="P103" s="265">
        <f t="shared" si="7"/>
        <v>9.5258815203600009E-2</v>
      </c>
      <c r="Q103" s="265">
        <v>0.76400000000000001</v>
      </c>
      <c r="R103" s="267">
        <f t="shared" si="8"/>
        <v>7.2777734815550402E-2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0.15680463408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1.7294506611726154E-3</v>
      </c>
      <c r="P104" s="265">
        <f t="shared" si="7"/>
        <v>3.9201158520000001E-2</v>
      </c>
      <c r="Q104" s="265">
        <v>0.76400000000000001</v>
      </c>
      <c r="R104" s="267">
        <f t="shared" si="8"/>
        <v>2.9949685109280002E-2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6.7187292999999995E-2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1.2207736836948249E-2</v>
      </c>
      <c r="P105" s="265">
        <f t="shared" si="7"/>
        <v>5.039046975E-2</v>
      </c>
      <c r="Q105" s="265">
        <v>0.76400000000000001</v>
      </c>
      <c r="R105" s="267">
        <f t="shared" si="8"/>
        <v>3.8498318889000002E-2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0.22513804499999998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4.63611892513318E-2</v>
      </c>
      <c r="P106" s="265">
        <f t="shared" si="7"/>
        <v>0.19136733824999999</v>
      </c>
      <c r="Q106" s="265">
        <v>0.76400000000000001</v>
      </c>
      <c r="R106" s="267">
        <f t="shared" si="8"/>
        <v>0.14620464642299999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7.8277759999999998E-3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1.5929583732115676E-3</v>
      </c>
      <c r="P107" s="265">
        <f t="shared" si="7"/>
        <v>6.5753318399999995E-3</v>
      </c>
      <c r="Q107" s="265">
        <v>0.76400000000000001</v>
      </c>
      <c r="R107" s="267">
        <f t="shared" si="8"/>
        <v>5.0235535257599998E-3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0.92968734999999991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0.25058163606671735</v>
      </c>
      <c r="P108" s="265">
        <f t="shared" si="7"/>
        <v>0.79023424749999993</v>
      </c>
      <c r="Q108" s="265">
        <v>1</v>
      </c>
      <c r="R108" s="267">
        <f t="shared" si="8"/>
        <v>0.79023424749999993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0.32453894599999999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8.2328499746321643E-2</v>
      </c>
      <c r="P109" s="265">
        <f t="shared" si="7"/>
        <v>0.25963115679999998</v>
      </c>
      <c r="Q109" s="265">
        <v>1</v>
      </c>
      <c r="R109" s="267">
        <f t="shared" si="8"/>
        <v>0.25963115679999998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0.27384730100000004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0.23220055900367834</v>
      </c>
      <c r="P110" s="265">
        <f t="shared" si="7"/>
        <v>0.95846555350000018</v>
      </c>
      <c r="Q110" s="265">
        <v>0.76400000000000001</v>
      </c>
      <c r="R110" s="267">
        <f t="shared" si="8"/>
        <v>0.73226768287400013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0.42938552399999996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0.10298390250273971</v>
      </c>
      <c r="P111" s="265">
        <f t="shared" si="7"/>
        <v>0.42509166875999999</v>
      </c>
      <c r="Q111" s="265">
        <v>0.76400000000000001</v>
      </c>
      <c r="R111" s="267">
        <f t="shared" si="8"/>
        <v>0.32477003493264001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1.2697660000000001E-3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4.7055701774116489E-5</v>
      </c>
      <c r="P112" s="265">
        <f t="shared" si="7"/>
        <v>1.0666034399999999E-3</v>
      </c>
      <c r="Q112" s="265">
        <v>0.76400000000000001</v>
      </c>
      <c r="R112" s="267">
        <f t="shared" si="8"/>
        <v>8.1488502815999994E-4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2.1871788E-2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7.2369375636555696E-4</v>
      </c>
      <c r="P113" s="265">
        <f t="shared" si="7"/>
        <v>1.6403840999999999E-2</v>
      </c>
      <c r="Q113" s="265">
        <v>0.76400000000000001</v>
      </c>
      <c r="R113" s="267">
        <f t="shared" si="8"/>
        <v>1.2532534523999999E-2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0.10143780100000001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4.0276489462947535E-3</v>
      </c>
      <c r="P114" s="265">
        <f t="shared" si="7"/>
        <v>9.1294020900000009E-2</v>
      </c>
      <c r="Q114" s="265">
        <v>0.76400000000000001</v>
      </c>
      <c r="R114" s="267">
        <f t="shared" si="8"/>
        <v>6.9748631967600005E-2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5.5550118999999995E-2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1.9246517554136052E-3</v>
      </c>
      <c r="P115" s="265">
        <f t="shared" si="7"/>
        <v>3.3330071399999994E-2</v>
      </c>
      <c r="Q115" s="265">
        <v>1</v>
      </c>
      <c r="R115" s="267">
        <f t="shared" si="8"/>
        <v>3.3330071399999994E-2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2.3190399999999998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0.13391343670732034</v>
      </c>
      <c r="P116" s="265">
        <f t="shared" si="7"/>
        <v>2.3190399999999998</v>
      </c>
      <c r="Q116" s="265">
        <v>1</v>
      </c>
      <c r="R116" s="267">
        <f t="shared" si="8"/>
        <v>2.3190399999999998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0.70506715400000008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2.7329848079959414E-2</v>
      </c>
      <c r="P117" s="265">
        <f t="shared" si="7"/>
        <v>0.11281074464000002</v>
      </c>
      <c r="Q117" s="265">
        <v>0.76400000000000001</v>
      </c>
      <c r="R117" s="267">
        <f t="shared" si="8"/>
        <v>8.6187408904960017E-2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0.18642049999999999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6.3227856037544388E-3</v>
      </c>
      <c r="P118" s="265">
        <f t="shared" si="7"/>
        <v>2.609887E-2</v>
      </c>
      <c r="Q118" s="265">
        <v>0.76400000000000001</v>
      </c>
      <c r="R118" s="267">
        <f t="shared" si="8"/>
        <v>1.9939536680000002E-2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7.4977985999999996E-2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2.7246566449771682E-3</v>
      </c>
      <c r="P119" s="265">
        <f t="shared" si="7"/>
        <v>1.12466979E-2</v>
      </c>
      <c r="Q119" s="265">
        <v>0.76400000000000001</v>
      </c>
      <c r="R119" s="267">
        <f t="shared" si="8"/>
        <v>8.5924771955999991E-3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0.37438808800000001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1.4204624191321123E-2</v>
      </c>
      <c r="P120" s="265">
        <f t="shared" si="7"/>
        <v>0.32197375568000003</v>
      </c>
      <c r="Q120" s="265">
        <v>0.76400000000000001</v>
      </c>
      <c r="R120" s="267">
        <f t="shared" si="8"/>
        <v>0.24598794933952003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0.37840021299999999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0.11685806396736458</v>
      </c>
      <c r="P121" s="265">
        <f t="shared" si="7"/>
        <v>1.3244007455</v>
      </c>
      <c r="Q121" s="265">
        <v>0.76400000000000001</v>
      </c>
      <c r="R121" s="267">
        <f t="shared" si="8"/>
        <v>1.0118421695619999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.7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1.7490000000000001</v>
      </c>
    </row>
    <row r="136" spans="3:4">
      <c r="C136" s="257" t="s">
        <v>620</v>
      </c>
      <c r="D136" s="198">
        <f>ROUNDDOWN(SUMIF($F$6:$F$121,C136,$R$6:$R$121),3)</f>
        <v>0.128</v>
      </c>
    </row>
    <row r="137" spans="3:4">
      <c r="C137" s="257" t="s">
        <v>624</v>
      </c>
      <c r="D137" s="198">
        <f t="shared" si="9"/>
        <v>6.8000000000000005E-2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</v>
      </c>
    </row>
    <row r="144" spans="3:4">
      <c r="C144" s="257" t="s">
        <v>651</v>
      </c>
      <c r="D144" s="198">
        <f t="shared" si="9"/>
        <v>0.47299999999999998</v>
      </c>
    </row>
    <row r="145" spans="3:4">
      <c r="C145" s="257" t="s">
        <v>655</v>
      </c>
      <c r="D145" s="198">
        <f t="shared" si="9"/>
        <v>0.24199999999999999</v>
      </c>
    </row>
    <row r="146" spans="3:4">
      <c r="C146" s="257" t="s">
        <v>659</v>
      </c>
      <c r="D146" s="198">
        <f t="shared" si="9"/>
        <v>8.0000000000000002E-3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1.6160000000000001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5.8810000000000002</v>
      </c>
    </row>
    <row r="153" spans="3:4">
      <c r="C153" s="257" t="s">
        <v>687</v>
      </c>
      <c r="D153" s="198">
        <f t="shared" si="9"/>
        <v>0.58499999999999996</v>
      </c>
    </row>
    <row r="154" spans="3:4">
      <c r="C154" s="257" t="s">
        <v>691</v>
      </c>
      <c r="D154" s="198">
        <f t="shared" si="9"/>
        <v>0.21099999999999999</v>
      </c>
    </row>
    <row r="155" spans="3:4">
      <c r="C155" s="257" t="s">
        <v>695</v>
      </c>
      <c r="D155" s="198">
        <f t="shared" si="9"/>
        <v>0.48799999999999999</v>
      </c>
    </row>
    <row r="156" spans="3:4">
      <c r="C156" s="257" t="s">
        <v>699</v>
      </c>
      <c r="D156" s="198">
        <f t="shared" si="9"/>
        <v>4.4269999999999996</v>
      </c>
    </row>
    <row r="157" spans="3:4">
      <c r="C157" s="257" t="s">
        <v>703</v>
      </c>
      <c r="D157" s="198">
        <f t="shared" si="9"/>
        <v>0.50800000000000001</v>
      </c>
    </row>
    <row r="158" spans="3:4">
      <c r="C158" s="257" t="s">
        <v>707</v>
      </c>
      <c r="D158" s="198">
        <f t="shared" si="9"/>
        <v>1.1040000000000001</v>
      </c>
    </row>
    <row r="159" spans="3:4">
      <c r="C159" s="257" t="s">
        <v>711</v>
      </c>
      <c r="D159" s="198">
        <f t="shared" si="9"/>
        <v>0.30399999999999999</v>
      </c>
    </row>
    <row r="160" spans="3:4">
      <c r="C160" s="257" t="s">
        <v>715</v>
      </c>
      <c r="D160" s="198">
        <f t="shared" si="9"/>
        <v>4.4509999999999996</v>
      </c>
    </row>
    <row r="161" spans="3:4">
      <c r="C161" s="297" t="s">
        <v>904</v>
      </c>
      <c r="D161" s="198">
        <f t="shared" si="9"/>
        <v>2.0710000000000002</v>
      </c>
    </row>
    <row r="162" spans="3:4">
      <c r="C162" s="257" t="s">
        <v>722</v>
      </c>
      <c r="D162" s="198">
        <f t="shared" si="9"/>
        <v>0.04</v>
      </c>
    </row>
    <row r="163" spans="3:4">
      <c r="C163" s="257" t="s">
        <v>725</v>
      </c>
      <c r="D163" s="198">
        <f t="shared" si="9"/>
        <v>0.95399999999999996</v>
      </c>
    </row>
    <row r="164" spans="3:4">
      <c r="C164" s="257" t="s">
        <v>729</v>
      </c>
      <c r="D164" s="198">
        <f t="shared" si="9"/>
        <v>7.3140000000000001</v>
      </c>
    </row>
    <row r="165" spans="3:4">
      <c r="C165" s="257" t="s">
        <v>733</v>
      </c>
      <c r="D165" s="198">
        <f t="shared" si="9"/>
        <v>0.94899999999999995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2.2959999999999998</v>
      </c>
    </row>
    <row r="169" spans="3:4">
      <c r="C169" s="257" t="s">
        <v>747</v>
      </c>
      <c r="D169" s="198">
        <f t="shared" si="9"/>
        <v>2.4350000000000001</v>
      </c>
    </row>
    <row r="170" spans="3:4">
      <c r="C170" s="257" t="s">
        <v>751</v>
      </c>
      <c r="D170" s="198">
        <f t="shared" si="9"/>
        <v>0.114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7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7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220" zoomScale="70" zoomScaleNormal="70" workbookViewId="0">
      <selection activeCell="H253" sqref="H253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2024-04-04T01:10:20Z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